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Valoración Usabilidad" sheetId="1" r:id="rId1"/>
    <sheet name="Usability scores" sheetId="2" r:id="rId2"/>
    <sheet name="Usability guidelines" sheetId="3" r:id="rId3"/>
    <sheet name="Rating ranges" sheetId="4" r:id="rId4"/>
  </sheets>
  <calcPr calcId="144525"/>
  <extLst>
    <ext uri="GoogleSheetsCustomDataVersion1">
      <go:sheetsCustomData xmlns:go="http://customooxmlschemas.google.com/" r:id=""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O115" i="2"/>
  <c r="N115" i="2"/>
  <c r="M115" i="2"/>
  <c r="L115" i="2"/>
  <c r="G115" i="2"/>
  <c r="F115" i="2"/>
  <c r="M113" i="2"/>
  <c r="L113" i="2"/>
  <c r="G113" i="2"/>
  <c r="F113" i="2"/>
  <c r="M111" i="2"/>
  <c r="L111" i="2"/>
  <c r="G111" i="2"/>
  <c r="F111" i="2"/>
  <c r="O107" i="2"/>
  <c r="M107" i="2"/>
  <c r="N107" i="2" s="1"/>
  <c r="L107" i="2"/>
  <c r="G107" i="2"/>
  <c r="F107" i="2"/>
  <c r="O105" i="2"/>
  <c r="N105" i="2"/>
  <c r="M105" i="2"/>
  <c r="L105" i="2"/>
  <c r="G105" i="2"/>
  <c r="F105" i="2"/>
  <c r="M103" i="2"/>
  <c r="L103" i="2"/>
  <c r="G103" i="2"/>
  <c r="F103" i="2"/>
  <c r="M101" i="2"/>
  <c r="L101" i="2"/>
  <c r="G101" i="2"/>
  <c r="F101" i="2"/>
  <c r="O97" i="2"/>
  <c r="M97" i="2"/>
  <c r="N97" i="2" s="1"/>
  <c r="L97" i="2"/>
  <c r="G97" i="2"/>
  <c r="F97" i="2"/>
  <c r="O95" i="2"/>
  <c r="N95" i="2"/>
  <c r="M95" i="2"/>
  <c r="L95" i="2"/>
  <c r="G95" i="2"/>
  <c r="F95" i="2"/>
  <c r="M93" i="2"/>
  <c r="L93" i="2"/>
  <c r="G93" i="2"/>
  <c r="F93" i="2"/>
  <c r="M91" i="2"/>
  <c r="L91" i="2"/>
  <c r="G91" i="2"/>
  <c r="F91" i="2"/>
  <c r="O89" i="2"/>
  <c r="M89" i="2"/>
  <c r="N89" i="2" s="1"/>
  <c r="L89" i="2"/>
  <c r="G89" i="2"/>
  <c r="F89" i="2"/>
  <c r="O85" i="2"/>
  <c r="N85" i="2"/>
  <c r="M85" i="2"/>
  <c r="L85" i="2"/>
  <c r="G85" i="2"/>
  <c r="F85" i="2"/>
  <c r="M83" i="2"/>
  <c r="L83" i="2"/>
  <c r="G83" i="2"/>
  <c r="F83" i="2"/>
  <c r="M81" i="2"/>
  <c r="L81" i="2"/>
  <c r="G81" i="2"/>
  <c r="F81" i="2"/>
  <c r="O79" i="2"/>
  <c r="M79" i="2"/>
  <c r="N79" i="2" s="1"/>
  <c r="L79" i="2"/>
  <c r="G79" i="2"/>
  <c r="F79" i="2"/>
  <c r="O75" i="2"/>
  <c r="N75" i="2"/>
  <c r="M75" i="2"/>
  <c r="L75" i="2"/>
  <c r="G75" i="2"/>
  <c r="F75" i="2"/>
  <c r="M73" i="2"/>
  <c r="L73" i="2"/>
  <c r="G73" i="2"/>
  <c r="F73" i="2"/>
  <c r="M71" i="2"/>
  <c r="L71" i="2"/>
  <c r="G71" i="2"/>
  <c r="F71" i="2"/>
  <c r="O69" i="2"/>
  <c r="M69" i="2"/>
  <c r="N69" i="2" s="1"/>
  <c r="L69" i="2"/>
  <c r="G69" i="2"/>
  <c r="F69" i="2"/>
  <c r="O67" i="2"/>
  <c r="N67" i="2"/>
  <c r="M67" i="2"/>
  <c r="L67" i="2"/>
  <c r="G67" i="2"/>
  <c r="F67" i="2"/>
  <c r="M63" i="2"/>
  <c r="L63" i="2"/>
  <c r="G63" i="2"/>
  <c r="F63" i="2"/>
  <c r="M61" i="2"/>
  <c r="L61" i="2"/>
  <c r="G61" i="2"/>
  <c r="F61" i="2"/>
  <c r="O59" i="2"/>
  <c r="M59" i="2"/>
  <c r="N59" i="2" s="1"/>
  <c r="L59" i="2"/>
  <c r="G59" i="2"/>
  <c r="F59" i="2"/>
  <c r="O55" i="2"/>
  <c r="N55" i="2"/>
  <c r="M55" i="2"/>
  <c r="L55" i="2"/>
  <c r="G55" i="2"/>
  <c r="F55" i="2"/>
  <c r="M53" i="2"/>
  <c r="L53" i="2"/>
  <c r="G53" i="2"/>
  <c r="F53" i="2"/>
  <c r="M51" i="2"/>
  <c r="L51" i="2"/>
  <c r="G51" i="2"/>
  <c r="F51" i="2"/>
  <c r="O49" i="2"/>
  <c r="M49" i="2"/>
  <c r="N49" i="2" s="1"/>
  <c r="L49" i="2"/>
  <c r="G49" i="2"/>
  <c r="F49" i="2"/>
  <c r="O45" i="2"/>
  <c r="N45" i="2"/>
  <c r="M45" i="2"/>
  <c r="L45" i="2"/>
  <c r="G45" i="2"/>
  <c r="F45" i="2"/>
  <c r="M43" i="2"/>
  <c r="L43" i="2"/>
  <c r="G43" i="2"/>
  <c r="F43" i="2"/>
  <c r="M41" i="2"/>
  <c r="L41" i="2"/>
  <c r="G41" i="2"/>
  <c r="F41" i="2"/>
  <c r="O39" i="2"/>
  <c r="M39" i="2"/>
  <c r="N39" i="2" s="1"/>
  <c r="L39" i="2"/>
  <c r="G39" i="2"/>
  <c r="F39" i="2"/>
  <c r="O37" i="2"/>
  <c r="N37" i="2"/>
  <c r="M37" i="2"/>
  <c r="L37" i="2"/>
  <c r="G37" i="2"/>
  <c r="F37" i="2"/>
  <c r="M35" i="2"/>
  <c r="L35" i="2"/>
  <c r="G35" i="2"/>
  <c r="F35" i="2"/>
  <c r="M33" i="2"/>
  <c r="L33" i="2"/>
  <c r="M31" i="2"/>
  <c r="L31" i="2"/>
  <c r="G31" i="2"/>
  <c r="F31" i="2"/>
  <c r="M29" i="2"/>
  <c r="N29" i="2" s="1"/>
  <c r="L29" i="2"/>
  <c r="G29" i="2"/>
  <c r="F29" i="2"/>
  <c r="O25" i="2"/>
  <c r="M25" i="2"/>
  <c r="N25" i="2" s="1"/>
  <c r="L25" i="2"/>
  <c r="M23" i="2"/>
  <c r="N23" i="2" s="1"/>
  <c r="L23" i="2"/>
  <c r="G23" i="2"/>
  <c r="F23" i="2"/>
  <c r="O21" i="2"/>
  <c r="M21" i="2"/>
  <c r="N21" i="2" s="1"/>
  <c r="L21" i="2"/>
  <c r="G21" i="2"/>
  <c r="F21" i="2"/>
  <c r="O17" i="2"/>
  <c r="N17" i="2"/>
  <c r="M17" i="2"/>
  <c r="L17" i="2"/>
  <c r="G17" i="2"/>
  <c r="F17" i="2"/>
  <c r="M15" i="2"/>
  <c r="L15" i="2"/>
  <c r="G15" i="2"/>
  <c r="F15" i="2"/>
  <c r="A15" i="2"/>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3" i="2"/>
  <c r="N13" i="2" s="1"/>
  <c r="L13" i="2"/>
  <c r="G13" i="2"/>
  <c r="F13" i="2"/>
  <c r="A13" i="2"/>
  <c r="O11" i="2"/>
  <c r="M11" i="2"/>
  <c r="N11" i="2" s="1"/>
  <c r="L11" i="2"/>
  <c r="G11" i="2"/>
  <c r="F11" i="2"/>
  <c r="A11" i="2"/>
  <c r="O9" i="2"/>
  <c r="N9" i="2"/>
  <c r="M9" i="2"/>
  <c r="L9" i="2"/>
  <c r="G9" i="2"/>
  <c r="F9" i="2"/>
  <c r="A123" i="1"/>
  <c r="A122" i="1"/>
  <c r="A121" i="1"/>
  <c r="A120" i="1"/>
  <c r="A119" i="1"/>
  <c r="K117" i="1"/>
  <c r="M115" i="1"/>
  <c r="L115" i="1"/>
  <c r="G115" i="1"/>
  <c r="F115" i="1"/>
  <c r="M113" i="1"/>
  <c r="O113" i="1" s="1"/>
  <c r="G113" i="1"/>
  <c r="F113" i="1"/>
  <c r="M111" i="1"/>
  <c r="O111" i="1" s="1"/>
  <c r="G111" i="1"/>
  <c r="F111" i="1"/>
  <c r="M107" i="1"/>
  <c r="O107" i="1" s="1"/>
  <c r="G107" i="1"/>
  <c r="F107" i="1"/>
  <c r="M105" i="1"/>
  <c r="L105" i="1"/>
  <c r="G105" i="1"/>
  <c r="F105" i="1"/>
  <c r="M103" i="1"/>
  <c r="O103" i="1" s="1"/>
  <c r="G103" i="1"/>
  <c r="F103" i="1"/>
  <c r="M101" i="1"/>
  <c r="O101" i="1" s="1"/>
  <c r="G101" i="1"/>
  <c r="F101" i="1"/>
  <c r="M97" i="1"/>
  <c r="O97" i="1" s="1"/>
  <c r="G97" i="1"/>
  <c r="F97" i="1"/>
  <c r="M95" i="1"/>
  <c r="L95" i="1"/>
  <c r="G95" i="1"/>
  <c r="F95" i="1"/>
  <c r="M93" i="1"/>
  <c r="O93" i="1" s="1"/>
  <c r="G93" i="1"/>
  <c r="F93" i="1"/>
  <c r="M91" i="1"/>
  <c r="O91" i="1" s="1"/>
  <c r="G91" i="1"/>
  <c r="F91" i="1"/>
  <c r="M89" i="1"/>
  <c r="O89" i="1" s="1"/>
  <c r="G89" i="1"/>
  <c r="F89" i="1"/>
  <c r="M85" i="1"/>
  <c r="L85" i="1"/>
  <c r="G85" i="1"/>
  <c r="F85" i="1"/>
  <c r="M83" i="1"/>
  <c r="O83" i="1" s="1"/>
  <c r="G83" i="1"/>
  <c r="F83" i="1"/>
  <c r="M81" i="1"/>
  <c r="O81" i="1" s="1"/>
  <c r="L81" i="1"/>
  <c r="G81" i="1"/>
  <c r="F81" i="1"/>
  <c r="M79" i="1"/>
  <c r="O79" i="1" s="1"/>
  <c r="G79" i="1"/>
  <c r="F79" i="1"/>
  <c r="M75" i="1"/>
  <c r="O75" i="1" s="1"/>
  <c r="L75" i="1"/>
  <c r="G75" i="1"/>
  <c r="F75" i="1"/>
  <c r="M73" i="1"/>
  <c r="N73" i="1" s="1"/>
  <c r="L73" i="1"/>
  <c r="G73" i="1"/>
  <c r="F73" i="1"/>
  <c r="M71" i="1"/>
  <c r="O71" i="1" s="1"/>
  <c r="L71" i="1"/>
  <c r="G71" i="1"/>
  <c r="F71" i="1"/>
  <c r="M69" i="1"/>
  <c r="O69" i="1" s="1"/>
  <c r="G69" i="1"/>
  <c r="F69" i="1"/>
  <c r="M67" i="1"/>
  <c r="O67" i="1" s="1"/>
  <c r="L67" i="1"/>
  <c r="G67" i="1"/>
  <c r="F67" i="1"/>
  <c r="M63" i="1"/>
  <c r="N63" i="1" s="1"/>
  <c r="L63" i="1"/>
  <c r="G63" i="1"/>
  <c r="F63" i="1"/>
  <c r="M61" i="1"/>
  <c r="O61" i="1" s="1"/>
  <c r="L61" i="1"/>
  <c r="G61" i="1"/>
  <c r="F61" i="1"/>
  <c r="M59" i="1"/>
  <c r="O59" i="1" s="1"/>
  <c r="G59" i="1"/>
  <c r="F59" i="1"/>
  <c r="M55" i="1"/>
  <c r="O55" i="1" s="1"/>
  <c r="L55" i="1"/>
  <c r="G55" i="1"/>
  <c r="F55" i="1"/>
  <c r="M53" i="1"/>
  <c r="N53" i="1" s="1"/>
  <c r="L53" i="1"/>
  <c r="G53" i="1"/>
  <c r="F53" i="1"/>
  <c r="M51" i="1"/>
  <c r="O51" i="1" s="1"/>
  <c r="L51" i="1"/>
  <c r="G51" i="1"/>
  <c r="F51" i="1"/>
  <c r="M49" i="1"/>
  <c r="O49" i="1" s="1"/>
  <c r="G49" i="1"/>
  <c r="F49" i="1"/>
  <c r="M45" i="1"/>
  <c r="O45" i="1" s="1"/>
  <c r="L45" i="1"/>
  <c r="G45" i="1"/>
  <c r="F45" i="1"/>
  <c r="M43" i="1"/>
  <c r="N43" i="1" s="1"/>
  <c r="L43" i="1"/>
  <c r="G43" i="1"/>
  <c r="F43" i="1"/>
  <c r="M41" i="1"/>
  <c r="O41" i="1" s="1"/>
  <c r="L41" i="1"/>
  <c r="G41" i="1"/>
  <c r="F41" i="1"/>
  <c r="M39" i="1"/>
  <c r="O39" i="1" s="1"/>
  <c r="G39" i="1"/>
  <c r="F39" i="1"/>
  <c r="M37" i="1"/>
  <c r="O37" i="1" s="1"/>
  <c r="L37" i="1"/>
  <c r="G37" i="1"/>
  <c r="F37" i="1"/>
  <c r="M35" i="1"/>
  <c r="N35" i="1" s="1"/>
  <c r="L35" i="1"/>
  <c r="G35" i="1"/>
  <c r="F35" i="1"/>
  <c r="M33" i="1"/>
  <c r="O33" i="1" s="1"/>
  <c r="L33" i="1"/>
  <c r="M31" i="1"/>
  <c r="O31" i="1" s="1"/>
  <c r="L31" i="1"/>
  <c r="G31" i="1"/>
  <c r="F31" i="1"/>
  <c r="M29" i="1"/>
  <c r="O29" i="1" s="1"/>
  <c r="L29" i="1"/>
  <c r="G29" i="1"/>
  <c r="F29" i="1"/>
  <c r="M25" i="1"/>
  <c r="O25" i="1" s="1"/>
  <c r="M23" i="1"/>
  <c r="O23" i="1" s="1"/>
  <c r="L23" i="1"/>
  <c r="G23" i="1"/>
  <c r="F23" i="1"/>
  <c r="M21" i="1"/>
  <c r="O21" i="1" s="1"/>
  <c r="L21" i="1"/>
  <c r="G21" i="1"/>
  <c r="F21" i="1"/>
  <c r="M17" i="1"/>
  <c r="N17" i="1" s="1"/>
  <c r="L17" i="1"/>
  <c r="G17" i="1"/>
  <c r="F17" i="1"/>
  <c r="M15" i="1"/>
  <c r="O15" i="1" s="1"/>
  <c r="L15" i="1"/>
  <c r="G15" i="1"/>
  <c r="F15" i="1"/>
  <c r="M13" i="1"/>
  <c r="O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O11" i="1"/>
  <c r="M11" i="1"/>
  <c r="L11" i="1"/>
  <c r="N11" i="1" s="1"/>
  <c r="G11" i="1"/>
  <c r="F11" i="1"/>
  <c r="A11" i="1"/>
  <c r="M9" i="1"/>
  <c r="N9" i="1" s="1"/>
  <c r="L9" i="1"/>
  <c r="G9" i="1"/>
  <c r="F9" i="1"/>
  <c r="N81" i="1" l="1"/>
  <c r="N71" i="1"/>
  <c r="N61" i="1"/>
  <c r="N51" i="1"/>
  <c r="N41" i="1"/>
  <c r="N33" i="1"/>
  <c r="N29" i="1"/>
  <c r="N21" i="1"/>
  <c r="O17" i="1"/>
  <c r="N15" i="1"/>
  <c r="O9" i="1"/>
  <c r="O43" i="2"/>
  <c r="N43" i="2"/>
  <c r="O53" i="2"/>
  <c r="N53" i="2"/>
  <c r="O73" i="2"/>
  <c r="N73" i="2"/>
  <c r="O83" i="2"/>
  <c r="N83" i="2"/>
  <c r="O93" i="2"/>
  <c r="N93" i="2"/>
  <c r="O103" i="2"/>
  <c r="N103" i="2"/>
  <c r="N13" i="1"/>
  <c r="N23" i="1"/>
  <c r="N31" i="1"/>
  <c r="O35" i="1"/>
  <c r="O43" i="1"/>
  <c r="O53" i="1"/>
  <c r="O63" i="1"/>
  <c r="O73" i="1"/>
  <c r="L111" i="1"/>
  <c r="N111" i="1" s="1"/>
  <c r="L101" i="1"/>
  <c r="N101" i="1" s="1"/>
  <c r="L91" i="1"/>
  <c r="N91" i="1" s="1"/>
  <c r="L107" i="1"/>
  <c r="L97" i="1"/>
  <c r="L89" i="1"/>
  <c r="L79" i="1"/>
  <c r="N79" i="1" s="1"/>
  <c r="L69" i="1"/>
  <c r="N69" i="1" s="1"/>
  <c r="L59" i="1"/>
  <c r="N59" i="1" s="1"/>
  <c r="L49" i="1"/>
  <c r="N49" i="1" s="1"/>
  <c r="L39" i="1"/>
  <c r="N39" i="1" s="1"/>
  <c r="L25" i="1"/>
  <c r="N25" i="1" s="1"/>
  <c r="O15" i="2"/>
  <c r="N15" i="2"/>
  <c r="O31" i="2"/>
  <c r="N31" i="2"/>
  <c r="N85" i="1"/>
  <c r="O85" i="1"/>
  <c r="N105" i="1"/>
  <c r="O105" i="1"/>
  <c r="N95" i="1"/>
  <c r="O95" i="1"/>
  <c r="N115" i="1"/>
  <c r="O115" i="1"/>
  <c r="N37" i="1"/>
  <c r="N45" i="1"/>
  <c r="N55" i="1"/>
  <c r="N67" i="1"/>
  <c r="N75" i="1"/>
  <c r="L83" i="1"/>
  <c r="N83" i="1" s="1"/>
  <c r="N89" i="1"/>
  <c r="L93" i="1"/>
  <c r="N97" i="1"/>
  <c r="L103" i="1"/>
  <c r="N103" i="1" s="1"/>
  <c r="N107" i="1"/>
  <c r="L113" i="1"/>
  <c r="N113" i="1" s="1"/>
  <c r="N33" i="2"/>
  <c r="N41" i="2"/>
  <c r="N51" i="2"/>
  <c r="N61" i="2"/>
  <c r="N71" i="2"/>
  <c r="N81" i="2"/>
  <c r="N91" i="2"/>
  <c r="N101" i="2"/>
  <c r="N111" i="2"/>
  <c r="N93" i="1"/>
  <c r="O35" i="2"/>
  <c r="N35" i="2"/>
  <c r="O63" i="2"/>
  <c r="N63" i="2"/>
  <c r="N117" i="2" s="1"/>
  <c r="D117" i="2" s="1"/>
  <c r="O113" i="2"/>
  <c r="N113" i="2"/>
  <c r="O13" i="2"/>
  <c r="O117" i="2" s="1"/>
  <c r="O23" i="2"/>
  <c r="O29" i="2"/>
  <c r="O33" i="2"/>
  <c r="O41" i="2"/>
  <c r="O51" i="2"/>
  <c r="O61" i="2"/>
  <c r="O71" i="2"/>
  <c r="O81" i="2"/>
  <c r="O91" i="2"/>
  <c r="O101" i="2"/>
  <c r="O111" i="2"/>
  <c r="O117" i="1" l="1"/>
  <c r="J117" i="2"/>
  <c r="I117" i="2" s="1"/>
  <c r="H117" i="2"/>
  <c r="N117" i="1"/>
  <c r="D117" i="1" l="1"/>
  <c r="H117" i="1" s="1"/>
  <c r="J117" i="1" l="1"/>
  <c r="I117" i="1" s="1"/>
</calcChain>
</file>

<file path=xl/comments1.xml><?xml version="1.0" encoding="utf-8"?>
<comments xmlns="http://schemas.openxmlformats.org/spreadsheetml/2006/main">
  <authors>
    <author/>
  </authors>
  <commentList>
    <comment ref="J1" author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 roundtripDataSignature="AMtx7mjHJ663sJvkNQ5TfzXP+ZfVm8B4vQ=="/>
    </ext>
  </extLst>
</comments>
</file>

<file path=xl/sharedStrings.xml><?xml version="1.0" encoding="utf-8"?>
<sst xmlns="http://schemas.openxmlformats.org/spreadsheetml/2006/main" count="395" uniqueCount="218">
  <si>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</si>
  <si>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</si>
  <si>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</si>
  <si>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</si>
  <si>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</si>
  <si>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</si>
  <si>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</si>
  <si>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</si>
  <si>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</si>
  <si>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</si>
  <si>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</si>
  <si>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</si>
  <si>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</si>
  <si>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</si>
  <si>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</si>
  <si>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</si>
  <si>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</si>
  <si>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</si>
  <si>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</si>
  <si>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</si>
  <si>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</si>
  <si>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</si>
  <si>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</si>
  <si>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</si>
  <si>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</si>
  <si>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</si>
  <si>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</si>
  <si>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</si>
  <si>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</si>
  <si>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</si>
  <si>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</si>
  <si>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</si>
  <si>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</si>
  <si>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</si>
  <si>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</si>
  <si>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</si>
  <si>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</si>
  <si>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</si>
  <si>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</si>
  <si>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</si>
  <si>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</si>
  <si>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</si>
  <si>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</si>
  <si>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</si>
  <si>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</si>
  <si>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</si>
  <si>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</si>
  <si>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</si>
  <si>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</si>
  <si>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</si>
  <si>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</si>
  <si>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</si>
  <si>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</si>
  <si>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</si>
  <si>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</si>
  <si>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</si>
  <si>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</si>
  <si>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</si>
  <si>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</si>
  <si>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</si>
  <si>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</si>
  <si>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</si>
  <si>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</si>
  <si>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</si>
  <si>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</si>
  <si>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</si>
  <si>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</si>
  <si>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</si>
  <si>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</si>
  <si>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</si>
  <si>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</si>
  <si>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</si>
  <si>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</si>
  <si>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</si>
  <si>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</si>
  <si>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</si>
  <si>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</si>
  <si>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</si>
  <si>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</si>
  <si>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</si>
  <si>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</si>
  <si>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</si>
  <si>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</si>
  <si>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</si>
  <si>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</si>
  <si>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</si>
  <si>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</si>
  <si>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</si>
  <si>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</si>
  <si>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</si>
  <si>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</si>
  <si>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</si>
  <si>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</si>
  <si>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</si>
  <si>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</si>
  <si>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</si>
  <si>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</si>
  <si>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</si>
  <si>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</si>
  <si>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</si>
  <si>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</si>
  <si>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</si>
  <si>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</si>
  <si>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</si>
  <si>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</si>
  <si>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</si>
  <si>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</si>
  <si>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</si>
  <si>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</si>
  <si>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</si>
  <si>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</si>
  <si>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</si>
  <si>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</si>
  <si>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</si>
  <si>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</si>
  <si>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</si>
  <si>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</si>
  <si>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</si>
  <si>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</si>
  <si>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</si>
  <si>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</si>
  <si>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</si>
  <si>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</si>
  <si>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</si>
  <si>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</si>
  <si>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</si>
  <si>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</si>
  <si>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</si>
  <si>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</si>
  <si>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</si>
  <si>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</si>
  <si>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</si>
  <si>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</si>
  <si>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</si>
  <si>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</si>
  <si>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</si>
  <si>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</si>
  <si>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</si>
  <si>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</si>
  <si>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</si>
  <si>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</si>
  <si>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</si>
  <si>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</si>
  <si>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</si>
  <si>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</si>
  <si>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</si>
  <si>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</si>
  <si>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</si>
  <si>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</si>
  <si>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</si>
  <si>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</si>
  <si>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</si>
  <si>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</si>
  <si>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</si>
  <si>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</si>
  <si>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</si>
  <si>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</si>
  <si>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</si>
  <si>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</si>
  <si>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</si>
  <si>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</si>
  <si>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</si>
  <si>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</si>
  <si>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</si>
  <si>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</si>
  <si>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</si>
  <si>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</si>
  <si>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</si>
  <si>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</si>
  <si>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</si>
  <si>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</si>
  <si>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</si>
  <si>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</si>
  <si>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</si>
  <si>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</si>
  <si>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</si>
  <si>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</si>
  <si>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</si>
  <si>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</si>
  <si>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</si>
  <si>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</si>
  <si>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</si>
  <si>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</si>
  <si>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tur granada</t>
  </si>
  <si>
    <t>Es una pagina muy completa que es de mucha ayuda para la informacion turistica</t>
  </si>
  <si>
    <t>Podría cumplirse mejor la compatibilidad pero cumple con su objetivo</t>
  </si>
  <si>
    <t>En todo momento tienes disponible el acceso a las diferentes partes de la pagina</t>
  </si>
  <si>
    <t>La pagina no da diferentes opciones según el nivel de experiencia</t>
  </si>
  <si>
    <t>Son intuitivas pero no estan muy visibles</t>
  </si>
  <si>
    <t>La pagina consigue tener medianamente todo organizado para tener una primera vista clara</t>
  </si>
  <si>
    <t>La pagina están bien ordenada y se ve bien claro</t>
  </si>
  <si>
    <t>Confunde el que su nombre en vez de poner tour ponga tur</t>
  </si>
  <si>
    <t>En la parte de arriba de la pagina tenemos el menu disponible</t>
  </si>
  <si>
    <t>Tenemos todas estas posibilidades en la pagina inicial</t>
  </si>
  <si>
    <t>La pagina nos muestra en orden todas sus posibilidades</t>
  </si>
  <si>
    <t>Aparecen una gran cantidad de opciones diferentes y dificiles de diferenciar</t>
  </si>
  <si>
    <t>No está tampoco muy bien indicado los botones de menus</t>
  </si>
  <si>
    <t>Con solo clickar en el logo vuelves al inicio</t>
  </si>
  <si>
    <t>No se muestra un mapa de granada o no se encuentra de forma intuitiva</t>
  </si>
  <si>
    <t>Puede confundir el que se llame tur en vez de tour y en caso de poner tour no se puede encontrar</t>
  </si>
  <si>
    <t>Tiene una buena interfaz de busqueda con diferentes opciones/ filtros disponibles</t>
  </si>
  <si>
    <t>Al tener fallos ortograficos el buscador no encuentra lo deseado</t>
  </si>
  <si>
    <t>Los resultados se muestran con la info necesaria para poder obtener buen conocimiento sobre el</t>
  </si>
  <si>
    <t>La pagina no va muy rapida pero tampoco va muy lenta</t>
  </si>
  <si>
    <t>Hay diferentes medios de contacto</t>
  </si>
  <si>
    <t>La pagina para varias acciones te solicita la creacion de una cuenta</t>
  </si>
  <si>
    <t>No se dispone de ejemplos de uso/instrucciones</t>
  </si>
  <si>
    <t>Te indica el apartado donde falla aunque no lo ponga a su lado</t>
  </si>
  <si>
    <t>Los mensajes indican claramente el error</t>
  </si>
  <si>
    <t>No se indica si hay campos obligatorios para rellenar</t>
  </si>
  <si>
    <t>No es necesario volver a rellenar los campos que estaban rellenados de forma correcta</t>
  </si>
  <si>
    <t>No se satura la pagina ni de imágenes ni de textos por lo que es muy visible todo</t>
  </si>
  <si>
    <t>No usa un lenguaje complicado de comprender</t>
  </si>
  <si>
    <t>No se permite la opción de impresión de los articulos</t>
  </si>
  <si>
    <t>No dispone de ayuda en linea</t>
  </si>
  <si>
    <t>Dispone de telefono de contacto además de una pestaña especifica para el contacto</t>
  </si>
  <si>
    <t>Se informa a la hora del registro para que se usarán los datos introducidos en la pagina</t>
  </si>
  <si>
    <t>Hemos comprobado como se veria desde otros dispositivos y navegadores y sigue estando bien organizada y clara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</si>
</sst>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b/>
      <sz val="16"/>
      <color rgb="FF808080"/>
      <name val="Arial"/>
      <family val="2"/>
    </font>
    <font>
      <i/>
      <sz val="8"/>
      <color theme="1"/>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4">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xf numFmtId="0" fontId="32" fillId="0" borderId="0" xfId="0" applyFont="1" applyAlignment="1">
      <alignment vertical="top"/>
    </xf>
    <xf numFmtId="0" fontId="33" fillId="0" borderId="5" xfId="0" applyFont="1" applyBorder="1" applyAlignment="1">
      <alignment horizontal="left" vertical="top" wrapText="1"/>
    </xf>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4" workbookViewId="0">
      <selection activeCell="B124" sqref="B124"/>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2"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25</v>
      </c>
      <c r="E9" s="1"/>
      <c r="F9" s="1" t="e">
        <f>#REF!*#REF!</f>
        <v>#REF!</v>
      </c>
      <c r="G9" s="1" t="e">
        <f>IF(#REF!&gt;=0,10*#REF!,0)</f>
        <v>#REF!</v>
      </c>
      <c r="H9" s="1"/>
      <c r="I9" s="103" t="s">
        <v>184</v>
      </c>
      <c r="J9" s="1"/>
      <c r="K9" s="45">
        <v>5</v>
      </c>
      <c r="L9" s="46">
        <f>K9/K117</f>
        <v>1</v>
      </c>
      <c r="M9" s="47">
        <f>VLOOKUP(D9,Q1:R9,2,FALSE)</f>
        <v>5</v>
      </c>
      <c r="N9" s="47">
        <f>M9*L9</f>
        <v>5</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103" t="s">
        <v>185</v>
      </c>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103" t="s">
        <v>186</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12</v>
      </c>
      <c r="E15" s="1"/>
      <c r="F15" s="1" t="e">
        <f>#REF!*#REF!</f>
        <v>#REF!</v>
      </c>
      <c r="G15" s="1" t="e">
        <f>IF(#REF!&gt;=0,10*#REF!,0)</f>
        <v>#REF!</v>
      </c>
      <c r="H15" s="1"/>
      <c r="I15" s="103" t="s">
        <v>187</v>
      </c>
      <c r="J15" s="1"/>
      <c r="K15" s="52">
        <v>3</v>
      </c>
      <c r="L15" s="53">
        <f>K15/K117</f>
        <v>0.6</v>
      </c>
      <c r="M15" s="47">
        <f>VLOOKUP(D15,Q1:R9,2,FALSE)</f>
        <v>2</v>
      </c>
      <c r="N15" s="47">
        <f>M15*L15</f>
        <v>1.2</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14</v>
      </c>
      <c r="E17" s="1"/>
      <c r="F17" s="1" t="e">
        <f>#REF!*#REF!</f>
        <v>#REF!</v>
      </c>
      <c r="G17" s="1" t="e">
        <f>IF(#REF!&gt;=0,10*#REF!,0)</f>
        <v>#REF!</v>
      </c>
      <c r="H17" s="1"/>
      <c r="I17" s="103" t="s">
        <v>188</v>
      </c>
      <c r="J17" s="1"/>
      <c r="K17" s="45">
        <v>3</v>
      </c>
      <c r="L17" s="46">
        <f>K17/K117</f>
        <v>0.6</v>
      </c>
      <c r="M17" s="47">
        <f>VLOOKUP(D17,Q1:R9,2,FALSE)</f>
        <v>3</v>
      </c>
      <c r="N17" s="47">
        <f>M17*L17</f>
        <v>1.7999999999999998</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24</v>
      </c>
      <c r="E21" s="1"/>
      <c r="F21" s="1" t="e">
        <f>#REF!*#REF!</f>
        <v>#REF!</v>
      </c>
      <c r="G21" s="1" t="e">
        <f>IF(#REF!&gt;=0,10*#REF!,0)</f>
        <v>#REF!</v>
      </c>
      <c r="H21" s="1"/>
      <c r="I21" s="103" t="s">
        <v>189</v>
      </c>
      <c r="J21" s="1"/>
      <c r="K21" s="45">
        <v>3</v>
      </c>
      <c r="L21" s="46">
        <f>K21/K117</f>
        <v>0.6</v>
      </c>
      <c r="M21" s="47">
        <f>VLOOKUP(D21,Q1:R9,2,FALSE)</f>
        <v>4</v>
      </c>
      <c r="N21" s="47">
        <f>M21*L21</f>
        <v>2.4</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103" t="s">
        <v>190</v>
      </c>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12</v>
      </c>
      <c r="E29" s="1"/>
      <c r="F29" s="1" t="e">
        <f>#REF!*#REF!</f>
        <v>#REF!</v>
      </c>
      <c r="G29" s="1" t="e">
        <f>IF(#REF!&gt;=0,10*#REF!,0)</f>
        <v>#REF!</v>
      </c>
      <c r="H29" s="1"/>
      <c r="I29" s="103" t="s">
        <v>191</v>
      </c>
      <c r="J29" s="1"/>
      <c r="K29" s="45">
        <v>2</v>
      </c>
      <c r="L29" s="46">
        <f>K29/K117</f>
        <v>0.4</v>
      </c>
      <c r="M29" s="47">
        <f>VLOOKUP(D29,Q1:R9,2,FALSE)</f>
        <v>2</v>
      </c>
      <c r="N29" s="47">
        <f>M29*L29</f>
        <v>0.8</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24</v>
      </c>
      <c r="E31" s="1"/>
      <c r="F31" s="1" t="e">
        <f>#REF!*#REF!</f>
        <v>#REF!</v>
      </c>
      <c r="G31" s="1" t="e">
        <f>IF(#REF!&gt;=0,10*#REF!,0)</f>
        <v>#REF!</v>
      </c>
      <c r="H31" s="1"/>
      <c r="I31" s="103" t="s">
        <v>192</v>
      </c>
      <c r="J31" s="1"/>
      <c r="K31" s="45">
        <v>4</v>
      </c>
      <c r="L31" s="46">
        <f>K31/K117</f>
        <v>0.8</v>
      </c>
      <c r="M31" s="47">
        <f>VLOOKUP(D31,Q1:R9,2,FALSE)</f>
        <v>4</v>
      </c>
      <c r="N31" s="47">
        <f>M31*L31</f>
        <v>3.2</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25</v>
      </c>
      <c r="E33" s="1"/>
      <c r="F33" s="1"/>
      <c r="G33" s="1"/>
      <c r="H33" s="1"/>
      <c r="I33" s="103" t="s">
        <v>193</v>
      </c>
      <c r="J33" s="1"/>
      <c r="K33" s="45">
        <v>3</v>
      </c>
      <c r="L33" s="46">
        <f>K33/K117</f>
        <v>0.6</v>
      </c>
      <c r="M33" s="47">
        <f>VLOOKUP(D33,Q1:R9,2,FALSE)</f>
        <v>5</v>
      </c>
      <c r="N33" s="47">
        <f>M33*L33</f>
        <v>3</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14</v>
      </c>
      <c r="E35" s="1"/>
      <c r="F35" s="1" t="e">
        <f>#REF!*#REF!</f>
        <v>#REF!</v>
      </c>
      <c r="G35" s="1" t="e">
        <f>IF(#REF!&gt;=0,10*#REF!,0)</f>
        <v>#REF!</v>
      </c>
      <c r="H35" s="1"/>
      <c r="I35" s="103" t="s">
        <v>194</v>
      </c>
      <c r="J35" s="1"/>
      <c r="K35" s="45">
        <v>5</v>
      </c>
      <c r="L35" s="46">
        <f>K35/K117</f>
        <v>1</v>
      </c>
      <c r="M35" s="47">
        <f>VLOOKUP(D35,Q1:R9,2,FALSE)</f>
        <v>3</v>
      </c>
      <c r="N35" s="47">
        <f>M35*L35</f>
        <v>3</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12</v>
      </c>
      <c r="E37" s="1"/>
      <c r="F37" s="1" t="e">
        <f>#REF!*#REF!</f>
        <v>#REF!</v>
      </c>
      <c r="G37" s="1" t="e">
        <f>IF(#REF!&gt;=0,10*#REF!,0)</f>
        <v>#REF!</v>
      </c>
      <c r="H37" s="1"/>
      <c r="I37" s="103" t="s">
        <v>195</v>
      </c>
      <c r="J37" s="1"/>
      <c r="K37" s="45">
        <v>3</v>
      </c>
      <c r="L37" s="46">
        <f>K37/K117</f>
        <v>0.6</v>
      </c>
      <c r="M37" s="47">
        <f>VLOOKUP(D37,Q1:R9,2,FALSE)</f>
        <v>2</v>
      </c>
      <c r="N37" s="47">
        <f>M37*L37</f>
        <v>1.2</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14</v>
      </c>
      <c r="E41" s="1"/>
      <c r="F41" s="1" t="e">
        <f>#REF!*#REF!</f>
        <v>#REF!</v>
      </c>
      <c r="G41" s="1" t="e">
        <f>IF(#REF!&gt;=0,10*#REF!,0)</f>
        <v>#REF!</v>
      </c>
      <c r="H41" s="1"/>
      <c r="I41" s="103" t="s">
        <v>196</v>
      </c>
      <c r="J41" s="1"/>
      <c r="K41" s="45">
        <v>2</v>
      </c>
      <c r="L41" s="46">
        <f>K41/K117</f>
        <v>0.4</v>
      </c>
      <c r="M41" s="47">
        <f>VLOOKUP(D41,Q1:R9,2,FALSE)</f>
        <v>3</v>
      </c>
      <c r="N41" s="47">
        <f>M41*L41</f>
        <v>1.2000000000000002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103" t="s">
        <v>197</v>
      </c>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12</v>
      </c>
      <c r="E45" s="1"/>
      <c r="F45" s="1" t="e">
        <f>#REF!*#REF!</f>
        <v>#REF!</v>
      </c>
      <c r="G45" s="1" t="e">
        <f>IF(#REF!&gt;=0,10*#REF!,0)</f>
        <v>#REF!</v>
      </c>
      <c r="H45" s="1"/>
      <c r="I45" s="103" t="s">
        <v>198</v>
      </c>
      <c r="J45" s="1"/>
      <c r="K45" s="45">
        <v>1</v>
      </c>
      <c r="L45" s="46">
        <f>K45/K117</f>
        <v>0.2</v>
      </c>
      <c r="M45" s="47">
        <f>VLOOKUP(D45,Q1:R9,2,FALSE)</f>
        <v>2</v>
      </c>
      <c r="N45" s="47">
        <f>M45*L45</f>
        <v>0.4</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6</v>
      </c>
      <c r="E49" s="1"/>
      <c r="F49" s="1" t="e">
        <f>#REF!*#REF!</f>
        <v>#REF!</v>
      </c>
      <c r="G49" s="1" t="e">
        <f>IF(#REF!&gt;=0,10*#REF!,0)</f>
        <v>#REF!</v>
      </c>
      <c r="H49" s="1"/>
      <c r="I49" s="103" t="s">
        <v>199</v>
      </c>
      <c r="J49" s="1"/>
      <c r="K49" s="45">
        <v>4</v>
      </c>
      <c r="L49" s="46">
        <f>K49/K117</f>
        <v>0.8</v>
      </c>
      <c r="M49" s="47">
        <f>VLOOKUP(D49,Q1:R9,2,FALSE)</f>
        <v>1</v>
      </c>
      <c r="N49" s="47">
        <f>M49*L49</f>
        <v>0.8</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24</v>
      </c>
      <c r="E51" s="1"/>
      <c r="F51" s="1" t="e">
        <f>#REF!*#REF!</f>
        <v>#REF!</v>
      </c>
      <c r="G51" s="1" t="e">
        <f>IF(#REF!&gt;=0,10*#REF!,0)</f>
        <v>#REF!</v>
      </c>
      <c r="H51" s="1"/>
      <c r="I51" s="103" t="s">
        <v>200</v>
      </c>
      <c r="J51" s="1"/>
      <c r="K51" s="45">
        <v>4</v>
      </c>
      <c r="L51" s="46">
        <f>K51/K117</f>
        <v>0.8</v>
      </c>
      <c r="M51" s="47">
        <f>VLOOKUP(D51,Q1:R9,2,FALSE)</f>
        <v>4</v>
      </c>
      <c r="N51" s="47">
        <f>M51*L51</f>
        <v>3.2</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12</v>
      </c>
      <c r="E53" s="1"/>
      <c r="F53" s="1" t="e">
        <f>#REF!*#REF!</f>
        <v>#REF!</v>
      </c>
      <c r="G53" s="1" t="e">
        <f>IF(#REF!&gt;=0,10*#REF!,0)</f>
        <v>#REF!</v>
      </c>
      <c r="H53" s="1"/>
      <c r="I53" s="103" t="s">
        <v>201</v>
      </c>
      <c r="J53" s="1"/>
      <c r="K53" s="45">
        <v>2</v>
      </c>
      <c r="L53" s="46">
        <f>K53/K117</f>
        <v>0.4</v>
      </c>
      <c r="M53" s="47">
        <f>VLOOKUP(D53,Q1:R9,2,FALSE)</f>
        <v>2</v>
      </c>
      <c r="N53" s="47">
        <f>M53*L53</f>
        <v>0.8</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24</v>
      </c>
      <c r="E55" s="1"/>
      <c r="F55" s="1" t="e">
        <f>#REF!*#REF!</f>
        <v>#REF!</v>
      </c>
      <c r="G55" s="1" t="e">
        <f>IF(#REF!&gt;=0,10*#REF!,0)</f>
        <v>#REF!</v>
      </c>
      <c r="H55" s="1"/>
      <c r="I55" s="103" t="s">
        <v>202</v>
      </c>
      <c r="J55" s="1"/>
      <c r="K55" s="45">
        <v>4</v>
      </c>
      <c r="L55" s="46">
        <f>K55/K117</f>
        <v>0.8</v>
      </c>
      <c r="M55" s="47">
        <f>VLOOKUP(D55,Q1:R9,2,FALSE)</f>
        <v>4</v>
      </c>
      <c r="N55" s="47">
        <f>M55*L55</f>
        <v>3.2</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103" t="s">
        <v>203</v>
      </c>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34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103" t="s">
        <v>204</v>
      </c>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34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103" t="s">
        <v>205</v>
      </c>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25</v>
      </c>
      <c r="E71" s="1"/>
      <c r="F71" s="1" t="e">
        <f>#REF!*#REF!</f>
        <v>#REF!</v>
      </c>
      <c r="G71" s="1" t="e">
        <f>IF(#REF!&gt;=0,10*#REF!,0)</f>
        <v>#REF!</v>
      </c>
      <c r="H71" s="1"/>
      <c r="I71" s="44"/>
      <c r="J71" s="1"/>
      <c r="K71" s="45">
        <v>2</v>
      </c>
      <c r="L71" s="46">
        <f>K71/K117</f>
        <v>0.4</v>
      </c>
      <c r="M71" s="47">
        <f>VLOOKUP(D71,Q1:R9,2,FALSE)</f>
        <v>5</v>
      </c>
      <c r="N71" s="47">
        <f>M71*L71</f>
        <v>2</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24</v>
      </c>
      <c r="E73" s="1"/>
      <c r="F73" s="1" t="e">
        <f>#REF!*#REF!</f>
        <v>#REF!</v>
      </c>
      <c r="G73" s="1" t="e">
        <f>IF(#REF!&gt;=0,10*#REF!,0)</f>
        <v>#REF!</v>
      </c>
      <c r="H73" s="1"/>
      <c r="I73" s="44"/>
      <c r="J73" s="1"/>
      <c r="K73" s="45">
        <v>3</v>
      </c>
      <c r="L73" s="46">
        <f>K73/K117</f>
        <v>0.6</v>
      </c>
      <c r="M73" s="47">
        <f>VLOOKUP(D73,Q1:R9,2,FALSE)</f>
        <v>4</v>
      </c>
      <c r="N73" s="47">
        <f>M73*L73</f>
        <v>2.4</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6</v>
      </c>
      <c r="E75" s="1"/>
      <c r="F75" s="1" t="e">
        <f>#REF!*#REF!</f>
        <v>#REF!</v>
      </c>
      <c r="G75" s="1" t="e">
        <f>IF(#REF!&gt;=0,10*#REF!,0)</f>
        <v>#REF!</v>
      </c>
      <c r="H75" s="1"/>
      <c r="I75" s="103" t="s">
        <v>206</v>
      </c>
      <c r="J75" s="1"/>
      <c r="K75" s="45">
        <v>3</v>
      </c>
      <c r="L75" s="46">
        <f>K75/K117</f>
        <v>0.6</v>
      </c>
      <c r="M75" s="47">
        <f>VLOOKUP(D75,Q1:R9,2,FALSE)</f>
        <v>1</v>
      </c>
      <c r="N75" s="47">
        <f>M75*L75</f>
        <v>0.6</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14</v>
      </c>
      <c r="E79" s="1"/>
      <c r="F79" s="1" t="e">
        <f>#REF!*#REF!</f>
        <v>#REF!</v>
      </c>
      <c r="G79" s="1" t="e">
        <f>IF(#REF!&gt;=0,10*#REF!,0)</f>
        <v>#REF!</v>
      </c>
      <c r="H79" s="1"/>
      <c r="I79" s="103" t="s">
        <v>207</v>
      </c>
      <c r="J79" s="1"/>
      <c r="K79" s="45">
        <v>4</v>
      </c>
      <c r="L79" s="46">
        <f>K79/K117</f>
        <v>0.8</v>
      </c>
      <c r="M79" s="47">
        <f>VLOOKUP(D79,Q1:R9,2,FALSE)</f>
        <v>3</v>
      </c>
      <c r="N79" s="47">
        <f>M79*L79</f>
        <v>2.4000000000000004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24</v>
      </c>
      <c r="E81" s="1"/>
      <c r="F81" s="1" t="e">
        <f>#REF!*#REF!</f>
        <v>#REF!</v>
      </c>
      <c r="G81" s="1" t="e">
        <f>IF(#REF!&gt;=0,10*#REF!,0)</f>
        <v>#REF!</v>
      </c>
      <c r="H81" s="1"/>
      <c r="I81" s="103" t="s">
        <v>208</v>
      </c>
      <c r="J81" s="1"/>
      <c r="K81" s="45">
        <v>3</v>
      </c>
      <c r="L81" s="46">
        <f>K81/K117</f>
        <v>0.6</v>
      </c>
      <c r="M81" s="47">
        <f>VLOOKUP(D81,Q1:R9,2,FALSE)</f>
        <v>4</v>
      </c>
      <c r="N81" s="47">
        <f>M81*L81</f>
        <v>2.4</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6</v>
      </c>
      <c r="E83" s="1"/>
      <c r="F83" s="1" t="e">
        <f>#REF!*#REF!</f>
        <v>#REF!</v>
      </c>
      <c r="G83" s="1" t="e">
        <f>IF(#REF!&gt;=0,10*#REF!,0)</f>
        <v>#REF!</v>
      </c>
      <c r="H83" s="1"/>
      <c r="I83" s="103" t="s">
        <v>209</v>
      </c>
      <c r="J83" s="1"/>
      <c r="K83" s="45">
        <v>3</v>
      </c>
      <c r="L83" s="46">
        <f>K83/K117</f>
        <v>0.6</v>
      </c>
      <c r="M83" s="47">
        <f>VLOOKUP(D83,Q1:R9,2,FALSE)</f>
        <v>1</v>
      </c>
      <c r="N83" s="47">
        <f>M83*L83</f>
        <v>0.6</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103" t="s">
        <v>210</v>
      </c>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24</v>
      </c>
      <c r="E89" s="1"/>
      <c r="F89" s="1" t="e">
        <f>#REF!*#REF!</f>
        <v>#REF!</v>
      </c>
      <c r="G89" s="1" t="e">
        <f>IF(#REF!&gt;=0,10*#REF!,0)</f>
        <v>#REF!</v>
      </c>
      <c r="H89" s="1"/>
      <c r="I89" s="103" t="s">
        <v>211</v>
      </c>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25</v>
      </c>
      <c r="E91" s="1"/>
      <c r="F91" s="1" t="e">
        <f>#REF!*#REF!</f>
        <v>#REF!</v>
      </c>
      <c r="G91" s="1" t="e">
        <f>IF(#REF!&gt;=0,10*#REF!,0)</f>
        <v>#REF!</v>
      </c>
      <c r="H91" s="1"/>
      <c r="I91" s="44"/>
      <c r="J91" s="1"/>
      <c r="K91" s="45">
        <v>2</v>
      </c>
      <c r="L91" s="46">
        <f>K91/K117</f>
        <v>0.4</v>
      </c>
      <c r="M91" s="47">
        <f>VLOOKUP(D91,Q1:R9,2,FALSE)</f>
        <v>5</v>
      </c>
      <c r="N91" s="47">
        <f>M91*L91</f>
        <v>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103" t="s">
        <v>212</v>
      </c>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25</v>
      </c>
      <c r="E95" s="1"/>
      <c r="F95" s="1" t="e">
        <f>#REF!*#REF!</f>
        <v>#REF!</v>
      </c>
      <c r="G95" s="1" t="e">
        <f>IF(#REF!&gt;=0,10*#REF!,0)</f>
        <v>#REF!</v>
      </c>
      <c r="H95" s="1"/>
      <c r="I95" s="44"/>
      <c r="J95" s="1"/>
      <c r="K95" s="45">
        <v>3</v>
      </c>
      <c r="L95" s="46">
        <f>K95/K117</f>
        <v>0.6</v>
      </c>
      <c r="M95" s="47">
        <f>VLOOKUP(D95,Q1:R9,2,FALSE)</f>
        <v>5</v>
      </c>
      <c r="N95" s="47">
        <f>M95*L95</f>
        <v>3</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14</v>
      </c>
      <c r="E97" s="1"/>
      <c r="F97" s="1" t="e">
        <f>#REF!*#REF!</f>
        <v>#REF!</v>
      </c>
      <c r="G97" s="1" t="e">
        <f>IF(#REF!&gt;=0,10*#REF!,0)</f>
        <v>#REF!</v>
      </c>
      <c r="H97" s="1"/>
      <c r="I97" s="103" t="s">
        <v>213</v>
      </c>
      <c r="J97" s="1"/>
      <c r="K97" s="45">
        <v>3</v>
      </c>
      <c r="L97" s="46">
        <f>K97/K117</f>
        <v>0.6</v>
      </c>
      <c r="M97" s="47">
        <f>VLOOKUP(D97,Q1:R9,2,FALSE)</f>
        <v>3</v>
      </c>
      <c r="N97" s="47">
        <f>M97*L97</f>
        <v>1.7999999999999998</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6</v>
      </c>
      <c r="E101" s="1"/>
      <c r="F101" s="1" t="e">
        <f>#REF!*#REF!</f>
        <v>#REF!</v>
      </c>
      <c r="G101" s="1" t="e">
        <f>IF(#REF!&gt;=0,10*#REF!,0)</f>
        <v>#REF!</v>
      </c>
      <c r="H101" s="1"/>
      <c r="I101" s="103" t="s">
        <v>214</v>
      </c>
      <c r="J101" s="1"/>
      <c r="K101" s="45">
        <v>4</v>
      </c>
      <c r="L101" s="46">
        <f>K101/K117</f>
        <v>0.8</v>
      </c>
      <c r="M101" s="47">
        <f>VLOOKUP(D101,Q1:R9,2,FALSE)</f>
        <v>1</v>
      </c>
      <c r="N101" s="47">
        <f>M101*L101</f>
        <v>0.8</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34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34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103" t="s">
        <v>215</v>
      </c>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24</v>
      </c>
      <c r="E111" s="13"/>
      <c r="F111" s="13" t="e">
        <f>#REF!*#REF!</f>
        <v>#REF!</v>
      </c>
      <c r="G111" s="13" t="e">
        <f>IF(#REF!&gt;=0,10*#REF!,0)</f>
        <v>#REF!</v>
      </c>
      <c r="H111" s="13"/>
      <c r="I111" s="44"/>
      <c r="J111" s="13"/>
      <c r="K111" s="34">
        <v>4</v>
      </c>
      <c r="L111" s="65">
        <f>K111/K117</f>
        <v>0.8</v>
      </c>
      <c r="M111" s="66">
        <f>VLOOKUP(D111,Q1:R9,2,FALSE)</f>
        <v>4</v>
      </c>
      <c r="N111" s="66">
        <f>M111*L111</f>
        <v>3.2</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14</v>
      </c>
      <c r="E113" s="13"/>
      <c r="F113" s="13" t="e">
        <f>#REF!*#REF!</f>
        <v>#REF!</v>
      </c>
      <c r="G113" s="13" t="e">
        <f>IF(#REF!&gt;=0,10*#REF!,0)</f>
        <v>#REF!</v>
      </c>
      <c r="H113" s="13"/>
      <c r="I113" s="103" t="s">
        <v>216</v>
      </c>
      <c r="J113" s="13"/>
      <c r="K113" s="34">
        <v>4</v>
      </c>
      <c r="L113" s="65">
        <f>K113/K117</f>
        <v>0.8</v>
      </c>
      <c r="M113" s="66">
        <f>VLOOKUP(D113,Q1:R9,2,FALSE)</f>
        <v>3</v>
      </c>
      <c r="N113" s="66">
        <f>M113*L113</f>
        <v>2.4000000000000004</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24</v>
      </c>
      <c r="E115" s="13"/>
      <c r="F115" s="13" t="e">
        <f>#REF!*#REF!</f>
        <v>#REF!</v>
      </c>
      <c r="G115" s="13" t="e">
        <f>IF(#REF!&gt;=0,10*#REF!,0)</f>
        <v>#REF!</v>
      </c>
      <c r="H115" s="13"/>
      <c r="I115" s="103" t="s">
        <v>217</v>
      </c>
      <c r="J115" s="13"/>
      <c r="K115" s="34">
        <v>3</v>
      </c>
      <c r="L115" s="65">
        <f>K115/K117</f>
        <v>0.6</v>
      </c>
      <c r="M115" s="66">
        <f>VLOOKUP(D115,Q1:R9,2,FALSE)</f>
        <v>4</v>
      </c>
      <c r="N115" s="66">
        <f>M115*L115</f>
        <v>2.4</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71.515151515151516</v>
      </c>
      <c r="E117" s="75"/>
      <c r="F117" s="75"/>
      <c r="G117" s="75"/>
      <c r="H117" s="76" t="str">
        <f>IF(D117="","","-")</f>
        <v>-</v>
      </c>
      <c r="I117" s="77" t="str">
        <f>VLOOKUP(J117,'Rating ranges'!A2:B7,2,TRUE)</f>
        <v>Good</v>
      </c>
      <c r="J117" s="7">
        <f>IF(D117="",0,D117)</f>
        <v>71.515151515151516</v>
      </c>
      <c r="K117" s="68">
        <f>MAX(K9:K115)</f>
        <v>5</v>
      </c>
      <c r="L117" s="68"/>
      <c r="M117" s="68"/>
      <c r="N117" s="69">
        <f t="shared" ref="N117:O117" si="0">SUM(N9:N115)</f>
        <v>94.4</v>
      </c>
      <c r="O117" s="69">
        <f t="shared" si="0"/>
        <v>132</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Juan Manuel Utrera</cp:lastModifiedBy>
  <dcterms:created xsi:type="dcterms:W3CDTF">2008-01-21T11:46:15Z</dcterms:created>
  <dcterms:modified xsi:type="dcterms:W3CDTF">2021-03-15T16:26:59Z</dcterms:modified>
</cp:coreProperties>
</file>