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9-septiembre\6-portal-cliente\orainde\"/>
    </mc:Choice>
  </mc:AlternateContent>
  <xr:revisionPtr revIDLastSave="0" documentId="13_ncr:1_{AC0CAD0D-DD9F-48B3-9BD3-90D24843D19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I18" i="1"/>
  <c r="E19" i="1"/>
  <c r="I19" i="1"/>
  <c r="E20" i="1"/>
  <c r="J20" i="1" s="1"/>
  <c r="I20" i="1"/>
  <c r="E21" i="1"/>
  <c r="I21" i="1"/>
  <c r="E22" i="1"/>
  <c r="I22" i="1"/>
  <c r="E23" i="1"/>
  <c r="I23" i="1"/>
  <c r="E24" i="1"/>
  <c r="I24" i="1"/>
  <c r="J24" i="1" s="1"/>
  <c r="E25" i="1"/>
  <c r="I25" i="1"/>
  <c r="H26" i="1"/>
  <c r="G26" i="1"/>
  <c r="F26" i="1"/>
  <c r="D26" i="1"/>
  <c r="C26" i="1"/>
  <c r="B26" i="1"/>
  <c r="J22" i="1"/>
  <c r="M13" i="1"/>
  <c r="M12" i="1"/>
  <c r="E14" i="1"/>
  <c r="D14" i="1"/>
  <c r="C14" i="1"/>
  <c r="B14" i="1"/>
  <c r="H13" i="1"/>
  <c r="I13" i="1" s="1"/>
  <c r="G13" i="1"/>
  <c r="F13" i="1"/>
  <c r="H12" i="1"/>
  <c r="G12" i="1"/>
  <c r="F12" i="1"/>
  <c r="F14" i="1" s="1"/>
  <c r="G5" i="1"/>
  <c r="G6" i="1"/>
  <c r="H5" i="1"/>
  <c r="H6" i="1"/>
  <c r="I6" i="1" s="1"/>
  <c r="F5" i="1"/>
  <c r="F6" i="1"/>
  <c r="C7" i="1"/>
  <c r="D7" i="1"/>
  <c r="E7" i="1"/>
  <c r="B7" i="1"/>
  <c r="J18" i="1" l="1"/>
  <c r="J23" i="1"/>
  <c r="J21" i="1"/>
  <c r="I26" i="1"/>
  <c r="J19" i="1"/>
  <c r="L19" i="1" s="1"/>
  <c r="J25" i="1"/>
  <c r="L18" i="1"/>
  <c r="K18" i="1"/>
  <c r="M18" i="1" s="1"/>
  <c r="L20" i="1"/>
  <c r="K20" i="1"/>
  <c r="K21" i="1"/>
  <c r="L21" i="1"/>
  <c r="L25" i="1"/>
  <c r="K25" i="1"/>
  <c r="M25" i="1" s="1"/>
  <c r="L22" i="1"/>
  <c r="K22" i="1"/>
  <c r="M22" i="1" s="1"/>
  <c r="K23" i="1"/>
  <c r="L23" i="1"/>
  <c r="L24" i="1"/>
  <c r="K24" i="1"/>
  <c r="E26" i="1"/>
  <c r="G14" i="1"/>
  <c r="H14" i="1"/>
  <c r="I12" i="1"/>
  <c r="I14" i="1" s="1"/>
  <c r="G7" i="1"/>
  <c r="F7" i="1"/>
  <c r="H7" i="1"/>
  <c r="I5" i="1"/>
  <c r="I7" i="1" s="1"/>
  <c r="K19" i="1" l="1"/>
  <c r="M19" i="1" s="1"/>
  <c r="J26" i="1"/>
  <c r="M24" i="1"/>
  <c r="M20" i="1"/>
  <c r="M23" i="1"/>
  <c r="M21" i="1"/>
</calcChain>
</file>

<file path=xl/sharedStrings.xml><?xml version="1.0" encoding="utf-8"?>
<sst xmlns="http://schemas.openxmlformats.org/spreadsheetml/2006/main" count="33" uniqueCount="21">
  <si>
    <t>EMPLEADO</t>
  </si>
  <si>
    <t>O.SOCIAL</t>
  </si>
  <si>
    <t xml:space="preserve">REM </t>
  </si>
  <si>
    <t>TOT</t>
  </si>
  <si>
    <t>NO REM</t>
  </si>
  <si>
    <t>SAC</t>
  </si>
  <si>
    <t>SAC NO REM</t>
  </si>
  <si>
    <t>T REM</t>
  </si>
  <si>
    <t>T NOREM</t>
  </si>
  <si>
    <t>ORAINDE</t>
  </si>
  <si>
    <t>FIGUEROA</t>
  </si>
  <si>
    <t>GALAÑ ALDANA</t>
  </si>
  <si>
    <t>AGOSTO 2025</t>
  </si>
  <si>
    <t>sueldo basico</t>
  </si>
  <si>
    <t>antigüedad</t>
  </si>
  <si>
    <t>presentismo</t>
  </si>
  <si>
    <t>tot rem</t>
  </si>
  <si>
    <t>no rem</t>
  </si>
  <si>
    <t>ant nr</t>
  </si>
  <si>
    <t>pre nr</t>
  </si>
  <si>
    <t>tot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</si>
</sst>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" fontId="2" fillId="2" borderId="1" xfId="0" applyNumberFormat="1" applyFont="1" applyFill="1" applyBorder="1"/>
    <xf numFmtId="0" fontId="2" fillId="2" borderId="0" xfId="0" applyFont="1" applyFill="1"/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4" fontId="2" fillId="3" borderId="1" xfId="0" applyNumberFormat="1" applyFont="1" applyFill="1" applyBorder="1"/>
    <xf numFmtId="0" fontId="2" fillId="3" borderId="0" xfId="0" applyFont="1" applyFill="1"/>
    <xf numFmtId="4" fontId="1" fillId="3" borderId="1" xfId="0" applyNumberFormat="1" applyFont="1" applyFill="1" applyBorder="1"/>
    <xf numFmtId="4" fontId="2" fillId="0" borderId="0" xfId="0" applyNumberFormat="1" applyFont="1"/>
    <xf numFmtId="164" fontId="2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1" fillId="4" borderId="1" xfId="0" applyFont="1" applyFill="1" applyBorder="1"/>
    <xf numFmtId="4" fontId="2" fillId="4" borderId="1" xfId="0" applyNumberFormat="1" applyFont="1" applyFill="1" applyBorder="1"/>
    <xf numFmtId="4" fontId="1" fillId="4" borderId="1" xfId="0" applyNumberFormat="1" applyFont="1" applyFill="1" applyBorder="1"/>
    <xf numFmtId="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82" zoomScaleNormal="82" workbookViewId="0">
      <selection activeCell="D5" sqref="D5"/>
    </sheetView>
  </sheetViews>
  <sheetFormatPr baseColWidth="10" defaultColWidth="11.42578125" defaultRowHeight="15" x14ac:dyDescent="0.25"/>
  <cols>
    <col min="1" max="1" width="37.140625" customWidth="1"/>
    <col min="2" max="2" width="28.7109375" bestFit="1" customWidth="1"/>
    <col min="3" max="3" width="23.42578125" customWidth="1"/>
    <col min="4" max="4" width="23.42578125" bestFit="1" customWidth="1"/>
    <col min="5" max="5" width="26.28515625" bestFit="1" customWidth="1"/>
    <col min="6" max="6" width="28.7109375" bestFit="1" customWidth="1"/>
    <col min="7" max="7" width="26.28515625" customWidth="1"/>
    <col min="8" max="8" width="28.7109375" bestFit="1" customWidth="1"/>
    <col min="9" max="9" width="30.7109375" bestFit="1" customWidth="1"/>
    <col min="10" max="10" width="29.42578125" bestFit="1" customWidth="1"/>
    <col min="11" max="12" width="20.7109375" bestFit="1" customWidth="1"/>
    <col min="13" max="13" width="18.28515625" bestFit="1" customWidth="1"/>
  </cols>
  <sheetData>
    <row r="1" spans="1:13" ht="31.5" x14ac:dyDescent="0.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3" ht="31.5" x14ac:dyDescent="0.5">
      <c r="A2" s="3" t="s">
        <v>12</v>
      </c>
      <c r="B2" s="2"/>
      <c r="C2" s="2"/>
      <c r="D2" s="2"/>
      <c r="E2" s="2"/>
      <c r="F2" s="2"/>
      <c r="G2" s="2"/>
      <c r="H2" s="2"/>
      <c r="I2" s="2"/>
    </row>
    <row r="3" spans="1:13" ht="31.5" x14ac:dyDescent="0.5">
      <c r="A3" s="2"/>
      <c r="B3" s="2"/>
      <c r="C3" s="2"/>
      <c r="D3" s="2"/>
      <c r="E3" s="2"/>
      <c r="F3" s="2"/>
      <c r="G3" s="2"/>
      <c r="H3" s="2"/>
      <c r="I3" s="16"/>
    </row>
    <row r="4" spans="1:13" ht="31.5" x14ac:dyDescent="0.5">
      <c r="A4" s="6" t="s">
        <v>0</v>
      </c>
      <c r="B4" s="6" t="s">
        <v>2</v>
      </c>
      <c r="C4" s="6" t="s">
        <v>5</v>
      </c>
      <c r="D4" s="6" t="s">
        <v>4</v>
      </c>
      <c r="E4" s="6" t="s">
        <v>6</v>
      </c>
      <c r="F4" s="6" t="s">
        <v>7</v>
      </c>
      <c r="G4" s="6" t="s">
        <v>8</v>
      </c>
      <c r="H4" s="6" t="s">
        <v>3</v>
      </c>
      <c r="I4" s="6" t="s">
        <v>1</v>
      </c>
    </row>
    <row r="5" spans="1:13" ht="31.5" x14ac:dyDescent="0.5">
      <c r="A5" s="7" t="s">
        <v>10</v>
      </c>
      <c r="B5" s="8">
        <v>592332.13</v>
      </c>
      <c r="C5" s="8">
        <v>0</v>
      </c>
      <c r="D5" s="8">
        <v>21883.32</v>
      </c>
      <c r="E5" s="8">
        <v>0</v>
      </c>
      <c r="F5" s="8">
        <f>+B5+C5</f>
        <v>592332.13</v>
      </c>
      <c r="G5" s="8">
        <f>+D5+E5</f>
        <v>21883.32</v>
      </c>
      <c r="H5" s="8">
        <f>+B5+C5+D5+E5</f>
        <v>614215.44999999995</v>
      </c>
      <c r="I5" s="8">
        <f>+H5*2</f>
        <v>1228430.8999999999</v>
      </c>
    </row>
    <row r="6" spans="1:13" ht="31.5" x14ac:dyDescent="0.5">
      <c r="A6" s="7" t="s">
        <v>11</v>
      </c>
      <c r="B6" s="8">
        <v>586467.42000000004</v>
      </c>
      <c r="C6" s="8">
        <v>0</v>
      </c>
      <c r="D6" s="8">
        <v>21666</v>
      </c>
      <c r="E6" s="8">
        <v>0</v>
      </c>
      <c r="F6" s="8">
        <f>+B6+C6</f>
        <v>586467.42000000004</v>
      </c>
      <c r="G6" s="8">
        <f>+D6+E6</f>
        <v>21666</v>
      </c>
      <c r="H6" s="8">
        <f>+B6+C6+D6+E6</f>
        <v>608133.42000000004</v>
      </c>
      <c r="I6" s="8">
        <f>+H6*2</f>
        <v>1216266.8400000001</v>
      </c>
    </row>
    <row r="7" spans="1:13" ht="31.5" x14ac:dyDescent="0.5">
      <c r="A7" s="9"/>
      <c r="B7" s="10">
        <f>SUM(B5:B6)</f>
        <v>1178799.55</v>
      </c>
      <c r="C7" s="10">
        <f>SUM(C5:C6)</f>
        <v>0</v>
      </c>
      <c r="D7" s="10">
        <f>SUM(D5:D6)</f>
        <v>43549.32</v>
      </c>
      <c r="E7" s="10">
        <f>SUM(E5:E6)</f>
        <v>0</v>
      </c>
      <c r="F7" s="10">
        <f>SUM(F5:F6)</f>
        <v>1178799.55</v>
      </c>
      <c r="G7" s="8">
        <f>+D7+E7</f>
        <v>43549.32</v>
      </c>
      <c r="H7" s="10">
        <f>SUM(H5:H6)</f>
        <v>1222348.8700000001</v>
      </c>
      <c r="I7" s="10">
        <f>SUM(I5:I6)</f>
        <v>2444697.7400000002</v>
      </c>
    </row>
    <row r="10" spans="1:13" ht="31.5" x14ac:dyDescent="0.5">
      <c r="B10" s="4"/>
      <c r="E10" s="5"/>
      <c r="H10" s="5"/>
      <c r="I10" s="17"/>
      <c r="J10" s="5"/>
    </row>
    <row r="11" spans="1:13" ht="31.5" x14ac:dyDescent="0.5">
      <c r="A11" s="11" t="s">
        <v>0</v>
      </c>
      <c r="B11" s="11" t="s">
        <v>2</v>
      </c>
      <c r="C11" s="11" t="s">
        <v>5</v>
      </c>
      <c r="D11" s="11" t="s">
        <v>4</v>
      </c>
      <c r="E11" s="11" t="s">
        <v>6</v>
      </c>
      <c r="F11" s="11" t="s">
        <v>7</v>
      </c>
      <c r="G11" s="11" t="s">
        <v>8</v>
      </c>
      <c r="H11" s="11" t="s">
        <v>3</v>
      </c>
      <c r="I11" s="11" t="s">
        <v>1</v>
      </c>
    </row>
    <row r="12" spans="1:13" ht="31.5" x14ac:dyDescent="0.5">
      <c r="A12" s="12" t="s">
        <v>10</v>
      </c>
      <c r="B12" s="13">
        <v>551589.97</v>
      </c>
      <c r="C12" s="13">
        <v>275794.99</v>
      </c>
      <c r="D12" s="13">
        <v>48129.81</v>
      </c>
      <c r="E12" s="13">
        <v>24065.41</v>
      </c>
      <c r="F12" s="13">
        <f>+B12+C12</f>
        <v>827384.96</v>
      </c>
      <c r="G12" s="13">
        <f>+D12+E12</f>
        <v>72195.22</v>
      </c>
      <c r="H12" s="13">
        <f>+B12+C12+D12+E12</f>
        <v>899580.18</v>
      </c>
      <c r="I12" s="13">
        <f>+H12*2</f>
        <v>1799160.36</v>
      </c>
      <c r="J12" s="16">
        <v>1775094.92</v>
      </c>
      <c r="K12" s="16">
        <v>53974.48</v>
      </c>
      <c r="L12" s="16">
        <v>53252.85</v>
      </c>
      <c r="M12" s="16">
        <f>+K12-L12</f>
        <v>721.63000000000466</v>
      </c>
    </row>
    <row r="13" spans="1:13" ht="31.5" x14ac:dyDescent="0.5">
      <c r="A13" s="12" t="s">
        <v>11</v>
      </c>
      <c r="B13" s="13">
        <v>546128.77</v>
      </c>
      <c r="C13" s="13">
        <v>273064.39</v>
      </c>
      <c r="D13" s="13">
        <v>47653.71</v>
      </c>
      <c r="E13" s="13">
        <v>23826.86</v>
      </c>
      <c r="F13" s="13">
        <f>+B13+C13</f>
        <v>819193.16</v>
      </c>
      <c r="G13" s="13">
        <f>+D13+E13</f>
        <v>71480.570000000007</v>
      </c>
      <c r="H13" s="13">
        <f>+B13+C13+D13+E13</f>
        <v>890673.73</v>
      </c>
      <c r="I13" s="13">
        <f>+H13*2</f>
        <v>1781347.46</v>
      </c>
      <c r="J13" s="16">
        <v>1757520.14</v>
      </c>
      <c r="K13" s="16">
        <v>53440.42</v>
      </c>
      <c r="L13" s="16">
        <v>52725.599999999999</v>
      </c>
      <c r="M13" s="16">
        <f>+K13-L13</f>
        <v>714.81999999999971</v>
      </c>
    </row>
    <row r="14" spans="1:13" ht="31.5" x14ac:dyDescent="0.5">
      <c r="A14" s="14"/>
      <c r="B14" s="15">
        <f>SUM(B12:B13)</f>
        <v>1097718.74</v>
      </c>
      <c r="C14" s="15">
        <f>SUM(C12:C13)</f>
        <v>548859.38</v>
      </c>
      <c r="D14" s="15">
        <f>SUM(D12:D13)</f>
        <v>95783.51999999999</v>
      </c>
      <c r="E14" s="15">
        <f>SUM(E12:E13)</f>
        <v>47892.270000000004</v>
      </c>
      <c r="F14" s="15">
        <f>SUM(F12:F13)</f>
        <v>1646578.12</v>
      </c>
      <c r="G14" s="13">
        <f>+D14+E14</f>
        <v>143675.78999999998</v>
      </c>
      <c r="H14" s="15">
        <f>SUM(H12:H13)</f>
        <v>1790253.9100000001</v>
      </c>
      <c r="I14" s="15">
        <f>SUM(I12:I13)</f>
        <v>3580507.8200000003</v>
      </c>
    </row>
    <row r="15" spans="1:13" x14ac:dyDescent="0.25">
      <c r="A15" s="4"/>
    </row>
    <row r="16" spans="1:13" x14ac:dyDescent="0.25">
      <c r="A16" s="4"/>
    </row>
    <row r="17" spans="1:13" ht="31.5" x14ac:dyDescent="0.5">
      <c r="A17" s="18" t="s">
        <v>0</v>
      </c>
      <c r="B17" s="18" t="s">
        <v>13</v>
      </c>
      <c r="C17" s="18" t="s">
        <v>14</v>
      </c>
      <c r="D17" s="18" t="s">
        <v>15</v>
      </c>
      <c r="E17" s="18" t="s">
        <v>16</v>
      </c>
      <c r="F17" s="18" t="s">
        <v>17</v>
      </c>
      <c r="G17" s="18" t="s">
        <v>18</v>
      </c>
      <c r="H17" s="18" t="s">
        <v>19</v>
      </c>
      <c r="I17" s="18" t="s">
        <v>20</v>
      </c>
      <c r="J17" s="19"/>
    </row>
    <row r="18" spans="1:13" ht="31.5" x14ac:dyDescent="0.5">
      <c r="A18" s="20"/>
      <c r="B18" s="21">
        <v>537653.55000000005</v>
      </c>
      <c r="C18" s="21">
        <v>5376.5</v>
      </c>
      <c r="D18" s="21">
        <v>45234.400000000001</v>
      </c>
      <c r="E18" s="21">
        <f>+B18+C18+D18</f>
        <v>588264.45000000007</v>
      </c>
      <c r="F18" s="21">
        <v>20000</v>
      </c>
      <c r="G18" s="22">
        <v>205</v>
      </c>
      <c r="H18" s="21">
        <v>1682.66</v>
      </c>
      <c r="I18" s="21">
        <f>+F18+G18+H18</f>
        <v>21887.66</v>
      </c>
      <c r="J18" s="23">
        <f>+E18+I18</f>
        <v>610152.1100000001</v>
      </c>
      <c r="K18" s="16">
        <f>+J18/25</f>
        <v>24406.084400000003</v>
      </c>
      <c r="L18" s="16">
        <f>+J18/30</f>
        <v>20338.403666666669</v>
      </c>
      <c r="M18" s="16">
        <f>+K18-L18</f>
        <v>4067.6807333333345</v>
      </c>
    </row>
    <row r="19" spans="1:13" ht="31.5" x14ac:dyDescent="0.5">
      <c r="A19" s="20"/>
      <c r="B19" s="21">
        <v>537653.55000000005</v>
      </c>
      <c r="C19" s="21">
        <v>0</v>
      </c>
      <c r="D19" s="21">
        <v>44786.5</v>
      </c>
      <c r="E19" s="21">
        <f t="shared" ref="E19:E24" si="0">+B19+C19+D19</f>
        <v>582440.05000000005</v>
      </c>
      <c r="F19" s="21">
        <v>20000</v>
      </c>
      <c r="G19" s="22">
        <v>0</v>
      </c>
      <c r="H19" s="21">
        <v>1666</v>
      </c>
      <c r="I19" s="21">
        <f t="shared" ref="I19:I25" si="1">+F19+G19+H19</f>
        <v>21666</v>
      </c>
      <c r="J19" s="23">
        <f t="shared" ref="J19:J25" si="2">+E19+I19</f>
        <v>604106.05000000005</v>
      </c>
      <c r="K19" s="16">
        <f t="shared" ref="K19:K25" si="3">+J19/25</f>
        <v>24164.242000000002</v>
      </c>
      <c r="L19" s="16">
        <f t="shared" ref="L19:L25" si="4">+J19/30</f>
        <v>20136.868333333336</v>
      </c>
      <c r="M19" s="16">
        <f t="shared" ref="M19:M25" si="5">+K19-L19</f>
        <v>4027.3736666666664</v>
      </c>
    </row>
    <row r="20" spans="1:13" ht="31.5" x14ac:dyDescent="0.5">
      <c r="A20" s="20"/>
      <c r="B20" s="21">
        <v>0</v>
      </c>
      <c r="C20" s="21"/>
      <c r="D20" s="21">
        <v>0</v>
      </c>
      <c r="E20" s="21">
        <f t="shared" si="0"/>
        <v>0</v>
      </c>
      <c r="F20" s="21">
        <v>0</v>
      </c>
      <c r="G20" s="22">
        <v>0</v>
      </c>
      <c r="H20" s="21">
        <v>1666</v>
      </c>
      <c r="I20" s="21">
        <f t="shared" si="1"/>
        <v>1666</v>
      </c>
      <c r="J20" s="23">
        <f t="shared" si="2"/>
        <v>1666</v>
      </c>
      <c r="K20" s="16">
        <f t="shared" si="3"/>
        <v>66.64</v>
      </c>
      <c r="L20" s="16">
        <f t="shared" si="4"/>
        <v>55.533333333333331</v>
      </c>
      <c r="M20" s="16">
        <f t="shared" si="5"/>
        <v>11.106666666666669</v>
      </c>
    </row>
    <row r="21" spans="1:13" ht="31.5" x14ac:dyDescent="0.5">
      <c r="A21" s="20"/>
      <c r="B21" s="21">
        <v>0</v>
      </c>
      <c r="C21" s="21"/>
      <c r="D21" s="21">
        <v>0</v>
      </c>
      <c r="E21" s="21">
        <f t="shared" si="0"/>
        <v>0</v>
      </c>
      <c r="F21" s="21">
        <v>0</v>
      </c>
      <c r="G21" s="22">
        <v>0</v>
      </c>
      <c r="H21" s="21">
        <v>3332</v>
      </c>
      <c r="I21" s="21">
        <f t="shared" si="1"/>
        <v>3332</v>
      </c>
      <c r="J21" s="23">
        <f t="shared" si="2"/>
        <v>3332</v>
      </c>
      <c r="K21" s="16">
        <f t="shared" si="3"/>
        <v>133.28</v>
      </c>
      <c r="L21" s="16">
        <f t="shared" si="4"/>
        <v>111.06666666666666</v>
      </c>
      <c r="M21" s="16">
        <f t="shared" si="5"/>
        <v>22.213333333333338</v>
      </c>
    </row>
    <row r="22" spans="1:13" ht="31.5" x14ac:dyDescent="0.5">
      <c r="A22" s="20"/>
      <c r="B22" s="21">
        <v>0</v>
      </c>
      <c r="C22" s="21"/>
      <c r="D22" s="21">
        <v>0</v>
      </c>
      <c r="E22" s="21">
        <f t="shared" si="0"/>
        <v>0</v>
      </c>
      <c r="F22" s="21">
        <v>0</v>
      </c>
      <c r="G22" s="22">
        <v>0</v>
      </c>
      <c r="H22" s="21">
        <v>1666</v>
      </c>
      <c r="I22" s="21">
        <f t="shared" si="1"/>
        <v>1666</v>
      </c>
      <c r="J22" s="23">
        <f t="shared" si="2"/>
        <v>1666</v>
      </c>
      <c r="K22" s="16">
        <f t="shared" si="3"/>
        <v>66.64</v>
      </c>
      <c r="L22" s="16">
        <f t="shared" si="4"/>
        <v>55.533333333333331</v>
      </c>
      <c r="M22" s="16">
        <f t="shared" si="5"/>
        <v>11.106666666666669</v>
      </c>
    </row>
    <row r="23" spans="1:13" ht="31.5" x14ac:dyDescent="0.5">
      <c r="A23" s="20"/>
      <c r="B23" s="21">
        <v>0</v>
      </c>
      <c r="C23" s="21"/>
      <c r="D23" s="21">
        <v>0</v>
      </c>
      <c r="E23" s="21">
        <f t="shared" si="0"/>
        <v>0</v>
      </c>
      <c r="F23" s="21">
        <v>0</v>
      </c>
      <c r="G23" s="22">
        <v>0</v>
      </c>
      <c r="H23" s="21">
        <v>1666</v>
      </c>
      <c r="I23" s="21">
        <f t="shared" si="1"/>
        <v>1666</v>
      </c>
      <c r="J23" s="23">
        <f t="shared" si="2"/>
        <v>1666</v>
      </c>
      <c r="K23" s="16">
        <f t="shared" si="3"/>
        <v>66.64</v>
      </c>
      <c r="L23" s="16">
        <f t="shared" si="4"/>
        <v>55.533333333333331</v>
      </c>
      <c r="M23" s="16">
        <f t="shared" si="5"/>
        <v>11.106666666666669</v>
      </c>
    </row>
    <row r="24" spans="1:13" ht="31.5" x14ac:dyDescent="0.5">
      <c r="A24" s="20"/>
      <c r="B24" s="21">
        <v>0</v>
      </c>
      <c r="C24" s="21"/>
      <c r="D24" s="21">
        <v>0</v>
      </c>
      <c r="E24" s="21">
        <f t="shared" si="0"/>
        <v>0</v>
      </c>
      <c r="F24" s="21">
        <v>0</v>
      </c>
      <c r="G24" s="22">
        <v>0</v>
      </c>
      <c r="H24" s="21">
        <v>1666</v>
      </c>
      <c r="I24" s="21">
        <f t="shared" si="1"/>
        <v>1666</v>
      </c>
      <c r="J24" s="23">
        <f t="shared" si="2"/>
        <v>1666</v>
      </c>
      <c r="K24" s="16">
        <f t="shared" si="3"/>
        <v>66.64</v>
      </c>
      <c r="L24" s="16">
        <f t="shared" si="4"/>
        <v>55.533333333333331</v>
      </c>
      <c r="M24" s="16">
        <f t="shared" si="5"/>
        <v>11.106666666666669</v>
      </c>
    </row>
    <row r="25" spans="1:13" ht="31.5" x14ac:dyDescent="0.5">
      <c r="A25" s="20"/>
      <c r="B25" s="21">
        <v>0</v>
      </c>
      <c r="C25" s="21"/>
      <c r="D25" s="21">
        <v>0</v>
      </c>
      <c r="E25" s="21">
        <f>+B25+C25+D25</f>
        <v>0</v>
      </c>
      <c r="F25" s="21">
        <v>0</v>
      </c>
      <c r="G25" s="22">
        <v>0</v>
      </c>
      <c r="H25" s="21">
        <v>1666</v>
      </c>
      <c r="I25" s="21">
        <f t="shared" si="1"/>
        <v>1666</v>
      </c>
      <c r="J25" s="23">
        <f t="shared" si="2"/>
        <v>1666</v>
      </c>
      <c r="K25" s="16">
        <f t="shared" si="3"/>
        <v>66.64</v>
      </c>
      <c r="L25" s="16">
        <f t="shared" si="4"/>
        <v>55.533333333333331</v>
      </c>
      <c r="M25" s="16">
        <f t="shared" si="5"/>
        <v>11.106666666666669</v>
      </c>
    </row>
    <row r="26" spans="1:13" ht="31.5" x14ac:dyDescent="0.5">
      <c r="A26" s="20"/>
      <c r="B26" s="22">
        <f>SUM(B18:B25)</f>
        <v>1075307.1000000001</v>
      </c>
      <c r="C26" s="22">
        <f t="shared" ref="C26:F26" si="6">SUM(C18:C25)</f>
        <v>5376.5</v>
      </c>
      <c r="D26" s="22">
        <f t="shared" si="6"/>
        <v>90020.9</v>
      </c>
      <c r="E26" s="22">
        <f t="shared" si="6"/>
        <v>1170704.5</v>
      </c>
      <c r="F26" s="22">
        <f t="shared" si="6"/>
        <v>40000</v>
      </c>
      <c r="G26" s="22">
        <f>SUM(G18:G25)</f>
        <v>205</v>
      </c>
      <c r="H26" s="22">
        <f>SUM(H18:H25)</f>
        <v>15010.66</v>
      </c>
      <c r="I26" s="22">
        <f>SUM(I18:I25)</f>
        <v>55215.66</v>
      </c>
      <c r="J26" s="23">
        <f>+E26+I26</f>
        <v>1225920.1599999999</v>
      </c>
    </row>
  </sheetData>
  <sortState xmlns:xlrd2="http://schemas.microsoft.com/office/spreadsheetml/2017/richdata2" ref="A5:I7">
    <sortCondition descending="1" ref="A6:A7"/>
  </sortState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2023-02-12T21:11:13Z</cp:lastPrinted>
  <dcterms:created xsi:type="dcterms:W3CDTF">2017-10-01T13:28:38Z</dcterms:created>
  <dcterms:modified xsi:type="dcterms:W3CDTF">2025-10-12T17:31:57Z</dcterms:modified>
</cp:coreProperties>
</file>