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xiePC\Documents\GitHub\sueldos-oficina\09-septiembre\6-portal-cliente\debarrenechea\"/>
    </mc:Choice>
  </mc:AlternateContent>
  <xr:revisionPtr revIDLastSave="0" documentId="13_ncr:1_{5A346D01-3E14-4632-B705-3F0046C914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42" i="1"/>
  <c r="I50" i="1"/>
  <c r="H50" i="1"/>
  <c r="G50" i="1"/>
  <c r="E50" i="1"/>
  <c r="D50" i="1"/>
  <c r="C50" i="1"/>
  <c r="K49" i="1"/>
  <c r="M49" i="1" s="1"/>
  <c r="J49" i="1"/>
  <c r="F49" i="1"/>
  <c r="J48" i="1"/>
  <c r="F48" i="1"/>
  <c r="K48" i="1" s="1"/>
  <c r="J47" i="1"/>
  <c r="F47" i="1"/>
  <c r="K47" i="1" s="1"/>
  <c r="K46" i="1"/>
  <c r="M46" i="1" s="1"/>
  <c r="J46" i="1"/>
  <c r="F46" i="1"/>
  <c r="J45" i="1"/>
  <c r="F45" i="1"/>
  <c r="K45" i="1" s="1"/>
  <c r="J44" i="1"/>
  <c r="F44" i="1"/>
  <c r="K44" i="1" s="1"/>
  <c r="J43" i="1"/>
  <c r="F43" i="1"/>
  <c r="J42" i="1"/>
  <c r="F42" i="1"/>
  <c r="K43" i="1" l="1"/>
  <c r="M43" i="1" s="1"/>
  <c r="J50" i="1"/>
  <c r="K50" i="1" s="1"/>
  <c r="F50" i="1"/>
  <c r="K42" i="1"/>
  <c r="M42" i="1" s="1"/>
  <c r="M44" i="1"/>
  <c r="L44" i="1"/>
  <c r="N44" i="1" s="1"/>
  <c r="M48" i="1"/>
  <c r="L48" i="1"/>
  <c r="N48" i="1" s="1"/>
  <c r="M47" i="1"/>
  <c r="L47" i="1"/>
  <c r="N47" i="1" s="1"/>
  <c r="L45" i="1"/>
  <c r="M45" i="1"/>
  <c r="L49" i="1"/>
  <c r="N49" i="1" s="1"/>
  <c r="L46" i="1"/>
  <c r="N46" i="1" s="1"/>
  <c r="L43" i="1" l="1"/>
  <c r="N43" i="1"/>
  <c r="L42" i="1"/>
  <c r="N42" i="1" s="1"/>
  <c r="N45" i="1"/>
  <c r="N21" i="1"/>
  <c r="E23" i="1"/>
  <c r="E21" i="1"/>
  <c r="J21" i="1"/>
  <c r="N35" i="1"/>
  <c r="N34" i="1"/>
  <c r="N33" i="1"/>
  <c r="N30" i="1"/>
  <c r="N29" i="1"/>
  <c r="N28" i="1"/>
  <c r="N27" i="1"/>
  <c r="N26" i="1"/>
  <c r="M35" i="1"/>
  <c r="O35" i="1" s="1"/>
  <c r="M30" i="1"/>
  <c r="M28" i="1"/>
  <c r="O28" i="1" s="1"/>
  <c r="M27" i="1"/>
  <c r="M26" i="1"/>
  <c r="O26" i="1" s="1"/>
  <c r="O32" i="1"/>
  <c r="O31" i="1"/>
  <c r="H31" i="1"/>
  <c r="H32" i="1"/>
  <c r="G35" i="1"/>
  <c r="G34" i="1"/>
  <c r="G33" i="1"/>
  <c r="G30" i="1"/>
  <c r="G29" i="1"/>
  <c r="G28" i="1"/>
  <c r="G27" i="1"/>
  <c r="G26" i="1"/>
  <c r="F35" i="1"/>
  <c r="H35" i="1" s="1"/>
  <c r="F30" i="1"/>
  <c r="H30" i="1" s="1"/>
  <c r="F28" i="1"/>
  <c r="H28" i="1" s="1"/>
  <c r="F27" i="1"/>
  <c r="H27" i="1" s="1"/>
  <c r="F26" i="1"/>
  <c r="H26" i="1" s="1"/>
  <c r="G16" i="1"/>
  <c r="I16" i="1"/>
  <c r="F16" i="1"/>
  <c r="D16" i="1"/>
  <c r="C16" i="1"/>
  <c r="E15" i="1"/>
  <c r="J14" i="1"/>
  <c r="E14" i="1"/>
  <c r="M14" i="1" s="1"/>
  <c r="N14" i="1" s="1"/>
  <c r="J13" i="1"/>
  <c r="E13" i="1"/>
  <c r="M13" i="1" s="1"/>
  <c r="J6" i="1"/>
  <c r="C21" i="1" s="1"/>
  <c r="G21" i="1" s="1"/>
  <c r="J7" i="1"/>
  <c r="E7" i="1"/>
  <c r="E8" i="1"/>
  <c r="E6" i="1"/>
  <c r="M6" i="1" s="1"/>
  <c r="I9" i="1"/>
  <c r="D9" i="1"/>
  <c r="C9" i="1"/>
  <c r="E9" i="1" s="1"/>
  <c r="F9" i="1"/>
  <c r="O30" i="1" l="1"/>
  <c r="O27" i="1"/>
  <c r="E16" i="1"/>
  <c r="J16" i="1"/>
  <c r="M16" i="1"/>
  <c r="N13" i="1"/>
  <c r="N16" i="1" s="1"/>
  <c r="K13" i="1"/>
  <c r="K14" i="1"/>
  <c r="L14" i="1" s="1"/>
  <c r="J9" i="1"/>
  <c r="K7" i="1"/>
  <c r="M7" i="1"/>
  <c r="K6" i="1"/>
  <c r="C23" i="1" s="1"/>
  <c r="F34" i="1" s="1"/>
  <c r="H34" i="1" s="1"/>
  <c r="L7" i="1" l="1"/>
  <c r="M34" i="1"/>
  <c r="O34" i="1" s="1"/>
  <c r="J23" i="1"/>
  <c r="K16" i="1"/>
  <c r="L13" i="1"/>
  <c r="L16" i="1" s="1"/>
  <c r="M9" i="1"/>
  <c r="N9" i="1"/>
  <c r="K9" i="1"/>
  <c r="L6" i="1"/>
  <c r="K4" i="1"/>
  <c r="M29" i="1" l="1"/>
  <c r="O29" i="1" s="1"/>
  <c r="M33" i="1"/>
  <c r="O33" i="1" s="1"/>
  <c r="L9" i="1"/>
  <c r="F33" i="1"/>
  <c r="H33" i="1" s="1"/>
  <c r="F29" i="1"/>
  <c r="H29" i="1" s="1"/>
</calcChain>
</file>

<file path=xl/sharedStrings.xml><?xml version="1.0" encoding="utf-8"?>
<sst xmlns="http://schemas.openxmlformats.org/spreadsheetml/2006/main" count="73" uniqueCount="42">
  <si>
    <t>DE BARRENECHEA</t>
  </si>
  <si>
    <t>EMPLEADO</t>
  </si>
  <si>
    <t>TOTAL</t>
  </si>
  <si>
    <t>O.SOCIAL</t>
  </si>
  <si>
    <t xml:space="preserve"> </t>
  </si>
  <si>
    <t>CALCULO DDJJ 931</t>
  </si>
  <si>
    <t>SALVATIERRA</t>
  </si>
  <si>
    <t>GARCIA</t>
  </si>
  <si>
    <t>SUELDO</t>
  </si>
  <si>
    <t>NO REM</t>
  </si>
  <si>
    <t>TOTAL REM</t>
  </si>
  <si>
    <t>+NR</t>
  </si>
  <si>
    <t>T.ART</t>
  </si>
  <si>
    <t>BONO</t>
  </si>
  <si>
    <t>SAC</t>
  </si>
  <si>
    <t>Base diferencial LRT</t>
  </si>
  <si>
    <t>Remuneración Bruta</t>
  </si>
  <si>
    <t>Bases Imponibles</t>
  </si>
  <si>
    <t>1.Aportes Previsionales</t>
  </si>
  <si>
    <t>2.Conttribuciones previsionales en INSSyP</t>
  </si>
  <si>
    <t>3.Contribuciones FNE, asignaciones familiares y RENATRE</t>
  </si>
  <si>
    <t>4.Aportes obra social y FSR</t>
  </si>
  <si>
    <t>5.Aportes INSSJyP</t>
  </si>
  <si>
    <t>6.Aportes diferenciales</t>
  </si>
  <si>
    <t>7.Aportes personal regimienes especiales</t>
  </si>
  <si>
    <t>8.Contribuciones obra social y FSR</t>
  </si>
  <si>
    <t>9.Ley de riesgos del trabajo</t>
  </si>
  <si>
    <t>10.Contribuciones Previsionales y PAMI - Ley 27.430</t>
  </si>
  <si>
    <t>11.Importe a detraer</t>
  </si>
  <si>
    <t>junio</t>
  </si>
  <si>
    <t>sac</t>
  </si>
  <si>
    <t>sueldo basico</t>
  </si>
  <si>
    <t>antigüedad</t>
  </si>
  <si>
    <t>presentismo</t>
  </si>
  <si>
    <t>tot rem</t>
  </si>
  <si>
    <t>no rem</t>
  </si>
  <si>
    <t>ant nr</t>
  </si>
  <si>
    <t>pre nr</t>
  </si>
  <si>
    <t>tot nr</t>
  </si>
  <si>
    <t>garcia</t>
  </si>
  <si>
    <t>salva</t>
  </si>
  <si>
    <t>SEPTIEMBRE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</si>
</sst>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\ _€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/>
    <xf numFmtId="4" fontId="2" fillId="0" borderId="1" xfId="0" applyNumberFormat="1" applyFont="1" applyBorder="1"/>
    <xf numFmtId="4" fontId="0" fillId="0" borderId="1" xfId="0" applyNumberFormat="1" applyBorder="1"/>
    <xf numFmtId="4" fontId="0" fillId="2" borderId="1" xfId="0" applyNumberFormat="1" applyFill="1" applyBorder="1"/>
    <xf numFmtId="0" fontId="0" fillId="0" borderId="2" xfId="0" applyBorder="1"/>
    <xf numFmtId="4" fontId="0" fillId="0" borderId="3" xfId="0" applyNumberFormat="1" applyBorder="1"/>
    <xf numFmtId="0" fontId="0" fillId="0" borderId="4" xfId="0" applyBorder="1"/>
    <xf numFmtId="4" fontId="0" fillId="0" borderId="4" xfId="0" applyNumberFormat="1" applyBorder="1"/>
    <xf numFmtId="4" fontId="0" fillId="0" borderId="5" xfId="0" applyNumberFormat="1" applyBorder="1"/>
    <xf numFmtId="0" fontId="0" fillId="0" borderId="6" xfId="0" applyBorder="1"/>
    <xf numFmtId="164" fontId="0" fillId="0" borderId="0" xfId="0" applyNumberFormat="1"/>
    <xf numFmtId="4" fontId="0" fillId="0" borderId="7" xfId="0" applyNumberFormat="1" applyBorder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8" xfId="0" applyNumberFormat="1" applyBorder="1"/>
    <xf numFmtId="4" fontId="0" fillId="2" borderId="8" xfId="0" applyNumberFormat="1" applyFill="1" applyBorder="1"/>
    <xf numFmtId="0" fontId="0" fillId="0" borderId="9" xfId="0" applyBorder="1"/>
    <xf numFmtId="4" fontId="0" fillId="0" borderId="11" xfId="0" applyNumberFormat="1" applyBorder="1"/>
    <xf numFmtId="4" fontId="0" fillId="0" borderId="12" xfId="0" applyNumberFormat="1" applyBorder="1"/>
    <xf numFmtId="4" fontId="0" fillId="0" borderId="16" xfId="0" applyNumberFormat="1" applyBorder="1"/>
    <xf numFmtId="43" fontId="0" fillId="0" borderId="4" xfId="0" applyNumberFormat="1" applyBorder="1"/>
    <xf numFmtId="0" fontId="2" fillId="3" borderId="1" xfId="0" applyFont="1" applyFill="1" applyBorder="1" applyAlignment="1">
      <alignment horizontal="center"/>
    </xf>
    <xf numFmtId="0" fontId="0" fillId="3" borderId="0" xfId="0" applyFill="1"/>
    <xf numFmtId="0" fontId="2" fillId="3" borderId="1" xfId="0" applyFont="1" applyFill="1" applyBorder="1"/>
    <xf numFmtId="4" fontId="1" fillId="3" borderId="1" xfId="0" applyNumberFormat="1" applyFont="1" applyFill="1" applyBorder="1"/>
    <xf numFmtId="4" fontId="2" fillId="3" borderId="1" xfId="0" applyNumberFormat="1" applyFont="1" applyFill="1" applyBorder="1"/>
    <xf numFmtId="4" fontId="1" fillId="3" borderId="0" xfId="0" applyNumberFormat="1" applyFont="1" applyFill="1"/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="55" zoomScaleNormal="55" workbookViewId="0">
      <selection activeCell="J7" sqref="J7"/>
    </sheetView>
  </sheetViews>
  <sheetFormatPr baseColWidth="10" defaultColWidth="11.5703125" defaultRowHeight="15" x14ac:dyDescent="0.25"/>
  <cols>
    <col min="2" max="2" width="28" bestFit="1" customWidth="1"/>
    <col min="3" max="3" width="29.28515625" bestFit="1" customWidth="1"/>
    <col min="4" max="4" width="24.85546875" bestFit="1" customWidth="1"/>
    <col min="5" max="5" width="27.140625" bestFit="1" customWidth="1"/>
    <col min="6" max="6" width="27.42578125" bestFit="1" customWidth="1"/>
    <col min="7" max="7" width="23.5703125" bestFit="1" customWidth="1"/>
    <col min="8" max="8" width="21.42578125" customWidth="1"/>
    <col min="9" max="9" width="21.42578125" bestFit="1" customWidth="1"/>
    <col min="10" max="10" width="23.85546875" bestFit="1" customWidth="1"/>
    <col min="11" max="14" width="27.85546875" bestFit="1" customWidth="1"/>
    <col min="15" max="15" width="14" bestFit="1" customWidth="1"/>
  </cols>
  <sheetData>
    <row r="1" spans="1:16" ht="31.5" x14ac:dyDescent="0.5">
      <c r="A1" s="2" t="s">
        <v>5</v>
      </c>
    </row>
    <row r="2" spans="1:16" ht="31.5" x14ac:dyDescent="0.5">
      <c r="A2" s="3" t="s">
        <v>41</v>
      </c>
    </row>
    <row r="4" spans="1:16" ht="31.5" x14ac:dyDescent="0.5">
      <c r="A4" s="1" t="s">
        <v>0</v>
      </c>
      <c r="B4" s="1"/>
      <c r="C4" s="1"/>
      <c r="D4" s="1"/>
      <c r="E4" s="1"/>
      <c r="F4" s="1"/>
      <c r="G4" s="1"/>
      <c r="H4" s="1"/>
      <c r="K4" s="6">
        <f>+K6+20000</f>
        <v>697337.17</v>
      </c>
    </row>
    <row r="5" spans="1:16" ht="31.5" x14ac:dyDescent="0.5">
      <c r="A5" s="1"/>
      <c r="B5" s="7" t="s">
        <v>1</v>
      </c>
      <c r="C5" s="7" t="s">
        <v>8</v>
      </c>
      <c r="D5" s="7"/>
      <c r="E5" s="7" t="s">
        <v>10</v>
      </c>
      <c r="F5" s="7" t="s">
        <v>9</v>
      </c>
      <c r="G5" s="7"/>
      <c r="H5" s="7"/>
      <c r="I5" s="7" t="s">
        <v>13</v>
      </c>
      <c r="J5" s="8" t="s">
        <v>11</v>
      </c>
      <c r="K5" s="7" t="s">
        <v>2</v>
      </c>
      <c r="L5" s="7" t="s">
        <v>3</v>
      </c>
      <c r="M5" s="7" t="s">
        <v>12</v>
      </c>
    </row>
    <row r="6" spans="1:16" ht="31.5" x14ac:dyDescent="0.5">
      <c r="A6" s="1"/>
      <c r="B6" s="9" t="s">
        <v>7</v>
      </c>
      <c r="C6" s="10">
        <v>654371.17000000004</v>
      </c>
      <c r="D6" s="10"/>
      <c r="E6" s="10">
        <f>+C6+D6</f>
        <v>654371.17000000004</v>
      </c>
      <c r="F6" s="10">
        <v>22966</v>
      </c>
      <c r="G6" s="10">
        <v>0</v>
      </c>
      <c r="H6" s="10">
        <v>0</v>
      </c>
      <c r="I6" s="10">
        <v>0</v>
      </c>
      <c r="J6" s="10">
        <f>+F6+G6+H6+I6</f>
        <v>22966</v>
      </c>
      <c r="K6" s="10">
        <f>+E6+J6</f>
        <v>677337.17</v>
      </c>
      <c r="L6" s="10">
        <f>+K6*2</f>
        <v>1354674.34</v>
      </c>
      <c r="M6" s="10">
        <f>+E6+F6+G6+H6</f>
        <v>677337.17</v>
      </c>
      <c r="N6" s="4">
        <v>1261378.68</v>
      </c>
      <c r="O6" s="4"/>
      <c r="P6" s="4"/>
    </row>
    <row r="7" spans="1:16" ht="31.5" x14ac:dyDescent="0.5">
      <c r="A7" s="1"/>
      <c r="B7" s="9" t="s">
        <v>6</v>
      </c>
      <c r="C7" s="10">
        <v>872277.99</v>
      </c>
      <c r="D7" s="10"/>
      <c r="E7" s="10">
        <f>+C7+D7</f>
        <v>872277.99</v>
      </c>
      <c r="F7" s="10">
        <v>23226.6</v>
      </c>
      <c r="G7" s="10">
        <v>553531.69999999995</v>
      </c>
      <c r="H7" s="10">
        <v>0</v>
      </c>
      <c r="I7" s="10">
        <v>0</v>
      </c>
      <c r="J7" s="10">
        <f>+F7+G7+H7+I7</f>
        <v>576758.29999999993</v>
      </c>
      <c r="K7" s="10">
        <f>+E7+J7</f>
        <v>1449036.29</v>
      </c>
      <c r="L7" s="10">
        <f>+K7*2</f>
        <v>2898072.58</v>
      </c>
      <c r="M7" s="10">
        <f>+E7+F7+G7+H7</f>
        <v>1449036.29</v>
      </c>
      <c r="N7" s="4">
        <v>1275345.8</v>
      </c>
      <c r="O7" s="4"/>
      <c r="P7" s="4"/>
    </row>
    <row r="8" spans="1:16" ht="31.5" x14ac:dyDescent="0.5">
      <c r="A8" s="1"/>
      <c r="B8" s="9" t="s">
        <v>4</v>
      </c>
      <c r="C8" s="10"/>
      <c r="D8" s="10"/>
      <c r="E8" s="10">
        <f>+C8+D8</f>
        <v>0</v>
      </c>
      <c r="F8" s="10"/>
      <c r="G8" s="10"/>
      <c r="H8" s="10"/>
      <c r="I8" s="10"/>
      <c r="J8" s="10"/>
      <c r="K8" s="10"/>
      <c r="L8" s="10"/>
      <c r="M8" s="10"/>
    </row>
    <row r="9" spans="1:16" ht="31.5" x14ac:dyDescent="0.5">
      <c r="A9" s="1"/>
      <c r="B9" s="11"/>
      <c r="C9" s="12">
        <f>SUM(C6:C8)</f>
        <v>1526649.1600000001</v>
      </c>
      <c r="D9" s="12">
        <f>SUM(D6:D8)</f>
        <v>0</v>
      </c>
      <c r="E9" s="10">
        <f>+C9+D9</f>
        <v>1526649.1600000001</v>
      </c>
      <c r="F9" s="12">
        <f t="shared" ref="F9:K9" si="0">SUM(F6:F8)</f>
        <v>46192.6</v>
      </c>
      <c r="G9" s="12"/>
      <c r="H9" s="12"/>
      <c r="I9" s="12">
        <f>SUM(I6:I8)</f>
        <v>0</v>
      </c>
      <c r="J9" s="12">
        <f>SUM(J6:J8)</f>
        <v>599724.29999999993</v>
      </c>
      <c r="K9" s="12">
        <f t="shared" si="0"/>
        <v>2126373.46</v>
      </c>
      <c r="L9" s="12">
        <f>SUM(L6:L8)</f>
        <v>4252746.92</v>
      </c>
      <c r="M9" s="12">
        <f>SUM(M6:M8)</f>
        <v>2126373.46</v>
      </c>
      <c r="N9" s="12">
        <f>SUM(N6:N8)</f>
        <v>2536724.48</v>
      </c>
    </row>
    <row r="11" spans="1:16" x14ac:dyDescent="0.25">
      <c r="G11" s="5"/>
      <c r="H11" s="5"/>
      <c r="I11" s="5"/>
      <c r="J11" s="5"/>
      <c r="K11" s="5"/>
      <c r="L11" s="5"/>
      <c r="M11" s="5"/>
      <c r="N11" s="5"/>
    </row>
    <row r="12" spans="1:16" ht="31.5" x14ac:dyDescent="0.5">
      <c r="B12" s="7" t="s">
        <v>1</v>
      </c>
      <c r="C12" s="7" t="s">
        <v>8</v>
      </c>
      <c r="D12" s="7" t="s">
        <v>14</v>
      </c>
      <c r="E12" s="7" t="s">
        <v>10</v>
      </c>
      <c r="F12" s="7" t="s">
        <v>9</v>
      </c>
      <c r="G12" s="7"/>
      <c r="H12" s="7"/>
      <c r="I12" s="7" t="s">
        <v>13</v>
      </c>
      <c r="J12" s="8" t="s">
        <v>11</v>
      </c>
      <c r="K12" s="7" t="s">
        <v>2</v>
      </c>
      <c r="L12" s="7" t="s">
        <v>3</v>
      </c>
      <c r="M12" s="7" t="s">
        <v>12</v>
      </c>
    </row>
    <row r="13" spans="1:16" ht="31.5" x14ac:dyDescent="0.5">
      <c r="B13" s="9" t="s">
        <v>7</v>
      </c>
      <c r="C13" s="10">
        <v>0</v>
      </c>
      <c r="D13" s="10">
        <v>289525.59999999998</v>
      </c>
      <c r="E13" s="10">
        <f>+C13+D13</f>
        <v>289525.59999999998</v>
      </c>
      <c r="F13" s="10">
        <v>0</v>
      </c>
      <c r="G13" s="10">
        <v>25256.93</v>
      </c>
      <c r="H13" s="10">
        <v>0</v>
      </c>
      <c r="I13" s="10">
        <v>0</v>
      </c>
      <c r="J13" s="10">
        <f>+F13+G13+H13+I13</f>
        <v>25256.93</v>
      </c>
      <c r="K13" s="10">
        <f>+E13+J13</f>
        <v>314782.52999999997</v>
      </c>
      <c r="L13" s="10">
        <f>+K13*2</f>
        <v>629565.05999999994</v>
      </c>
      <c r="M13" s="10">
        <f>+E13+F13+G13+H13</f>
        <v>314782.52999999997</v>
      </c>
      <c r="N13" s="4">
        <f>+M13*2</f>
        <v>629565.05999999994</v>
      </c>
    </row>
    <row r="14" spans="1:16" ht="31.5" x14ac:dyDescent="0.5">
      <c r="B14" s="9" t="s">
        <v>6</v>
      </c>
      <c r="C14" s="10">
        <v>0</v>
      </c>
      <c r="D14" s="10">
        <v>325261.53999999998</v>
      </c>
      <c r="E14" s="10">
        <f>+C14+D14</f>
        <v>325261.53999999998</v>
      </c>
      <c r="F14" s="10">
        <v>0</v>
      </c>
      <c r="G14" s="10">
        <v>25542.85</v>
      </c>
      <c r="H14" s="10">
        <v>0</v>
      </c>
      <c r="I14" s="10">
        <v>0</v>
      </c>
      <c r="J14" s="10">
        <f>+F14+G14+H14+I14</f>
        <v>25542.85</v>
      </c>
      <c r="K14" s="10">
        <f>+E14+J14</f>
        <v>350804.38999999996</v>
      </c>
      <c r="L14" s="10">
        <f>+K14*2</f>
        <v>701608.77999999991</v>
      </c>
      <c r="M14" s="10">
        <f>+E14+F14+G14+H14</f>
        <v>350804.38999999996</v>
      </c>
      <c r="N14" s="4">
        <f>+M14*2</f>
        <v>701608.77999999991</v>
      </c>
    </row>
    <row r="15" spans="1:16" ht="31.5" x14ac:dyDescent="0.5">
      <c r="B15" s="9" t="s">
        <v>4</v>
      </c>
      <c r="C15" s="10"/>
      <c r="D15" s="10"/>
      <c r="E15" s="10">
        <f>+C15+D15</f>
        <v>0</v>
      </c>
      <c r="F15" s="10"/>
      <c r="G15" s="10"/>
      <c r="H15" s="10"/>
      <c r="I15" s="10"/>
      <c r="J15" s="10"/>
      <c r="K15" s="10"/>
      <c r="L15" s="10"/>
      <c r="M15" s="10"/>
    </row>
    <row r="16" spans="1:16" ht="31.5" x14ac:dyDescent="0.5">
      <c r="B16" s="11"/>
      <c r="C16" s="12">
        <f>SUM(C13:C15)</f>
        <v>0</v>
      </c>
      <c r="D16" s="12">
        <f>SUM(D13:D15)</f>
        <v>614787.1399999999</v>
      </c>
      <c r="E16" s="10">
        <f>+C16+D16</f>
        <v>614787.1399999999</v>
      </c>
      <c r="F16" s="12">
        <f t="shared" ref="F16:G16" si="1">SUM(F13:F15)</f>
        <v>0</v>
      </c>
      <c r="G16" s="12">
        <f t="shared" si="1"/>
        <v>50799.78</v>
      </c>
      <c r="H16" s="12"/>
      <c r="I16" s="12">
        <f>SUM(I13:I15)</f>
        <v>0</v>
      </c>
      <c r="J16" s="12">
        <f>SUM(J13:J15)</f>
        <v>50799.78</v>
      </c>
      <c r="K16" s="12">
        <f t="shared" ref="K16" si="2">SUM(K13:K15)</f>
        <v>665586.91999999993</v>
      </c>
      <c r="L16" s="12">
        <f>SUM(L13:L15)</f>
        <v>1331173.8399999999</v>
      </c>
      <c r="M16" s="12">
        <f>SUM(M13:M15)</f>
        <v>665586.91999999993</v>
      </c>
      <c r="N16" s="12">
        <f>SUM(N13:N15)</f>
        <v>1331173.8399999999</v>
      </c>
    </row>
    <row r="17" spans="2:15" x14ac:dyDescent="0.25">
      <c r="G17" s="5"/>
      <c r="H17" s="5"/>
      <c r="I17" s="5"/>
      <c r="J17" s="5"/>
      <c r="K17" s="5"/>
      <c r="L17" s="5"/>
      <c r="M17" s="5"/>
      <c r="N17" s="5"/>
    </row>
    <row r="18" spans="2:15" x14ac:dyDescent="0.25">
      <c r="C18" s="5"/>
      <c r="G18" s="5"/>
      <c r="H18" s="5"/>
      <c r="I18" s="5"/>
      <c r="J18" s="5"/>
      <c r="K18" s="5"/>
      <c r="L18" s="5"/>
      <c r="M18" s="5"/>
      <c r="N18" s="5"/>
    </row>
    <row r="19" spans="2:15" ht="15.75" thickBot="1" x14ac:dyDescent="0.3">
      <c r="C19" s="5"/>
      <c r="G19" s="5"/>
      <c r="H19" s="5"/>
      <c r="I19" s="5"/>
      <c r="J19" s="5"/>
      <c r="K19" s="5"/>
      <c r="L19" s="5"/>
      <c r="M19" s="5"/>
      <c r="N19" s="5"/>
    </row>
    <row r="20" spans="2:15" ht="15.75" thickBot="1" x14ac:dyDescent="0.3">
      <c r="B20" s="39" t="s">
        <v>7</v>
      </c>
      <c r="C20" s="40"/>
      <c r="D20" s="40"/>
      <c r="E20" s="40"/>
      <c r="F20" s="40"/>
      <c r="G20" s="40"/>
      <c r="H20" s="41"/>
      <c r="I20" s="39" t="s">
        <v>6</v>
      </c>
      <c r="J20" s="40"/>
      <c r="K20" s="40"/>
      <c r="L20" s="40"/>
      <c r="M20" s="40"/>
      <c r="N20" s="40"/>
      <c r="O20" s="41"/>
    </row>
    <row r="21" spans="2:15" x14ac:dyDescent="0.25">
      <c r="B21" s="20" t="s">
        <v>15</v>
      </c>
      <c r="C21" s="30">
        <f>+J6</f>
        <v>22966</v>
      </c>
      <c r="E21" s="30">
        <f>+G13</f>
        <v>25256.93</v>
      </c>
      <c r="G21" s="5">
        <f>+C21+E21</f>
        <v>48222.93</v>
      </c>
      <c r="H21" s="22"/>
      <c r="I21" s="15" t="s">
        <v>15</v>
      </c>
      <c r="J21" s="16">
        <f>+F7</f>
        <v>23226.6</v>
      </c>
      <c r="K21" s="17"/>
      <c r="L21" s="31">
        <v>25542.85</v>
      </c>
      <c r="M21" s="17"/>
      <c r="N21" s="18">
        <f>+J21+L21</f>
        <v>48769.45</v>
      </c>
      <c r="O21" s="19"/>
    </row>
    <row r="22" spans="2:15" x14ac:dyDescent="0.25">
      <c r="B22" s="20"/>
      <c r="C22" s="21"/>
      <c r="G22" s="5"/>
      <c r="H22" s="22"/>
      <c r="I22" s="20"/>
      <c r="J22" s="21"/>
      <c r="N22" s="5"/>
      <c r="O22" s="22"/>
    </row>
    <row r="23" spans="2:15" x14ac:dyDescent="0.25">
      <c r="B23" s="20" t="s">
        <v>16</v>
      </c>
      <c r="C23" s="13">
        <f>+K6</f>
        <v>677337.17</v>
      </c>
      <c r="E23" s="13">
        <f>+K13</f>
        <v>314782.52999999997</v>
      </c>
      <c r="G23" s="5"/>
      <c r="H23" s="22"/>
      <c r="I23" s="20" t="s">
        <v>16</v>
      </c>
      <c r="J23" s="13">
        <f>+K7</f>
        <v>1449036.29</v>
      </c>
      <c r="N23" s="5"/>
      <c r="O23" s="22"/>
    </row>
    <row r="24" spans="2:15" x14ac:dyDescent="0.25">
      <c r="B24" s="20"/>
      <c r="G24" s="5"/>
      <c r="H24" s="22"/>
      <c r="I24" s="20"/>
      <c r="N24" s="5"/>
      <c r="O24" s="22"/>
    </row>
    <row r="25" spans="2:15" x14ac:dyDescent="0.25">
      <c r="B25" s="20" t="s">
        <v>17</v>
      </c>
      <c r="F25" s="23" t="s">
        <v>29</v>
      </c>
      <c r="G25" s="24" t="s">
        <v>30</v>
      </c>
      <c r="H25" s="22"/>
      <c r="I25" s="20" t="s">
        <v>17</v>
      </c>
      <c r="M25" s="23" t="s">
        <v>29</v>
      </c>
      <c r="N25" s="24" t="s">
        <v>30</v>
      </c>
      <c r="O25" s="22"/>
    </row>
    <row r="26" spans="2:15" x14ac:dyDescent="0.25">
      <c r="B26" s="20"/>
      <c r="C26" s="42" t="s">
        <v>18</v>
      </c>
      <c r="D26" s="42"/>
      <c r="E26" s="42"/>
      <c r="F26" s="13">
        <f>+C6</f>
        <v>654371.17000000004</v>
      </c>
      <c r="G26" s="13">
        <f>+D13</f>
        <v>289525.59999999998</v>
      </c>
      <c r="H26" s="25">
        <f>+F26+G26</f>
        <v>943896.77</v>
      </c>
      <c r="I26" s="20"/>
      <c r="J26" s="42" t="s">
        <v>18</v>
      </c>
      <c r="K26" s="42"/>
      <c r="L26" s="42"/>
      <c r="M26" s="13">
        <f>+C7</f>
        <v>872277.99</v>
      </c>
      <c r="N26" s="13">
        <f>+D14</f>
        <v>325261.53999999998</v>
      </c>
      <c r="O26" s="25">
        <f>+M26+N26</f>
        <v>1197539.53</v>
      </c>
    </row>
    <row r="27" spans="2:15" x14ac:dyDescent="0.25">
      <c r="B27" s="20"/>
      <c r="C27" s="42" t="s">
        <v>19</v>
      </c>
      <c r="D27" s="42"/>
      <c r="E27" s="42"/>
      <c r="F27" s="13">
        <f>+C6</f>
        <v>654371.17000000004</v>
      </c>
      <c r="G27" s="13">
        <f>+D13</f>
        <v>289525.59999999998</v>
      </c>
      <c r="H27" s="25">
        <f t="shared" ref="H27:H35" si="3">+F27+G27</f>
        <v>943896.77</v>
      </c>
      <c r="I27" s="20"/>
      <c r="J27" s="42" t="s">
        <v>19</v>
      </c>
      <c r="K27" s="42"/>
      <c r="L27" s="42"/>
      <c r="M27" s="13">
        <f>+C7</f>
        <v>872277.99</v>
      </c>
      <c r="N27" s="13">
        <f>+D14</f>
        <v>325261.53999999998</v>
      </c>
      <c r="O27" s="25">
        <f t="shared" ref="O27:O35" si="4">+M27+N27</f>
        <v>1197539.53</v>
      </c>
    </row>
    <row r="28" spans="2:15" x14ac:dyDescent="0.25">
      <c r="B28" s="20"/>
      <c r="C28" s="42" t="s">
        <v>20</v>
      </c>
      <c r="D28" s="42"/>
      <c r="E28" s="42"/>
      <c r="F28" s="13">
        <f>+C6</f>
        <v>654371.17000000004</v>
      </c>
      <c r="G28" s="13">
        <f>+D13</f>
        <v>289525.59999999998</v>
      </c>
      <c r="H28" s="25">
        <f t="shared" si="3"/>
        <v>943896.77</v>
      </c>
      <c r="I28" s="20"/>
      <c r="J28" s="42" t="s">
        <v>20</v>
      </c>
      <c r="K28" s="42"/>
      <c r="L28" s="42"/>
      <c r="M28" s="13">
        <f>+C7</f>
        <v>872277.99</v>
      </c>
      <c r="N28" s="13">
        <f>+D14</f>
        <v>325261.53999999998</v>
      </c>
      <c r="O28" s="25">
        <f t="shared" si="4"/>
        <v>1197539.53</v>
      </c>
    </row>
    <row r="29" spans="2:15" x14ac:dyDescent="0.25">
      <c r="B29" s="20"/>
      <c r="C29" s="42" t="s">
        <v>21</v>
      </c>
      <c r="D29" s="42"/>
      <c r="E29" s="42"/>
      <c r="F29" s="13">
        <f>+L6</f>
        <v>1354674.34</v>
      </c>
      <c r="G29" s="13">
        <f>+L13</f>
        <v>629565.05999999994</v>
      </c>
      <c r="H29" s="25">
        <f t="shared" si="3"/>
        <v>1984239.4</v>
      </c>
      <c r="I29" s="20"/>
      <c r="J29" s="42" t="s">
        <v>21</v>
      </c>
      <c r="K29" s="42"/>
      <c r="L29" s="42"/>
      <c r="M29" s="13">
        <f>+L7</f>
        <v>2898072.58</v>
      </c>
      <c r="N29" s="13">
        <f>+L14</f>
        <v>701608.77999999991</v>
      </c>
      <c r="O29" s="25">
        <f t="shared" si="4"/>
        <v>3599681.36</v>
      </c>
    </row>
    <row r="30" spans="2:15" x14ac:dyDescent="0.25">
      <c r="B30" s="20"/>
      <c r="C30" s="42" t="s">
        <v>22</v>
      </c>
      <c r="D30" s="42"/>
      <c r="E30" s="42"/>
      <c r="F30" s="13">
        <f>+C6</f>
        <v>654371.17000000004</v>
      </c>
      <c r="G30" s="13">
        <f>+D13</f>
        <v>289525.59999999998</v>
      </c>
      <c r="H30" s="25">
        <f t="shared" si="3"/>
        <v>943896.77</v>
      </c>
      <c r="I30" s="20"/>
      <c r="J30" s="42" t="s">
        <v>22</v>
      </c>
      <c r="K30" s="42"/>
      <c r="L30" s="42"/>
      <c r="M30" s="13">
        <f>+C7</f>
        <v>872277.99</v>
      </c>
      <c r="N30" s="13">
        <f>+D14</f>
        <v>325261.53999999998</v>
      </c>
      <c r="O30" s="25">
        <f t="shared" si="4"/>
        <v>1197539.53</v>
      </c>
    </row>
    <row r="31" spans="2:15" x14ac:dyDescent="0.25">
      <c r="B31" s="20"/>
      <c r="C31" s="43" t="s">
        <v>23</v>
      </c>
      <c r="D31" s="43"/>
      <c r="E31" s="43"/>
      <c r="F31" s="14"/>
      <c r="G31" s="14"/>
      <c r="H31" s="26">
        <f t="shared" si="3"/>
        <v>0</v>
      </c>
      <c r="I31" s="20"/>
      <c r="J31" s="43" t="s">
        <v>23</v>
      </c>
      <c r="K31" s="43"/>
      <c r="L31" s="43"/>
      <c r="M31" s="14"/>
      <c r="N31" s="14"/>
      <c r="O31" s="26">
        <f t="shared" si="4"/>
        <v>0</v>
      </c>
    </row>
    <row r="32" spans="2:15" x14ac:dyDescent="0.25">
      <c r="B32" s="20"/>
      <c r="C32" s="43" t="s">
        <v>24</v>
      </c>
      <c r="D32" s="43"/>
      <c r="E32" s="43"/>
      <c r="F32" s="14"/>
      <c r="G32" s="14"/>
      <c r="H32" s="26">
        <f t="shared" si="3"/>
        <v>0</v>
      </c>
      <c r="I32" s="20"/>
      <c r="J32" s="43" t="s">
        <v>24</v>
      </c>
      <c r="K32" s="43"/>
      <c r="L32" s="43"/>
      <c r="M32" s="14"/>
      <c r="N32" s="14"/>
      <c r="O32" s="26">
        <f t="shared" si="4"/>
        <v>0</v>
      </c>
    </row>
    <row r="33" spans="2:15" x14ac:dyDescent="0.25">
      <c r="B33" s="20"/>
      <c r="C33" s="42" t="s">
        <v>25</v>
      </c>
      <c r="D33" s="42"/>
      <c r="E33" s="42"/>
      <c r="F33" s="13">
        <f>+L6</f>
        <v>1354674.34</v>
      </c>
      <c r="G33" s="13">
        <f>+L13</f>
        <v>629565.05999999994</v>
      </c>
      <c r="H33" s="25">
        <f t="shared" si="3"/>
        <v>1984239.4</v>
      </c>
      <c r="I33" s="20"/>
      <c r="J33" s="42" t="s">
        <v>25</v>
      </c>
      <c r="K33" s="42"/>
      <c r="L33" s="42"/>
      <c r="M33" s="13">
        <f>+L7</f>
        <v>2898072.58</v>
      </c>
      <c r="N33" s="13">
        <f>+L14</f>
        <v>701608.77999999991</v>
      </c>
      <c r="O33" s="25">
        <f t="shared" si="4"/>
        <v>3599681.36</v>
      </c>
    </row>
    <row r="34" spans="2:15" x14ac:dyDescent="0.25">
      <c r="B34" s="20"/>
      <c r="C34" s="42" t="s">
        <v>26</v>
      </c>
      <c r="D34" s="42"/>
      <c r="E34" s="42"/>
      <c r="F34" s="13">
        <f>+C23</f>
        <v>677337.17</v>
      </c>
      <c r="G34" s="13">
        <f>+K13</f>
        <v>314782.52999999997</v>
      </c>
      <c r="H34" s="25">
        <f t="shared" si="3"/>
        <v>992119.7</v>
      </c>
      <c r="I34" s="20"/>
      <c r="J34" s="42" t="s">
        <v>26</v>
      </c>
      <c r="K34" s="42"/>
      <c r="L34" s="42"/>
      <c r="M34" s="13">
        <f>+K7</f>
        <v>1449036.29</v>
      </c>
      <c r="N34" s="13">
        <f>+K14</f>
        <v>350804.38999999996</v>
      </c>
      <c r="O34" s="25">
        <f t="shared" si="4"/>
        <v>1799840.68</v>
      </c>
    </row>
    <row r="35" spans="2:15" x14ac:dyDescent="0.25">
      <c r="B35" s="20"/>
      <c r="C35" s="42" t="s">
        <v>27</v>
      </c>
      <c r="D35" s="42"/>
      <c r="E35" s="42"/>
      <c r="F35" s="13">
        <f>+C6</f>
        <v>654371.17000000004</v>
      </c>
      <c r="G35" s="13">
        <f>+D13</f>
        <v>289525.59999999998</v>
      </c>
      <c r="H35" s="25">
        <f t="shared" si="3"/>
        <v>943896.77</v>
      </c>
      <c r="I35" s="20"/>
      <c r="J35" s="42" t="s">
        <v>27</v>
      </c>
      <c r="K35" s="42"/>
      <c r="L35" s="42"/>
      <c r="M35" s="13">
        <f>+C7</f>
        <v>872277.99</v>
      </c>
      <c r="N35" s="13">
        <f>+D14</f>
        <v>325261.53999999998</v>
      </c>
      <c r="O35" s="25">
        <f t="shared" si="4"/>
        <v>1197539.53</v>
      </c>
    </row>
    <row r="36" spans="2:15" ht="15.75" thickBot="1" x14ac:dyDescent="0.3">
      <c r="B36" s="27"/>
      <c r="C36" s="38" t="s">
        <v>28</v>
      </c>
      <c r="D36" s="38"/>
      <c r="E36" s="38"/>
      <c r="F36" s="28">
        <v>4692.47</v>
      </c>
      <c r="G36" s="28"/>
      <c r="H36" s="29"/>
      <c r="I36" s="27"/>
      <c r="J36" s="38" t="s">
        <v>28</v>
      </c>
      <c r="K36" s="38"/>
      <c r="L36" s="38"/>
      <c r="M36" s="28">
        <v>4692.47</v>
      </c>
      <c r="N36" s="28"/>
      <c r="O36" s="29"/>
    </row>
    <row r="38" spans="2:15" x14ac:dyDescent="0.25">
      <c r="F38" s="5">
        <v>1252605.22</v>
      </c>
      <c r="M38" s="5">
        <v>1396120.18</v>
      </c>
    </row>
    <row r="39" spans="2:15" x14ac:dyDescent="0.25">
      <c r="F39" s="5">
        <v>1882170.28</v>
      </c>
      <c r="M39" s="5">
        <v>2097729.59</v>
      </c>
    </row>
    <row r="41" spans="2:15" ht="31.5" x14ac:dyDescent="0.5">
      <c r="B41" s="32" t="s">
        <v>1</v>
      </c>
      <c r="C41" s="32" t="s">
        <v>31</v>
      </c>
      <c r="D41" s="32" t="s">
        <v>32</v>
      </c>
      <c r="E41" s="32" t="s">
        <v>33</v>
      </c>
      <c r="F41" s="32" t="s">
        <v>34</v>
      </c>
      <c r="G41" s="32" t="s">
        <v>35</v>
      </c>
      <c r="H41" s="32" t="s">
        <v>36</v>
      </c>
      <c r="I41" s="32" t="s">
        <v>37</v>
      </c>
      <c r="J41" s="32" t="s">
        <v>38</v>
      </c>
      <c r="K41" s="33"/>
    </row>
    <row r="42" spans="2:15" ht="31.5" x14ac:dyDescent="0.5">
      <c r="B42" s="34" t="s">
        <v>39</v>
      </c>
      <c r="C42" s="35">
        <f>537653.55+30000</f>
        <v>567653.55000000005</v>
      </c>
      <c r="D42" s="35">
        <v>32259.21</v>
      </c>
      <c r="E42" s="35">
        <v>49972.73</v>
      </c>
      <c r="F42" s="35">
        <f>+C42+D42+E42</f>
        <v>649885.49</v>
      </c>
      <c r="G42" s="35">
        <v>20000</v>
      </c>
      <c r="H42" s="36">
        <v>1200</v>
      </c>
      <c r="I42" s="35">
        <v>1766</v>
      </c>
      <c r="J42" s="35">
        <f>+G42+H42+I42</f>
        <v>22966</v>
      </c>
      <c r="K42" s="37">
        <f>+F42+J42</f>
        <v>672851.49</v>
      </c>
      <c r="L42" s="6">
        <f>+K42/25</f>
        <v>26914.059600000001</v>
      </c>
      <c r="M42" s="6">
        <f>+K42/30</f>
        <v>22428.382999999998</v>
      </c>
      <c r="N42" s="6">
        <f>+L42-M42</f>
        <v>4485.6766000000025</v>
      </c>
    </row>
    <row r="43" spans="2:15" ht="31.5" x14ac:dyDescent="0.5">
      <c r="B43" s="34" t="s">
        <v>40</v>
      </c>
      <c r="C43" s="35">
        <f>537653.55+30000</f>
        <v>567653.55000000005</v>
      </c>
      <c r="D43" s="35">
        <v>38711.06</v>
      </c>
      <c r="E43" s="35">
        <v>50510.17</v>
      </c>
      <c r="F43" s="35">
        <f t="shared" ref="F43:F48" si="5">+C43+D43+E43</f>
        <v>656874.78000000014</v>
      </c>
      <c r="G43" s="35">
        <v>20000</v>
      </c>
      <c r="H43" s="36">
        <v>1440</v>
      </c>
      <c r="I43" s="35">
        <v>1786.6</v>
      </c>
      <c r="J43" s="35">
        <f t="shared" ref="J43:J49" si="6">+G43+H43+I43</f>
        <v>23226.6</v>
      </c>
      <c r="K43" s="37">
        <f t="shared" ref="K43:K49" si="7">+F43+J43</f>
        <v>680101.38000000012</v>
      </c>
      <c r="L43" s="6">
        <f t="shared" ref="L43:L49" si="8">+K43/25</f>
        <v>27204.055200000006</v>
      </c>
      <c r="M43" s="6">
        <f t="shared" ref="M43:M49" si="9">+K43/30</f>
        <v>22670.046000000006</v>
      </c>
      <c r="N43" s="6">
        <f t="shared" ref="N43:N49" si="10">+L43-M43</f>
        <v>4534.0092000000004</v>
      </c>
    </row>
    <row r="44" spans="2:15" ht="31.5" x14ac:dyDescent="0.5">
      <c r="B44" s="34"/>
      <c r="C44" s="35">
        <v>0</v>
      </c>
      <c r="D44" s="35"/>
      <c r="E44" s="35">
        <v>0</v>
      </c>
      <c r="F44" s="35">
        <f t="shared" si="5"/>
        <v>0</v>
      </c>
      <c r="G44" s="35">
        <v>0</v>
      </c>
      <c r="H44" s="36">
        <v>0</v>
      </c>
      <c r="I44" s="35">
        <v>1666</v>
      </c>
      <c r="J44" s="35">
        <f t="shared" si="6"/>
        <v>1666</v>
      </c>
      <c r="K44" s="37">
        <f t="shared" si="7"/>
        <v>1666</v>
      </c>
      <c r="L44" s="6">
        <f t="shared" si="8"/>
        <v>66.64</v>
      </c>
      <c r="M44" s="6">
        <f t="shared" si="9"/>
        <v>55.533333333333331</v>
      </c>
      <c r="N44" s="6">
        <f t="shared" si="10"/>
        <v>11.106666666666669</v>
      </c>
    </row>
    <row r="45" spans="2:15" ht="31.5" x14ac:dyDescent="0.5">
      <c r="B45" s="34"/>
      <c r="C45" s="35">
        <v>0</v>
      </c>
      <c r="D45" s="35"/>
      <c r="E45" s="35">
        <v>0</v>
      </c>
      <c r="F45" s="35">
        <f t="shared" si="5"/>
        <v>0</v>
      </c>
      <c r="G45" s="35">
        <v>0</v>
      </c>
      <c r="H45" s="36">
        <v>0</v>
      </c>
      <c r="I45" s="35">
        <v>3332</v>
      </c>
      <c r="J45" s="35">
        <f t="shared" si="6"/>
        <v>3332</v>
      </c>
      <c r="K45" s="37">
        <f t="shared" si="7"/>
        <v>3332</v>
      </c>
      <c r="L45" s="6">
        <f t="shared" si="8"/>
        <v>133.28</v>
      </c>
      <c r="M45" s="6">
        <f t="shared" si="9"/>
        <v>111.06666666666666</v>
      </c>
      <c r="N45" s="6">
        <f t="shared" si="10"/>
        <v>22.213333333333338</v>
      </c>
    </row>
    <row r="46" spans="2:15" ht="31.5" x14ac:dyDescent="0.5">
      <c r="B46" s="34"/>
      <c r="C46" s="35">
        <v>0</v>
      </c>
      <c r="D46" s="35"/>
      <c r="E46" s="35">
        <v>0</v>
      </c>
      <c r="F46" s="35">
        <f t="shared" si="5"/>
        <v>0</v>
      </c>
      <c r="G46" s="35">
        <v>0</v>
      </c>
      <c r="H46" s="36">
        <v>0</v>
      </c>
      <c r="I46" s="35">
        <v>1666</v>
      </c>
      <c r="J46" s="35">
        <f t="shared" si="6"/>
        <v>1666</v>
      </c>
      <c r="K46" s="37">
        <f t="shared" si="7"/>
        <v>1666</v>
      </c>
      <c r="L46" s="6">
        <f t="shared" si="8"/>
        <v>66.64</v>
      </c>
      <c r="M46" s="6">
        <f t="shared" si="9"/>
        <v>55.533333333333331</v>
      </c>
      <c r="N46" s="6">
        <f t="shared" si="10"/>
        <v>11.106666666666669</v>
      </c>
    </row>
    <row r="47" spans="2:15" ht="31.5" x14ac:dyDescent="0.5">
      <c r="B47" s="34"/>
      <c r="C47" s="35">
        <v>0</v>
      </c>
      <c r="D47" s="35"/>
      <c r="E47" s="35">
        <v>0</v>
      </c>
      <c r="F47" s="35">
        <f t="shared" si="5"/>
        <v>0</v>
      </c>
      <c r="G47" s="35">
        <v>0</v>
      </c>
      <c r="H47" s="36">
        <v>0</v>
      </c>
      <c r="I47" s="35">
        <v>1666</v>
      </c>
      <c r="J47" s="35">
        <f t="shared" si="6"/>
        <v>1666</v>
      </c>
      <c r="K47" s="37">
        <f t="shared" si="7"/>
        <v>1666</v>
      </c>
      <c r="L47" s="6">
        <f t="shared" si="8"/>
        <v>66.64</v>
      </c>
      <c r="M47" s="6">
        <f t="shared" si="9"/>
        <v>55.533333333333331</v>
      </c>
      <c r="N47" s="6">
        <f t="shared" si="10"/>
        <v>11.106666666666669</v>
      </c>
    </row>
    <row r="48" spans="2:15" ht="31.5" x14ac:dyDescent="0.5">
      <c r="B48" s="34"/>
      <c r="C48" s="35">
        <v>0</v>
      </c>
      <c r="D48" s="35"/>
      <c r="E48" s="35">
        <v>0</v>
      </c>
      <c r="F48" s="35">
        <f t="shared" si="5"/>
        <v>0</v>
      </c>
      <c r="G48" s="35">
        <v>0</v>
      </c>
      <c r="H48" s="36">
        <v>0</v>
      </c>
      <c r="I48" s="35">
        <v>1666</v>
      </c>
      <c r="J48" s="35">
        <f t="shared" si="6"/>
        <v>1666</v>
      </c>
      <c r="K48" s="37">
        <f t="shared" si="7"/>
        <v>1666</v>
      </c>
      <c r="L48" s="6">
        <f t="shared" si="8"/>
        <v>66.64</v>
      </c>
      <c r="M48" s="6">
        <f t="shared" si="9"/>
        <v>55.533333333333331</v>
      </c>
      <c r="N48" s="6">
        <f t="shared" si="10"/>
        <v>11.106666666666669</v>
      </c>
    </row>
    <row r="49" spans="2:14" ht="31.5" x14ac:dyDescent="0.5">
      <c r="B49" s="34"/>
      <c r="C49" s="35">
        <v>0</v>
      </c>
      <c r="D49" s="35"/>
      <c r="E49" s="35">
        <v>0</v>
      </c>
      <c r="F49" s="35">
        <f>+C49+D49+E49</f>
        <v>0</v>
      </c>
      <c r="G49" s="35">
        <v>0</v>
      </c>
      <c r="H49" s="36">
        <v>0</v>
      </c>
      <c r="I49" s="35">
        <v>1666</v>
      </c>
      <c r="J49" s="35">
        <f t="shared" si="6"/>
        <v>1666</v>
      </c>
      <c r="K49" s="37">
        <f t="shared" si="7"/>
        <v>1666</v>
      </c>
      <c r="L49" s="6">
        <f t="shared" si="8"/>
        <v>66.64</v>
      </c>
      <c r="M49" s="6">
        <f t="shared" si="9"/>
        <v>55.533333333333331</v>
      </c>
      <c r="N49" s="6">
        <f t="shared" si="10"/>
        <v>11.106666666666669</v>
      </c>
    </row>
    <row r="50" spans="2:14" ht="31.5" x14ac:dyDescent="0.5">
      <c r="B50" s="34"/>
      <c r="C50" s="36">
        <f>SUM(C42:C49)</f>
        <v>1135307.1000000001</v>
      </c>
      <c r="D50" s="36">
        <f t="shared" ref="D50:G50" si="11">SUM(D42:D49)</f>
        <v>70970.26999999999</v>
      </c>
      <c r="E50" s="36">
        <f t="shared" si="11"/>
        <v>100482.9</v>
      </c>
      <c r="F50" s="36">
        <f t="shared" si="11"/>
        <v>1306760.27</v>
      </c>
      <c r="G50" s="36">
        <f t="shared" si="11"/>
        <v>40000</v>
      </c>
      <c r="H50" s="36">
        <f>SUM(H42:H49)</f>
        <v>2640</v>
      </c>
      <c r="I50" s="36">
        <f>SUM(I42:I49)</f>
        <v>15214.6</v>
      </c>
      <c r="J50" s="36">
        <f>SUM(J42:J49)</f>
        <v>57854.6</v>
      </c>
      <c r="K50" s="37">
        <f>+F50+J50</f>
        <v>1364614.87</v>
      </c>
    </row>
  </sheetData>
  <mergeCells count="24">
    <mergeCell ref="C30:E30"/>
    <mergeCell ref="C31:E31"/>
    <mergeCell ref="B20:H20"/>
    <mergeCell ref="C26:E26"/>
    <mergeCell ref="C27:E27"/>
    <mergeCell ref="C28:E28"/>
    <mergeCell ref="C29:E29"/>
    <mergeCell ref="C32:E32"/>
    <mergeCell ref="C33:E33"/>
    <mergeCell ref="C34:E34"/>
    <mergeCell ref="C35:E35"/>
    <mergeCell ref="C36:E36"/>
    <mergeCell ref="J36:L36"/>
    <mergeCell ref="I20:O20"/>
    <mergeCell ref="J26:L26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</mergeCells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2018-05-30T22:24:05Z</cp:lastPrinted>
  <dcterms:created xsi:type="dcterms:W3CDTF">2017-10-01T12:53:27Z</dcterms:created>
  <dcterms:modified xsi:type="dcterms:W3CDTF">2025-10-09T21:08:09Z</dcterms:modified>
</cp:coreProperties>
</file>