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jdnaranjo\Documents\documents\tudineroavenezuela\estimacion2\"/>
    </mc:Choice>
  </mc:AlternateContent>
  <bookViews>
    <workbookView xWindow="240" yWindow="60" windowWidth="20124" windowHeight="8016" activeTab="1"/>
  </bookViews>
  <sheets>
    <sheet name="Hoja1" sheetId="1" r:id="rId1"/>
    <sheet name="Hoja2" sheetId="2" r:id="rId2"/>
    <sheet name="Hoja3" sheetId="3" r:id="rId3"/>
  </sheets>
  <calcPr calcId="162913"/>
</workbook>
</file>

<file path=xl/calcChain.xml><?xml version="1.0" encoding="utf-8"?>
<calcChain xmlns="http://schemas.openxmlformats.org/spreadsheetml/2006/main">
  <c r="C10" i="2" l="1"/>
  <c r="F2" i="2" l="1"/>
  <c r="F3" i="2" l="1"/>
  <c r="E13" i="1"/>
  <c r="F46" i="1" l="1"/>
  <c r="F48" i="1" s="1"/>
  <c r="D46" i="1" l="1"/>
  <c r="E44" i="1"/>
  <c r="E23" i="1"/>
  <c r="E22" i="1"/>
  <c r="E19" i="1"/>
  <c r="E24" i="1"/>
  <c r="E26" i="1"/>
  <c r="E27" i="1"/>
  <c r="E29" i="1"/>
  <c r="E28" i="1"/>
  <c r="E40" i="1"/>
  <c r="E41" i="1"/>
  <c r="E38" i="1"/>
  <c r="E39" i="1"/>
  <c r="E33" i="1"/>
  <c r="E34" i="1"/>
  <c r="E35" i="1"/>
  <c r="E36" i="1"/>
  <c r="E32" i="1"/>
  <c r="E37" i="1"/>
  <c r="E31" i="1"/>
  <c r="E25" i="1"/>
  <c r="E21" i="1"/>
  <c r="E30" i="1"/>
  <c r="E7" i="1"/>
  <c r="E20" i="1"/>
  <c r="E42" i="1"/>
  <c r="E43" i="1"/>
  <c r="E16" i="1" l="1"/>
  <c r="E17" i="1"/>
  <c r="E18" i="1"/>
  <c r="E45" i="1"/>
  <c r="E15" i="1"/>
  <c r="E14" i="1"/>
  <c r="E12" i="1"/>
  <c r="E11" i="1"/>
  <c r="E8" i="1"/>
  <c r="E9" i="1"/>
  <c r="E10" i="1"/>
  <c r="E5" i="1"/>
  <c r="E6" i="1"/>
  <c r="E3" i="1"/>
  <c r="E4" i="1"/>
  <c r="E2" i="1"/>
  <c r="E46" i="1" l="1"/>
  <c r="E48" i="1" s="1"/>
  <c r="K2" i="1" l="1"/>
  <c r="J2" i="1" l="1"/>
  <c r="L2" i="1" s="1"/>
  <c r="M2" i="1" s="1"/>
</calcChain>
</file>

<file path=xl/sharedStrings.xml><?xml version="1.0" encoding="utf-8"?>
<sst xmlns="http://schemas.openxmlformats.org/spreadsheetml/2006/main" count="106" uniqueCount="56">
  <si>
    <t>Tarea</t>
  </si>
  <si>
    <t>Tiempo (h)</t>
  </si>
  <si>
    <t>Total</t>
  </si>
  <si>
    <t>Valor hora</t>
  </si>
  <si>
    <t>Tiempo en horas</t>
  </si>
  <si>
    <t>Ítem</t>
  </si>
  <si>
    <t>Tiempo invertido en horas</t>
  </si>
  <si>
    <t>Desarrollar controlador para realizar el traspaso de dinero de la utilidad al saldo del usuario.</t>
  </si>
  <si>
    <t>Tipo de tarea</t>
  </si>
  <si>
    <t>Back-end</t>
  </si>
  <si>
    <t>Eliminar la funcionalidad de elección entre tasa fija o variable, ya que se unificara.</t>
  </si>
  <si>
    <t>Base de datos</t>
  </si>
  <si>
    <t>Front-end</t>
  </si>
  <si>
    <t>Ajustar la lógica de recarga de usuario para que cargue el monto neto digitado por el usuario.</t>
  </si>
  <si>
    <t>Desarrollar controlador que retorne los datos necesarios para mostrar el reporte mis utilidades.</t>
  </si>
  <si>
    <t>Ajustar consulta que retorna los datos de tasa del usuario en el home, para agregar el campo utilidad del mismo, así se podrá usar en el front-end después; esta información también se usará en la modal para realizar transferencia de la utilidad al saldo del usuario logueado.</t>
  </si>
  <si>
    <t>Crear reporte mis recargas, haciendo una copia del front-end existente.</t>
  </si>
  <si>
    <t>Crear reporte mis utilidades, haciendo una copia del front-end existente.</t>
  </si>
  <si>
    <t>Ajustar lógica que guarda un usuario, para que solo deje editar la sobretasa a un usuario administrador.</t>
  </si>
  <si>
    <t>Desarrollar controlador que retorne los datos necesarios para mostrar el reporte mis recargas.</t>
  </si>
  <si>
    <t>Desarrollar controlador para que se realice la recarga, debe enviar mensaje de texto.</t>
  </si>
  <si>
    <r>
      <t xml:space="preserve">Crear reporte de </t>
    </r>
    <r>
      <rPr>
        <b/>
        <sz val="11"/>
        <color theme="1"/>
        <rFont val="Calibri"/>
        <family val="2"/>
        <scheme val="minor"/>
      </rPr>
      <t>procesados.</t>
    </r>
  </si>
  <si>
    <r>
      <t xml:space="preserve">Crear reporte de </t>
    </r>
    <r>
      <rPr>
        <b/>
        <sz val="11"/>
        <color theme="1"/>
        <rFont val="Calibri"/>
        <family val="2"/>
        <scheme val="minor"/>
      </rPr>
      <t>pendientes.</t>
    </r>
  </si>
  <si>
    <r>
      <t xml:space="preserve">Crear reporte de </t>
    </r>
    <r>
      <rPr>
        <b/>
        <sz val="11"/>
        <color theme="1"/>
        <rFont val="Calibri"/>
        <family val="2"/>
        <scheme val="minor"/>
      </rPr>
      <t>seguimiento.</t>
    </r>
  </si>
  <si>
    <t>Guardar utilidad general en campo tasa de usuario administrador.</t>
  </si>
  <si>
    <t>Crear controlador que inactive un operador.</t>
  </si>
  <si>
    <t>Crear controlador para consular las recargas por id.</t>
  </si>
  <si>
    <r>
      <t xml:space="preserve">Crear tabla </t>
    </r>
    <r>
      <rPr>
        <b/>
        <sz val="11"/>
        <color theme="1"/>
        <rFont val="Calibri"/>
        <family val="2"/>
        <scheme val="minor"/>
      </rPr>
      <t>paquetes de telefonía.</t>
    </r>
  </si>
  <si>
    <t>Crear botón que inactive un operador.</t>
  </si>
  <si>
    <t>Crear controlador para eliminar un paquete de telefonía.</t>
  </si>
  <si>
    <t>Crear controlador para guardar o editar paquetes de telefonía.</t>
  </si>
  <si>
    <t>Crear vista para guardar, editar o eliminar paquetes de telefonía.</t>
  </si>
  <si>
    <t>Desarrollar controlador que retorne los paquetes telefónicos disponibles para su selección.</t>
  </si>
  <si>
    <t>Crear controlador para realizar la asignación de recargas a los giradores según la tabla de asignación, tener encuentra asignación de giros.</t>
  </si>
  <si>
    <t>Cambiar ítem del menú consultar giro, por consultar, crear check donde seleccione que desea consultar, giro o recarga.</t>
  </si>
  <si>
    <r>
      <t xml:space="preserve">Eliminar campo </t>
    </r>
    <r>
      <rPr>
        <b/>
        <sz val="11"/>
        <color theme="1"/>
        <rFont val="Calibri"/>
        <family val="2"/>
        <scheme val="minor"/>
      </rPr>
      <t xml:space="preserve">tipo tasa </t>
    </r>
    <r>
      <rPr>
        <sz val="11"/>
        <color theme="1"/>
        <rFont val="Calibri"/>
        <family val="2"/>
        <scheme val="minor"/>
      </rPr>
      <t>de la tabla de usuarios.</t>
    </r>
  </si>
  <si>
    <r>
      <t>Crear campo u</t>
    </r>
    <r>
      <rPr>
        <b/>
        <sz val="11"/>
        <color theme="1"/>
        <rFont val="Calibri"/>
        <family val="2"/>
        <scheme val="minor"/>
      </rPr>
      <t xml:space="preserve">tilidad </t>
    </r>
    <r>
      <rPr>
        <sz val="11"/>
        <color theme="1"/>
        <rFont val="Calibri"/>
        <family val="2"/>
        <scheme val="minor"/>
      </rPr>
      <t>en la tabla de usuarios.</t>
    </r>
  </si>
  <si>
    <r>
      <t>Crear campo t</t>
    </r>
    <r>
      <rPr>
        <b/>
        <sz val="11"/>
        <color theme="1"/>
        <rFont val="Calibri"/>
        <family val="2"/>
        <scheme val="minor"/>
      </rPr>
      <t xml:space="preserve">asa variante (boolean) </t>
    </r>
    <r>
      <rPr>
        <sz val="11"/>
        <color theme="1"/>
        <rFont val="Calibri"/>
        <family val="2"/>
        <scheme val="minor"/>
      </rPr>
      <t>en la tabla de usuarios.</t>
    </r>
  </si>
  <si>
    <r>
      <t xml:space="preserve">Agregar campo </t>
    </r>
    <r>
      <rPr>
        <b/>
        <sz val="11"/>
        <color theme="1"/>
        <rFont val="Calibri"/>
        <family val="2"/>
        <scheme val="minor"/>
      </rPr>
      <t xml:space="preserve">tasa variante (boolean) </t>
    </r>
    <r>
      <rPr>
        <sz val="11"/>
        <color theme="1"/>
        <rFont val="Calibri"/>
        <family val="2"/>
        <scheme val="minor"/>
      </rPr>
      <t>a la edición del usuario, solo lo debe tener el administrador</t>
    </r>
  </si>
  <si>
    <r>
      <t xml:space="preserve">Ajustar el </t>
    </r>
    <r>
      <rPr>
        <b/>
        <sz val="11"/>
        <color theme="1"/>
        <rFont val="Calibri"/>
        <family val="2"/>
        <scheme val="minor"/>
      </rPr>
      <t>Home</t>
    </r>
    <r>
      <rPr>
        <sz val="11"/>
        <color theme="1"/>
        <rFont val="Calibri"/>
        <family val="2"/>
        <scheme val="minor"/>
      </rPr>
      <t xml:space="preserve"> para que se muestre el campo tasa variante,  si el usuario tiene activa esta tasa y es punto de venta, este campo es de tipo selección y va del 1 al 9, y según la selección se debe recalcular las tasas de los bancos para realizar el giro, sin diseño de xd, este lo dejo listo para que lo haga la persona de front-end que se incorporará al equipo.</t>
    </r>
  </si>
  <si>
    <r>
      <t xml:space="preserve">Ajustar la lógica de giro de tasa variable para que cuando realice un giro se tenga en cuenta la tasa de usuario y el saldo que le corresponde de comisión se guarde en el nuevo campo llamado </t>
    </r>
    <r>
      <rPr>
        <b/>
        <sz val="11"/>
        <color theme="1"/>
        <rFont val="Calibri"/>
        <family val="2"/>
        <scheme val="minor"/>
      </rPr>
      <t xml:space="preserve">utilidad, </t>
    </r>
    <r>
      <rPr>
        <sz val="11"/>
        <color theme="1"/>
        <rFont val="Calibri"/>
        <family val="2"/>
        <scheme val="minor"/>
      </rPr>
      <t>en esta tarea se debe quitar la lógica del tasa fija.</t>
    </r>
  </si>
  <si>
    <r>
      <t xml:space="preserve">Mostrar en el </t>
    </r>
    <r>
      <rPr>
        <b/>
        <sz val="11"/>
        <color theme="1"/>
        <rFont val="Calibri"/>
        <family val="2"/>
        <scheme val="minor"/>
      </rPr>
      <t>home</t>
    </r>
    <r>
      <rPr>
        <sz val="11"/>
        <color theme="1"/>
        <rFont val="Calibri"/>
        <family val="2"/>
        <scheme val="minor"/>
      </rPr>
      <t xml:space="preserve"> la utilidad del usuario, sin diseño de xd, este lo dejo listo para que lo haga la persona de front-end que se incorporará al equipo.</t>
    </r>
  </si>
  <si>
    <r>
      <t xml:space="preserve">Crear tabla </t>
    </r>
    <r>
      <rPr>
        <b/>
        <sz val="11"/>
        <color theme="1"/>
        <rFont val="Calibri"/>
        <family val="2"/>
        <scheme val="minor"/>
      </rPr>
      <t xml:space="preserve">usuario_utilidade </t>
    </r>
    <r>
      <rPr>
        <sz val="11"/>
        <color theme="1"/>
        <rFont val="Calibri"/>
        <family val="2"/>
        <scheme val="minor"/>
      </rPr>
      <t>para guardar el movimiento por usuario de la utilidad, algo parecido a los movimientos del saldo.</t>
    </r>
  </si>
  <si>
    <r>
      <t xml:space="preserve">Crear tabla de </t>
    </r>
    <r>
      <rPr>
        <b/>
        <sz val="11"/>
        <color theme="1"/>
        <rFont val="Calibri"/>
        <family val="2"/>
        <scheme val="minor"/>
      </rPr>
      <t xml:space="preserve">operadores de telefonía, </t>
    </r>
    <r>
      <rPr>
        <sz val="11"/>
        <color theme="1"/>
        <rFont val="Calibri"/>
        <family val="2"/>
        <scheme val="minor"/>
      </rPr>
      <t>debe contar con estado, solo se podrán hacer recargas a operadores activos.</t>
    </r>
  </si>
  <si>
    <r>
      <t xml:space="preserve">Crear tabla de </t>
    </r>
    <r>
      <rPr>
        <b/>
        <sz val="11"/>
        <color theme="1"/>
        <rFont val="Calibri"/>
        <family val="2"/>
        <scheme val="minor"/>
      </rPr>
      <t xml:space="preserve">recargas, </t>
    </r>
    <r>
      <rPr>
        <sz val="11"/>
        <color theme="1"/>
        <rFont val="Calibri"/>
        <family val="2"/>
        <scheme val="minor"/>
      </rPr>
      <t>parecida a la de giros.</t>
    </r>
  </si>
  <si>
    <r>
      <t xml:space="preserve">Crear nuevo ítem en el menú llamado </t>
    </r>
    <r>
      <rPr>
        <b/>
        <sz val="11"/>
        <color theme="1"/>
        <rFont val="Calibri"/>
        <family val="2"/>
        <scheme val="minor"/>
      </rPr>
      <t xml:space="preserve">Reportes recargas, </t>
    </r>
    <r>
      <rPr>
        <sz val="11"/>
        <color theme="1"/>
        <rFont val="Calibri"/>
        <family val="2"/>
        <scheme val="minor"/>
      </rPr>
      <t xml:space="preserve">administrador, distribuidor y girador, tener en cuenta permiso de </t>
    </r>
    <r>
      <rPr>
        <b/>
        <sz val="11"/>
        <color theme="1"/>
        <rFont val="Calibri"/>
        <family val="2"/>
        <scheme val="minor"/>
      </rPr>
      <t>reportes.</t>
    </r>
  </si>
  <si>
    <r>
      <t xml:space="preserve">Crear reporte de </t>
    </r>
    <r>
      <rPr>
        <b/>
        <sz val="11"/>
        <color theme="1"/>
        <rFont val="Calibri"/>
        <family val="2"/>
        <scheme val="minor"/>
      </rPr>
      <t xml:space="preserve">recargas </t>
    </r>
    <r>
      <rPr>
        <sz val="11"/>
        <color theme="1"/>
        <rFont val="Calibri"/>
        <family val="2"/>
        <scheme val="minor"/>
      </rPr>
      <t>con asignación.</t>
    </r>
  </si>
  <si>
    <r>
      <t xml:space="preserve">Crear campo </t>
    </r>
    <r>
      <rPr>
        <b/>
        <sz val="11"/>
        <color theme="1"/>
        <rFont val="Calibri"/>
        <family val="2"/>
        <scheme val="minor"/>
      </rPr>
      <t>tipo de asignación (</t>
    </r>
    <r>
      <rPr>
        <sz val="11"/>
        <color theme="1"/>
        <rFont val="Calibri"/>
        <family val="2"/>
        <scheme val="minor"/>
      </rPr>
      <t>telefonía o giro</t>
    </r>
    <r>
      <rPr>
        <b/>
        <sz val="11"/>
        <color theme="1"/>
        <rFont val="Calibri"/>
        <family val="2"/>
        <scheme val="minor"/>
      </rPr>
      <t xml:space="preserve">) </t>
    </r>
    <r>
      <rPr>
        <sz val="11"/>
        <color theme="1"/>
        <rFont val="Calibri"/>
        <family val="2"/>
        <scheme val="minor"/>
      </rPr>
      <t>a la tabla de asignaciones.</t>
    </r>
  </si>
  <si>
    <t>Horas que cubre el soporte</t>
  </si>
  <si>
    <t>Días habiles</t>
  </si>
  <si>
    <t>Tiempo (m)</t>
  </si>
  <si>
    <t>Tiempo Invertido (m)</t>
  </si>
  <si>
    <t>Fecha</t>
  </si>
  <si>
    <t>Monto</t>
  </si>
  <si>
    <t>Costo evolutivos</t>
  </si>
  <si>
    <t>Pendiente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</si>
</sst>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6" formatCode="&quot;$&quot;\ #,##0;[Red]\-&quot;$&quot;\ #,##0"/>
    <numFmt numFmtId="164" formatCode="&quot;$&quot;\ #,##0"/>
    <numFmt numFmtId="165" formatCode="&quot;$&quot;\ #,##0.00"/>
  </numFmts>
  <fonts count="4" x14ac:knownFonts="1">
    <font>
      <sz val="11"/>
      <color theme="1"/>
      <name val="Calibri"/>
      <family val="2"/>
      <scheme val="minor"/>
    </font>
    <font>
      <b/>
      <sz val="11"/>
      <color theme="1"/>
      <name val="Calibri"/>
      <family val="2"/>
      <scheme val="minor"/>
    </font>
    <font>
      <sz val="11"/>
      <color theme="1"/>
      <name val="Calibri"/>
      <scheme val="minor"/>
    </font>
    <font>
      <b/>
      <sz val="11"/>
      <color theme="1"/>
      <name val="Calibri"/>
      <scheme val="minor"/>
    </font>
  </fonts>
  <fills count="3">
    <fill>
      <patternFill patternType="none"/>
    </fill>
    <fill>
      <patternFill patternType="gray125"/>
    </fill>
    <fill>
      <patternFill patternType="solid">
        <fgColor theme="5" tint="0.79998168889431442"/>
        <bgColor indexed="64"/>
      </patternFill>
    </fill>
  </fills>
  <borders count="1">
    <border>
      <left/>
      <right/>
      <top/>
      <bottom/>
      <diagonal/>
    </border>
  </borders>
  <cellStyleXfs count="1">
    <xf numFmtId="0" fontId="0" fillId="0" borderId="0"/>
  </cellStyleXfs>
  <cellXfs count="23">
    <xf numFmtId="0" fontId="0" fillId="0" borderId="0" xfId="0"/>
    <xf numFmtId="0" fontId="0" fillId="0" borderId="0" xfId="0" applyFont="1" applyAlignment="1">
      <alignment horizontal="left" vertical="center" wrapText="1" readingOrder="1"/>
    </xf>
    <xf numFmtId="0" fontId="1" fillId="0" borderId="0" xfId="0" applyFont="1" applyAlignment="1">
      <alignment horizontal="left" vertical="center" wrapText="1" readingOrder="1"/>
    </xf>
    <xf numFmtId="164" fontId="0" fillId="0" borderId="0" xfId="0" applyNumberFormat="1" applyFont="1" applyAlignment="1">
      <alignment horizontal="center" vertical="center" wrapText="1" readingOrder="1"/>
    </xf>
    <xf numFmtId="0" fontId="0" fillId="0" borderId="0" xfId="0" applyFont="1" applyAlignment="1">
      <alignment horizontal="center" vertical="center" wrapText="1" readingOrder="1"/>
    </xf>
    <xf numFmtId="164" fontId="1" fillId="0" borderId="0" xfId="0" applyNumberFormat="1" applyFont="1" applyAlignment="1">
      <alignment horizontal="left" vertical="center" wrapText="1" readingOrder="1"/>
    </xf>
    <xf numFmtId="164" fontId="2" fillId="0" borderId="0" xfId="0" applyNumberFormat="1" applyFont="1" applyAlignment="1">
      <alignment horizontal="left" vertical="center" wrapText="1" readingOrder="1"/>
    </xf>
    <xf numFmtId="0" fontId="2" fillId="0" borderId="0" xfId="0" applyFont="1" applyAlignment="1">
      <alignment horizontal="center" vertical="center" wrapText="1" readingOrder="1"/>
    </xf>
    <xf numFmtId="164" fontId="2" fillId="0" borderId="0" xfId="0" applyNumberFormat="1" applyFont="1" applyAlignment="1">
      <alignment horizontal="center" vertical="center" wrapText="1" readingOrder="1"/>
    </xf>
    <xf numFmtId="0" fontId="2" fillId="0" borderId="0" xfId="0" applyNumberFormat="1" applyFont="1" applyAlignment="1">
      <alignment horizontal="center" vertical="center" wrapText="1" readingOrder="1"/>
    </xf>
    <xf numFmtId="0" fontId="1" fillId="0" borderId="0" xfId="0" applyFont="1" applyAlignment="1">
      <alignment horizontal="left" vertical="center" wrapText="1" readingOrder="1"/>
    </xf>
    <xf numFmtId="0" fontId="3" fillId="0" borderId="0" xfId="0" applyFont="1" applyAlignment="1">
      <alignment horizontal="left" vertical="center" wrapText="1" readingOrder="1"/>
    </xf>
    <xf numFmtId="14" fontId="0" fillId="0" borderId="0" xfId="0" applyNumberFormat="1" applyFont="1" applyAlignment="1">
      <alignment horizontal="left" vertical="center" wrapText="1" readingOrder="1"/>
    </xf>
    <xf numFmtId="165" fontId="0" fillId="0" borderId="0" xfId="0" applyNumberFormat="1" applyFont="1" applyAlignment="1">
      <alignment horizontal="left" vertical="center" wrapText="1" readingOrder="1"/>
    </xf>
    <xf numFmtId="165" fontId="1" fillId="0" borderId="0" xfId="0" applyNumberFormat="1" applyFont="1" applyAlignment="1">
      <alignment horizontal="left" vertical="center" wrapText="1" readingOrder="1"/>
    </xf>
    <xf numFmtId="0" fontId="1" fillId="2" borderId="0" xfId="0" applyFont="1" applyFill="1" applyAlignment="1">
      <alignment horizontal="left" vertical="center" wrapText="1" readingOrder="1"/>
    </xf>
    <xf numFmtId="0" fontId="0" fillId="2" borderId="0" xfId="0" applyFont="1" applyFill="1" applyAlignment="1">
      <alignment horizontal="left" vertical="center" wrapText="1" readingOrder="1"/>
    </xf>
    <xf numFmtId="164" fontId="0" fillId="0" borderId="0" xfId="0" applyNumberFormat="1"/>
    <xf numFmtId="14" fontId="0" fillId="0" borderId="0" xfId="0" applyNumberFormat="1"/>
    <xf numFmtId="0" fontId="1" fillId="0" borderId="0" xfId="0" applyFont="1"/>
    <xf numFmtId="164" fontId="1" fillId="0" borderId="0" xfId="0" applyNumberFormat="1" applyFont="1"/>
    <xf numFmtId="6" fontId="0" fillId="0" borderId="0" xfId="0" applyNumberFormat="1"/>
    <xf numFmtId="0" fontId="1" fillId="0" borderId="0" xfId="0" applyFont="1" applyAlignment="1">
      <alignment horizontal="left" vertical="center" wrapText="1" readingOrder="1"/>
    </xf>
  </cellXfs>
  <cellStyles count="1">
    <cellStyle name="Normal" xfId="0" builtinId="0"/>
  </cellStyles>
  <dxfs count="24">
    <dxf>
      <numFmt numFmtId="164" formatCode="&quot;$&quot;\ #,##0"/>
    </dxf>
    <dxf>
      <numFmt numFmtId="19" formatCode="d/mm/yyyy"/>
    </dxf>
    <dxf>
      <font>
        <strike val="0"/>
        <outline val="0"/>
        <shadow val="0"/>
        <u val="none"/>
        <vertAlign val="baseline"/>
        <sz val="11"/>
        <color theme="1"/>
        <name val="Calibri"/>
        <scheme val="minor"/>
      </font>
      <alignment horizontal="center" vertical="center" textRotation="0" wrapText="1" indent="0" justifyLastLine="0" shrinkToFit="0" readingOrder="1"/>
    </dxf>
    <dxf>
      <font>
        <strike val="0"/>
        <outline val="0"/>
        <shadow val="0"/>
        <u val="none"/>
        <vertAlign val="baseline"/>
        <sz val="11"/>
        <color theme="1"/>
        <name val="Calibri"/>
        <scheme val="minor"/>
      </font>
      <alignment horizontal="center" vertical="center" textRotation="0" wrapText="1" indent="0" justifyLastLine="0" shrinkToFit="0" readingOrder="1"/>
    </dxf>
    <dxf>
      <font>
        <strike val="0"/>
        <outline val="0"/>
        <shadow val="0"/>
        <u val="none"/>
        <vertAlign val="baseline"/>
        <sz val="11"/>
        <color theme="1"/>
        <name val="Calibri"/>
        <scheme val="minor"/>
      </font>
      <numFmt numFmtId="0" formatCode="General"/>
      <alignment horizontal="center" vertical="center" textRotation="0" wrapText="1" indent="0" justifyLastLine="0" shrinkToFit="0" readingOrder="1"/>
    </dxf>
    <dxf>
      <font>
        <strike val="0"/>
        <outline val="0"/>
        <shadow val="0"/>
        <u val="none"/>
        <vertAlign val="baseline"/>
        <sz val="11"/>
        <color theme="1"/>
        <name val="Calibri"/>
        <scheme val="minor"/>
      </font>
      <numFmt numFmtId="0" formatCode="General"/>
      <alignment horizontal="center" vertical="center" textRotation="0" wrapText="1" indent="0" justifyLastLine="0" shrinkToFit="0" readingOrder="1"/>
    </dxf>
    <dxf>
      <font>
        <strike val="0"/>
        <outline val="0"/>
        <shadow val="0"/>
        <u val="none"/>
        <vertAlign val="baseline"/>
        <sz val="11"/>
        <color theme="1"/>
        <name val="Calibri"/>
        <scheme val="minor"/>
      </font>
      <numFmt numFmtId="164" formatCode="&quot;$&quot;\ #,##0"/>
      <alignment horizontal="center" vertical="center" textRotation="0" wrapText="1" indent="0" justifyLastLine="0" shrinkToFit="0" readingOrder="1"/>
    </dxf>
    <dxf>
      <font>
        <strike val="0"/>
        <outline val="0"/>
        <shadow val="0"/>
        <u val="none"/>
        <vertAlign val="baseline"/>
        <sz val="11"/>
        <color theme="1"/>
        <name val="Calibri"/>
        <scheme val="minor"/>
      </font>
      <alignment horizontal="center" vertical="center" textRotation="0" wrapText="1" indent="0" justifyLastLine="0" shrinkToFit="0" readingOrder="1"/>
    </dxf>
    <dxf>
      <font>
        <strike val="0"/>
        <outline val="0"/>
        <shadow val="0"/>
        <u val="none"/>
        <vertAlign val="baseline"/>
        <sz val="11"/>
        <color theme="1"/>
        <name val="Calibri"/>
        <scheme val="minor"/>
      </font>
      <alignment horizontal="center" vertical="center" textRotation="0" wrapText="1" indent="0" justifyLastLine="0" shrinkToFit="0" readingOrder="1"/>
    </dxf>
    <dxf>
      <font>
        <b val="0"/>
        <i val="0"/>
        <strike val="0"/>
        <condense val="0"/>
        <extend val="0"/>
        <outline val="0"/>
        <shadow val="0"/>
        <u val="none"/>
        <vertAlign val="baseline"/>
        <sz val="11"/>
        <color theme="1"/>
        <name val="Calibri"/>
        <scheme val="minor"/>
      </font>
      <alignment horizontal="left" vertical="center" textRotation="0" wrapText="1" indent="0" justifyLastLine="0" shrinkToFit="0" readingOrder="1"/>
    </dxf>
    <dxf>
      <font>
        <b val="0"/>
        <strike val="0"/>
        <outline val="0"/>
        <shadow val="0"/>
        <u val="none"/>
        <vertAlign val="baseline"/>
        <sz val="11"/>
        <color theme="1"/>
        <name val="Calibri"/>
        <scheme val="minor"/>
      </font>
      <alignment horizontal="left" vertical="center" textRotation="0" wrapText="1" indent="0" justifyLastLine="0" shrinkToFit="0" readingOrder="1"/>
    </dxf>
    <dxf>
      <font>
        <b val="0"/>
        <i val="0"/>
        <strike val="0"/>
        <condense val="0"/>
        <extend val="0"/>
        <outline val="0"/>
        <shadow val="0"/>
        <u val="none"/>
        <vertAlign val="baseline"/>
        <sz val="11"/>
        <color theme="1"/>
        <name val="Calibri"/>
        <scheme val="minor"/>
      </font>
      <alignment horizontal="left" vertical="center" textRotation="0" wrapText="1" indent="0" justifyLastLine="0" shrinkToFit="0" readingOrder="1"/>
    </dxf>
    <dxf>
      <font>
        <strike val="0"/>
        <outline val="0"/>
        <shadow val="0"/>
        <u val="none"/>
        <vertAlign val="baseline"/>
        <sz val="11"/>
        <color theme="1"/>
        <name val="Calibri"/>
        <scheme val="minor"/>
      </font>
      <alignment horizontal="left" vertical="center" textRotation="0" wrapText="1" indent="0" justifyLastLine="0" shrinkToFit="0" readingOrder="1"/>
    </dxf>
    <dxf>
      <font>
        <b val="0"/>
        <i val="0"/>
        <strike val="0"/>
        <condense val="0"/>
        <extend val="0"/>
        <outline val="0"/>
        <shadow val="0"/>
        <u val="none"/>
        <vertAlign val="baseline"/>
        <sz val="11"/>
        <color theme="1"/>
        <name val="Calibri"/>
        <scheme val="minor"/>
      </font>
      <alignment horizontal="left" vertical="center" textRotation="0" wrapText="1" indent="0" justifyLastLine="0" shrinkToFit="0" readingOrder="1"/>
    </dxf>
    <dxf>
      <font>
        <strike val="0"/>
        <outline val="0"/>
        <shadow val="0"/>
        <u val="none"/>
        <vertAlign val="baseline"/>
        <sz val="11"/>
        <color theme="1"/>
        <name val="Calibri"/>
        <scheme val="minor"/>
      </font>
      <alignment horizontal="left" vertical="center" textRotation="0" wrapText="1" indent="0" justifyLastLine="0" shrinkToFit="0" readingOrder="1"/>
    </dxf>
    <dxf>
      <font>
        <b val="0"/>
        <i val="0"/>
        <strike val="0"/>
        <condense val="0"/>
        <extend val="0"/>
        <outline val="0"/>
        <shadow val="0"/>
        <u val="none"/>
        <vertAlign val="baseline"/>
        <sz val="11"/>
        <color theme="1"/>
        <name val="Calibri"/>
        <scheme val="minor"/>
      </font>
      <alignment horizontal="left" vertical="center" textRotation="0" wrapText="1" indent="0" justifyLastLine="0" shrinkToFit="0" readingOrder="1"/>
    </dxf>
    <dxf>
      <font>
        <b val="0"/>
        <i val="0"/>
        <strike val="0"/>
        <condense val="0"/>
        <extend val="0"/>
        <outline val="0"/>
        <shadow val="0"/>
        <u val="none"/>
        <vertAlign val="baseline"/>
        <sz val="11"/>
        <color theme="1"/>
        <name val="Calibri"/>
        <scheme val="minor"/>
      </font>
      <alignment horizontal="left" vertical="center" textRotation="0" wrapText="1" indent="0" justifyLastLine="0" shrinkToFit="0" readingOrder="1"/>
    </dxf>
    <dxf>
      <font>
        <b val="0"/>
        <i val="0"/>
        <strike val="0"/>
        <condense val="0"/>
        <extend val="0"/>
        <outline val="0"/>
        <shadow val="0"/>
        <u val="none"/>
        <vertAlign val="baseline"/>
        <sz val="11"/>
        <color theme="1"/>
        <name val="Calibri"/>
        <scheme val="minor"/>
      </font>
      <alignment horizontal="left" vertical="center" textRotation="0" wrapText="1" indent="0" justifyLastLine="0" shrinkToFit="0" readingOrder="1"/>
    </dxf>
    <dxf>
      <font>
        <b val="0"/>
        <strike val="0"/>
        <outline val="0"/>
        <shadow val="0"/>
        <u val="none"/>
        <vertAlign val="baseline"/>
        <sz val="11"/>
        <color theme="1"/>
        <name val="Calibri"/>
        <scheme val="minor"/>
      </font>
      <alignment horizontal="left" vertical="center" textRotation="0" wrapText="1" indent="0" justifyLastLine="0" shrinkToFit="0" readingOrder="1"/>
    </dxf>
    <dxf>
      <font>
        <b val="0"/>
        <i val="0"/>
        <strike val="0"/>
        <condense val="0"/>
        <extend val="0"/>
        <outline val="0"/>
        <shadow val="0"/>
        <u val="none"/>
        <vertAlign val="baseline"/>
        <sz val="11"/>
        <color theme="1"/>
        <name val="Calibri"/>
        <scheme val="minor"/>
      </font>
      <alignment horizontal="left" vertical="center" textRotation="0" wrapText="1" indent="0" justifyLastLine="0" shrinkToFit="0" readingOrder="1"/>
    </dxf>
    <dxf>
      <font>
        <strike val="0"/>
        <outline val="0"/>
        <shadow val="0"/>
        <u val="none"/>
        <vertAlign val="baseline"/>
        <sz val="11"/>
        <color theme="1"/>
        <name val="Calibri"/>
        <scheme val="minor"/>
      </font>
      <alignment horizontal="left" vertical="center" textRotation="0" wrapText="1" indent="0" justifyLastLine="0" shrinkToFit="0" readingOrder="1"/>
    </dxf>
    <dxf>
      <font>
        <strike val="0"/>
        <outline val="0"/>
        <shadow val="0"/>
        <u val="none"/>
        <vertAlign val="baseline"/>
        <sz val="11"/>
        <color theme="1"/>
        <name val="Calibri"/>
        <scheme val="minor"/>
      </font>
      <alignment horizontal="left" vertical="center" textRotation="0" wrapText="1" indent="0" justifyLastLine="0" shrinkToFit="0" readingOrder="1"/>
    </dxf>
    <dxf>
      <font>
        <strike val="0"/>
        <outline val="0"/>
        <shadow val="0"/>
        <u val="none"/>
        <vertAlign val="baseline"/>
        <sz val="11"/>
        <color theme="1"/>
        <name val="Calibri"/>
        <scheme val="minor"/>
      </font>
      <alignment horizontal="left" vertical="center" textRotation="0" wrapText="1" indent="0" justifyLastLine="0" shrinkToFit="0" readingOrder="1"/>
    </dxf>
    <dxf>
      <font>
        <b/>
        <i val="0"/>
        <strike val="0"/>
        <condense val="0"/>
        <extend val="0"/>
        <outline val="0"/>
        <shadow val="0"/>
        <u val="none"/>
        <vertAlign val="baseline"/>
        <sz val="11"/>
        <color theme="1"/>
        <name val="Calibri"/>
        <scheme val="minor"/>
      </font>
      <alignment horizontal="left" vertical="center" textRotation="0" wrapText="1" indent="0" justifyLastLine="0" shrinkToFit="0" readingOrder="1"/>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id="1" name="Tabla1" displayName="Tabla1" ref="A1:F46" totalsRowCount="1" headerRowDxfId="23" dataDxfId="22" totalsRowDxfId="21">
  <autoFilter ref="A1:F45"/>
  <tableColumns count="6">
    <tableColumn id="1" name="Ítem" totalsRowLabel="Total" dataDxfId="20" totalsRowDxfId="19"/>
    <tableColumn id="3" name="Tarea" dataDxfId="18" totalsRowDxfId="17"/>
    <tableColumn id="5" name="Tipo de tarea" dataDxfId="16" totalsRowDxfId="15"/>
    <tableColumn id="2" name="Tiempo (h)" totalsRowFunction="sum" dataDxfId="14" totalsRowDxfId="13"/>
    <tableColumn id="4" name="Tiempo (m)" totalsRowFunction="sum" dataDxfId="12" totalsRowDxfId="11">
      <calculatedColumnFormula>Tabla1[[#This Row],[Tiempo (h)]]*60</calculatedColumnFormula>
    </tableColumn>
    <tableColumn id="6" name="Tiempo Invertido (m)" totalsRowFunction="custom" dataDxfId="10" totalsRowDxfId="9">
      <totalsRowFormula>SUM(Tabla1[Tiempo Invertido (m)])</totalsRowFormula>
    </tableColumn>
  </tableColumns>
  <tableStyleInfo name="TableStyleMedium2" showFirstColumn="1" showLastColumn="1" showRowStripes="1" showColumnStripes="0"/>
</table>
</file>

<file path=xl/tables/table2.xml><?xml version="1.0" encoding="utf-8"?>
<table xmlns="http://schemas.openxmlformats.org/spreadsheetml/2006/main" id="2" name="Tabla2" displayName="Tabla2" ref="I1:M2" totalsRowShown="0" headerRowDxfId="8" dataDxfId="7">
  <tableColumns count="5">
    <tableColumn id="1" name="Valor hora" dataDxfId="6"/>
    <tableColumn id="2" name="Días habiles" dataDxfId="5">
      <calculatedColumnFormula>Tabla2[Tiempo en horas]/8</calculatedColumnFormula>
    </tableColumn>
    <tableColumn id="3" name="Tiempo en horas" dataDxfId="4">
      <calculatedColumnFormula>Tabla1[[#Totals],[Tiempo (h)]]</calculatedColumnFormula>
    </tableColumn>
    <tableColumn id="6" name="Horas que cubre el soporte" dataDxfId="3">
      <calculatedColumnFormula>Tabla2[Días habiles]*2</calculatedColumnFormula>
    </tableColumn>
    <tableColumn id="7" name="Total" dataDxfId="2">
      <calculatedColumnFormula>(Tabla2[Tiempo en horas]-Tabla2[Horas que cubre el soporte])*Tabla2[Valor hora]</calculatedColumnFormula>
    </tableColumn>
  </tableColumns>
  <tableStyleInfo name="TableStyleMedium2" showFirstColumn="0" showLastColumn="0" showRowStripes="1" showColumnStripes="0"/>
</table>
</file>

<file path=xl/tables/table3.xml><?xml version="1.0" encoding="utf-8"?>
<table xmlns="http://schemas.openxmlformats.org/spreadsheetml/2006/main" id="4" name="Tabla4" displayName="Tabla4" ref="B1:C10" totalsRowShown="0">
  <tableColumns count="2">
    <tableColumn id="1" name="Fecha" dataDxfId="1"/>
    <tableColumn id="2" name="Monto" dataDxfId="0"/>
  </tableColumns>
  <tableStyleInfo name="TableStyleMedium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8"/>
  <sheetViews>
    <sheetView topLeftCell="A26" zoomScale="98" zoomScaleNormal="98" workbookViewId="0">
      <selection activeCell="F44" sqref="F44"/>
    </sheetView>
  </sheetViews>
  <sheetFormatPr baseColWidth="10" defaultColWidth="11.21875" defaultRowHeight="14.4" x14ac:dyDescent="0.3"/>
  <cols>
    <col min="1" max="1" width="7.5546875" style="1" customWidth="1"/>
    <col min="2" max="2" width="67.33203125" style="1" customWidth="1"/>
    <col min="3" max="3" width="13.44140625" style="1" customWidth="1"/>
    <col min="4" max="4" width="10.5546875" style="1" customWidth="1"/>
    <col min="5" max="5" width="10.6640625" style="1" bestFit="1" customWidth="1"/>
    <col min="6" max="6" width="11" style="1" customWidth="1"/>
    <col min="7" max="7" width="9.77734375" style="1" bestFit="1" customWidth="1"/>
    <col min="8" max="8" width="19" style="1" bestFit="1" customWidth="1"/>
    <col min="9" max="9" width="19.77734375" style="1" customWidth="1"/>
    <col min="10" max="10" width="24" style="1" customWidth="1"/>
    <col min="11" max="11" width="11.21875" style="1"/>
    <col min="12" max="12" width="13.109375" style="1" bestFit="1" customWidth="1"/>
    <col min="13" max="16384" width="11.21875" style="1"/>
  </cols>
  <sheetData>
    <row r="1" spans="1:13" ht="43.2" x14ac:dyDescent="0.3">
      <c r="A1" s="2" t="s">
        <v>5</v>
      </c>
      <c r="B1" s="2" t="s">
        <v>0</v>
      </c>
      <c r="C1" s="2" t="s">
        <v>8</v>
      </c>
      <c r="D1" s="2" t="s">
        <v>1</v>
      </c>
      <c r="E1" s="2" t="s">
        <v>50</v>
      </c>
      <c r="F1" s="11" t="s">
        <v>51</v>
      </c>
      <c r="I1" s="4" t="s">
        <v>3</v>
      </c>
      <c r="J1" s="7" t="s">
        <v>49</v>
      </c>
      <c r="K1" s="7" t="s">
        <v>4</v>
      </c>
      <c r="L1" s="7" t="s">
        <v>48</v>
      </c>
      <c r="M1" s="7" t="s">
        <v>2</v>
      </c>
    </row>
    <row r="2" spans="1:13" x14ac:dyDescent="0.3">
      <c r="A2" s="2">
        <v>1</v>
      </c>
      <c r="B2" s="1" t="s">
        <v>35</v>
      </c>
      <c r="C2" s="1" t="s">
        <v>11</v>
      </c>
      <c r="D2" s="1">
        <v>2</v>
      </c>
      <c r="E2" s="1">
        <f>Tabla1[[#This Row],[Tiempo (h)]]*60</f>
        <v>120</v>
      </c>
      <c r="F2" s="1">
        <v>30</v>
      </c>
      <c r="I2" s="3">
        <v>25000</v>
      </c>
      <c r="J2" s="9">
        <f>Tabla2[Tiempo en horas]/8</f>
        <v>35.5</v>
      </c>
      <c r="K2" s="9">
        <f>Tabla1[[#Totals],[Tiempo (h)]]</f>
        <v>284</v>
      </c>
      <c r="L2" s="7">
        <f>Tabla2[Días habiles]*2</f>
        <v>71</v>
      </c>
      <c r="M2" s="8">
        <f>(Tabla2[Tiempo en horas]-Tabla2[Horas que cubre el soporte])*Tabla2[Valor hora]</f>
        <v>5325000</v>
      </c>
    </row>
    <row r="3" spans="1:13" ht="28.8" x14ac:dyDescent="0.3">
      <c r="A3" s="2">
        <v>2</v>
      </c>
      <c r="B3" s="1" t="s">
        <v>10</v>
      </c>
      <c r="C3" s="1" t="s">
        <v>9</v>
      </c>
      <c r="D3" s="1">
        <v>32</v>
      </c>
      <c r="E3" s="1">
        <f>Tabla1[[#This Row],[Tiempo (h)]]*60</f>
        <v>1920</v>
      </c>
      <c r="F3" s="1">
        <v>30</v>
      </c>
    </row>
    <row r="4" spans="1:13" x14ac:dyDescent="0.3">
      <c r="A4" s="2">
        <v>3</v>
      </c>
      <c r="B4" s="1" t="s">
        <v>36</v>
      </c>
      <c r="C4" s="1" t="s">
        <v>11</v>
      </c>
      <c r="D4" s="1">
        <v>2</v>
      </c>
      <c r="E4" s="1">
        <f>Tabla1[[#This Row],[Tiempo (h)]]*60</f>
        <v>120</v>
      </c>
      <c r="F4" s="1">
        <v>10</v>
      </c>
      <c r="G4" s="7"/>
    </row>
    <row r="5" spans="1:13" x14ac:dyDescent="0.3">
      <c r="A5" s="2">
        <v>4</v>
      </c>
      <c r="B5" s="1" t="s">
        <v>37</v>
      </c>
      <c r="C5" s="1" t="s">
        <v>11</v>
      </c>
      <c r="D5" s="1">
        <v>2</v>
      </c>
      <c r="E5" s="1">
        <f>Tabla1[[#This Row],[Tiempo (h)]]*60</f>
        <v>120</v>
      </c>
      <c r="F5" s="1">
        <v>10</v>
      </c>
      <c r="G5" s="6"/>
      <c r="I5" s="12"/>
      <c r="J5" s="13"/>
    </row>
    <row r="6" spans="1:13" ht="28.8" x14ac:dyDescent="0.3">
      <c r="A6" s="2">
        <v>5</v>
      </c>
      <c r="B6" s="1" t="s">
        <v>38</v>
      </c>
      <c r="C6" s="1" t="s">
        <v>9</v>
      </c>
      <c r="D6" s="1">
        <v>4</v>
      </c>
      <c r="E6" s="1">
        <f>Tabla1[[#This Row],[Tiempo (h)]]*60</f>
        <v>240</v>
      </c>
      <c r="F6" s="1">
        <v>30</v>
      </c>
      <c r="I6" s="12"/>
      <c r="J6" s="13"/>
    </row>
    <row r="7" spans="1:13" ht="28.8" x14ac:dyDescent="0.3">
      <c r="A7" s="2">
        <v>6</v>
      </c>
      <c r="B7" s="1" t="s">
        <v>38</v>
      </c>
      <c r="C7" s="1" t="s">
        <v>12</v>
      </c>
      <c r="D7" s="1">
        <v>4</v>
      </c>
      <c r="E7" s="1">
        <f>Tabla1[[#This Row],[Tiempo (h)]]*60</f>
        <v>240</v>
      </c>
      <c r="F7" s="1">
        <v>30</v>
      </c>
      <c r="I7" s="5"/>
      <c r="J7" s="14"/>
      <c r="L7" s="13"/>
    </row>
    <row r="8" spans="1:13" ht="28.8" x14ac:dyDescent="0.3">
      <c r="A8" s="15">
        <v>7</v>
      </c>
      <c r="B8" s="16" t="s">
        <v>18</v>
      </c>
      <c r="C8" s="16" t="s">
        <v>9</v>
      </c>
      <c r="D8" s="16">
        <v>4</v>
      </c>
      <c r="E8" s="16">
        <f>Tabla1[[#This Row],[Tiempo (h)]]*60</f>
        <v>240</v>
      </c>
      <c r="F8" s="16">
        <v>20</v>
      </c>
    </row>
    <row r="9" spans="1:13" ht="28.8" x14ac:dyDescent="0.3">
      <c r="A9" s="15">
        <v>8</v>
      </c>
      <c r="B9" s="16" t="s">
        <v>18</v>
      </c>
      <c r="C9" s="16" t="s">
        <v>12</v>
      </c>
      <c r="D9" s="16">
        <v>4</v>
      </c>
      <c r="E9" s="16">
        <f>Tabla1[[#This Row],[Tiempo (h)]]*60</f>
        <v>240</v>
      </c>
      <c r="F9" s="16">
        <v>20</v>
      </c>
    </row>
    <row r="10" spans="1:13" ht="72" x14ac:dyDescent="0.3">
      <c r="A10" s="2">
        <v>9</v>
      </c>
      <c r="B10" s="1" t="s">
        <v>39</v>
      </c>
      <c r="C10" s="1" t="s">
        <v>12</v>
      </c>
      <c r="D10" s="1">
        <v>24</v>
      </c>
      <c r="E10" s="1">
        <f>Tabla1[[#This Row],[Tiempo (h)]]*60</f>
        <v>1440</v>
      </c>
      <c r="F10" s="1">
        <v>60</v>
      </c>
    </row>
    <row r="11" spans="1:13" ht="28.8" x14ac:dyDescent="0.3">
      <c r="A11" s="2">
        <v>10</v>
      </c>
      <c r="B11" s="1" t="s">
        <v>13</v>
      </c>
      <c r="C11" s="1" t="s">
        <v>9</v>
      </c>
      <c r="D11" s="1">
        <v>8</v>
      </c>
      <c r="E11" s="1">
        <f>Tabla1[[#This Row],[Tiempo (h)]]*60</f>
        <v>480</v>
      </c>
      <c r="F11" s="1">
        <v>20</v>
      </c>
    </row>
    <row r="12" spans="1:13" ht="57.6" x14ac:dyDescent="0.3">
      <c r="A12" s="2">
        <v>11</v>
      </c>
      <c r="B12" s="1" t="s">
        <v>40</v>
      </c>
      <c r="C12" s="1" t="s">
        <v>9</v>
      </c>
      <c r="D12" s="1">
        <v>24</v>
      </c>
      <c r="E12" s="1">
        <f>Tabla1[[#This Row],[Tiempo (h)]]*60</f>
        <v>1440</v>
      </c>
      <c r="F12" s="1">
        <v>170</v>
      </c>
    </row>
    <row r="13" spans="1:13" ht="57.6" x14ac:dyDescent="0.3">
      <c r="A13" s="2">
        <v>12</v>
      </c>
      <c r="B13" s="1" t="s">
        <v>15</v>
      </c>
      <c r="C13" s="1" t="s">
        <v>9</v>
      </c>
      <c r="D13" s="1">
        <v>4</v>
      </c>
      <c r="E13" s="1">
        <f>Tabla1[[#This Row],[Tiempo (h)]]*60</f>
        <v>240</v>
      </c>
      <c r="F13" s="1">
        <v>10</v>
      </c>
    </row>
    <row r="14" spans="1:13" ht="28.8" x14ac:dyDescent="0.3">
      <c r="A14" s="2">
        <v>13</v>
      </c>
      <c r="B14" s="1" t="s">
        <v>41</v>
      </c>
      <c r="C14" s="1" t="s">
        <v>12</v>
      </c>
      <c r="D14" s="1">
        <v>4</v>
      </c>
      <c r="E14" s="1">
        <f>Tabla1[[#This Row],[Tiempo (h)]]*60</f>
        <v>240</v>
      </c>
      <c r="F14" s="1">
        <v>10</v>
      </c>
    </row>
    <row r="15" spans="1:13" ht="28.8" x14ac:dyDescent="0.3">
      <c r="A15" s="2">
        <v>14</v>
      </c>
      <c r="B15" s="1" t="s">
        <v>42</v>
      </c>
      <c r="C15" s="1" t="s">
        <v>11</v>
      </c>
      <c r="D15" s="1">
        <v>4</v>
      </c>
      <c r="E15" s="1">
        <f>Tabla1[[#This Row],[Tiempo (h)]]*60</f>
        <v>240</v>
      </c>
      <c r="F15" s="1">
        <v>10</v>
      </c>
    </row>
    <row r="16" spans="1:13" ht="28.8" x14ac:dyDescent="0.3">
      <c r="A16" s="2">
        <v>15</v>
      </c>
      <c r="B16" s="1" t="s">
        <v>7</v>
      </c>
      <c r="C16" s="1" t="s">
        <v>9</v>
      </c>
      <c r="D16" s="1">
        <v>8</v>
      </c>
      <c r="E16" s="1">
        <f>Tabla1[[#This Row],[Tiempo (h)]]*60</f>
        <v>480</v>
      </c>
      <c r="F16" s="1">
        <v>150</v>
      </c>
    </row>
    <row r="17" spans="1:6" ht="28.8" x14ac:dyDescent="0.3">
      <c r="A17" s="2">
        <v>16</v>
      </c>
      <c r="B17" s="1" t="s">
        <v>14</v>
      </c>
      <c r="C17" s="1" t="s">
        <v>9</v>
      </c>
      <c r="D17" s="1">
        <v>8</v>
      </c>
      <c r="E17" s="1">
        <f>Tabla1[[#This Row],[Tiempo (h)]]*60</f>
        <v>480</v>
      </c>
      <c r="F17" s="1">
        <v>60</v>
      </c>
    </row>
    <row r="18" spans="1:6" x14ac:dyDescent="0.3">
      <c r="A18" s="2">
        <v>17</v>
      </c>
      <c r="B18" s="1" t="s">
        <v>17</v>
      </c>
      <c r="C18" s="1" t="s">
        <v>12</v>
      </c>
      <c r="D18" s="1">
        <v>4</v>
      </c>
      <c r="E18" s="1">
        <f>Tabla1[[#This Row],[Tiempo (h)]]*60</f>
        <v>240</v>
      </c>
      <c r="F18" s="1">
        <v>60</v>
      </c>
    </row>
    <row r="19" spans="1:6" ht="28.8" x14ac:dyDescent="0.3">
      <c r="A19" s="2">
        <v>18</v>
      </c>
      <c r="B19" s="1" t="s">
        <v>43</v>
      </c>
      <c r="C19" s="1" t="s">
        <v>11</v>
      </c>
      <c r="D19" s="1">
        <v>4</v>
      </c>
      <c r="E19" s="1">
        <f>Tabla1[[#This Row],[Tiempo (h)]]*60</f>
        <v>240</v>
      </c>
      <c r="F19" s="1">
        <v>15</v>
      </c>
    </row>
    <row r="20" spans="1:6" x14ac:dyDescent="0.3">
      <c r="A20" s="2">
        <v>19</v>
      </c>
      <c r="B20" s="1" t="s">
        <v>44</v>
      </c>
      <c r="C20" s="1" t="s">
        <v>11</v>
      </c>
      <c r="D20" s="1">
        <v>4</v>
      </c>
      <c r="E20" s="1">
        <f>Tabla1[[#This Row],[Tiempo (h)]]*60</f>
        <v>240</v>
      </c>
      <c r="F20" s="1">
        <v>30</v>
      </c>
    </row>
    <row r="21" spans="1:6" x14ac:dyDescent="0.3">
      <c r="A21" s="2">
        <v>20</v>
      </c>
      <c r="B21" s="1" t="s">
        <v>27</v>
      </c>
      <c r="C21" s="1" t="s">
        <v>11</v>
      </c>
      <c r="D21" s="1">
        <v>4</v>
      </c>
      <c r="E21" s="1">
        <f>Tabla1[[#This Row],[Tiempo (h)]]*60</f>
        <v>240</v>
      </c>
      <c r="F21" s="1">
        <v>15</v>
      </c>
    </row>
    <row r="22" spans="1:6" x14ac:dyDescent="0.3">
      <c r="A22" s="2">
        <v>21</v>
      </c>
      <c r="B22" s="1" t="s">
        <v>25</v>
      </c>
      <c r="C22" s="1" t="s">
        <v>9</v>
      </c>
      <c r="D22" s="1">
        <v>4</v>
      </c>
      <c r="E22" s="1">
        <f>Tabla1[[#This Row],[Tiempo (h)]]*60</f>
        <v>240</v>
      </c>
      <c r="F22" s="1">
        <v>20</v>
      </c>
    </row>
    <row r="23" spans="1:6" x14ac:dyDescent="0.3">
      <c r="A23" s="2">
        <v>22</v>
      </c>
      <c r="B23" s="1" t="s">
        <v>28</v>
      </c>
      <c r="C23" s="1" t="s">
        <v>12</v>
      </c>
      <c r="D23" s="1">
        <v>4</v>
      </c>
      <c r="E23" s="1">
        <f>Tabla1[[#This Row],[Tiempo (h)]]*60</f>
        <v>240</v>
      </c>
      <c r="F23" s="1">
        <v>20</v>
      </c>
    </row>
    <row r="24" spans="1:6" x14ac:dyDescent="0.3">
      <c r="A24" s="2">
        <v>23</v>
      </c>
      <c r="B24" s="1" t="s">
        <v>29</v>
      </c>
      <c r="C24" s="1" t="s">
        <v>9</v>
      </c>
      <c r="D24" s="1">
        <v>4</v>
      </c>
      <c r="E24" s="1">
        <f>Tabla1[[#This Row],[Tiempo (h)]]*60</f>
        <v>240</v>
      </c>
      <c r="F24" s="1">
        <v>30</v>
      </c>
    </row>
    <row r="25" spans="1:6" x14ac:dyDescent="0.3">
      <c r="A25" s="2">
        <v>24</v>
      </c>
      <c r="B25" s="1" t="s">
        <v>30</v>
      </c>
      <c r="C25" s="1" t="s">
        <v>9</v>
      </c>
      <c r="D25" s="1">
        <v>6</v>
      </c>
      <c r="E25" s="1">
        <f>Tabla1[[#This Row],[Tiempo (h)]]*60</f>
        <v>360</v>
      </c>
      <c r="F25" s="1">
        <v>30</v>
      </c>
    </row>
    <row r="26" spans="1:6" x14ac:dyDescent="0.3">
      <c r="A26" s="2">
        <v>25</v>
      </c>
      <c r="B26" s="1" t="s">
        <v>31</v>
      </c>
      <c r="C26" s="1" t="s">
        <v>12</v>
      </c>
      <c r="D26" s="1">
        <v>6</v>
      </c>
      <c r="E26" s="1">
        <f>Tabla1[[#This Row],[Tiempo (h)]]*60</f>
        <v>360</v>
      </c>
      <c r="F26" s="1">
        <v>30</v>
      </c>
    </row>
    <row r="27" spans="1:6" ht="28.8" x14ac:dyDescent="0.3">
      <c r="A27" s="2">
        <v>26</v>
      </c>
      <c r="B27" s="1" t="s">
        <v>32</v>
      </c>
      <c r="C27" s="1" t="s">
        <v>9</v>
      </c>
      <c r="D27" s="1">
        <v>4</v>
      </c>
      <c r="E27" s="1">
        <f>Tabla1[[#This Row],[Tiempo (h)]]*60</f>
        <v>240</v>
      </c>
      <c r="F27" s="1">
        <v>20</v>
      </c>
    </row>
    <row r="28" spans="1:6" x14ac:dyDescent="0.3">
      <c r="A28" s="2">
        <v>27</v>
      </c>
      <c r="B28" s="1" t="s">
        <v>24</v>
      </c>
      <c r="C28" s="1" t="s">
        <v>9</v>
      </c>
      <c r="D28" s="1">
        <v>4</v>
      </c>
      <c r="E28" s="1">
        <f>Tabla1[[#This Row],[Tiempo (h)]]*60</f>
        <v>240</v>
      </c>
      <c r="F28" s="1">
        <v>20</v>
      </c>
    </row>
    <row r="29" spans="1:6" x14ac:dyDescent="0.3">
      <c r="A29" s="2">
        <v>28</v>
      </c>
      <c r="B29" s="1" t="s">
        <v>24</v>
      </c>
      <c r="C29" s="1" t="s">
        <v>12</v>
      </c>
      <c r="D29" s="1">
        <v>4</v>
      </c>
      <c r="E29" s="1">
        <f>Tabla1[[#This Row],[Tiempo (h)]]*60</f>
        <v>240</v>
      </c>
      <c r="F29" s="1">
        <v>20</v>
      </c>
    </row>
    <row r="30" spans="1:6" ht="28.8" x14ac:dyDescent="0.3">
      <c r="A30" s="2">
        <v>29</v>
      </c>
      <c r="B30" s="1" t="s">
        <v>20</v>
      </c>
      <c r="C30" s="1" t="s">
        <v>9</v>
      </c>
      <c r="D30" s="1">
        <v>12</v>
      </c>
      <c r="E30" s="1">
        <f>Tabla1[[#This Row],[Tiempo (h)]]*60</f>
        <v>720</v>
      </c>
      <c r="F30" s="1">
        <v>60</v>
      </c>
    </row>
    <row r="31" spans="1:6" ht="28.8" x14ac:dyDescent="0.3">
      <c r="A31" s="2">
        <v>30</v>
      </c>
      <c r="B31" s="1" t="s">
        <v>45</v>
      </c>
      <c r="C31" s="1" t="s">
        <v>12</v>
      </c>
      <c r="D31" s="1">
        <v>6</v>
      </c>
      <c r="E31" s="1">
        <f>Tabla1[[#This Row],[Tiempo (h)]]*60</f>
        <v>360</v>
      </c>
      <c r="F31" s="1">
        <v>20</v>
      </c>
    </row>
    <row r="32" spans="1:6" x14ac:dyDescent="0.3">
      <c r="A32" s="2">
        <v>31</v>
      </c>
      <c r="B32" s="1" t="s">
        <v>46</v>
      </c>
      <c r="C32" s="1" t="s">
        <v>9</v>
      </c>
      <c r="D32" s="1">
        <v>8</v>
      </c>
      <c r="E32" s="1">
        <f>Tabla1[[#This Row],[Tiempo (h)]]*60</f>
        <v>480</v>
      </c>
      <c r="F32" s="1">
        <v>60</v>
      </c>
    </row>
    <row r="33" spans="1:6" x14ac:dyDescent="0.3">
      <c r="A33" s="2">
        <v>32</v>
      </c>
      <c r="B33" s="1" t="s">
        <v>46</v>
      </c>
      <c r="C33" s="1" t="s">
        <v>12</v>
      </c>
      <c r="D33" s="1">
        <v>8</v>
      </c>
      <c r="E33" s="1">
        <f>Tabla1[[#This Row],[Tiempo (h)]]*60</f>
        <v>480</v>
      </c>
      <c r="F33" s="1">
        <v>60</v>
      </c>
    </row>
    <row r="34" spans="1:6" x14ac:dyDescent="0.3">
      <c r="A34" s="2">
        <v>33</v>
      </c>
      <c r="B34" s="1" t="s">
        <v>47</v>
      </c>
      <c r="C34" s="1" t="s">
        <v>11</v>
      </c>
      <c r="D34" s="1">
        <v>2</v>
      </c>
      <c r="E34" s="1">
        <f>Tabla1[[#This Row],[Tiempo (h)]]*60</f>
        <v>120</v>
      </c>
      <c r="F34" s="1">
        <v>10</v>
      </c>
    </row>
    <row r="35" spans="1:6" ht="28.8" x14ac:dyDescent="0.3">
      <c r="A35" s="2">
        <v>34</v>
      </c>
      <c r="B35" s="1" t="s">
        <v>33</v>
      </c>
      <c r="C35" s="1" t="s">
        <v>9</v>
      </c>
      <c r="D35" s="1">
        <v>8</v>
      </c>
      <c r="E35" s="1">
        <f>Tabla1[[#This Row],[Tiempo (h)]]*60</f>
        <v>480</v>
      </c>
      <c r="F35" s="1">
        <v>20</v>
      </c>
    </row>
    <row r="36" spans="1:6" x14ac:dyDescent="0.3">
      <c r="A36" s="2">
        <v>35</v>
      </c>
      <c r="B36" s="1" t="s">
        <v>21</v>
      </c>
      <c r="C36" s="1" t="s">
        <v>9</v>
      </c>
      <c r="D36" s="1">
        <v>4</v>
      </c>
      <c r="E36" s="1">
        <f>Tabla1[[#This Row],[Tiempo (h)]]*60</f>
        <v>240</v>
      </c>
      <c r="F36" s="1">
        <v>30</v>
      </c>
    </row>
    <row r="37" spans="1:6" x14ac:dyDescent="0.3">
      <c r="A37" s="2">
        <v>36</v>
      </c>
      <c r="B37" s="1" t="s">
        <v>21</v>
      </c>
      <c r="C37" s="1" t="s">
        <v>12</v>
      </c>
      <c r="D37" s="1">
        <v>4</v>
      </c>
      <c r="E37" s="1">
        <f>Tabla1[[#This Row],[Tiempo (h)]]*60</f>
        <v>240</v>
      </c>
      <c r="F37" s="1">
        <v>30</v>
      </c>
    </row>
    <row r="38" spans="1:6" x14ac:dyDescent="0.3">
      <c r="A38" s="2">
        <v>37</v>
      </c>
      <c r="B38" s="1" t="s">
        <v>22</v>
      </c>
      <c r="C38" s="1" t="s">
        <v>9</v>
      </c>
      <c r="D38" s="1">
        <v>4</v>
      </c>
      <c r="E38" s="1">
        <f>Tabla1[[#This Row],[Tiempo (h)]]*60</f>
        <v>240</v>
      </c>
      <c r="F38" s="1">
        <v>30</v>
      </c>
    </row>
    <row r="39" spans="1:6" x14ac:dyDescent="0.3">
      <c r="A39" s="2">
        <v>38</v>
      </c>
      <c r="B39" s="1" t="s">
        <v>22</v>
      </c>
      <c r="C39" s="1" t="s">
        <v>12</v>
      </c>
      <c r="D39" s="1">
        <v>4</v>
      </c>
      <c r="E39" s="1">
        <f>Tabla1[[#This Row],[Tiempo (h)]]*60</f>
        <v>240</v>
      </c>
      <c r="F39" s="1">
        <v>30</v>
      </c>
    </row>
    <row r="40" spans="1:6" x14ac:dyDescent="0.3">
      <c r="A40" s="2">
        <v>39</v>
      </c>
      <c r="B40" s="1" t="s">
        <v>23</v>
      </c>
      <c r="C40" s="1" t="s">
        <v>9</v>
      </c>
      <c r="D40" s="1">
        <v>4</v>
      </c>
      <c r="E40" s="1">
        <f>Tabla1[[#This Row],[Tiempo (h)]]*60</f>
        <v>240</v>
      </c>
      <c r="F40" s="1">
        <v>30</v>
      </c>
    </row>
    <row r="41" spans="1:6" x14ac:dyDescent="0.3">
      <c r="A41" s="2">
        <v>40</v>
      </c>
      <c r="B41" s="1" t="s">
        <v>23</v>
      </c>
      <c r="C41" s="1" t="s">
        <v>12</v>
      </c>
      <c r="D41" s="1">
        <v>4</v>
      </c>
      <c r="E41" s="1">
        <f>Tabla1[[#This Row],[Tiempo (h)]]*60</f>
        <v>240</v>
      </c>
      <c r="F41" s="1">
        <v>30</v>
      </c>
    </row>
    <row r="42" spans="1:6" ht="28.8" x14ac:dyDescent="0.3">
      <c r="A42" s="2">
        <v>41</v>
      </c>
      <c r="B42" s="1" t="s">
        <v>19</v>
      </c>
      <c r="C42" s="1" t="s">
        <v>9</v>
      </c>
      <c r="D42" s="1">
        <v>8</v>
      </c>
      <c r="E42" s="1">
        <f>Tabla1[[#This Row],[Tiempo (h)]]*60</f>
        <v>480</v>
      </c>
      <c r="F42" s="1">
        <v>30</v>
      </c>
    </row>
    <row r="43" spans="1:6" x14ac:dyDescent="0.3">
      <c r="A43" s="2">
        <v>42</v>
      </c>
      <c r="B43" s="1" t="s">
        <v>16</v>
      </c>
      <c r="C43" s="1" t="s">
        <v>12</v>
      </c>
      <c r="D43" s="1">
        <v>4</v>
      </c>
      <c r="E43" s="1">
        <f>Tabla1[[#This Row],[Tiempo (h)]]*60</f>
        <v>240</v>
      </c>
      <c r="F43" s="1">
        <v>30</v>
      </c>
    </row>
    <row r="44" spans="1:6" ht="28.8" x14ac:dyDescent="0.3">
      <c r="A44" s="2">
        <v>43</v>
      </c>
      <c r="B44" s="1" t="s">
        <v>34</v>
      </c>
      <c r="C44" s="1" t="s">
        <v>12</v>
      </c>
      <c r="D44" s="1">
        <v>8</v>
      </c>
      <c r="E44" s="1">
        <f>Tabla1[[#This Row],[Tiempo (h)]]*60</f>
        <v>480</v>
      </c>
    </row>
    <row r="45" spans="1:6" x14ac:dyDescent="0.3">
      <c r="A45" s="2">
        <v>44</v>
      </c>
      <c r="B45" s="1" t="s">
        <v>26</v>
      </c>
      <c r="C45" s="1" t="s">
        <v>9</v>
      </c>
      <c r="D45" s="1">
        <v>6</v>
      </c>
      <c r="E45" s="1">
        <f>Tabla1[[#This Row],[Tiempo (h)]]*60</f>
        <v>360</v>
      </c>
    </row>
    <row r="46" spans="1:6" x14ac:dyDescent="0.3">
      <c r="A46" s="1" t="s">
        <v>2</v>
      </c>
      <c r="D46" s="1">
        <f>SUBTOTAL(109,Tabla1[Tiempo (h)])</f>
        <v>284</v>
      </c>
      <c r="E46" s="1">
        <f>SUBTOTAL(109,Tabla1[Tiempo (m)])</f>
        <v>17040</v>
      </c>
      <c r="F46" s="1">
        <f>SUM(Tabla1[Tiempo Invertido (m)])</f>
        <v>1450</v>
      </c>
    </row>
    <row r="48" spans="1:6" x14ac:dyDescent="0.3">
      <c r="A48" s="22" t="s">
        <v>6</v>
      </c>
      <c r="B48" s="22"/>
      <c r="C48" s="2"/>
      <c r="D48" s="2"/>
      <c r="E48" s="2">
        <f>Tabla1[[#Totals],[Tiempo (m)]]/60</f>
        <v>284</v>
      </c>
      <c r="F48" s="10">
        <f>Tabla1[[#Totals],[Tiempo Invertido (m)]]/60</f>
        <v>24.166666666666668</v>
      </c>
    </row>
  </sheetData>
  <mergeCells count="1">
    <mergeCell ref="A48:B48"/>
  </mergeCells>
  <pageMargins left="0.7" right="0.7" top="0.75" bottom="0.75" header="0.3" footer="0.3"/>
  <pageSetup orientation="portrait" horizontalDpi="300" verticalDpi="300"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10"/>
  <sheetViews>
    <sheetView tabSelected="1" workbookViewId="0">
      <selection activeCell="D7" sqref="D7"/>
    </sheetView>
  </sheetViews>
  <sheetFormatPr baseColWidth="10" defaultRowHeight="14.4" x14ac:dyDescent="0.3"/>
  <cols>
    <col min="2" max="3" width="10.5546875" bestFit="1" customWidth="1"/>
    <col min="5" max="5" width="14.5546875" bestFit="1" customWidth="1"/>
    <col min="6" max="6" width="10.5546875" bestFit="1" customWidth="1"/>
  </cols>
  <sheetData>
    <row r="1" spans="2:6" x14ac:dyDescent="0.3">
      <c r="B1" t="s">
        <v>52</v>
      </c>
      <c r="C1" t="s">
        <v>53</v>
      </c>
    </row>
    <row r="2" spans="2:6" x14ac:dyDescent="0.3">
      <c r="B2" s="18">
        <v>44392</v>
      </c>
      <c r="C2" s="17">
        <v>700000</v>
      </c>
      <c r="E2" t="s">
        <v>54</v>
      </c>
      <c r="F2" s="20">
        <f>Tabla2[Total]</f>
        <v>5325000</v>
      </c>
    </row>
    <row r="3" spans="2:6" x14ac:dyDescent="0.3">
      <c r="B3" s="18">
        <v>44392</v>
      </c>
      <c r="C3" s="17">
        <v>661250</v>
      </c>
      <c r="E3" t="s">
        <v>55</v>
      </c>
      <c r="F3" s="17">
        <f>F2-C10</f>
        <v>-30000</v>
      </c>
    </row>
    <row r="4" spans="2:6" x14ac:dyDescent="0.3">
      <c r="B4" s="18">
        <v>44435</v>
      </c>
      <c r="C4" s="17">
        <v>631250</v>
      </c>
    </row>
    <row r="5" spans="2:6" x14ac:dyDescent="0.3">
      <c r="B5" s="18">
        <v>44435</v>
      </c>
      <c r="C5" s="17">
        <v>700000</v>
      </c>
    </row>
    <row r="6" spans="2:6" x14ac:dyDescent="0.3">
      <c r="B6" s="18">
        <v>44446</v>
      </c>
      <c r="C6" s="17">
        <v>700000</v>
      </c>
      <c r="E6" s="21"/>
      <c r="F6" s="21"/>
    </row>
    <row r="7" spans="2:6" x14ac:dyDescent="0.3">
      <c r="B7" s="18">
        <v>44446</v>
      </c>
      <c r="C7" s="17">
        <v>631250</v>
      </c>
    </row>
    <row r="8" spans="2:6" x14ac:dyDescent="0.3">
      <c r="B8" s="18">
        <v>44474</v>
      </c>
      <c r="C8" s="17">
        <v>700000</v>
      </c>
    </row>
    <row r="9" spans="2:6" x14ac:dyDescent="0.3">
      <c r="B9" s="18">
        <v>44475</v>
      </c>
      <c r="C9" s="17">
        <v>631250</v>
      </c>
    </row>
    <row r="10" spans="2:6" x14ac:dyDescent="0.3">
      <c r="B10" s="19" t="s">
        <v>2</v>
      </c>
      <c r="C10" s="20">
        <f>SUBTOTAL(109,C2:C9)</f>
        <v>5355000</v>
      </c>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4.4"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Hoja1</vt:lpstr>
      <vt:lpstr>Hoja2</vt:lpstr>
      <vt:lpstr>Hoja3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Naranjo Elisalde, Juan David</dc:creator>
  <cp:lastModifiedBy>Naranjo Elisalde, Juan David</cp:lastModifiedBy>
  <dcterms:created xsi:type="dcterms:W3CDTF">2020-01-29T00:58:02Z</dcterms:created>
  <dcterms:modified xsi:type="dcterms:W3CDTF">2021-10-06T16:02:19Z</dcterms:modified>
</cp:coreProperties>
</file>