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dnaranjo\Documents\documents\tudineroavenezuela\estimacion3\"/>
    </mc:Choice>
  </mc:AlternateContent>
  <bookViews>
    <workbookView xWindow="240" yWindow="60" windowWidth="20124" windowHeight="8016" activeTab="1"/>
  </bookViews>
  <sheets>
    <sheet name="Hoja1" sheetId="1" r:id="rId1"/>
    <sheet name="Hoja2" sheetId="2" r:id="rId2"/>
    <sheet name="Hoja3" sheetId="3" r:id="rId3"/>
  </sheets>
  <externalReferences>
    <externalReference r:id="rId4"/>
  </externalReferences>
  <calcPr calcId="162913"/>
</workbook>
</file>

<file path=xl/calcChain.xml><?xml version="1.0" encoding="utf-8"?>
<calcChain xmlns="http://schemas.openxmlformats.org/spreadsheetml/2006/main">
  <c r="F2" i="2" l="1"/>
  <c r="N2" i="2"/>
  <c r="M2" i="2"/>
  <c r="L2" i="2"/>
  <c r="C11" i="2" l="1"/>
  <c r="K8" i="1" l="1"/>
  <c r="E34" i="1" l="1"/>
  <c r="E29" i="1"/>
  <c r="E30" i="1"/>
  <c r="E31" i="1"/>
  <c r="E32" i="1"/>
  <c r="E24" i="1" l="1"/>
  <c r="E25" i="1"/>
  <c r="E26" i="1"/>
  <c r="E27" i="1"/>
  <c r="E28" i="1"/>
  <c r="E33" i="1"/>
  <c r="E21" i="1"/>
  <c r="E22" i="1"/>
  <c r="E23" i="1"/>
  <c r="E20" i="1" l="1"/>
  <c r="E19" i="1"/>
  <c r="E17" i="1"/>
  <c r="E18" i="1"/>
  <c r="E16" i="1"/>
  <c r="E15" i="1"/>
  <c r="E14" i="1"/>
  <c r="E13" i="1"/>
  <c r="E12" i="1"/>
  <c r="E11" i="1"/>
  <c r="E10" i="1"/>
  <c r="E9" i="1"/>
  <c r="E5" i="1"/>
  <c r="E6" i="1"/>
  <c r="E7" i="1"/>
  <c r="E8" i="1"/>
  <c r="F35" i="1" l="1"/>
  <c r="F37" i="1" s="1"/>
  <c r="D35" i="1" l="1"/>
  <c r="E4" i="1" l="1"/>
  <c r="E3" i="1"/>
  <c r="E2" i="1"/>
  <c r="E35" i="1" l="1"/>
  <c r="E37" i="1" s="1"/>
  <c r="K2" i="1" l="1"/>
  <c r="L2" i="1" s="1"/>
  <c r="J2" i="1" l="1"/>
  <c r="F3" i="2"/>
</calcChain>
</file>

<file path=xl/sharedStrings.xml><?xml version="1.0" encoding="utf-8"?>
<sst xmlns="http://schemas.openxmlformats.org/spreadsheetml/2006/main" count="105" uniqueCount="64">
  <si>
    <t>Tarea</t>
  </si>
  <si>
    <t>Tiempo (h)</t>
  </si>
  <si>
    <t>Total</t>
  </si>
  <si>
    <t>Valor hora</t>
  </si>
  <si>
    <t>Tiempo en horas</t>
  </si>
  <si>
    <t>Ítem</t>
  </si>
  <si>
    <t>Tiempo invertido en horas</t>
  </si>
  <si>
    <t>Tipo de tarea</t>
  </si>
  <si>
    <t>Back-end</t>
  </si>
  <si>
    <t>Base de datos</t>
  </si>
  <si>
    <t>Front-end</t>
  </si>
  <si>
    <t>Tiempo (m)</t>
  </si>
  <si>
    <t>Tiempo Invertido (m)</t>
  </si>
  <si>
    <t>Fecha</t>
  </si>
  <si>
    <t>Monto</t>
  </si>
  <si>
    <t>Costo evolutivos</t>
  </si>
  <si>
    <t>Pendiente</t>
  </si>
  <si>
    <t>Crear campo tipo de mensaje a la tabla de mensaje.</t>
  </si>
  <si>
    <t>Días hábiles</t>
  </si>
  <si>
    <t>Agregar campo tipo de mensaje en el formulario de creación de mensajes, adicional se agregar el nuevo campo al listado de mensaje del formulario.</t>
  </si>
  <si>
    <t>Ajustar las funciones de inserción, modificación y listar del back-end para tener en cuenta el nuevo campo tipo de mensaje.</t>
  </si>
  <si>
    <t>Agregar campo código sesión a la tabla de usuario.</t>
  </si>
  <si>
    <t>Crear controlador para que el recuperar contraseña tenga la lógica de doble autenticación, contraseña mas el código que se envía al correo y como mensaje de texto al teléfono.</t>
  </si>
  <si>
    <t>Crear campo alerta a la tabla de receptor.</t>
  </si>
  <si>
    <t>Crear tabla compras recargas.</t>
  </si>
  <si>
    <t>Arreglar funcionalidad de corregir giro.</t>
  </si>
  <si>
    <t>Crear nuevo menú llamado alerta de receptor para el administrador, el cual debe tener un buscador por numero de cédula, si existe el receptor debe mostrar un campo en el cual se debe digitar la observación.</t>
  </si>
  <si>
    <t>Crear función que actualice la alerta del receptor.</t>
  </si>
  <si>
    <t>Ajustar función de giro para que cuando se haga el giro con una cedula con alerta, este quede con estado en alerta, estos giros no se podrán cambiar de estado, el estado de este giro cambiara a asignado o en proceso cuando al receptor se le elimine la alerta.</t>
  </si>
  <si>
    <t>Crear tabla descuento giro, la cual debe tener los campos: desde, hasta y porcentaje.</t>
  </si>
  <si>
    <t>Crear menú en la vista de tasa llamado descuentos, en el debe aparecer el listado de descuentos por monto ya configurados, debe haber una modal con el monto desde, monto hasta y la tasa que se descontaría al giro que se encuentre dentro de estos montos.</t>
  </si>
  <si>
    <t>Crear funciones de inserción, eliminación y listar descuentos.</t>
  </si>
  <si>
    <t>Ajustar función de  giro para que se tenga en cuenta el porcentaje a descontar según los montos configurados en pesos.</t>
  </si>
  <si>
    <t>Agregar columna codigo_operdor a la tabla operador, el campo debe ser string y se van a guardar los códigos separados por comas. Este campo se debe tener en cuenta para que al hacer una recarga se precarguen los prefijos al campo celular  según el operador.</t>
  </si>
  <si>
    <t>Agregar en la vista compras un menú recargas, donde se debe mostrar el girador y la sumatoria de recargas en bss, debe tener la capacidad de recargar, y debe funcionar igual al modulo de comprar bolívares.</t>
  </si>
  <si>
    <t>Crear funciones de inserción, eliminación y listar recargas.</t>
  </si>
  <si>
    <t>tolima</t>
  </si>
  <si>
    <t>prado</t>
  </si>
  <si>
    <t>ibague</t>
  </si>
  <si>
    <t>purificacion</t>
  </si>
  <si>
    <t>bogota</t>
  </si>
  <si>
    <t>cundinamarca</t>
  </si>
  <si>
    <t>fusagasuga</t>
  </si>
  <si>
    <t>departamento</t>
  </si>
  <si>
    <t>ciudad</t>
  </si>
  <si>
    <t>localidad</t>
  </si>
  <si>
    <t>la vega</t>
  </si>
  <si>
    <t>kennedy</t>
  </si>
  <si>
    <t>bosa</t>
  </si>
  <si>
    <t>fontibon</t>
  </si>
  <si>
    <t>Crear tablas (departamentos, ciudades, localidades y servicios)</t>
  </si>
  <si>
    <t>Crear formulario de servicios en la pestaña de mi red, en este formulario de debe poder listar, crear y editar los servicios.</t>
  </si>
  <si>
    <t>Crear controlador para manejar los eventos del formulario de servicios.</t>
  </si>
  <si>
    <t>Ajustar el controlador y modelos de usuarios para que se tengan en cuenta los nuevos campos.</t>
  </si>
  <si>
    <t>Agregar las columnas servicios, asesor y localidad a la tabla de usuarios.</t>
  </si>
  <si>
    <t>Agregar los campos (departamento, ciudad, localidad, tipo de negocio, servicios y  asesor), los campos deben ser de selección. Si la ciudad esta marcada como el atributo localidad, se debe mostrar este campo, de lo contrario no, perfil administrador.
Para el perfil distribuidor se debe hacer lo mismo, pero omitir los campos (servicios y asesor).</t>
  </si>
  <si>
    <t>Crear reporte ranking en el perfil administrador en la sección de mi red, en este reporte se deben mostrar las siguientes columnas (ID, Nombre, asesor, perfil, creación, recargas, consumo, procesados, f. ultimo giro, consumo recargas Venezuela, procesado recargas Venezuela, f. ultima recarga Venezuela).</t>
  </si>
  <si>
    <t>Crear función para editar los datos de un cliente y las cuentas de sus receptores.</t>
  </si>
  <si>
    <t>Ajustar el formulario de creación de usuario del perfil administrador para que cuando se selección el perfil Asesor solo muestre los campos (correo, nombre, numero, tipo, condiciones, estado).</t>
  </si>
  <si>
    <t>Pasar la sección puntos de venta en el administrador al menú mi red y renombrarlo usuarios. En mi red quedarían las opciones:  (Usuarios, Red, Repartos, Rankin, servicios).</t>
  </si>
  <si>
    <t>Crear función que retorne los datos del reporte ranking del administrador.</t>
  </si>
  <si>
    <t>En el informe de mi red (perfil administrador) se deben ver los siguientes columnas (ID, Nombre, distribuidor, perfil, saldo, utilidad, deuda, ciudad, departamento, localidad, asesor, tipo de negocio, servicios.)
se debe mostrar un menú con las siguientes opciones (ver la tarjeta de recaudo, asociar servicios, ver reporte de movimientos, ver reporte de utilidades).</t>
  </si>
  <si>
    <t>Crear función que para asociar servicios a un usuario.</t>
  </si>
  <si>
    <t>Crear modal edición de clientes en el módulo “Mis clientes” del perfil puntos de venta, el formulario de la modal debe permitir cambiar los siguientes campos (nombre, número de teléfono móvil, adicional se deben mostrar las cuentas a las que ha enviado y estas se deben poder editar).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</si>
</sst>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 #,##0;[Red]\-&quot;$&quot;\ #,##0"/>
    <numFmt numFmtId="164" formatCode="&quot;$&quot;\ #,##0"/>
  </numFmts>
  <fonts count="4" x14ac:knownFonts="1">
    <font>
      <sz val="11"/>
      <color theme="1"/>
      <name val="Calibri"/>
      <family val="2"/>
      <scheme val="minor"/>
    </font>
    <font>
      <b/>
      <sz val="11"/>
      <color theme="1"/>
      <name val="Calibri"/>
      <family val="2"/>
      <scheme val="minor"/>
    </font>
    <font>
      <sz val="11"/>
      <color theme="1"/>
      <name val="Calibri"/>
      <scheme val="minor"/>
    </font>
    <font>
      <b/>
      <sz val="11"/>
      <color theme="1"/>
      <name val="Calibri"/>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23">
    <xf numFmtId="0" fontId="0" fillId="0" borderId="0" xfId="0"/>
    <xf numFmtId="0" fontId="0" fillId="0" borderId="0" xfId="0" applyFont="1" applyAlignment="1">
      <alignment horizontal="left" vertical="center" wrapText="1" readingOrder="1"/>
    </xf>
    <xf numFmtId="0" fontId="1" fillId="0" borderId="0" xfId="0" applyFont="1" applyAlignment="1">
      <alignment horizontal="left" vertical="center" wrapText="1" readingOrder="1"/>
    </xf>
    <xf numFmtId="164" fontId="0" fillId="0" borderId="0" xfId="0" applyNumberFormat="1" applyFont="1" applyAlignment="1">
      <alignment horizontal="center" vertical="center" wrapText="1" readingOrder="1"/>
    </xf>
    <xf numFmtId="0" fontId="0" fillId="0" borderId="0" xfId="0" applyFont="1" applyAlignment="1">
      <alignment horizontal="center" vertical="center" wrapText="1" readingOrder="1"/>
    </xf>
    <xf numFmtId="0" fontId="2" fillId="0" borderId="0" xfId="0" applyFont="1" applyAlignment="1">
      <alignment horizontal="center" vertical="center" wrapText="1" readingOrder="1"/>
    </xf>
    <xf numFmtId="164" fontId="2" fillId="0" borderId="0" xfId="0" applyNumberFormat="1" applyFont="1" applyAlignment="1">
      <alignment horizontal="center" vertical="center" wrapText="1" readingOrder="1"/>
    </xf>
    <xf numFmtId="0" fontId="2" fillId="0" borderId="0" xfId="0" applyNumberFormat="1" applyFont="1" applyAlignment="1">
      <alignment horizontal="center" vertical="center" wrapText="1" readingOrder="1"/>
    </xf>
    <xf numFmtId="0" fontId="1" fillId="0" borderId="0" xfId="0" applyFont="1" applyAlignment="1">
      <alignment horizontal="left" vertical="center" wrapText="1" readingOrder="1"/>
    </xf>
    <xf numFmtId="0" fontId="3" fillId="0" borderId="0" xfId="0" applyFont="1" applyAlignment="1">
      <alignment horizontal="left" vertical="center" wrapText="1" readingOrder="1"/>
    </xf>
    <xf numFmtId="164" fontId="0" fillId="0" borderId="0" xfId="0" applyNumberFormat="1"/>
    <xf numFmtId="14" fontId="0" fillId="0" borderId="0" xfId="0" applyNumberFormat="1"/>
    <xf numFmtId="0" fontId="1" fillId="0" borderId="0" xfId="0" applyFont="1"/>
    <xf numFmtId="164" fontId="1" fillId="0" borderId="0" xfId="0" applyNumberFormat="1" applyFont="1"/>
    <xf numFmtId="6" fontId="0" fillId="0" borderId="0" xfId="0" applyNumberFormat="1"/>
    <xf numFmtId="0" fontId="2" fillId="0" borderId="0" xfId="0" applyFont="1" applyAlignment="1">
      <alignment horizontal="left" vertical="center" wrapText="1" readingOrder="1"/>
    </xf>
    <xf numFmtId="0" fontId="1" fillId="0" borderId="0" xfId="0" applyFont="1" applyAlignment="1">
      <alignment horizontal="left" vertical="center" wrapText="1" readingOrder="1"/>
    </xf>
    <xf numFmtId="14" fontId="0" fillId="2" borderId="0" xfId="0" applyNumberFormat="1" applyFill="1"/>
    <xf numFmtId="164" fontId="0" fillId="2" borderId="0" xfId="0" applyNumberFormat="1" applyFill="1"/>
    <xf numFmtId="0" fontId="1" fillId="0" borderId="0" xfId="0" applyFont="1" applyAlignment="1">
      <alignment horizontal="left" vertical="center" wrapText="1" readingOrder="1"/>
    </xf>
    <xf numFmtId="164" fontId="0" fillId="3" borderId="1" xfId="0" applyNumberFormat="1" applyFont="1" applyFill="1" applyBorder="1" applyAlignment="1">
      <alignment horizontal="center" vertical="center" wrapText="1" readingOrder="1"/>
    </xf>
    <xf numFmtId="0" fontId="0" fillId="3" borderId="3" xfId="0" applyNumberFormat="1" applyFont="1" applyFill="1" applyBorder="1" applyAlignment="1">
      <alignment horizontal="center" vertical="center" wrapText="1" readingOrder="1"/>
    </xf>
    <xf numFmtId="164" fontId="0" fillId="3" borderId="2" xfId="0" applyNumberFormat="1" applyFont="1" applyFill="1" applyBorder="1" applyAlignment="1">
      <alignment horizontal="center" vertical="center" wrapText="1" readingOrder="1"/>
    </xf>
  </cellXfs>
  <cellStyles count="1">
    <cellStyle name="Normal" xfId="0" builtinId="0"/>
  </cellStyles>
  <dxfs count="23">
    <dxf>
      <numFmt numFmtId="164" formatCode="&quot;$&quot;\ #,##0"/>
    </dxf>
    <dxf>
      <numFmt numFmtId="19" formatCode="d/mm/yyyy"/>
    </dxf>
    <dxf>
      <font>
        <strike val="0"/>
        <outline val="0"/>
        <shadow val="0"/>
        <u val="none"/>
        <vertAlign val="baseline"/>
        <sz val="11"/>
        <color theme="1"/>
        <name val="Calibri"/>
        <scheme val="minor"/>
      </font>
      <numFmt numFmtId="164" formatCode="&quot;$&quot;\ #,##0"/>
      <alignment horizontal="center" vertical="center" textRotation="0" wrapText="1" indent="0" justifyLastLine="0" shrinkToFit="0" readingOrder="1"/>
    </dxf>
    <dxf>
      <font>
        <strike val="0"/>
        <outline val="0"/>
        <shadow val="0"/>
        <u val="none"/>
        <vertAlign val="baseline"/>
        <sz val="11"/>
        <color theme="1"/>
        <name val="Calibri"/>
        <scheme val="minor"/>
      </font>
      <numFmt numFmtId="0" formatCode="General"/>
      <alignment horizontal="center" vertical="center" textRotation="0" wrapText="1" indent="0" justifyLastLine="0" shrinkToFit="0" readingOrder="1"/>
    </dxf>
    <dxf>
      <font>
        <strike val="0"/>
        <outline val="0"/>
        <shadow val="0"/>
        <u val="none"/>
        <vertAlign val="baseline"/>
        <sz val="11"/>
        <color theme="1"/>
        <name val="Calibri"/>
        <scheme val="minor"/>
      </font>
      <numFmt numFmtId="0" formatCode="General"/>
      <alignment horizontal="center" vertical="center" textRotation="0" wrapText="1" indent="0" justifyLastLine="0" shrinkToFit="0" readingOrder="1"/>
    </dxf>
    <dxf>
      <font>
        <strike val="0"/>
        <outline val="0"/>
        <shadow val="0"/>
        <u val="none"/>
        <vertAlign val="baseline"/>
        <sz val="11"/>
        <color theme="1"/>
        <name val="Calibri"/>
        <scheme val="minor"/>
      </font>
      <numFmt numFmtId="164" formatCode="&quot;$&quot;\ #,##0"/>
      <alignment horizontal="center" vertical="center" textRotation="0" wrapText="1" indent="0" justifyLastLine="0" shrinkToFit="0" readingOrder="1"/>
    </dxf>
    <dxf>
      <font>
        <strike val="0"/>
        <outline val="0"/>
        <shadow val="0"/>
        <u val="none"/>
        <vertAlign val="baseline"/>
        <sz val="11"/>
        <color theme="1"/>
        <name val="Calibri"/>
        <scheme val="minor"/>
      </font>
      <alignment horizontal="center" vertical="center" textRotation="0" wrapText="1" indent="0" justifyLastLine="0" shrinkToFit="0" readingOrder="1"/>
    </dxf>
    <dxf>
      <font>
        <strike val="0"/>
        <outline val="0"/>
        <shadow val="0"/>
        <u val="none"/>
        <vertAlign val="baseline"/>
        <sz val="11"/>
        <color theme="1"/>
        <name val="Calibri"/>
        <scheme val="minor"/>
      </font>
      <alignment horizontal="center" vertical="center" textRotation="0" wrapText="1" indent="0" justifyLastLine="0" shrinkToFit="0" readingOrder="1"/>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1"/>
    </dxf>
    <dxf>
      <font>
        <b val="0"/>
        <strike val="0"/>
        <outline val="0"/>
        <shadow val="0"/>
        <u val="none"/>
        <vertAlign val="baseline"/>
        <sz val="11"/>
        <color theme="1"/>
        <name val="Calibri"/>
        <scheme val="minor"/>
      </font>
      <alignment horizontal="left" vertical="center" textRotation="0" wrapText="1" indent="0" justifyLastLine="0" shrinkToFit="0" readingOrder="1"/>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1"/>
    </dxf>
    <dxf>
      <font>
        <strike val="0"/>
        <outline val="0"/>
        <shadow val="0"/>
        <u val="none"/>
        <vertAlign val="baseline"/>
        <sz val="11"/>
        <color theme="1"/>
        <name val="Calibri"/>
        <scheme val="minor"/>
      </font>
      <alignment horizontal="left" vertical="center" textRotation="0" wrapText="1" indent="0" justifyLastLine="0" shrinkToFit="0" readingOrder="1"/>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1"/>
    </dxf>
    <dxf>
      <font>
        <strike val="0"/>
        <outline val="0"/>
        <shadow val="0"/>
        <u val="none"/>
        <vertAlign val="baseline"/>
        <sz val="11"/>
        <color theme="1"/>
        <name val="Calibri"/>
        <scheme val="minor"/>
      </font>
      <alignment horizontal="left" vertical="center" textRotation="0" wrapText="1" indent="0" justifyLastLine="0" shrinkToFit="0" readingOrder="1"/>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1"/>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1"/>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1"/>
    </dxf>
    <dxf>
      <font>
        <b val="0"/>
        <strike val="0"/>
        <outline val="0"/>
        <shadow val="0"/>
        <u val="none"/>
        <vertAlign val="baseline"/>
        <sz val="11"/>
        <color theme="1"/>
        <name val="Calibri"/>
        <scheme val="minor"/>
      </font>
      <alignment horizontal="left" vertical="center" textRotation="0" wrapText="1" indent="0" justifyLastLine="0" shrinkToFit="0" readingOrder="1"/>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1"/>
    </dxf>
    <dxf>
      <font>
        <strike val="0"/>
        <outline val="0"/>
        <shadow val="0"/>
        <u val="none"/>
        <vertAlign val="baseline"/>
        <sz val="11"/>
        <color theme="1"/>
        <name val="Calibri"/>
        <scheme val="minor"/>
      </font>
      <alignment horizontal="left" vertical="center" textRotation="0" wrapText="1" indent="0" justifyLastLine="0" shrinkToFit="0" readingOrder="1"/>
    </dxf>
    <dxf>
      <font>
        <strike val="0"/>
        <outline val="0"/>
        <shadow val="0"/>
        <u val="none"/>
        <vertAlign val="baseline"/>
        <sz val="11"/>
        <color theme="1"/>
        <name val="Calibri"/>
        <scheme val="minor"/>
      </font>
      <alignment horizontal="left" vertical="center" textRotation="0" wrapText="1" indent="0" justifyLastLine="0" shrinkToFit="0" readingOrder="1"/>
    </dxf>
    <dxf>
      <font>
        <strike val="0"/>
        <outline val="0"/>
        <shadow val="0"/>
        <u val="none"/>
        <vertAlign val="baseline"/>
        <sz val="11"/>
        <color theme="1"/>
        <name val="Calibri"/>
        <scheme val="minor"/>
      </font>
      <alignment horizontal="left" vertical="center" textRotation="0" wrapText="1" indent="0" justifyLastLine="0" shrinkToFit="0" readingOrder="1"/>
    </dxf>
    <dxf>
      <font>
        <b/>
        <i val="0"/>
        <strike val="0"/>
        <condense val="0"/>
        <extend val="0"/>
        <outline val="0"/>
        <shadow val="0"/>
        <u val="none"/>
        <vertAlign val="baseline"/>
        <sz val="11"/>
        <color theme="1"/>
        <name val="Calibri"/>
        <scheme val="minor"/>
      </font>
      <alignment horizontal="left" vertical="center" textRotation="0" wrapText="1" indent="0" justifyLastLine="0" shrinkToFit="0" readingOrder="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dnaranjo/Documents/documents/tudineroavenezuela/estimacion4/estimac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sheetDataSet>
  </externalBook>
</externalLink>
</file>

<file path=xl/tables/table1.xml><?xml version="1.0" encoding="utf-8"?>
<table xmlns="http://schemas.openxmlformats.org/spreadsheetml/2006/main" id="1" name="Tabla1" displayName="Tabla1" ref="A1:F35" totalsRowCount="1" headerRowDxfId="22" dataDxfId="21" totalsRowDxfId="20">
  <autoFilter ref="A1:F34"/>
  <tableColumns count="6">
    <tableColumn id="1" name="Ítem" totalsRowLabel="Total" dataDxfId="19" totalsRowDxfId="18"/>
    <tableColumn id="3" name="Tarea" dataDxfId="17" totalsRowDxfId="16"/>
    <tableColumn id="5" name="Tipo de tarea" dataDxfId="15" totalsRowDxfId="14"/>
    <tableColumn id="2" name="Tiempo (h)" totalsRowFunction="sum" dataDxfId="13" totalsRowDxfId="12"/>
    <tableColumn id="4" name="Tiempo (m)" totalsRowFunction="sum" dataDxfId="11" totalsRowDxfId="10">
      <calculatedColumnFormula>Tabla1[[#This Row],[Tiempo (h)]]*60</calculatedColumnFormula>
    </tableColumn>
    <tableColumn id="6" name="Tiempo Invertido (m)" totalsRowFunction="custom" dataDxfId="9" totalsRowDxfId="8">
      <totalsRowFormula>SUM(Tabla1[Tiempo Invertido (m)])</totalsRowFormula>
    </tableColumn>
  </tableColumns>
  <tableStyleInfo name="TableStyleMedium2" showFirstColumn="1" showLastColumn="1" showRowStripes="1" showColumnStripes="0"/>
</table>
</file>

<file path=xl/tables/table2.xml><?xml version="1.0" encoding="utf-8"?>
<table xmlns="http://schemas.openxmlformats.org/spreadsheetml/2006/main" id="2" name="Tabla2" displayName="Tabla2" ref="I1:L2" totalsRowShown="0" headerRowDxfId="7" dataDxfId="6">
  <tableColumns count="4">
    <tableColumn id="1" name="Valor hora" dataDxfId="5"/>
    <tableColumn id="2" name="Días hábiles" dataDxfId="4">
      <calculatedColumnFormula>Tabla2[Tiempo en horas]/8</calculatedColumnFormula>
    </tableColumn>
    <tableColumn id="3" name="Tiempo en horas" dataDxfId="3">
      <calculatedColumnFormula>Tabla1[[#Totals],[Tiempo (h)]]</calculatedColumnFormula>
    </tableColumn>
    <tableColumn id="6" name="Total" dataDxfId="2">
      <calculatedColumnFormula>Tabla2[Valor hora]*Tabla2[Tiempo en horas]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Tabla4" displayName="Tabla4" ref="B1:C11" totalsRowShown="0">
  <tableColumns count="2">
    <tableColumn id="1" name="Fecha" dataDxfId="1"/>
    <tableColumn id="2" name="Monto"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opLeftCell="D1" zoomScale="98" zoomScaleNormal="98" workbookViewId="0">
      <selection activeCell="F37" sqref="F37"/>
    </sheetView>
  </sheetViews>
  <sheetFormatPr baseColWidth="10" defaultColWidth="11.21875" defaultRowHeight="14.4" x14ac:dyDescent="0.3"/>
  <cols>
    <col min="1" max="1" width="7.5546875" style="1" customWidth="1"/>
    <col min="2" max="2" width="67.33203125" style="1" customWidth="1"/>
    <col min="3" max="3" width="13.44140625" style="1" customWidth="1"/>
    <col min="4" max="4" width="10.5546875" style="1" customWidth="1"/>
    <col min="5" max="5" width="9.77734375" style="1" bestFit="1" customWidth="1"/>
    <col min="6" max="6" width="14.6640625" style="1" bestFit="1" customWidth="1"/>
    <col min="7" max="7" width="9.77734375" style="1" bestFit="1" customWidth="1"/>
    <col min="8" max="8" width="19" style="1" bestFit="1" customWidth="1"/>
    <col min="9" max="9" width="19.77734375" style="1" customWidth="1"/>
    <col min="10" max="10" width="24" style="1" customWidth="1"/>
    <col min="11" max="11" width="11.21875" style="1"/>
    <col min="12" max="12" width="22" style="1" customWidth="1"/>
    <col min="13" max="16384" width="11.21875" style="1"/>
  </cols>
  <sheetData>
    <row r="1" spans="1:12" ht="28.8" x14ac:dyDescent="0.3">
      <c r="A1" s="2" t="s">
        <v>5</v>
      </c>
      <c r="B1" s="2" t="s">
        <v>0</v>
      </c>
      <c r="C1" s="2" t="s">
        <v>7</v>
      </c>
      <c r="D1" s="2" t="s">
        <v>1</v>
      </c>
      <c r="E1" s="2" t="s">
        <v>11</v>
      </c>
      <c r="F1" s="9" t="s">
        <v>12</v>
      </c>
      <c r="I1" s="4" t="s">
        <v>3</v>
      </c>
      <c r="J1" s="5" t="s">
        <v>18</v>
      </c>
      <c r="K1" s="5" t="s">
        <v>4</v>
      </c>
      <c r="L1" s="5" t="s">
        <v>2</v>
      </c>
    </row>
    <row r="2" spans="1:12" x14ac:dyDescent="0.3">
      <c r="A2" s="2">
        <v>1</v>
      </c>
      <c r="B2" s="1" t="s">
        <v>17</v>
      </c>
      <c r="C2" s="1" t="s">
        <v>9</v>
      </c>
      <c r="D2" s="1">
        <v>2</v>
      </c>
      <c r="E2" s="1">
        <f>Tabla1[[#This Row],[Tiempo (h)]]*60</f>
        <v>120</v>
      </c>
      <c r="F2" s="1">
        <v>10</v>
      </c>
      <c r="I2" s="3">
        <v>25000</v>
      </c>
      <c r="J2" s="7">
        <f>Tabla2[Tiempo en horas]/8</f>
        <v>25.75</v>
      </c>
      <c r="K2" s="7">
        <f>Tabla1[[#Totals],[Tiempo (h)]]</f>
        <v>206</v>
      </c>
      <c r="L2" s="6">
        <f>Tabla2[Valor hora]*Tabla2[Tiempo en horas]</f>
        <v>5150000</v>
      </c>
    </row>
    <row r="3" spans="1:12" ht="28.8" x14ac:dyDescent="0.3">
      <c r="A3" s="2">
        <v>2</v>
      </c>
      <c r="B3" s="1" t="s">
        <v>19</v>
      </c>
      <c r="C3" s="1" t="s">
        <v>10</v>
      </c>
      <c r="D3" s="1">
        <v>4</v>
      </c>
      <c r="E3" s="1">
        <f>Tabla1[[#This Row],[Tiempo (h)]]*60</f>
        <v>240</v>
      </c>
      <c r="F3" s="1">
        <v>60</v>
      </c>
    </row>
    <row r="4" spans="1:12" ht="28.8" x14ac:dyDescent="0.3">
      <c r="A4" s="16">
        <v>3</v>
      </c>
      <c r="B4" s="1" t="s">
        <v>20</v>
      </c>
      <c r="C4" s="1" t="s">
        <v>8</v>
      </c>
      <c r="D4" s="1">
        <v>4</v>
      </c>
      <c r="E4" s="1">
        <f>Tabla1[[#This Row],[Tiempo (h)]]*60</f>
        <v>240</v>
      </c>
      <c r="F4" s="1">
        <v>60</v>
      </c>
    </row>
    <row r="5" spans="1:12" x14ac:dyDescent="0.3">
      <c r="A5" s="16">
        <v>4</v>
      </c>
      <c r="B5" s="1" t="s">
        <v>21</v>
      </c>
      <c r="C5" s="1" t="s">
        <v>9</v>
      </c>
      <c r="D5" s="1">
        <v>2</v>
      </c>
      <c r="E5" s="1">
        <f>Tabla1[[#This Row],[Tiempo (h)]]*60</f>
        <v>120</v>
      </c>
      <c r="F5" s="1">
        <v>10</v>
      </c>
    </row>
    <row r="6" spans="1:12" ht="43.2" x14ac:dyDescent="0.3">
      <c r="A6" s="16">
        <v>5</v>
      </c>
      <c r="B6" s="1" t="s">
        <v>22</v>
      </c>
      <c r="C6" s="1" t="s">
        <v>8</v>
      </c>
      <c r="D6" s="1">
        <v>16</v>
      </c>
      <c r="E6" s="1">
        <f>Tabla1[[#This Row],[Tiempo (h)]]*60</f>
        <v>960</v>
      </c>
      <c r="F6" s="1">
        <v>120</v>
      </c>
    </row>
    <row r="7" spans="1:12" x14ac:dyDescent="0.3">
      <c r="A7" s="16">
        <v>6</v>
      </c>
      <c r="B7" s="1" t="s">
        <v>23</v>
      </c>
      <c r="C7" s="1" t="s">
        <v>9</v>
      </c>
      <c r="D7" s="1">
        <v>2</v>
      </c>
      <c r="E7" s="1">
        <f>Tabla1[[#This Row],[Tiempo (h)]]*60</f>
        <v>120</v>
      </c>
      <c r="F7" s="1">
        <v>10</v>
      </c>
    </row>
    <row r="8" spans="1:12" ht="43.2" x14ac:dyDescent="0.3">
      <c r="A8" s="16">
        <v>7</v>
      </c>
      <c r="B8" s="1" t="s">
        <v>26</v>
      </c>
      <c r="C8" s="1" t="s">
        <v>10</v>
      </c>
      <c r="D8" s="1">
        <v>8</v>
      </c>
      <c r="E8" s="1">
        <f>Tabla1[[#This Row],[Tiempo (h)]]*60</f>
        <v>480</v>
      </c>
      <c r="F8" s="1">
        <v>30</v>
      </c>
      <c r="I8" s="1">
        <v>13</v>
      </c>
      <c r="J8" s="1">
        <v>0.2</v>
      </c>
      <c r="K8" s="1">
        <f>I8-J8</f>
        <v>12.8</v>
      </c>
    </row>
    <row r="9" spans="1:12" x14ac:dyDescent="0.3">
      <c r="A9" s="16">
        <v>8</v>
      </c>
      <c r="B9" s="1" t="s">
        <v>27</v>
      </c>
      <c r="C9" s="1" t="s">
        <v>8</v>
      </c>
      <c r="D9" s="1">
        <v>8</v>
      </c>
      <c r="E9" s="1">
        <f>Tabla1[[#This Row],[Tiempo (h)]]*60</f>
        <v>480</v>
      </c>
      <c r="F9" s="1">
        <v>30</v>
      </c>
    </row>
    <row r="10" spans="1:12" ht="57.6" x14ac:dyDescent="0.3">
      <c r="A10" s="16">
        <v>9</v>
      </c>
      <c r="B10" s="1" t="s">
        <v>28</v>
      </c>
      <c r="C10" s="1" t="s">
        <v>8</v>
      </c>
      <c r="D10" s="1">
        <v>8</v>
      </c>
      <c r="E10" s="1">
        <f>Tabla1[[#This Row],[Tiempo (h)]]*60</f>
        <v>480</v>
      </c>
      <c r="F10" s="1">
        <v>120</v>
      </c>
    </row>
    <row r="11" spans="1:12" ht="28.8" x14ac:dyDescent="0.3">
      <c r="A11" s="16">
        <v>10</v>
      </c>
      <c r="B11" s="1" t="s">
        <v>29</v>
      </c>
      <c r="C11" s="1" t="s">
        <v>9</v>
      </c>
      <c r="D11" s="1">
        <v>2</v>
      </c>
      <c r="E11" s="1">
        <f>Tabla1[[#This Row],[Tiempo (h)]]*60</f>
        <v>120</v>
      </c>
      <c r="F11" s="1">
        <v>10</v>
      </c>
    </row>
    <row r="12" spans="1:12" ht="57.6" x14ac:dyDescent="0.3">
      <c r="A12" s="16">
        <v>11</v>
      </c>
      <c r="B12" s="1" t="s">
        <v>30</v>
      </c>
      <c r="C12" s="1" t="s">
        <v>10</v>
      </c>
      <c r="D12" s="1">
        <v>12</v>
      </c>
      <c r="E12" s="1">
        <f>Tabla1[[#This Row],[Tiempo (h)]]*60</f>
        <v>720</v>
      </c>
      <c r="F12" s="1">
        <v>80</v>
      </c>
    </row>
    <row r="13" spans="1:12" x14ac:dyDescent="0.3">
      <c r="A13" s="16">
        <v>12</v>
      </c>
      <c r="B13" s="1" t="s">
        <v>31</v>
      </c>
      <c r="C13" s="1" t="s">
        <v>8</v>
      </c>
      <c r="D13" s="1">
        <v>12</v>
      </c>
      <c r="E13" s="1">
        <f>Tabla1[[#This Row],[Tiempo (h)]]*60</f>
        <v>720</v>
      </c>
      <c r="F13" s="1">
        <v>80</v>
      </c>
    </row>
    <row r="14" spans="1:12" ht="28.8" x14ac:dyDescent="0.3">
      <c r="A14" s="16">
        <v>13</v>
      </c>
      <c r="B14" s="1" t="s">
        <v>32</v>
      </c>
      <c r="C14" s="1" t="s">
        <v>8</v>
      </c>
      <c r="D14" s="1">
        <v>4</v>
      </c>
      <c r="E14" s="1">
        <f>Tabla1[[#This Row],[Tiempo (h)]]*60</f>
        <v>240</v>
      </c>
      <c r="F14" s="1">
        <v>30</v>
      </c>
    </row>
    <row r="15" spans="1:12" ht="28.8" x14ac:dyDescent="0.3">
      <c r="A15" s="16">
        <v>14</v>
      </c>
      <c r="B15" s="1" t="s">
        <v>32</v>
      </c>
      <c r="C15" s="1" t="s">
        <v>10</v>
      </c>
      <c r="D15" s="1">
        <v>4</v>
      </c>
      <c r="E15" s="1">
        <f>Tabla1[[#This Row],[Tiempo (h)]]*60</f>
        <v>240</v>
      </c>
      <c r="F15" s="1">
        <v>30</v>
      </c>
    </row>
    <row r="16" spans="1:12" ht="57.6" x14ac:dyDescent="0.3">
      <c r="A16" s="16">
        <v>15</v>
      </c>
      <c r="B16" s="1" t="s">
        <v>33</v>
      </c>
      <c r="C16" s="1" t="s">
        <v>9</v>
      </c>
      <c r="D16" s="1">
        <v>2</v>
      </c>
      <c r="E16" s="1">
        <f>Tabla1[[#This Row],[Tiempo (h)]]*60</f>
        <v>120</v>
      </c>
      <c r="F16" s="1">
        <v>10</v>
      </c>
    </row>
    <row r="17" spans="1:6" x14ac:dyDescent="0.3">
      <c r="A17" s="16">
        <v>16</v>
      </c>
      <c r="B17" s="15" t="s">
        <v>24</v>
      </c>
      <c r="C17" s="15" t="s">
        <v>9</v>
      </c>
      <c r="D17" s="1">
        <v>2</v>
      </c>
      <c r="E17" s="1">
        <f>Tabla1[[#This Row],[Tiempo (h)]]*60</f>
        <v>120</v>
      </c>
      <c r="F17" s="1">
        <v>20</v>
      </c>
    </row>
    <row r="18" spans="1:6" ht="43.2" x14ac:dyDescent="0.3">
      <c r="A18" s="16">
        <v>17</v>
      </c>
      <c r="B18" s="1" t="s">
        <v>34</v>
      </c>
      <c r="C18" s="1" t="s">
        <v>10</v>
      </c>
      <c r="D18" s="1">
        <v>12</v>
      </c>
      <c r="E18" s="1">
        <f>Tabla1[[#This Row],[Tiempo (h)]]*60</f>
        <v>720</v>
      </c>
      <c r="F18" s="1">
        <v>20</v>
      </c>
    </row>
    <row r="19" spans="1:6" x14ac:dyDescent="0.3">
      <c r="A19" s="16">
        <v>18</v>
      </c>
      <c r="B19" s="1" t="s">
        <v>35</v>
      </c>
      <c r="C19" s="1" t="s">
        <v>8</v>
      </c>
      <c r="D19" s="1">
        <v>12</v>
      </c>
      <c r="E19" s="1">
        <f>Tabla1[[#This Row],[Tiempo (h)]]*60</f>
        <v>720</v>
      </c>
      <c r="F19" s="1">
        <v>20</v>
      </c>
    </row>
    <row r="20" spans="1:6" x14ac:dyDescent="0.3">
      <c r="A20" s="16">
        <v>19</v>
      </c>
      <c r="B20" s="1" t="s">
        <v>25</v>
      </c>
      <c r="C20" s="1" t="s">
        <v>8</v>
      </c>
      <c r="D20" s="1">
        <v>0</v>
      </c>
      <c r="E20" s="1">
        <f>Tabla1[[#This Row],[Tiempo (h)]]*60</f>
        <v>0</v>
      </c>
      <c r="F20" s="1">
        <v>0</v>
      </c>
    </row>
    <row r="21" spans="1:6" x14ac:dyDescent="0.3">
      <c r="A21" s="16">
        <v>20</v>
      </c>
      <c r="B21" s="1" t="s">
        <v>50</v>
      </c>
      <c r="C21" s="1" t="s">
        <v>9</v>
      </c>
      <c r="D21" s="1">
        <v>6</v>
      </c>
      <c r="E21" s="1">
        <f>Tabla1[[#This Row],[Tiempo (h)]]*60</f>
        <v>360</v>
      </c>
      <c r="F21" s="1">
        <v>60</v>
      </c>
    </row>
    <row r="22" spans="1:6" ht="28.8" x14ac:dyDescent="0.3">
      <c r="A22" s="16">
        <v>21</v>
      </c>
      <c r="B22" s="15" t="s">
        <v>51</v>
      </c>
      <c r="C22" s="1" t="s">
        <v>10</v>
      </c>
      <c r="D22" s="1">
        <v>8</v>
      </c>
      <c r="E22" s="1">
        <f>Tabla1[[#This Row],[Tiempo (h)]]*60</f>
        <v>480</v>
      </c>
      <c r="F22" s="1">
        <v>40</v>
      </c>
    </row>
    <row r="23" spans="1:6" x14ac:dyDescent="0.3">
      <c r="A23" s="16">
        <v>22</v>
      </c>
      <c r="B23" s="1" t="s">
        <v>52</v>
      </c>
      <c r="C23" s="1" t="s">
        <v>8</v>
      </c>
      <c r="D23" s="1">
        <v>8</v>
      </c>
      <c r="E23" s="1">
        <f>Tabla1[[#This Row],[Tiempo (h)]]*60</f>
        <v>480</v>
      </c>
      <c r="F23" s="1">
        <v>40</v>
      </c>
    </row>
    <row r="24" spans="1:6" x14ac:dyDescent="0.3">
      <c r="A24" s="16">
        <v>23</v>
      </c>
      <c r="B24" s="15" t="s">
        <v>54</v>
      </c>
      <c r="C24" s="15" t="s">
        <v>9</v>
      </c>
      <c r="D24" s="15">
        <v>2</v>
      </c>
      <c r="E24" s="1">
        <f>Tabla1[[#This Row],[Tiempo (h)]]*60</f>
        <v>120</v>
      </c>
      <c r="F24" s="1">
        <v>20</v>
      </c>
    </row>
    <row r="25" spans="1:6" ht="100.8" x14ac:dyDescent="0.3">
      <c r="A25" s="16">
        <v>24</v>
      </c>
      <c r="B25" s="15" t="s">
        <v>55</v>
      </c>
      <c r="C25" s="15" t="s">
        <v>10</v>
      </c>
      <c r="D25" s="15">
        <v>6</v>
      </c>
      <c r="E25" s="1">
        <f>Tabla1[[#This Row],[Tiempo (h)]]*60</f>
        <v>360</v>
      </c>
      <c r="F25" s="1">
        <v>120</v>
      </c>
    </row>
    <row r="26" spans="1:6" ht="28.8" x14ac:dyDescent="0.3">
      <c r="A26" s="16">
        <v>25</v>
      </c>
      <c r="B26" s="1" t="s">
        <v>53</v>
      </c>
      <c r="C26" s="1" t="s">
        <v>8</v>
      </c>
      <c r="D26" s="1">
        <v>6</v>
      </c>
      <c r="E26" s="1">
        <f>Tabla1[[#This Row],[Tiempo (h)]]*60</f>
        <v>360</v>
      </c>
      <c r="F26" s="1">
        <v>60</v>
      </c>
    </row>
    <row r="27" spans="1:6" ht="43.2" x14ac:dyDescent="0.3">
      <c r="A27" s="16">
        <v>26</v>
      </c>
      <c r="B27" s="1" t="s">
        <v>58</v>
      </c>
      <c r="C27" s="1" t="s">
        <v>10</v>
      </c>
      <c r="D27" s="1">
        <v>6</v>
      </c>
      <c r="E27" s="1">
        <f>Tabla1[[#This Row],[Tiempo (h)]]*60</f>
        <v>360</v>
      </c>
      <c r="F27" s="1">
        <v>120</v>
      </c>
    </row>
    <row r="28" spans="1:6" ht="43.2" x14ac:dyDescent="0.3">
      <c r="A28" s="16">
        <v>27</v>
      </c>
      <c r="B28" s="1" t="s">
        <v>59</v>
      </c>
      <c r="C28" s="1" t="s">
        <v>10</v>
      </c>
      <c r="D28" s="1">
        <v>6</v>
      </c>
      <c r="E28" s="1">
        <f>Tabla1[[#This Row],[Tiempo (h)]]*60</f>
        <v>360</v>
      </c>
      <c r="F28" s="1">
        <v>180</v>
      </c>
    </row>
    <row r="29" spans="1:6" ht="57.6" x14ac:dyDescent="0.3">
      <c r="A29" s="16">
        <v>28</v>
      </c>
      <c r="B29" s="1" t="s">
        <v>56</v>
      </c>
      <c r="C29" s="1" t="s">
        <v>10</v>
      </c>
      <c r="D29" s="1">
        <v>6</v>
      </c>
      <c r="E29" s="1">
        <f>Tabla1[[#This Row],[Tiempo (h)]]*60</f>
        <v>360</v>
      </c>
      <c r="F29" s="1">
        <v>30</v>
      </c>
    </row>
    <row r="30" spans="1:6" x14ac:dyDescent="0.3">
      <c r="A30" s="16">
        <v>29</v>
      </c>
      <c r="B30" s="1" t="s">
        <v>60</v>
      </c>
      <c r="C30" s="1" t="s">
        <v>8</v>
      </c>
      <c r="D30" s="1">
        <v>4</v>
      </c>
      <c r="E30" s="1">
        <f>Tabla1[[#This Row],[Tiempo (h)]]*60</f>
        <v>240</v>
      </c>
      <c r="F30" s="1">
        <v>30</v>
      </c>
    </row>
    <row r="31" spans="1:6" ht="86.4" x14ac:dyDescent="0.3">
      <c r="A31" s="16">
        <v>30</v>
      </c>
      <c r="B31" s="1" t="s">
        <v>61</v>
      </c>
      <c r="C31" s="1" t="s">
        <v>10</v>
      </c>
      <c r="D31" s="1">
        <v>6</v>
      </c>
      <c r="E31" s="1">
        <f>Tabla1[[#This Row],[Tiempo (h)]]*60</f>
        <v>360</v>
      </c>
      <c r="F31" s="1">
        <v>120</v>
      </c>
    </row>
    <row r="32" spans="1:6" x14ac:dyDescent="0.3">
      <c r="A32" s="16">
        <v>31</v>
      </c>
      <c r="B32" s="1" t="s">
        <v>62</v>
      </c>
      <c r="C32" s="1" t="s">
        <v>8</v>
      </c>
      <c r="D32" s="1">
        <v>4</v>
      </c>
      <c r="E32" s="1">
        <f>Tabla1[[#This Row],[Tiempo (h)]]*60</f>
        <v>240</v>
      </c>
      <c r="F32" s="1">
        <v>60</v>
      </c>
    </row>
    <row r="33" spans="1:6" ht="57.6" x14ac:dyDescent="0.3">
      <c r="A33" s="16">
        <v>32</v>
      </c>
      <c r="B33" s="1" t="s">
        <v>63</v>
      </c>
      <c r="C33" s="1" t="s">
        <v>10</v>
      </c>
      <c r="D33" s="1">
        <v>16</v>
      </c>
      <c r="E33" s="1">
        <f>Tabla1[[#This Row],[Tiempo (h)]]*60</f>
        <v>960</v>
      </c>
      <c r="F33" s="1">
        <v>180</v>
      </c>
    </row>
    <row r="34" spans="1:6" x14ac:dyDescent="0.3">
      <c r="A34" s="16">
        <v>33</v>
      </c>
      <c r="B34" s="1" t="s">
        <v>57</v>
      </c>
      <c r="C34" s="1" t="s">
        <v>8</v>
      </c>
      <c r="D34" s="1">
        <v>6</v>
      </c>
      <c r="E34" s="1">
        <f>Tabla1[[#This Row],[Tiempo (h)]]*60</f>
        <v>360</v>
      </c>
      <c r="F34" s="1">
        <v>180</v>
      </c>
    </row>
    <row r="35" spans="1:6" x14ac:dyDescent="0.3">
      <c r="A35" s="15" t="s">
        <v>2</v>
      </c>
      <c r="B35" s="15"/>
      <c r="C35" s="15"/>
      <c r="D35" s="15">
        <f>SUBTOTAL(109,Tabla1[Tiempo (h)])</f>
        <v>206</v>
      </c>
      <c r="E35" s="15">
        <f>SUBTOTAL(109,Tabla1[Tiempo (m)])</f>
        <v>12360</v>
      </c>
      <c r="F35" s="15">
        <f>SUM(Tabla1[Tiempo Invertido (m)])</f>
        <v>1990</v>
      </c>
    </row>
    <row r="37" spans="1:6" x14ac:dyDescent="0.3">
      <c r="A37" s="19" t="s">
        <v>6</v>
      </c>
      <c r="B37" s="19"/>
      <c r="C37" s="2"/>
      <c r="D37" s="2"/>
      <c r="E37" s="2">
        <f>SUM(Tabla1[[#Totals],[Tiempo (m)]])/60</f>
        <v>206</v>
      </c>
      <c r="F37" s="8">
        <f>Tabla1[[#Totals],[Tiempo Invertido (m)]]/60</f>
        <v>33.166666666666664</v>
      </c>
    </row>
  </sheetData>
  <mergeCells count="1">
    <mergeCell ref="A37:B37"/>
  </mergeCells>
  <pageMargins left="0.7" right="0.7" top="0.75" bottom="0.75" header="0.3" footer="0.3"/>
  <pageSetup orientation="portrait" horizontalDpi="300" verticalDpi="3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1"/>
  <sheetViews>
    <sheetView tabSelected="1" workbookViewId="0">
      <selection activeCell="B9" sqref="B9:C10"/>
    </sheetView>
  </sheetViews>
  <sheetFormatPr baseColWidth="10" defaultRowHeight="14.4" x14ac:dyDescent="0.3"/>
  <cols>
    <col min="2" max="3" width="10.5546875" bestFit="1" customWidth="1"/>
    <col min="5" max="5" width="14.5546875" bestFit="1" customWidth="1"/>
    <col min="6" max="6" width="11.21875" bestFit="1" customWidth="1"/>
  </cols>
  <sheetData>
    <row r="1" spans="2:14" x14ac:dyDescent="0.3">
      <c r="B1" t="s">
        <v>13</v>
      </c>
      <c r="C1" t="s">
        <v>14</v>
      </c>
    </row>
    <row r="2" spans="2:14" x14ac:dyDescent="0.3">
      <c r="B2" s="11">
        <v>44530</v>
      </c>
      <c r="C2" s="10">
        <v>700000</v>
      </c>
      <c r="E2" t="s">
        <v>15</v>
      </c>
      <c r="F2" s="13">
        <f>4800000+1850000</f>
        <v>6650000</v>
      </c>
      <c r="K2" s="20">
        <v>25000</v>
      </c>
      <c r="L2" s="21">
        <f>[1]!Tabla1[[#Totals],[Tiempo(h)]]/8</f>
        <v>9.25</v>
      </c>
      <c r="M2" s="21">
        <f>[1]!Tabla1[[#Totals],[Tiempo(h)]]</f>
        <v>74</v>
      </c>
      <c r="N2" s="22">
        <f>[1]!Tabla2[Valor hora]*[1]!Tabla2[Tiempo en horas]</f>
        <v>1850000</v>
      </c>
    </row>
    <row r="3" spans="2:14" x14ac:dyDescent="0.3">
      <c r="B3" s="11">
        <v>44530</v>
      </c>
      <c r="C3" s="10">
        <v>700000</v>
      </c>
      <c r="E3" t="s">
        <v>16</v>
      </c>
      <c r="F3" s="10">
        <f>F2-C11</f>
        <v>1150000</v>
      </c>
    </row>
    <row r="4" spans="2:14" x14ac:dyDescent="0.3">
      <c r="B4" s="11">
        <v>44532</v>
      </c>
      <c r="C4" s="10">
        <v>500000</v>
      </c>
    </row>
    <row r="5" spans="2:14" x14ac:dyDescent="0.3">
      <c r="B5" s="11">
        <v>44565</v>
      </c>
      <c r="C5" s="10">
        <v>720000</v>
      </c>
    </row>
    <row r="6" spans="2:14" x14ac:dyDescent="0.3">
      <c r="B6" s="11">
        <v>44565</v>
      </c>
      <c r="C6" s="10">
        <v>720000</v>
      </c>
      <c r="E6" s="14"/>
      <c r="F6" s="14"/>
    </row>
    <row r="7" spans="2:14" x14ac:dyDescent="0.3">
      <c r="B7" s="17">
        <v>44593</v>
      </c>
      <c r="C7" s="18">
        <v>720000</v>
      </c>
    </row>
    <row r="8" spans="2:14" x14ac:dyDescent="0.3">
      <c r="B8" s="11">
        <v>44594</v>
      </c>
      <c r="C8" s="10">
        <v>720000</v>
      </c>
    </row>
    <row r="9" spans="2:14" x14ac:dyDescent="0.3">
      <c r="B9" s="11">
        <v>44616</v>
      </c>
      <c r="C9" s="10">
        <v>720000</v>
      </c>
    </row>
    <row r="10" spans="2:14" x14ac:dyDescent="0.3">
      <c r="B10" s="11">
        <v>44616</v>
      </c>
      <c r="C10" s="10">
        <v>720000</v>
      </c>
    </row>
    <row r="11" spans="2:14" x14ac:dyDescent="0.3">
      <c r="B11" s="12" t="s">
        <v>2</v>
      </c>
      <c r="C11" s="13">
        <f>SUBTOTAL(109,C2:C9)</f>
        <v>5500000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0"/>
  <sheetViews>
    <sheetView workbookViewId="0">
      <selection activeCell="A2" sqref="A2:C10"/>
    </sheetView>
  </sheetViews>
  <sheetFormatPr baseColWidth="10" defaultColWidth="11.44140625" defaultRowHeight="14.4" x14ac:dyDescent="0.3"/>
  <cols>
    <col min="1" max="1" width="13.109375" bestFit="1" customWidth="1"/>
    <col min="2" max="2" width="10.5546875" bestFit="1" customWidth="1"/>
    <col min="3" max="3" width="8.5546875" bestFit="1" customWidth="1"/>
  </cols>
  <sheetData>
    <row r="2" spans="1:3" x14ac:dyDescent="0.3">
      <c r="A2" s="12" t="s">
        <v>43</v>
      </c>
      <c r="B2" s="12" t="s">
        <v>44</v>
      </c>
      <c r="C2" s="12" t="s">
        <v>45</v>
      </c>
    </row>
    <row r="3" spans="1:3" x14ac:dyDescent="0.3">
      <c r="A3" t="s">
        <v>36</v>
      </c>
      <c r="B3" t="s">
        <v>37</v>
      </c>
    </row>
    <row r="4" spans="1:3" x14ac:dyDescent="0.3">
      <c r="A4" t="s">
        <v>36</v>
      </c>
      <c r="B4" t="s">
        <v>38</v>
      </c>
    </row>
    <row r="5" spans="1:3" x14ac:dyDescent="0.3">
      <c r="A5" t="s">
        <v>36</v>
      </c>
      <c r="B5" t="s">
        <v>39</v>
      </c>
    </row>
    <row r="6" spans="1:3" x14ac:dyDescent="0.3">
      <c r="A6" t="s">
        <v>41</v>
      </c>
      <c r="B6" t="s">
        <v>42</v>
      </c>
    </row>
    <row r="7" spans="1:3" x14ac:dyDescent="0.3">
      <c r="A7" t="s">
        <v>41</v>
      </c>
      <c r="B7" t="s">
        <v>46</v>
      </c>
    </row>
    <row r="8" spans="1:3" x14ac:dyDescent="0.3">
      <c r="A8" t="s">
        <v>41</v>
      </c>
      <c r="B8" t="s">
        <v>40</v>
      </c>
      <c r="C8" t="s">
        <v>47</v>
      </c>
    </row>
    <row r="9" spans="1:3" x14ac:dyDescent="0.3">
      <c r="A9" t="s">
        <v>41</v>
      </c>
      <c r="B9" t="s">
        <v>40</v>
      </c>
      <c r="C9" t="s">
        <v>48</v>
      </c>
    </row>
    <row r="10" spans="1:3" x14ac:dyDescent="0.3">
      <c r="A10" t="s">
        <v>41</v>
      </c>
      <c r="B10" t="s">
        <v>40</v>
      </c>
      <c r="C10" t="s">
        <v>49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Naranjo Elisalde, Juan David</dc:creator>
  <cp:lastModifiedBy>Naranjo Elisalde, Juan David</cp:lastModifiedBy>
  <cp:lastPrinted>2022-02-01T20:37:06Z</cp:lastPrinted>
  <dcterms:created xsi:type="dcterms:W3CDTF">2020-01-29T00:58:02Z</dcterms:created>
  <dcterms:modified xsi:type="dcterms:W3CDTF">2022-03-16T14:32:46Z</dcterms:modified>
</cp:coreProperties>
</file>