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nificación" sheetId="1" state="visible" r:id="rId2"/>
    <sheet name="GANTT" sheetId="2" state="visible" r:id="rId3"/>
    <sheet name="Recursos" sheetId="3" state="visible" r:id="rId4"/>
    <sheet name="Presupuesto" sheetId="4" state="visible" r:id="rId5"/>
    <sheet name="Informes" sheetId="5" state="visible" r:id="rId6"/>
  </sheets>
  <externalReferences>
    <externalReference r:id="rId7"/>
  </externalReferenc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<sst xmlns="http://schemas.openxmlformats.org/spreadsheetml/2006/main" count="103" uniqueCount="84">
  <si>
    <t xml:space="preserve">Hoja de presupuesto del proyecto</t>
  </si>
  <si>
    <t xml:space="preserve">Proyecto : </t>
  </si>
  <si>
    <t xml:space="preserve">Inventario</t>
  </si>
  <si>
    <t xml:space="preserve">Fecha de inicio: </t>
  </si>
  <si>
    <t xml:space="preserve">10_10_2019</t>
  </si>
  <si>
    <t xml:space="preserve">Tiempos</t>
  </si>
  <si>
    <t xml:space="preserve">Seguimiento</t>
  </si>
  <si>
    <t xml:space="preserve">Tarea</t>
  </si>
  <si>
    <t xml:space="preserve">Inicio</t>
  </si>
  <si>
    <t xml:space="preserve">Fin</t>
  </si>
  <si>
    <t xml:space="preserve">Duración</t>
  </si>
  <si>
    <t xml:space="preserve">Entregable</t>
  </si>
  <si>
    <t xml:space="preserve">Ejecutado</t>
  </si>
  <si>
    <t xml:space="preserve">Proyecto</t>
  </si>
  <si>
    <t xml:space="preserve">Act</t>
  </si>
  <si>
    <t xml:space="preserve">FASE  DE ANALISIS</t>
  </si>
  <si>
    <t xml:space="preserve">Levantamiento de información</t>
  </si>
  <si>
    <t xml:space="preserve">Inform Requerimientos</t>
  </si>
  <si>
    <t xml:space="preserve">Requerimientos</t>
  </si>
  <si>
    <t xml:space="preserve">Informe</t>
  </si>
  <si>
    <t xml:space="preserve">Mapa de Procesos</t>
  </si>
  <si>
    <t xml:space="preserve">Mapa Procesos</t>
  </si>
  <si>
    <t xml:space="preserve">Calidad Software</t>
  </si>
  <si>
    <t xml:space="preserve">Plan de Gestion</t>
  </si>
  <si>
    <t xml:space="preserve">Diagrama Gantt/ costos / Recursos</t>
  </si>
  <si>
    <t xml:space="preserve">GANTT del poyecto</t>
  </si>
  <si>
    <t xml:space="preserve">FASE DE DISEÑO</t>
  </si>
  <si>
    <t xml:space="preserve">Casos de Uso</t>
  </si>
  <si>
    <t xml:space="preserve">Diagrama de Clases</t>
  </si>
  <si>
    <t xml:space="preserve">Diagrama de clases</t>
  </si>
  <si>
    <t xml:space="preserve">Diagramas Distribución</t>
  </si>
  <si>
    <t xml:space="preserve">Diagr Distribución</t>
  </si>
  <si>
    <t xml:space="preserve">Diagrama Relacional</t>
  </si>
  <si>
    <t xml:space="preserve">Diagrama ER</t>
  </si>
  <si>
    <t xml:space="preserve">Diccionario de Datos</t>
  </si>
  <si>
    <t xml:space="preserve">Mockup del sistema</t>
  </si>
  <si>
    <t xml:space="preserve">Arquitectura del sistema</t>
  </si>
  <si>
    <t xml:space="preserve">Arquitec del sistema</t>
  </si>
  <si>
    <t xml:space="preserve">FASE DESARROLLO</t>
  </si>
  <si>
    <t xml:space="preserve">Desarrollo de interfaces</t>
  </si>
  <si>
    <t xml:space="preserve">Interfaces del sistema</t>
  </si>
  <si>
    <t xml:space="preserve">Desarrollo del sistema</t>
  </si>
  <si>
    <t xml:space="preserve">Software funcional</t>
  </si>
  <si>
    <t xml:space="preserve">FASE DE PRUEBAS / INTEGRACIÓN</t>
  </si>
  <si>
    <t xml:space="preserve">Pruebas del sistema</t>
  </si>
  <si>
    <t xml:space="preserve">Pruebas </t>
  </si>
  <si>
    <t xml:space="preserve">Documentación / Manuales</t>
  </si>
  <si>
    <t xml:space="preserve">Manuales</t>
  </si>
  <si>
    <t xml:space="preserve">SUBTOTAL</t>
  </si>
  <si>
    <t xml:space="preserve">Hoja de Recursos</t>
  </si>
  <si>
    <t xml:space="preserve">Nombre</t>
  </si>
  <si>
    <t xml:space="preserve">Disponibilidad</t>
  </si>
  <si>
    <t xml:space="preserve">Costo X Hora</t>
  </si>
  <si>
    <r>
      <rPr>
        <b val="true"/>
        <sz val="12"/>
        <color rgb="FFFF0000"/>
        <rFont val="Calibri"/>
        <family val="0"/>
        <charset val="1"/>
      </rPr>
      <t xml:space="preserve">IMPORTANTE !!!!</t>
    </r>
    <r>
      <rPr>
        <b val="true"/>
        <sz val="12"/>
        <color rgb="FF000000"/>
        <rFont val="Calibri"/>
        <family val="0"/>
        <charset val="1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</si>
  <si>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 xml:space="preserve">Jose Damian Cuscue</t>
  </si>
  <si>
    <t xml:space="preserve">Juan Pablo Acosta</t>
  </si>
  <si>
    <t xml:space="preserve">Sebastian Jose Lagares</t>
  </si>
  <si>
    <t xml:space="preserve">Yulieth Gutierrez</t>
  </si>
  <si>
    <t xml:space="preserve">Actividades</t>
  </si>
  <si>
    <t xml:space="preserve">PRESUPUESTO </t>
  </si>
  <si>
    <t xml:space="preserve">Mano de obra</t>
  </si>
  <si>
    <t xml:space="preserve">Materiales</t>
  </si>
  <si>
    <t xml:space="preserve">CONSUMIBLES</t>
  </si>
  <si>
    <t xml:space="preserve">PRESUPUESTO</t>
  </si>
  <si>
    <t xml:space="preserve">ACTUAL</t>
  </si>
  <si>
    <t xml:space="preserve">BALANCE</t>
  </si>
  <si>
    <t xml:space="preserve">HR</t>
  </si>
  <si>
    <t xml:space="preserve">$/HR</t>
  </si>
  <si>
    <t xml:space="preserve">Total $</t>
  </si>
  <si>
    <t xml:space="preserve">CONCEPTO</t>
  </si>
  <si>
    <t xml:space="preserve">UNIDADES</t>
  </si>
  <si>
    <t xml:space="preserve">$/UNIDADES</t>
  </si>
  <si>
    <t xml:space="preserve">Concepto</t>
  </si>
  <si>
    <t xml:space="preserve">COSTO FIJO</t>
  </si>
  <si>
    <t xml:space="preserve">POR DEBAJO/POR ENCIMA</t>
  </si>
  <si>
    <t xml:space="preserve">Papel</t>
  </si>
  <si>
    <t xml:space="preserve">Llamadas</t>
  </si>
  <si>
    <t xml:space="preserve">Impresión</t>
  </si>
  <si>
    <t xml:space="preserve">Jugos</t>
  </si>
  <si>
    <t xml:space="preserve">Boligrafos</t>
  </si>
  <si>
    <t xml:space="preserve">Almuerzos</t>
  </si>
  <si>
    <t xml:space="preserve">PDF</t>
  </si>
  <si>
    <t xml:space="preserve">Data</t>
  </si>
  <si>
    <t xml:space="preserve">Total Result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</si>
</sst>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.0"/>
    <numFmt numFmtId="166" formatCode="DD/MM/YYYY"/>
    <numFmt numFmtId="167" formatCode="_-* #,##0_-;\-* #,##0_-;_-* \-_-;_-@"/>
    <numFmt numFmtId="168" formatCode="0.0%"/>
    <numFmt numFmtId="169" formatCode="0\ %"/>
    <numFmt numFmtId="170" formatCode="D/M/YYYY"/>
    <numFmt numFmtId="171" formatCode="_(\$* #,##0.00_);_(\$* \(#,##0.00\);_(\$* \-??_);_(@_)"/>
    <numFmt numFmtId="172" formatCode="\$#,##0.00_);&quot;($&quot;#,##0.00\)"/>
    <numFmt numFmtId="173" formatCode="0.0"/>
    <numFmt numFmtId="174" formatCode="_(* #,##0_);_(* \(#,##0\);_(* \-_);_(@_)"/>
    <numFmt numFmtId="175" formatCode="D/M/YY;@"/>
    <numFmt numFmtId="176" formatCode="#,##0.00"/>
    <numFmt numFmtId="177" formatCode="_(* #,##0.00_);_(* \(#,##0.00\);_(* \-??_);_(@_)"/>
    <numFmt numFmtId="178" formatCode="0.00\ %"/>
    <numFmt numFmtId="179" formatCode="0.00%"/>
  </numFmts>
  <fonts count="3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0"/>
      <charset val="1"/>
    </font>
    <font>
      <b val="true"/>
      <sz val="12"/>
      <color rgb="FF1F497D"/>
      <name val="Calibri"/>
      <family val="0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u val="single"/>
      <sz val="12"/>
      <color rgb="FF000000"/>
      <name val="Calibri"/>
      <family val="0"/>
      <charset val="1"/>
    </font>
    <font>
      <b val="true"/>
      <sz val="12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4F81BD"/>
      <name val="Calibri"/>
      <family val="0"/>
      <charset val="1"/>
    </font>
    <font>
      <sz val="12"/>
      <color rgb="FFFFFFFF"/>
      <name val="Calibri"/>
      <family val="2"/>
      <charset val="1"/>
    </font>
    <font>
      <b val="true"/>
      <sz val="18"/>
      <color rgb="FF000000"/>
      <name val="Calibri"/>
      <family val="2"/>
    </font>
    <font>
      <sz val="7"/>
      <color rgb="FF000000"/>
      <name val="Calibri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Quattrocento Sans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FFFFFF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0"/>
      <color rgb="FFC0504D"/>
      <name val="Arial"/>
      <family val="0"/>
      <charset val="1"/>
    </font>
    <font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4"/>
      <color rgb="FF595959"/>
      <name val="Calibri"/>
      <family val="2"/>
    </font>
    <font>
      <sz val="9"/>
      <color rgb="FF404040"/>
      <name val="Calibri"/>
      <family val="2"/>
    </font>
    <font>
      <sz val="9"/>
      <color rgb="FF59595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EF5F8"/>
      </patternFill>
    </fill>
    <fill>
      <patternFill patternType="solid">
        <fgColor rgb="FF17365D"/>
        <bgColor rgb="FF1F497D"/>
      </patternFill>
    </fill>
    <fill>
      <patternFill patternType="solid">
        <fgColor rgb="FF4F81BD"/>
        <bgColor rgb="FF3366FF"/>
      </patternFill>
    </fill>
    <fill>
      <patternFill patternType="solid">
        <fgColor rgb="FF1F497D"/>
        <bgColor rgb="FF17365D"/>
      </patternFill>
    </fill>
    <fill>
      <patternFill patternType="solid">
        <fgColor rgb="FFF2DBDB"/>
        <bgColor rgb="FFEEECE1"/>
      </patternFill>
    </fill>
    <fill>
      <patternFill patternType="solid">
        <fgColor rgb="FFEEECE1"/>
        <bgColor rgb="FFEAF1DD"/>
      </patternFill>
    </fill>
    <fill>
      <patternFill patternType="solid">
        <fgColor rgb="FFEAF1DD"/>
        <bgColor rgb="FFEEECE1"/>
      </patternFill>
    </fill>
    <fill>
      <patternFill patternType="solid">
        <fgColor rgb="FFC6D9F0"/>
        <bgColor rgb="FFD9D9D9"/>
      </patternFill>
    </fill>
  </fills>
  <borders count="4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C0C0C0"/>
      </bottom>
      <diagonal/>
    </border>
    <border diagonalUp="false" diagonalDown="false">
      <left style="thin"/>
      <right/>
      <top style="thin"/>
      <bottom style="thin">
        <color rgb="FFC0C0C0"/>
      </bottom>
      <diagonal/>
    </border>
    <border diagonalUp="false" diagonalDown="false">
      <left/>
      <right/>
      <top style="thin"/>
      <bottom style="thin">
        <color rgb="FFC0C0C0"/>
      </bottom>
      <diagonal/>
    </border>
    <border diagonalUp="false" diagonalDown="false">
      <left/>
      <right style="thin"/>
      <top style="thin"/>
      <bottom style="thin">
        <color rgb="FFC0C0C0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thin">
        <color rgb="FFC0C0C0"/>
      </top>
      <bottom style="thin">
        <color rgb="FFC0C0C0"/>
      </bottom>
      <diagonal/>
    </border>
    <border diagonalUp="false" diagonalDown="false">
      <left/>
      <right style="thin"/>
      <top style="thin">
        <color rgb="FFC0C0C0"/>
      </top>
      <bottom style="thin">
        <color rgb="FFC0C0C0"/>
      </bottom>
      <diagonal/>
    </border>
    <border diagonalUp="false" diagonalDown="false">
      <left style="thin"/>
      <right/>
      <top style="thin">
        <color rgb="FFC0C0C0"/>
      </top>
      <bottom/>
      <diagonal/>
    </border>
    <border diagonalUp="false" diagonalDown="false">
      <left style="thin"/>
      <right/>
      <top/>
      <bottom style="thin">
        <color rgb="FFC0C0C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C0C0C0"/>
      </top>
      <bottom style="thin"/>
      <diagonal/>
    </border>
    <border diagonalUp="false" diagonalDown="false">
      <left/>
      <right/>
      <top style="thin">
        <color rgb="FFC0C0C0"/>
      </top>
      <bottom style="thin"/>
      <diagonal/>
    </border>
    <border diagonalUp="false" diagonalDown="false">
      <left/>
      <right style="thin"/>
      <top style="thin">
        <color rgb="FFC0C0C0"/>
      </top>
      <bottom style="thin"/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/>
      <top style="thin">
        <color rgb="FFC0C0C0"/>
      </top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2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3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3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3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5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2" borderId="19" xfId="17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3" fontId="7" fillId="2" borderId="19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2" borderId="0" xfId="17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3" fontId="7" fillId="2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4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4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4" fillId="3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4" fillId="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26" fillId="8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27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28" fillId="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27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2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2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2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2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2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2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26" fillId="9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6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26" fillId="9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27" fillId="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6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26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3" fontId="26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26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26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26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2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26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2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6" fillId="4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2" fontId="23" fillId="4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23" fillId="4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23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8" fillId="4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29" fillId="2" borderId="1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2" fontId="29" fillId="2" borderId="11" xfId="17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77" fontId="29" fillId="2" borderId="1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30" fillId="2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8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8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8" fontId="0" fillId="0" borderId="3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4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4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4" fillId="0" borderId="4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EAF1DD"/>
      <rgbColor rgb="FFEEF5F8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EECE1"/>
      <rgbColor rgb="FFFFFF99"/>
      <rgbColor rgb="FF99CCFF"/>
      <rgbColor rgb="FFFFA7A4"/>
      <rgbColor rgb="FFCC99FF"/>
      <rgbColor rgb="FFF2DBDB"/>
      <rgbColor rgb="FF3366FF"/>
      <rgbColor rgb="FF33CCCC"/>
      <rgbColor rgb="FF9BBB59"/>
      <rgbColor rgb="FFFFCC00"/>
      <rgbColor rgb="FFFF9900"/>
      <rgbColor rgb="FFFF6600"/>
      <rgbColor rgb="FF8064A2"/>
      <rgbColor rgb="FF888888"/>
      <rgbColor rgb="FF17365D"/>
      <rgbColor rgb="FF4F81BD"/>
      <rgbColor rgb="FF003300"/>
      <rgbColor rgb="FF595959"/>
      <rgbColor rgb="FF993300"/>
      <rgbColor rgb="FFD03F3B"/>
      <rgbColor rgb="FF1F497D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2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Diagrama de Gantt del Proyecto</a:t>
            </a:r>
          </a:p>
        </c:rich>
      </c:tx>
      <c:layout>
        <c:manualLayout>
          <c:xMode val="edge"/>
          <c:yMode val="edge"/>
          <c:x val="0.344215001518372"/>
          <c:y val="0.00189711784020431"/>
        </c:manualLayout>
      </c:layout>
      <c:overlay val="0"/>
      <c:spPr>
        <a:noFill/>
        <a:ln>
          <a:noFill/>
        </a:ln>
      </c:spPr>
    </c:title>
    <c:autoTitleDeleted val="0"/>
    <c:plotArea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numFmt formatCode="DD/MM/YYYY;@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Planificación!$C$9:$D$29</c:f>
              <c:strCache>
                <c:ptCount val="42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Planificación!$E$9:$E$29</c:f>
              <c:numCache>
                <c:formatCode>General</c:formatCode>
                <c:ptCount val="21"/>
                <c:pt idx="0">
                  <c:v/>
                </c:pt>
                <c:pt idx="1">
                  <c:v>43748</c:v>
                </c:pt>
                <c:pt idx="2">
                  <c:v>43775</c:v>
                </c:pt>
                <c:pt idx="3">
                  <c:v>43785</c:v>
                </c:pt>
                <c:pt idx="4">
                  <c:v/>
                </c:pt>
                <c:pt idx="5">
                  <c:v>43971</c:v>
                </c:pt>
                <c:pt idx="6">
                  <c:v/>
                </c:pt>
                <c:pt idx="7">
                  <c:v>43961</c:v>
                </c:pt>
                <c:pt idx="8">
                  <c:v/>
                </c:pt>
                <c:pt idx="9">
                  <c:v>44002</c:v>
                </c:pt>
                <c:pt idx="10">
                  <c:v>44004</c:v>
                </c:pt>
                <c:pt idx="11">
                  <c:v/>
                </c:pt>
                <c:pt idx="12">
                  <c:v>43985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gradFill>
              <a:gsLst>
                <a:gs pos="0">
                  <a:srgbClr val="d03f3b"/>
                </a:gs>
                <a:gs pos="100000">
                  <a:srgbClr val="ffa7a4"/>
                </a:gs>
              </a:gsLst>
              <a:lin ang="16200000"/>
            </a:gradFill>
            <a:ln>
              <a:solidFill>
                <a:srgbClr val="888888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</c:dPt>
          <c:dPt>
            <c:idx val="1"/>
            <c:invertIfNegative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</c:dPt>
          <c:dPt>
            <c:idx val="2"/>
            <c:invertIfNegative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</c:dPt>
          <c:dPt>
            <c:idx val="3"/>
            <c:invertIfNegative val="0"/>
            <c:spPr>
              <a:solidFill>
                <a:srgbClr val="008000"/>
              </a:solidFill>
              <a:ln>
                <a:solidFill>
                  <a:srgbClr val="888888"/>
                </a:solidFill>
              </a:ln>
            </c:spPr>
          </c:dPt>
          <c:dPt>
            <c:idx val="4"/>
            <c:invertIfNegative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</c:dPt>
          <c:dPt>
            <c:idx val="5"/>
            <c:invertIfNegative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</c:dPt>
          <c:dPt>
            <c:idx val="6"/>
            <c:invertIfNegative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</c:dPt>
          <c:dPt>
            <c:idx val="7"/>
            <c:invertIfNegative val="0"/>
            <c:spPr>
              <a:solidFill>
                <a:srgbClr val="3366ff"/>
              </a:solidFill>
              <a:ln>
                <a:solidFill>
                  <a:srgbClr val="888888"/>
                </a:solidFill>
              </a:ln>
            </c:spPr>
          </c:dPt>
          <c:dPt>
            <c:idx val="8"/>
            <c:invertIfNegative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</c:dPt>
          <c:dPt>
            <c:idx val="9"/>
            <c:invertIfNegative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</c:dPt>
          <c:dPt>
            <c:idx val="10"/>
            <c:invertIfNegative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</c:dPt>
          <c:dPt>
            <c:idx val="11"/>
            <c:invertIfNegative val="0"/>
            <c:spPr>
              <a:solidFill>
                <a:srgbClr val="ff0000"/>
              </a:solidFill>
              <a:ln>
                <a:solidFill>
                  <a:srgbClr val="888888"/>
                </a:solidFill>
              </a:ln>
            </c:spPr>
          </c:dPt>
          <c:dPt>
            <c:idx val="12"/>
            <c:invertIfNegative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</c:dPt>
          <c:dPt>
            <c:idx val="13"/>
            <c:invertIfNegative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</c:dPt>
          <c:dPt>
            <c:idx val="14"/>
            <c:invertIfNegative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</c:dPt>
          <c:dPt>
            <c:idx val="15"/>
            <c:invertIfNegative val="0"/>
            <c:spPr>
              <a:solidFill>
                <a:srgbClr val="660066"/>
              </a:solidFill>
              <a:ln>
                <a:solidFill>
                  <a:srgbClr val="888888"/>
                </a:solidFill>
              </a:ln>
            </c:spPr>
          </c:dPt>
          <c:dLbls>
            <c:numFmt formatCode="_(* #,##0_);_(* \(#,##0\);_(* \-_);_(@_)" sourceLinked="1"/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1"/>
              <c:showCatName val="0"/>
              <c:showSerName val="0"/>
              <c:showPercent val="0"/>
            </c:dLbl>
            <c:dLbl>
              <c:idx val="15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Planificación!$C$9:$D$29</c:f>
              <c:strCache>
                <c:ptCount val="42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strCache>
            </c:strRef>
          </c:cat>
          <c:val>
            <c:numRef>
              <c:f>Planificación!$G$9:$G$29</c:f>
              <c:numCache>
                <c:formatCode>General</c:formatCode>
                <c:ptCount val="21"/>
                <c:pt idx="0">
                  <c:v/>
                </c:pt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0</c:v>
                </c:pt>
                <c:pt idx="5">
                  <c:v>4</c:v>
                </c:pt>
                <c:pt idx="6">
                  <c:v/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/>
                </c:pt>
                <c:pt idx="15">
                  <c:v>0</c:v>
                </c:pt>
                <c:pt idx="16">
                  <c:v>0</c:v>
                </c:pt>
                <c:pt idx="17">
                  <c:v/>
                </c:pt>
                <c:pt idx="18">
                  <c:v>0</c:v>
                </c:pt>
                <c:pt idx="19">
                  <c:v>0</c:v>
                </c:pt>
                <c:pt idx="20">
                  <c:v/>
                </c:pt>
              </c:numCache>
            </c:numRef>
          </c:val>
        </c:ser>
        <c:gapWidth val="100"/>
        <c:overlap val="100"/>
        <c:axId val="61119495"/>
        <c:axId val="40747034"/>
      </c:barChart>
      <c:catAx>
        <c:axId val="61119495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747034"/>
        <c:crosses val="autoZero"/>
        <c:auto val="1"/>
        <c:lblAlgn val="ctr"/>
        <c:lblOffset val="100"/>
      </c:catAx>
      <c:valAx>
        <c:axId val="40747034"/>
        <c:scaling>
          <c:orientation val="minMax"/>
          <c:max val="44353"/>
          <c:min val="43739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eef5f8"/>
              </a:solidFill>
              <a:round/>
            </a:ln>
          </c:spPr>
        </c:minorGridlines>
        <c:numFmt formatCode="D/M/YY;@" sourceLinked="0"/>
        <c:majorTickMark val="none"/>
        <c:minorTickMark val="none"/>
        <c:tickLblPos val="low"/>
        <c:spPr>
          <a:ln w="9360">
            <a:solidFill>
              <a:srgbClr val="878787"/>
            </a:solidFill>
            <a:round/>
          </a:ln>
        </c:spPr>
        <c:txPr>
          <a:bodyPr rot="-16200000"/>
          <a:lstStyle/>
          <a:p>
            <a:pPr>
              <a:defRPr b="0" sz="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119495"/>
        <c:crosses val="autoZero"/>
        <c:majorUnit val="10"/>
        <c:minorUnit val="1"/>
      </c:valAx>
      <c:spPr>
        <a:solidFill>
          <a:srgbClr val="ffffff"/>
        </a:solidFill>
        <a:ln w="6480">
          <a:solidFill>
            <a:srgbClr val="888888"/>
          </a:solidFill>
          <a:round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% Ejecución de Actividades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0.0%" sourceLinked="1"/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Planificación!$C$9;Planificación!$C$15;Planificación!$C$23;Planificación!$C$26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Planificación!$I$9;Planificación!$I$15;Planificación!$I$23;Planificación!$I$26</c:f>
              <c:numCache>
                <c:formatCode>General</c:formatCode>
                <c:ptCount val="4"/>
                <c:pt idx="0">
                  <c:v>0.5</c:v>
                </c:pt>
                <c:pt idx="1">
                  <c:v>0.285714285714286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219"/>
        <c:overlap val="-27"/>
        <c:axId val="62176701"/>
        <c:axId val="24049719"/>
      </c:barChart>
      <c:catAx>
        <c:axId val="621767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49719"/>
        <c:crosses val="autoZero"/>
        <c:auto val="1"/>
        <c:lblAlgn val="ctr"/>
        <c:lblOffset val="100"/>
      </c:catAx>
      <c:valAx>
        <c:axId val="2404971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17670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Presupuesto de Actividades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9bbb59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8064a2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_(* #,##0.00_);_(* \(#,##0.00\);_(* \-??_);_(@_)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Presupuesto!$B$8;Presupuesto!$B$13;Presupuesto!$B$22;Presupuesto!$B$25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Desarrollo de interfaces</c:v>
                </c:pt>
                <c:pt idx="3">
                  <c:v>Pruebas del sistema</c:v>
                </c:pt>
              </c:strCache>
            </c:strRef>
          </c:cat>
          <c:val>
            <c:numRef>
              <c:f>Presupuesto!$M$8;Presupuesto!$M$13;Presupuesto!$M$22;Presupuesto!$M$25</c:f>
              <c:numCache>
                <c:formatCode>General</c:formatCode>
                <c:ptCount val="4"/>
                <c:pt idx="0">
                  <c:v>425200</c:v>
                </c:pt>
                <c:pt idx="1">
                  <c:v>155000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Uso de Recursos Fase De Análisis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Actividades Calidad Software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0.0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Informes!$A$40:$A$43</c:f>
              <c:strCache>
                <c:ptCount val="4"/>
                <c:pt idx="0">
                  <c:v>Jose Damian Cuscue</c:v>
                </c:pt>
                <c:pt idx="1">
                  <c:v>Juan Pablo Acosta</c:v>
                </c:pt>
                <c:pt idx="2">
                  <c:v>Sebastian Jose Lagares</c:v>
                </c:pt>
                <c:pt idx="3">
                  <c:v>Yulieth Gutierrez</c:v>
                </c:pt>
              </c:strCache>
            </c:strRef>
          </c:cat>
          <c:val>
            <c:numRef>
              <c:f>Informes!$B$40:$B$43</c:f>
              <c:numCache>
                <c:formatCode>General</c:formatCode>
                <c:ptCount val="4"/>
                <c:pt idx="0">
                  <c:v>0.05</c:v>
                </c:pt>
                <c:pt idx="1">
                  <c:v>0.25</c:v>
                </c:pt>
                <c:pt idx="2">
                  <c:v>0.15</c:v>
                </c:pt>
                <c:pt idx="3">
                  <c:v>0.1</c:v>
                </c:pt>
              </c:numCache>
            </c:numRef>
          </c:val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FASE  DE ANALISIS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numFmt formatCode="0.0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Informes!$A$40:$A$43</c:f>
              <c:strCache>
                <c:ptCount val="4"/>
                <c:pt idx="0">
                  <c:v>Jose Damian Cuscue</c:v>
                </c:pt>
                <c:pt idx="1">
                  <c:v>Juan Pablo Acosta</c:v>
                </c:pt>
                <c:pt idx="2">
                  <c:v>Sebastian Jose Lagares</c:v>
                </c:pt>
                <c:pt idx="3">
                  <c:v>Yulieth Gutierrez</c:v>
                </c:pt>
              </c:strCache>
            </c:strRef>
          </c:cat>
          <c:val>
            <c:numRef>
              <c:f>Informes!$C$40:$C$43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numFmt formatCode="0.0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Informes!$A$40:$A$43</c:f>
              <c:strCache>
                <c:ptCount val="4"/>
                <c:pt idx="0">
                  <c:v>Jose Damian Cuscue</c:v>
                </c:pt>
                <c:pt idx="1">
                  <c:v>Juan Pablo Acosta</c:v>
                </c:pt>
                <c:pt idx="2">
                  <c:v>Sebastian Jose Lagares</c:v>
                </c:pt>
                <c:pt idx="3">
                  <c:v>Yulieth Gutierrez</c:v>
                </c:pt>
              </c:strCache>
            </c:strRef>
          </c:cat>
          <c:val>
            <c:numRef>
              <c:f>Informes!$D$40:$D$43</c:f>
              <c:numCache>
                <c:formatCode>General</c:formatCode>
                <c:ptCount val="4"/>
                <c:pt idx="0">
                  <c:v>0.05</c:v>
                </c:pt>
                <c:pt idx="1">
                  <c:v>0.075</c:v>
                </c:pt>
                <c:pt idx="2">
                  <c:v>0.1</c:v>
                </c:pt>
                <c:pt idx="3">
                  <c:v>0.15</c:v>
                </c:pt>
              </c:numCache>
            </c:numRef>
          </c:val>
        </c:ser>
        <c:ser>
          <c:idx val="3"/>
          <c:order val="3"/>
          <c:tx>
            <c:strRef>
              <c:f>Informes!$E$38:$E$39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numFmt formatCode="0.00%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Informes!$A$40:$A$43</c:f>
              <c:strCache>
                <c:ptCount val="4"/>
                <c:pt idx="0">
                  <c:v>Jose Damian Cuscue</c:v>
                </c:pt>
                <c:pt idx="1">
                  <c:v>Juan Pablo Acosta</c:v>
                </c:pt>
                <c:pt idx="2">
                  <c:v>Sebastian Jose Lagares</c:v>
                </c:pt>
                <c:pt idx="3">
                  <c:v>Yulieth Gutierrez</c:v>
                </c:pt>
              </c:strCache>
            </c:strRef>
          </c:cat>
          <c:val>
            <c:numRef>
              <c:f>Informes!$E$40:$E$43</c:f>
              <c:numCache>
                <c:formatCode>General</c:formatCode>
                <c:ptCount val="4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0.05</c:v>
                </c:pt>
              </c:numCache>
            </c:numRef>
          </c:val>
        </c:ser>
        <c:gapWidth val="219"/>
        <c:overlap val="-27"/>
        <c:axId val="99077833"/>
        <c:axId val="28029556"/>
      </c:barChart>
      <c:catAx>
        <c:axId val="990778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029556"/>
        <c:crosses val="autoZero"/>
        <c:auto val="1"/>
        <c:lblAlgn val="ctr"/>
        <c:lblOffset val="100"/>
      </c:catAx>
      <c:valAx>
        <c:axId val="28029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7783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123840</xdr:colOff>
      <xdr:row>0</xdr:row>
      <xdr:rowOff>133200</xdr:rowOff>
    </xdr:from>
    <xdr:to>
      <xdr:col>16</xdr:col>
      <xdr:colOff>403560</xdr:colOff>
      <xdr:row>25</xdr:row>
      <xdr:rowOff>113760</xdr:rowOff>
    </xdr:to>
    <xdr:graphicFrame>
      <xdr:nvGraphicFramePr>
        <xdr:cNvPr id="0" name="Chart 2"/>
        <xdr:cNvGraphicFramePr/>
      </xdr:nvGraphicFramePr>
      <xdr:xfrm>
        <a:off x="123840" y="133200"/>
        <a:ext cx="16596360" cy="49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190440</xdr:colOff>
      <xdr:row>0</xdr:row>
      <xdr:rowOff>190440</xdr:rowOff>
    </xdr:from>
    <xdr:to>
      <xdr:col>4</xdr:col>
      <xdr:colOff>337680</xdr:colOff>
      <xdr:row>14</xdr:row>
      <xdr:rowOff>132840</xdr:rowOff>
    </xdr:to>
    <xdr:graphicFrame>
      <xdr:nvGraphicFramePr>
        <xdr:cNvPr id="1" name="Gráfico 1"/>
        <xdr:cNvGraphicFramePr/>
      </xdr:nvGraphicFramePr>
      <xdr:xfrm>
        <a:off x="190440" y="190440"/>
        <a:ext cx="7152840" cy="2715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426240</xdr:colOff>
      <xdr:row>0</xdr:row>
      <xdr:rowOff>195120</xdr:rowOff>
    </xdr:from>
    <xdr:to>
      <xdr:col>8</xdr:col>
      <xdr:colOff>380520</xdr:colOff>
      <xdr:row>14</xdr:row>
      <xdr:rowOff>140040</xdr:rowOff>
    </xdr:to>
    <xdr:graphicFrame>
      <xdr:nvGraphicFramePr>
        <xdr:cNvPr id="2" name="Gráfico 2"/>
        <xdr:cNvGraphicFramePr/>
      </xdr:nvGraphicFramePr>
      <xdr:xfrm>
        <a:off x="7431840" y="195120"/>
        <a:ext cx="6204240" cy="271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323640</xdr:colOff>
      <xdr:row>34</xdr:row>
      <xdr:rowOff>123480</xdr:rowOff>
    </xdr:to>
    <xdr:graphicFrame>
      <xdr:nvGraphicFramePr>
        <xdr:cNvPr id="3" name="Gráfico 3"/>
        <xdr:cNvGraphicFramePr/>
      </xdr:nvGraphicFramePr>
      <xdr:xfrm>
        <a:off x="0" y="3169800"/>
        <a:ext cx="7329240" cy="368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juanpa2723/Documentos/inventary/diagrama%20gant/Plantilla%20Gesti&#243;n%20del%20Proyecto%20(1).xlsx" TargetMode="External"/>
</Relationships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" createdVersion="3">
  <cacheSource type="worksheet">
    <worksheetSource ref="B11:G16" sheet="Recursos"/>
  </cacheSource>
  <cacheFields count="6">
    <cacheField name="Actividades" numFmtId="0">
      <sharedItems count="5">
        <s v="Calidad Software"/>
        <s v="Diagrama Gantt/ costos / Recursos"/>
        <s v="FASE  DE ANALISIS"/>
        <s v="Mapa de Procesos"/>
        <s v="Requerimientos"/>
      </sharedItems>
    </cacheField>
    <cacheField name="Carlos dominguez" numFmtId="0">
      <sharedItems containsSemiMixedTypes="0" containsString="0" containsNumber="1" minValue="0.1" maxValue="1" count="3">
        <n v="0.1"/>
        <n v="0.7"/>
        <n v="1"/>
      </sharedItems>
    </cacheField>
    <cacheField name="Luis diaz" numFmtId="0">
      <sharedItems containsSemiMixedTypes="0" containsString="0" containsNumber="1" minValue="0.05" maxValue="1" count="5">
        <n v="0.05"/>
        <n v="0.15"/>
        <n v="0.3"/>
        <n v="0.5"/>
        <n v="1"/>
      </sharedItems>
    </cacheField>
    <cacheField name="Claudia Lopez" numFmtId="0">
      <sharedItems containsSemiMixedTypes="0" containsString="0" containsNumber="1" minValue="0" maxValue="1" count="5">
        <n v="0"/>
        <n v="0.2"/>
        <n v="0.3"/>
        <n v="0.5"/>
        <n v="1"/>
      </sharedItems>
    </cacheField>
    <cacheField name="Ana Perdomo" numFmtId="0">
      <sharedItems containsSemiMixedTypes="0" containsString="0" containsNumber="1" minValue="0.1" maxValue="1" count="5">
        <n v="0.1"/>
        <n v="0.2"/>
        <n v="0.3"/>
        <n v="0.4"/>
        <n v="1"/>
      </sharedItems>
    </cacheField>
    <cacheField name="Laura Perez" numFmtId="0">
      <sharedItems containsString="0" containsBlank="1" containsNumber="1" minValue="0.6" maxValue="0.6" count="2">
        <n v="0.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2"/>
    <x v="2"/>
    <x v="4"/>
    <x v="4"/>
    <x v="4"/>
    <x v="0"/>
  </r>
  <r>
    <x v="4"/>
    <x v="0"/>
    <x v="2"/>
    <x v="3"/>
    <x v="0"/>
    <x v="1"/>
  </r>
  <r>
    <x v="3"/>
    <x v="0"/>
    <x v="1"/>
    <x v="1"/>
    <x v="2"/>
    <x v="1"/>
  </r>
  <r>
    <x v="0"/>
    <x v="0"/>
    <x v="3"/>
    <x v="2"/>
    <x v="1"/>
    <x v="1"/>
  </r>
  <r>
    <x v="1"/>
    <x v="1"/>
    <x v="0"/>
    <x v="0"/>
    <x v="3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8:G43" firstHeaderRow="1" firstDataRow="2" firstDataCol="1"/>
  <pivotFields count="6">
    <pivotField axis="axisCol" showAll="0" compact="0">
      <items count="6">
        <item x="0"/>
        <item x="2"/>
        <item x="3"/>
        <item x="4"/>
        <item x="1"/>
        <item t="default"/>
      </items>
    </pivotField>
    <pivotField dataField="1" showAll="0" compact="0"/>
    <pivotField dataField="1" showAll="0" compact="0"/>
    <pivotField dataField="1" showAll="0" compact="0"/>
    <pivotField dataField="1" showAll="0" compact="0"/>
    <pivotField showAll="0" compact="0"/>
  </pivotFields>
  <rowFields count="1">
    <field x="-2"/>
  </rowFields>
  <colFields count="1">
    <field x="0"/>
  </colFields>
  <dataFields count="4">
    <dataField name="Jose Damian Cuscue" fld="1" subtotal="sum"/>
    <dataField name="Juan Pablo Acosta" fld="2" subtotal="sum"/>
    <dataField name="Sebastian Jose Lagares" fld="3" subtotal="sum"/>
    <dataField name="Yulieth Gutierrez" fld="4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3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2" activeCellId="0" sqref="H32"/>
    </sheetView>
  </sheetViews>
  <sheetFormatPr defaultRowHeight="15.6" zeroHeight="false" outlineLevelRow="0" outlineLevelCol="0"/>
  <cols>
    <col collapsed="false" customWidth="true" hidden="false" outlineLevel="0" max="1" min="1" style="1" width="3.4"/>
    <col collapsed="false" customWidth="true" hidden="false" outlineLevel="0" max="2" min="2" style="1" width="6.4"/>
    <col collapsed="false" customWidth="true" hidden="false" outlineLevel="0" max="3" min="3" style="1" width="17.59"/>
    <col collapsed="false" customWidth="true" hidden="false" outlineLevel="0" max="4" min="4" style="1" width="20.2"/>
    <col collapsed="false" customWidth="true" hidden="false" outlineLevel="0" max="5" min="5" style="1" width="13.6"/>
    <col collapsed="false" customWidth="true" hidden="false" outlineLevel="0" max="6" min="6" style="1" width="14.6"/>
    <col collapsed="false" customWidth="true" hidden="false" outlineLevel="0" max="7" min="7" style="1" width="13.7"/>
    <col collapsed="false" customWidth="true" hidden="false" outlineLevel="0" max="8" min="8" style="1" width="24.7"/>
    <col collapsed="false" customWidth="true" hidden="false" outlineLevel="0" max="9" min="9" style="1" width="16.4"/>
    <col collapsed="false" customWidth="true" hidden="true" outlineLevel="0" max="10" min="10" style="1" width="15.2"/>
    <col collapsed="false" customWidth="true" hidden="false" outlineLevel="0" max="13" min="11" style="1" width="11"/>
    <col collapsed="false" customWidth="true" hidden="false" outlineLevel="0" max="14" min="14" style="1" width="14.7"/>
    <col collapsed="false" customWidth="true" hidden="false" outlineLevel="0" max="16" min="15" style="1" width="11"/>
    <col collapsed="false" customWidth="true" hidden="false" outlineLevel="0" max="17" min="17" style="1" width="10.7"/>
    <col collapsed="false" customWidth="true" hidden="false" outlineLevel="0" max="1025" min="18" style="1" width="11"/>
  </cols>
  <sheetData>
    <row r="1" customFormat="false" ht="22.2" hidden="false" customHeight="true" outlineLevel="0" collapsed="false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customFormat="false" ht="1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customFormat="false" ht="15" hidden="false" customHeight="false" outlineLevel="0" collapsed="false">
      <c r="A3" s="2"/>
      <c r="B3" s="2"/>
      <c r="C3" s="5" t="s">
        <v>1</v>
      </c>
      <c r="D3" s="6" t="s">
        <v>2</v>
      </c>
      <c r="E3" s="6"/>
      <c r="F3" s="6"/>
      <c r="G3" s="6"/>
      <c r="H3" s="6"/>
      <c r="I3" s="6"/>
      <c r="J3" s="7"/>
      <c r="K3" s="7"/>
      <c r="L3" s="7"/>
      <c r="M3" s="4"/>
      <c r="N3" s="4"/>
      <c r="O3" s="7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customFormat="false" ht="15" hidden="false" customHeight="false" outlineLevel="0" collapsed="false">
      <c r="A4" s="2"/>
      <c r="B4" s="2"/>
      <c r="C4" s="5" t="s">
        <v>3</v>
      </c>
      <c r="D4" s="8" t="s">
        <v>4</v>
      </c>
      <c r="E4" s="8"/>
      <c r="F4" s="8"/>
      <c r="G4" s="8"/>
      <c r="H4" s="8"/>
      <c r="I4" s="8"/>
      <c r="J4" s="9"/>
      <c r="K4" s="9"/>
      <c r="L4" s="10"/>
      <c r="M4" s="4"/>
      <c r="N4" s="4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customFormat="false" ht="15" hidden="false" customHeight="false" outlineLevel="0" collapsed="false">
      <c r="A5" s="2"/>
      <c r="B5" s="2"/>
      <c r="C5" s="11"/>
      <c r="D5" s="11"/>
      <c r="E5" s="11"/>
      <c r="F5" s="11"/>
      <c r="G5" s="11"/>
      <c r="H5" s="11"/>
      <c r="I5" s="11"/>
      <c r="J5" s="12"/>
      <c r="K5" s="12"/>
      <c r="L5" s="12"/>
      <c r="M5" s="4"/>
      <c r="N5" s="4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customFormat="false" ht="20.25" hidden="false" customHeight="true" outlineLevel="0" collapsed="false">
      <c r="A6" s="2"/>
      <c r="B6" s="2"/>
      <c r="C6" s="11"/>
      <c r="D6" s="13"/>
      <c r="E6" s="14" t="s">
        <v>5</v>
      </c>
      <c r="F6" s="14"/>
      <c r="G6" s="14"/>
      <c r="H6" s="14" t="s">
        <v>6</v>
      </c>
      <c r="I6" s="1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customFormat="false" ht="13.95" hidden="false" customHeight="true" outlineLevel="0" collapsed="false">
      <c r="A7" s="2"/>
      <c r="B7" s="2"/>
      <c r="C7" s="15" t="s">
        <v>7</v>
      </c>
      <c r="D7" s="16"/>
      <c r="E7" s="17" t="s">
        <v>8</v>
      </c>
      <c r="F7" s="16" t="s">
        <v>9</v>
      </c>
      <c r="G7" s="18" t="s">
        <v>10</v>
      </c>
      <c r="H7" s="17" t="s">
        <v>11</v>
      </c>
      <c r="I7" s="18" t="s">
        <v>12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customFormat="false" ht="15.9" hidden="false" customHeight="false" outlineLevel="0" collapsed="false">
      <c r="A8" s="2"/>
      <c r="B8" s="19"/>
      <c r="C8" s="20" t="s">
        <v>13</v>
      </c>
      <c r="D8" s="21"/>
      <c r="E8" s="21"/>
      <c r="F8" s="21"/>
      <c r="G8" s="21"/>
      <c r="H8" s="21"/>
      <c r="I8" s="22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customFormat="false" ht="15.9" hidden="false" customHeight="true" outlineLevel="0" collapsed="false">
      <c r="A9" s="2"/>
      <c r="B9" s="23" t="s">
        <v>14</v>
      </c>
      <c r="C9" s="24" t="s">
        <v>15</v>
      </c>
      <c r="D9" s="24"/>
      <c r="E9" s="25"/>
      <c r="F9" s="25"/>
      <c r="G9" s="26"/>
      <c r="H9" s="26"/>
      <c r="I9" s="27" t="n">
        <f aca="false">J12/J13</f>
        <v>0.5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customFormat="false" ht="15.9" hidden="false" customHeight="false" outlineLevel="0" collapsed="false">
      <c r="A10" s="2"/>
      <c r="B10" s="23" t="n">
        <v>1</v>
      </c>
      <c r="C10" s="28" t="s">
        <v>16</v>
      </c>
      <c r="D10" s="28"/>
      <c r="E10" s="29" t="n">
        <v>43748</v>
      </c>
      <c r="F10" s="29" t="n">
        <v>43774</v>
      </c>
      <c r="G10" s="30" t="n">
        <f aca="false">F10-E10</f>
        <v>26</v>
      </c>
      <c r="H10" s="26" t="s">
        <v>17</v>
      </c>
      <c r="I10" s="31" t="n">
        <v>1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customFormat="false" ht="15.9" hidden="false" customHeight="false" outlineLevel="0" collapsed="false">
      <c r="A11" s="2"/>
      <c r="B11" s="23" t="n">
        <v>2</v>
      </c>
      <c r="C11" s="28" t="s">
        <v>18</v>
      </c>
      <c r="D11" s="28"/>
      <c r="E11" s="32" t="n">
        <v>43775</v>
      </c>
      <c r="F11" s="32" t="n">
        <v>43784</v>
      </c>
      <c r="G11" s="30" t="n">
        <f aca="false">F11-E11</f>
        <v>9</v>
      </c>
      <c r="H11" s="26" t="s">
        <v>19</v>
      </c>
      <c r="I11" s="31" t="n">
        <v>1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customFormat="false" ht="15.9" hidden="false" customHeight="false" outlineLevel="0" collapsed="false">
      <c r="A12" s="2"/>
      <c r="B12" s="23" t="n">
        <v>3</v>
      </c>
      <c r="C12" s="33" t="s">
        <v>20</v>
      </c>
      <c r="D12" s="33"/>
      <c r="E12" s="32" t="n">
        <v>43785</v>
      </c>
      <c r="F12" s="32" t="n">
        <v>43831</v>
      </c>
      <c r="G12" s="30" t="n">
        <f aca="false">F12-E12</f>
        <v>46</v>
      </c>
      <c r="H12" s="26" t="s">
        <v>21</v>
      </c>
      <c r="I12" s="31" t="n">
        <v>1</v>
      </c>
      <c r="J12" s="34" t="n">
        <f aca="false">SUM(I11:I14)</f>
        <v>2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customFormat="false" ht="16.5" hidden="false" customHeight="true" outlineLevel="0" collapsed="false">
      <c r="A13" s="2"/>
      <c r="B13" s="23" t="n">
        <v>4</v>
      </c>
      <c r="C13" s="28" t="s">
        <v>22</v>
      </c>
      <c r="D13" s="28"/>
      <c r="E13" s="32"/>
      <c r="F13" s="32"/>
      <c r="G13" s="30" t="n">
        <f aca="false">F13-E13</f>
        <v>0</v>
      </c>
      <c r="H13" s="26" t="s">
        <v>23</v>
      </c>
      <c r="I13" s="31" t="n">
        <v>0</v>
      </c>
      <c r="J13" s="1" t="n">
        <f aca="false">COUNT(I11:I14)</f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customFormat="false" ht="15.9" hidden="false" customHeight="false" outlineLevel="0" collapsed="false">
      <c r="A14" s="2"/>
      <c r="B14" s="23" t="n">
        <v>5</v>
      </c>
      <c r="C14" s="33" t="s">
        <v>24</v>
      </c>
      <c r="D14" s="33"/>
      <c r="E14" s="32" t="n">
        <v>43971</v>
      </c>
      <c r="F14" s="32" t="n">
        <v>43975</v>
      </c>
      <c r="G14" s="30" t="n">
        <f aca="false">F14-E14</f>
        <v>4</v>
      </c>
      <c r="H14" s="26" t="s">
        <v>25</v>
      </c>
      <c r="I14" s="31" t="n">
        <v>0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customFormat="false" ht="15.9" hidden="false" customHeight="true" outlineLevel="0" collapsed="false">
      <c r="A15" s="2"/>
      <c r="B15" s="23"/>
      <c r="C15" s="24" t="s">
        <v>26</v>
      </c>
      <c r="D15" s="24"/>
      <c r="E15" s="32"/>
      <c r="F15" s="32"/>
      <c r="G15" s="30"/>
      <c r="H15" s="26"/>
      <c r="I15" s="27" t="n">
        <f aca="false">J16/J17</f>
        <v>0.285714285714286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customFormat="false" ht="15.9" hidden="false" customHeight="false" outlineLevel="0" collapsed="false">
      <c r="A16" s="2"/>
      <c r="B16" s="23" t="n">
        <v>6</v>
      </c>
      <c r="C16" s="28" t="s">
        <v>27</v>
      </c>
      <c r="D16" s="28"/>
      <c r="E16" s="32" t="n">
        <v>43961</v>
      </c>
      <c r="F16" s="32" t="n">
        <v>43964</v>
      </c>
      <c r="G16" s="30" t="n">
        <f aca="false">F16-E16</f>
        <v>3</v>
      </c>
      <c r="H16" s="26" t="s">
        <v>27</v>
      </c>
      <c r="I16" s="31" t="n">
        <v>1</v>
      </c>
      <c r="J16" s="34" t="n">
        <f aca="false">SUM(I16:I22)</f>
        <v>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customFormat="false" ht="15.75" hidden="false" customHeight="true" outlineLevel="0" collapsed="false">
      <c r="A17" s="2"/>
      <c r="B17" s="23" t="n">
        <v>7</v>
      </c>
      <c r="C17" s="28" t="s">
        <v>28</v>
      </c>
      <c r="D17" s="28"/>
      <c r="E17" s="32"/>
      <c r="F17" s="32"/>
      <c r="G17" s="30" t="n">
        <f aca="false">F17-E17</f>
        <v>0</v>
      </c>
      <c r="H17" s="26" t="s">
        <v>29</v>
      </c>
      <c r="I17" s="31" t="n">
        <v>0</v>
      </c>
      <c r="J17" s="1" t="n">
        <f aca="false">COUNT(I16:I22)</f>
        <v>7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customFormat="false" ht="15.75" hidden="false" customHeight="true" outlineLevel="0" collapsed="false">
      <c r="A18" s="2"/>
      <c r="B18" s="23" t="n">
        <v>8</v>
      </c>
      <c r="C18" s="28" t="s">
        <v>30</v>
      </c>
      <c r="D18" s="28"/>
      <c r="E18" s="32" t="n">
        <v>44002</v>
      </c>
      <c r="F18" s="32" t="n">
        <v>44003</v>
      </c>
      <c r="G18" s="30" t="n">
        <f aca="false">F18-E18</f>
        <v>1</v>
      </c>
      <c r="H18" s="26" t="s">
        <v>31</v>
      </c>
      <c r="I18" s="31" t="n"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customFormat="false" ht="15.75" hidden="false" customHeight="true" outlineLevel="0" collapsed="false">
      <c r="A19" s="2"/>
      <c r="B19" s="23" t="n">
        <v>9</v>
      </c>
      <c r="C19" s="28" t="s">
        <v>32</v>
      </c>
      <c r="D19" s="28"/>
      <c r="E19" s="32" t="n">
        <v>44004</v>
      </c>
      <c r="F19" s="32" t="n">
        <v>44005</v>
      </c>
      <c r="G19" s="30" t="n">
        <f aca="false">F19-E19</f>
        <v>1</v>
      </c>
      <c r="H19" s="26" t="s">
        <v>33</v>
      </c>
      <c r="I19" s="31" t="n">
        <v>0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customFormat="false" ht="15.9" hidden="false" customHeight="false" outlineLevel="0" collapsed="false">
      <c r="A20" s="2"/>
      <c r="B20" s="23" t="n">
        <v>10</v>
      </c>
      <c r="C20" s="35" t="s">
        <v>34</v>
      </c>
      <c r="D20" s="35"/>
      <c r="E20" s="32"/>
      <c r="F20" s="32"/>
      <c r="G20" s="30" t="n">
        <f aca="false">F20-E20</f>
        <v>0</v>
      </c>
      <c r="H20" s="26" t="s">
        <v>34</v>
      </c>
      <c r="I20" s="31" t="n"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customFormat="false" ht="15.75" hidden="false" customHeight="true" outlineLevel="0" collapsed="false">
      <c r="A21" s="2"/>
      <c r="B21" s="23" t="n">
        <v>11</v>
      </c>
      <c r="C21" s="35" t="s">
        <v>35</v>
      </c>
      <c r="D21" s="35"/>
      <c r="E21" s="32" t="n">
        <v>43985</v>
      </c>
      <c r="F21" s="32" t="n">
        <v>43987</v>
      </c>
      <c r="G21" s="30" t="n">
        <f aca="false">F21-E21</f>
        <v>2</v>
      </c>
      <c r="H21" s="26" t="s">
        <v>35</v>
      </c>
      <c r="I21" s="31" t="n"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customFormat="false" ht="15.75" hidden="false" customHeight="true" outlineLevel="0" collapsed="false">
      <c r="A22" s="2"/>
      <c r="B22" s="23" t="n">
        <v>12</v>
      </c>
      <c r="C22" s="28" t="s">
        <v>36</v>
      </c>
      <c r="D22" s="28"/>
      <c r="E22" s="32"/>
      <c r="F22" s="32"/>
      <c r="G22" s="30" t="n">
        <f aca="false">F22-E22</f>
        <v>0</v>
      </c>
      <c r="H22" s="26" t="s">
        <v>37</v>
      </c>
      <c r="I22" s="31" t="n"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customFormat="false" ht="15.9" hidden="false" customHeight="false" outlineLevel="0" collapsed="false">
      <c r="A23" s="2"/>
      <c r="B23" s="23"/>
      <c r="C23" s="36" t="s">
        <v>38</v>
      </c>
      <c r="D23" s="36"/>
      <c r="E23" s="32"/>
      <c r="F23" s="32"/>
      <c r="G23" s="30"/>
      <c r="H23" s="26"/>
      <c r="I23" s="27" t="n">
        <f aca="false">J24/J25</f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customFormat="false" ht="15.75" hidden="false" customHeight="true" outlineLevel="0" collapsed="false">
      <c r="A24" s="2"/>
      <c r="B24" s="23" t="n">
        <v>13</v>
      </c>
      <c r="C24" s="28" t="s">
        <v>39</v>
      </c>
      <c r="D24" s="28"/>
      <c r="E24" s="32"/>
      <c r="F24" s="32"/>
      <c r="G24" s="30" t="n">
        <f aca="false">F24-E24</f>
        <v>0</v>
      </c>
      <c r="H24" s="26" t="s">
        <v>40</v>
      </c>
      <c r="I24" s="31" t="n">
        <v>0</v>
      </c>
      <c r="J24" s="34" t="n">
        <f aca="false">SUM(I24:I25)</f>
        <v>0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customFormat="false" ht="15.75" hidden="false" customHeight="true" outlineLevel="0" collapsed="false">
      <c r="A25" s="2"/>
      <c r="B25" s="23" t="n">
        <v>14</v>
      </c>
      <c r="C25" s="28" t="s">
        <v>41</v>
      </c>
      <c r="D25" s="28"/>
      <c r="E25" s="32"/>
      <c r="F25" s="32"/>
      <c r="G25" s="30" t="n">
        <f aca="false">F25-E25</f>
        <v>0</v>
      </c>
      <c r="H25" s="26" t="s">
        <v>42</v>
      </c>
      <c r="I25" s="31" t="n">
        <v>0</v>
      </c>
      <c r="J25" s="1" t="n">
        <f aca="false">COUNT(I24:I25)</f>
        <v>2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customFormat="false" ht="15.9" hidden="false" customHeight="true" outlineLevel="0" collapsed="false">
      <c r="A26" s="2"/>
      <c r="B26" s="23"/>
      <c r="C26" s="24" t="s">
        <v>43</v>
      </c>
      <c r="D26" s="24"/>
      <c r="E26" s="32"/>
      <c r="F26" s="32"/>
      <c r="G26" s="30"/>
      <c r="H26" s="26"/>
      <c r="I26" s="27" t="n">
        <f aca="false">J27/J28</f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customFormat="false" ht="15.75" hidden="false" customHeight="true" outlineLevel="0" collapsed="false">
      <c r="A27" s="2"/>
      <c r="B27" s="23" t="n">
        <v>15</v>
      </c>
      <c r="C27" s="28" t="s">
        <v>44</v>
      </c>
      <c r="D27" s="28"/>
      <c r="E27" s="32"/>
      <c r="F27" s="32"/>
      <c r="G27" s="30" t="n">
        <f aca="false">F27-E27</f>
        <v>0</v>
      </c>
      <c r="H27" s="26" t="s">
        <v>45</v>
      </c>
      <c r="I27" s="31" t="n">
        <v>0</v>
      </c>
      <c r="J27" s="34" t="n">
        <f aca="false">SUM(I27:I28)</f>
        <v>0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customFormat="false" ht="15.75" hidden="false" customHeight="true" outlineLevel="0" collapsed="false">
      <c r="A28" s="2"/>
      <c r="B28" s="23" t="n">
        <v>16</v>
      </c>
      <c r="C28" s="28" t="s">
        <v>46</v>
      </c>
      <c r="D28" s="28"/>
      <c r="E28" s="32"/>
      <c r="F28" s="32"/>
      <c r="G28" s="30" t="n">
        <f aca="false">F28-E28</f>
        <v>0</v>
      </c>
      <c r="H28" s="26" t="s">
        <v>47</v>
      </c>
      <c r="I28" s="31" t="n">
        <v>0</v>
      </c>
      <c r="J28" s="1" t="n">
        <f aca="false">COUNT(I27:I28)</f>
        <v>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customFormat="false" ht="15" hidden="false" customHeight="false" outlineLevel="0" collapsed="false">
      <c r="A29" s="2"/>
      <c r="B29" s="37"/>
      <c r="C29" s="38"/>
      <c r="D29" s="38"/>
      <c r="E29" s="39"/>
      <c r="F29" s="39"/>
      <c r="G29" s="30"/>
      <c r="H29" s="26"/>
      <c r="I29" s="40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customFormat="false" ht="15" hidden="false" customHeight="false" outlineLevel="0" collapsed="false">
      <c r="A30" s="2"/>
      <c r="B30" s="41"/>
      <c r="C30" s="42" t="s">
        <v>48</v>
      </c>
      <c r="D30" s="42"/>
      <c r="E30" s="43" t="n">
        <f aca="false">E11</f>
        <v>43775</v>
      </c>
      <c r="F30" s="43" t="n">
        <f aca="false">F28</f>
        <v>0</v>
      </c>
      <c r="G30" s="44" t="n">
        <f aca="false">F30-E30</f>
        <v>-43775</v>
      </c>
      <c r="H30" s="44"/>
      <c r="I30" s="4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customFormat="false" ht="15.6" hidden="false" customHeight="false" outlineLevel="0" collapsed="false">
      <c r="C31" s="46"/>
      <c r="D31" s="46"/>
      <c r="E31" s="46"/>
      <c r="F31" s="46"/>
      <c r="G31" s="46"/>
      <c r="H31" s="46"/>
      <c r="I31" s="46"/>
      <c r="J31" s="47"/>
      <c r="K31" s="48"/>
      <c r="L31" s="47"/>
      <c r="M31" s="48"/>
      <c r="N31" s="48"/>
      <c r="O31" s="47"/>
      <c r="P31" s="48"/>
      <c r="Q31" s="47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="4" customFormat="true" ht="15.6" hidden="false" customHeight="false" outlineLevel="0" collapsed="false">
      <c r="C32" s="49"/>
      <c r="D32" s="49"/>
      <c r="E32" s="49"/>
      <c r="F32" s="49"/>
      <c r="G32" s="49"/>
      <c r="H32" s="49"/>
      <c r="I32" s="49"/>
      <c r="J32" s="50"/>
      <c r="K32" s="51"/>
      <c r="L32" s="50"/>
      <c r="M32" s="51"/>
      <c r="N32" s="51"/>
      <c r="O32" s="50"/>
      <c r="P32" s="51"/>
      <c r="Q32" s="50"/>
    </row>
  </sheetData>
  <mergeCells count="25">
    <mergeCell ref="C1:J2"/>
    <mergeCell ref="E6:G6"/>
    <mergeCell ref="H6:I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6" zeroHeight="false" outlineLevelRow="0" outlineLevelCol="0"/>
  <cols>
    <col collapsed="false" customWidth="true" hidden="false" outlineLevel="0" max="1025" min="1" style="0" width="10.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RowHeight="15.6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31.4"/>
    <col collapsed="false" customWidth="true" hidden="false" outlineLevel="0" max="3" min="3" style="0" width="18.5"/>
    <col collapsed="false" customWidth="true" hidden="false" outlineLevel="0" max="4" min="4" style="0" width="13.1"/>
    <col collapsed="false" customWidth="true" hidden="false" outlineLevel="0" max="5" min="5" style="0" width="18.5"/>
    <col collapsed="false" customWidth="true" hidden="false" outlineLevel="0" max="6" min="6" style="0" width="12.7"/>
    <col collapsed="false" customWidth="true" hidden="false" outlineLevel="0" max="7" min="7" style="0" width="18.5"/>
    <col collapsed="false" customWidth="true" hidden="false" outlineLevel="0" max="8" min="8" style="0" width="24.4"/>
    <col collapsed="false" customWidth="true" hidden="false" outlineLevel="0" max="9" min="9" style="0" width="22.09"/>
    <col collapsed="false" customWidth="true" hidden="false" outlineLevel="0" max="10" min="10" style="0" width="14.6"/>
    <col collapsed="false" customWidth="true" hidden="false" outlineLevel="0" max="11" min="11" style="0" width="16.9"/>
    <col collapsed="false" customWidth="true" hidden="false" outlineLevel="0" max="12" min="12" style="0" width="14.5"/>
    <col collapsed="false" customWidth="true" hidden="false" outlineLevel="0" max="14" min="13" style="0" width="12.4"/>
    <col collapsed="false" customWidth="true" hidden="false" outlineLevel="0" max="15" min="15" style="0" width="12"/>
    <col collapsed="false" customWidth="true" hidden="false" outlineLevel="0" max="16" min="16" style="0" width="14.6"/>
    <col collapsed="false" customWidth="true" hidden="false" outlineLevel="0" max="17" min="17" style="0" width="21.9"/>
    <col collapsed="false" customWidth="true" hidden="false" outlineLevel="0" max="18" min="18" style="0" width="20.6"/>
    <col collapsed="false" customWidth="true" hidden="false" outlineLevel="0" max="19" min="19" style="0" width="19.4"/>
    <col collapsed="false" customWidth="true" hidden="false" outlineLevel="0" max="20" min="20" style="0" width="25.1"/>
    <col collapsed="false" customWidth="true" hidden="false" outlineLevel="0" max="21" min="21" style="0" width="15.9"/>
    <col collapsed="false" customWidth="true" hidden="false" outlineLevel="0" max="22" min="22" style="0" width="14.5"/>
    <col collapsed="false" customWidth="true" hidden="false" outlineLevel="0" max="23" min="23" style="0" width="29.4"/>
    <col collapsed="false" customWidth="true" hidden="false" outlineLevel="0" max="24" min="24" style="0" width="16.4"/>
    <col collapsed="false" customWidth="true" hidden="false" outlineLevel="0" max="25" min="25" style="0" width="16.9"/>
    <col collapsed="false" customWidth="true" hidden="false" outlineLevel="0" max="26" min="26" style="0" width="18.4"/>
    <col collapsed="false" customWidth="true" hidden="false" outlineLevel="0" max="27" min="27" style="0" width="18.6"/>
    <col collapsed="false" customWidth="true" hidden="false" outlineLevel="0" max="28" min="28" style="0" width="14.5"/>
    <col collapsed="false" customWidth="true" hidden="false" outlineLevel="0" max="29" min="29" style="0" width="12.4"/>
    <col collapsed="false" customWidth="true" hidden="false" outlineLevel="0" max="87" min="30" style="0" width="29.4"/>
    <col collapsed="false" customWidth="true" hidden="false" outlineLevel="0" max="88" min="88" style="0" width="30.59"/>
    <col collapsed="false" customWidth="true" hidden="false" outlineLevel="0" max="89" min="89" style="0" width="22.5"/>
    <col collapsed="false" customWidth="true" hidden="false" outlineLevel="0" max="90" min="90" style="0" width="27"/>
    <col collapsed="false" customWidth="true" hidden="false" outlineLevel="0" max="91" min="91" style="0" width="26.5"/>
    <col collapsed="false" customWidth="true" hidden="false" outlineLevel="0" max="1025" min="92" style="0" width="10.49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52" t="s">
        <v>49</v>
      </c>
      <c r="C2" s="52"/>
      <c r="D2" s="52"/>
    </row>
    <row r="3" customFormat="false" ht="5.25" hidden="false" customHeight="true" outlineLevel="0" collapsed="false"/>
    <row r="4" customFormat="false" ht="18.75" hidden="false" customHeight="true" outlineLevel="0" collapsed="false">
      <c r="B4" s="53" t="s">
        <v>50</v>
      </c>
      <c r="C4" s="54" t="s">
        <v>51</v>
      </c>
      <c r="D4" s="55" t="s">
        <v>52</v>
      </c>
      <c r="F4" s="56" t="s">
        <v>53</v>
      </c>
      <c r="G4" s="56"/>
      <c r="H4" s="56"/>
      <c r="I4" s="56"/>
      <c r="J4" s="56"/>
      <c r="K4" s="56"/>
      <c r="L4" s="56"/>
    </row>
    <row r="5" customFormat="false" ht="15" hidden="false" customHeight="false" outlineLevel="0" collapsed="false">
      <c r="B5" s="57" t="s">
        <v>54</v>
      </c>
      <c r="C5" s="58" t="n">
        <v>0.5</v>
      </c>
      <c r="D5" s="59" t="n">
        <v>10000</v>
      </c>
      <c r="F5" s="56"/>
      <c r="G5" s="56"/>
      <c r="H5" s="56"/>
      <c r="I5" s="56"/>
      <c r="J5" s="56"/>
      <c r="K5" s="56"/>
      <c r="L5" s="56"/>
    </row>
    <row r="6" customFormat="false" ht="15" hidden="false" customHeight="false" outlineLevel="0" collapsed="false">
      <c r="B6" s="57" t="s">
        <v>55</v>
      </c>
      <c r="C6" s="58" t="n">
        <v>0.5</v>
      </c>
      <c r="D6" s="59" t="n">
        <v>10000</v>
      </c>
      <c r="F6" s="56"/>
      <c r="G6" s="56"/>
      <c r="H6" s="56"/>
      <c r="I6" s="56"/>
      <c r="J6" s="56"/>
      <c r="K6" s="56"/>
      <c r="L6" s="56"/>
    </row>
    <row r="7" customFormat="false" ht="15" hidden="false" customHeight="false" outlineLevel="0" collapsed="false">
      <c r="B7" s="57" t="s">
        <v>56</v>
      </c>
      <c r="C7" s="58" t="n">
        <v>0.5</v>
      </c>
      <c r="D7" s="59" t="n">
        <v>10000</v>
      </c>
      <c r="F7" s="56"/>
      <c r="G7" s="56"/>
      <c r="H7" s="56"/>
      <c r="I7" s="56"/>
      <c r="J7" s="56"/>
      <c r="K7" s="56"/>
      <c r="L7" s="56"/>
    </row>
    <row r="8" customFormat="false" ht="15" hidden="false" customHeight="false" outlineLevel="0" collapsed="false">
      <c r="B8" s="60" t="s">
        <v>57</v>
      </c>
      <c r="C8" s="61" t="n">
        <v>0.5</v>
      </c>
      <c r="D8" s="62" t="n">
        <v>10000</v>
      </c>
      <c r="F8" s="56"/>
      <c r="G8" s="56"/>
      <c r="H8" s="56"/>
      <c r="I8" s="56"/>
      <c r="J8" s="56"/>
      <c r="K8" s="56"/>
      <c r="L8" s="56"/>
    </row>
    <row r="10" customFormat="false" ht="9.75" hidden="false" customHeight="true" outlineLevel="0" collapsed="false">
      <c r="B10" s="63" t="s">
        <v>58</v>
      </c>
      <c r="C10" s="64" t="str">
        <f aca="false">B5</f>
        <v>Jose Damian Cuscue</v>
      </c>
      <c r="D10" s="64" t="str">
        <f aca="false">B6</f>
        <v>Juan Pablo Acosta</v>
      </c>
      <c r="E10" s="64" t="str">
        <f aca="false">B7</f>
        <v>Sebastian Jose Lagares</v>
      </c>
      <c r="F10" s="64" t="str">
        <f aca="false">B8</f>
        <v>Yulieth Gutierrez</v>
      </c>
      <c r="G10" s="65" t="e">
        <f aca="false">#REF!</f>
        <v>#REF!</v>
      </c>
    </row>
    <row r="11" customFormat="false" ht="15.9" hidden="false" customHeight="false" outlineLevel="0" collapsed="false">
      <c r="B11" s="24" t="str">
        <f aca="false">[1]Planificación!C9</f>
        <v>FASE  DE ANALISIS</v>
      </c>
      <c r="C11" s="58" t="n">
        <f aca="false">SUM(C12:C15)</f>
        <v>1</v>
      </c>
      <c r="D11" s="58" t="n">
        <f aca="false">SUM(D12:D15)</f>
        <v>1</v>
      </c>
      <c r="E11" s="58" t="n">
        <f aca="false">SUM(E12:E15)</f>
        <v>1</v>
      </c>
      <c r="F11" s="58" t="n">
        <f aca="false">SUM(F12:F15)</f>
        <v>1</v>
      </c>
      <c r="G11" s="66" t="n">
        <v>0.6</v>
      </c>
    </row>
    <row r="12" customFormat="false" ht="15.75" hidden="false" customHeight="true" outlineLevel="0" collapsed="false">
      <c r="B12" s="67" t="str">
        <f aca="false">[1]Planificación!C11</f>
        <v>Requerimientos</v>
      </c>
      <c r="C12" s="58" t="n">
        <v>0.3</v>
      </c>
      <c r="D12" s="58" t="n">
        <v>0.3</v>
      </c>
      <c r="E12" s="58" t="n">
        <v>0.3</v>
      </c>
      <c r="F12" s="58" t="n">
        <v>0.3</v>
      </c>
      <c r="G12" s="66"/>
    </row>
    <row r="13" customFormat="false" ht="15.9" hidden="false" customHeight="false" outlineLevel="0" collapsed="false">
      <c r="B13" s="67" t="str">
        <f aca="false">[1]Planificación!C12</f>
        <v>Mapa de Procesos</v>
      </c>
      <c r="C13" s="58" t="n">
        <v>0.2</v>
      </c>
      <c r="D13" s="58" t="n">
        <v>0.2</v>
      </c>
      <c r="E13" s="58" t="n">
        <v>0.2</v>
      </c>
      <c r="F13" s="58" t="n">
        <v>0.2</v>
      </c>
      <c r="G13" s="66"/>
    </row>
    <row r="14" customFormat="false" ht="15.9" hidden="false" customHeight="false" outlineLevel="0" collapsed="false">
      <c r="B14" s="67" t="str">
        <f aca="false">[1]Planificación!C13</f>
        <v>Calidad Software</v>
      </c>
      <c r="C14" s="58" t="n">
        <v>0.3</v>
      </c>
      <c r="D14" s="58" t="n">
        <v>0.3</v>
      </c>
      <c r="E14" s="58" t="n">
        <v>0.3</v>
      </c>
      <c r="F14" s="58" t="n">
        <v>0.3</v>
      </c>
      <c r="G14" s="66"/>
    </row>
    <row r="15" customFormat="false" ht="15.9" hidden="false" customHeight="false" outlineLevel="0" collapsed="false">
      <c r="B15" s="67" t="str">
        <f aca="false">[1]Planificación!C14</f>
        <v>Diagrama Gantt/ costos / Recursos</v>
      </c>
      <c r="C15" s="58" t="n">
        <v>0.2</v>
      </c>
      <c r="D15" s="58" t="n">
        <v>0.2</v>
      </c>
      <c r="E15" s="58" t="n">
        <v>0.2</v>
      </c>
      <c r="F15" s="58" t="n">
        <v>0.2</v>
      </c>
      <c r="G15" s="66"/>
    </row>
    <row r="16" customFormat="false" ht="15.9" hidden="false" customHeight="false" outlineLevel="0" collapsed="false">
      <c r="B16" s="24" t="str">
        <f aca="false">[1]Planificación!C15</f>
        <v>FASE DE DISEÑO</v>
      </c>
      <c r="C16" s="58"/>
      <c r="D16" s="58"/>
      <c r="E16" s="58"/>
      <c r="F16" s="58"/>
      <c r="G16" s="66"/>
    </row>
    <row r="17" customFormat="false" ht="15.9" hidden="false" customHeight="false" outlineLevel="0" collapsed="false">
      <c r="B17" s="67" t="str">
        <f aca="false">[1]Planificación!C16</f>
        <v>Casos de Uso</v>
      </c>
      <c r="C17" s="58" t="n">
        <v>0.6</v>
      </c>
      <c r="D17" s="58" t="n">
        <v>0.6</v>
      </c>
      <c r="E17" s="58" t="n">
        <v>0.5</v>
      </c>
      <c r="F17" s="58" t="n">
        <v>0.5</v>
      </c>
      <c r="G17" s="66"/>
    </row>
    <row r="18" customFormat="false" ht="15.9" hidden="false" customHeight="false" outlineLevel="0" collapsed="false">
      <c r="B18" s="67" t="str">
        <f aca="false">[1]Planificación!C17</f>
        <v>Diagrama de Clases</v>
      </c>
      <c r="C18" s="58" t="n">
        <v>0.5</v>
      </c>
      <c r="D18" s="58" t="n">
        <v>0.4</v>
      </c>
      <c r="E18" s="58" t="n">
        <v>0.4</v>
      </c>
      <c r="F18" s="58" t="n">
        <v>0.4</v>
      </c>
      <c r="G18" s="66"/>
      <c r="M18" s="68"/>
    </row>
    <row r="19" customFormat="false" ht="15.9" hidden="false" customHeight="false" outlineLevel="0" collapsed="false">
      <c r="B19" s="67" t="str">
        <f aca="false">[1]Planificación!C18</f>
        <v>Diagramas Distribución</v>
      </c>
      <c r="C19" s="58" t="n">
        <v>0.4</v>
      </c>
      <c r="D19" s="58" t="n">
        <v>0.4</v>
      </c>
      <c r="E19" s="58" t="n">
        <v>0.5</v>
      </c>
      <c r="F19" s="58" t="n">
        <v>0.4</v>
      </c>
      <c r="G19" s="66"/>
    </row>
    <row r="20" customFormat="false" ht="15.9" hidden="false" customHeight="false" outlineLevel="0" collapsed="false">
      <c r="B20" s="67" t="str">
        <f aca="false">[1]Planificación!C19</f>
        <v>Diagrama Relacional</v>
      </c>
      <c r="C20" s="58" t="n">
        <v>0.4</v>
      </c>
      <c r="D20" s="58" t="n">
        <v>0.4</v>
      </c>
      <c r="E20" s="58" t="n">
        <v>0.5</v>
      </c>
      <c r="F20" s="58" t="n">
        <v>0.4</v>
      </c>
      <c r="G20" s="66"/>
    </row>
    <row r="21" customFormat="false" ht="15.9" hidden="false" customHeight="false" outlineLevel="0" collapsed="false">
      <c r="B21" s="67" t="str">
        <f aca="false">[1]Planificación!C20</f>
        <v>Diccionario de Datos</v>
      </c>
      <c r="C21" s="58"/>
      <c r="D21" s="58"/>
      <c r="E21" s="58"/>
      <c r="F21" s="58"/>
      <c r="G21" s="66"/>
    </row>
    <row r="22" customFormat="false" ht="15.9" hidden="false" customHeight="false" outlineLevel="0" collapsed="false">
      <c r="B22" s="67" t="str">
        <f aca="false">[1]Planificación!C21</f>
        <v>Mockup del sistema</v>
      </c>
      <c r="C22" s="58" t="n">
        <v>0.4</v>
      </c>
      <c r="D22" s="58" t="n">
        <v>0.5</v>
      </c>
      <c r="E22" s="58" t="n">
        <v>0.4</v>
      </c>
      <c r="F22" s="58" t="n">
        <v>0.4</v>
      </c>
      <c r="G22" s="66"/>
    </row>
    <row r="23" customFormat="false" ht="15.9" hidden="false" customHeight="false" outlineLevel="0" collapsed="false">
      <c r="B23" s="67" t="str">
        <f aca="false">[1]Planificación!C22</f>
        <v>Arquitectura del sistema</v>
      </c>
      <c r="C23" s="58"/>
      <c r="D23" s="58"/>
      <c r="E23" s="58"/>
      <c r="F23" s="58"/>
      <c r="G23" s="66"/>
    </row>
    <row r="24" customFormat="false" ht="15.9" hidden="false" customHeight="false" outlineLevel="0" collapsed="false">
      <c r="B24" s="24" t="str">
        <f aca="false">[1]Planificación!C23</f>
        <v>FASE DESARROLLO</v>
      </c>
      <c r="C24" s="58"/>
      <c r="D24" s="58"/>
      <c r="E24" s="58"/>
      <c r="F24" s="58"/>
      <c r="G24" s="66"/>
    </row>
    <row r="25" customFormat="false" ht="15.9" hidden="false" customHeight="false" outlineLevel="0" collapsed="false">
      <c r="B25" s="67" t="str">
        <f aca="false">[1]Planificación!C24</f>
        <v>Desarrollo de interfaces</v>
      </c>
      <c r="C25" s="58"/>
      <c r="D25" s="58"/>
      <c r="E25" s="58"/>
      <c r="F25" s="58"/>
      <c r="G25" s="66"/>
    </row>
    <row r="26" customFormat="false" ht="15.9" hidden="false" customHeight="false" outlineLevel="0" collapsed="false">
      <c r="B26" s="67" t="str">
        <f aca="false">[1]Planificación!C25</f>
        <v>Desarrollo del sistema</v>
      </c>
      <c r="C26" s="58"/>
      <c r="D26" s="58"/>
      <c r="E26" s="58"/>
      <c r="F26" s="58"/>
      <c r="G26" s="66"/>
    </row>
    <row r="27" customFormat="false" ht="30" hidden="false" customHeight="false" outlineLevel="0" collapsed="false">
      <c r="B27" s="24" t="str">
        <f aca="false">[1]Planificación!C26</f>
        <v>FASE DE PRUEBAS / INTEGRACIÓN</v>
      </c>
      <c r="C27" s="58"/>
      <c r="D27" s="58"/>
      <c r="E27" s="58"/>
      <c r="F27" s="58"/>
      <c r="G27" s="66"/>
    </row>
    <row r="28" customFormat="false" ht="15.9" hidden="false" customHeight="false" outlineLevel="0" collapsed="false">
      <c r="B28" s="67" t="str">
        <f aca="false">[1]Planificación!C27</f>
        <v>Pruebas del sistema</v>
      </c>
      <c r="C28" s="58"/>
      <c r="D28" s="58"/>
      <c r="E28" s="58"/>
      <c r="F28" s="58"/>
      <c r="G28" s="66"/>
    </row>
    <row r="29" customFormat="false" ht="15.75" hidden="false" customHeight="true" outlineLevel="0" collapsed="false">
      <c r="B29" s="69" t="str">
        <f aca="false">[1]Planificación!C28</f>
        <v>Documentación / Manuales</v>
      </c>
      <c r="C29" s="61"/>
      <c r="D29" s="61"/>
      <c r="E29" s="61"/>
      <c r="F29" s="61"/>
      <c r="G29" s="70"/>
    </row>
    <row r="30" customFormat="false" ht="15" hidden="false" customHeight="false" outlineLevel="0" collapsed="false"/>
    <row r="31" customFormat="false" ht="15" hidden="false" customHeight="false" outlineLevel="0" collapsed="false">
      <c r="B31" s="52" t="s">
        <v>49</v>
      </c>
      <c r="C31" s="52"/>
      <c r="D31" s="52"/>
    </row>
  </sheetData>
  <mergeCells count="3">
    <mergeCell ref="B2:D2"/>
    <mergeCell ref="F4:L8"/>
    <mergeCell ref="B31:D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30"/>
  <sheetViews>
    <sheetView showFormulas="false" showGridLines="true" showRowColHeaders="true" showZeros="true" rightToLeft="false" tabSelected="true" showOutlineSymbols="true" defaultGridColor="true" view="normal" topLeftCell="G1" colorId="64" zoomScale="80" zoomScaleNormal="80" zoomScalePageLayoutView="100" workbookViewId="0">
      <selection pane="topLeft" activeCell="F30" activeCellId="0" sqref="F30"/>
    </sheetView>
  </sheetViews>
  <sheetFormatPr defaultRowHeight="15.6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28"/>
    <col collapsed="false" customWidth="true" hidden="false" outlineLevel="0" max="9" min="3" style="0" width="10.49"/>
    <col collapsed="false" customWidth="true" hidden="false" outlineLevel="0" max="10" min="10" style="0" width="14.6"/>
    <col collapsed="false" customWidth="true" hidden="false" outlineLevel="0" max="11" min="11" style="0" width="10.49"/>
    <col collapsed="false" customWidth="true" hidden="false" outlineLevel="0" max="13" min="12" style="0" width="13.1"/>
    <col collapsed="false" customWidth="true" hidden="false" outlineLevel="0" max="14" min="14" style="0" width="10.49"/>
    <col collapsed="false" customWidth="true" hidden="false" outlineLevel="0" max="15" min="15" style="0" width="23.9"/>
    <col collapsed="false" customWidth="true" hidden="false" outlineLevel="0" max="1025" min="16" style="0" width="10.49"/>
  </cols>
  <sheetData>
    <row r="1" customFormat="false" ht="15" hidden="false" customHeight="false" outlineLevel="0" collapsed="false"/>
    <row r="2" customFormat="false" ht="15" hidden="false" customHeight="false" outlineLevel="0" collapsed="false">
      <c r="L2" s="71" t="s">
        <v>59</v>
      </c>
      <c r="M2" s="72" t="n">
        <f aca="false">M7</f>
        <v>580200</v>
      </c>
      <c r="N2" s="72"/>
    </row>
    <row r="3" customFormat="false" ht="15" hidden="false" customHeight="false" outlineLevel="0" collapsed="false">
      <c r="L3" s="71"/>
      <c r="M3" s="72"/>
      <c r="N3" s="72"/>
    </row>
    <row r="4" customFormat="false" ht="15" hidden="false" customHeight="false" outlineLevel="0" collapsed="false">
      <c r="C4" s="73"/>
      <c r="D4" s="74"/>
      <c r="E4" s="74"/>
      <c r="F4" s="74"/>
      <c r="G4" s="73"/>
      <c r="H4" s="74"/>
      <c r="I4" s="74"/>
      <c r="J4" s="73"/>
      <c r="K4" s="74"/>
      <c r="L4" s="74"/>
    </row>
    <row r="5" customFormat="false" ht="15" hidden="false" customHeight="false" outlineLevel="0" collapsed="false">
      <c r="B5" s="11"/>
      <c r="C5" s="75" t="s">
        <v>60</v>
      </c>
      <c r="D5" s="75"/>
      <c r="E5" s="75"/>
      <c r="F5" s="75" t="s">
        <v>61</v>
      </c>
      <c r="G5" s="75"/>
      <c r="H5" s="75"/>
      <c r="I5" s="75"/>
      <c r="J5" s="76" t="s">
        <v>62</v>
      </c>
      <c r="K5" s="76"/>
      <c r="L5" s="76"/>
      <c r="M5" s="77" t="s">
        <v>63</v>
      </c>
      <c r="N5" s="77" t="s">
        <v>64</v>
      </c>
      <c r="O5" s="78" t="s">
        <v>65</v>
      </c>
    </row>
    <row r="6" customFormat="false" ht="29.05" hidden="false" customHeight="false" outlineLevel="0" collapsed="false">
      <c r="B6" s="79" t="s">
        <v>7</v>
      </c>
      <c r="C6" s="80" t="s">
        <v>66</v>
      </c>
      <c r="D6" s="81" t="s">
        <v>67</v>
      </c>
      <c r="E6" s="81" t="s">
        <v>68</v>
      </c>
      <c r="F6" s="80" t="s">
        <v>69</v>
      </c>
      <c r="G6" s="81" t="s">
        <v>70</v>
      </c>
      <c r="H6" s="81" t="s">
        <v>71</v>
      </c>
      <c r="I6" s="82" t="s">
        <v>68</v>
      </c>
      <c r="J6" s="81" t="s">
        <v>72</v>
      </c>
      <c r="K6" s="83" t="s">
        <v>73</v>
      </c>
      <c r="L6" s="82" t="s">
        <v>68</v>
      </c>
      <c r="M6" s="77"/>
      <c r="N6" s="77"/>
      <c r="O6" s="84" t="s">
        <v>74</v>
      </c>
    </row>
    <row r="7" customFormat="false" ht="15" hidden="false" customHeight="false" outlineLevel="0" collapsed="false">
      <c r="B7" s="85" t="s">
        <v>13</v>
      </c>
      <c r="C7" s="86"/>
      <c r="D7" s="87"/>
      <c r="E7" s="88"/>
      <c r="F7" s="89"/>
      <c r="G7" s="90"/>
      <c r="H7" s="91"/>
      <c r="I7" s="92"/>
      <c r="J7" s="90"/>
      <c r="K7" s="91"/>
      <c r="L7" s="91"/>
      <c r="M7" s="93" t="n">
        <f aca="false">M8+M13+M21+M24</f>
        <v>580200</v>
      </c>
      <c r="N7" s="93" t="n">
        <f aca="false">SUM(N8:N27)</f>
        <v>0</v>
      </c>
      <c r="O7" s="93" t="n">
        <f aca="false">M7-N7</f>
        <v>580200</v>
      </c>
    </row>
    <row r="8" customFormat="false" ht="15.9" hidden="false" customHeight="false" outlineLevel="0" collapsed="false">
      <c r="B8" s="94" t="str">
        <f aca="false">[1]Planificación!C9</f>
        <v>FASE  DE ANALISIS</v>
      </c>
      <c r="C8" s="95"/>
      <c r="D8" s="95"/>
      <c r="E8" s="96" t="n">
        <f aca="false">SUM(E9:E12)</f>
        <v>360000</v>
      </c>
      <c r="F8" s="97"/>
      <c r="G8" s="97"/>
      <c r="H8" s="97"/>
      <c r="I8" s="96" t="n">
        <f aca="false">SUM(I9:I12)</f>
        <v>45200</v>
      </c>
      <c r="J8" s="98"/>
      <c r="K8" s="98"/>
      <c r="L8" s="99" t="n">
        <f aca="false">SUM(L9:L12)</f>
        <v>20000</v>
      </c>
      <c r="M8" s="100" t="n">
        <f aca="false">E8+I8+L8</f>
        <v>425200</v>
      </c>
      <c r="N8" s="101"/>
      <c r="O8" s="102"/>
    </row>
    <row r="9" customFormat="false" ht="15.9" hidden="false" customHeight="false" outlineLevel="0" collapsed="false">
      <c r="B9" s="103" t="str">
        <f aca="false">[1]Planificación!C11</f>
        <v>Requerimientos</v>
      </c>
      <c r="C9" s="104" t="n">
        <v>10</v>
      </c>
      <c r="D9" s="105" t="n">
        <v>4000</v>
      </c>
      <c r="E9" s="106" t="n">
        <f aca="false">C9*D9</f>
        <v>40000</v>
      </c>
      <c r="F9" s="107" t="s">
        <v>75</v>
      </c>
      <c r="G9" s="108" t="n">
        <v>10</v>
      </c>
      <c r="H9" s="105" t="n">
        <v>120</v>
      </c>
      <c r="I9" s="106" t="n">
        <f aca="false">G9*H9</f>
        <v>1200</v>
      </c>
      <c r="J9" s="109" t="s">
        <v>76</v>
      </c>
      <c r="K9" s="105" t="n">
        <v>5000</v>
      </c>
      <c r="L9" s="106" t="n">
        <f aca="false">K9</f>
        <v>5000</v>
      </c>
      <c r="M9" s="110" t="n">
        <f aca="false">SUM(E9+I9+L9)</f>
        <v>46200</v>
      </c>
      <c r="N9" s="111"/>
      <c r="O9" s="112" t="n">
        <f aca="false">M9-N9</f>
        <v>46200</v>
      </c>
    </row>
    <row r="10" customFormat="false" ht="15.9" hidden="false" customHeight="false" outlineLevel="0" collapsed="false">
      <c r="B10" s="103" t="str">
        <f aca="false">[1]Planificación!C12</f>
        <v>Mapa de Procesos</v>
      </c>
      <c r="C10" s="104" t="n">
        <v>20</v>
      </c>
      <c r="D10" s="105" t="n">
        <v>4000</v>
      </c>
      <c r="E10" s="106" t="n">
        <f aca="false">C10*D10</f>
        <v>80000</v>
      </c>
      <c r="F10" s="107" t="s">
        <v>77</v>
      </c>
      <c r="G10" s="108" t="n">
        <v>10</v>
      </c>
      <c r="H10" s="105" t="n">
        <v>200</v>
      </c>
      <c r="I10" s="106" t="n">
        <f aca="false">G10*H10</f>
        <v>2000</v>
      </c>
      <c r="J10" s="109" t="s">
        <v>78</v>
      </c>
      <c r="K10" s="105" t="n">
        <v>5000</v>
      </c>
      <c r="L10" s="106" t="n">
        <f aca="false">K10</f>
        <v>5000</v>
      </c>
      <c r="M10" s="110" t="n">
        <f aca="false">SUM(E10+I10+L10)</f>
        <v>87000</v>
      </c>
      <c r="N10" s="111"/>
      <c r="O10" s="112" t="n">
        <f aca="false">M10-N10</f>
        <v>87000</v>
      </c>
    </row>
    <row r="11" customFormat="false" ht="15.9" hidden="false" customHeight="false" outlineLevel="0" collapsed="false">
      <c r="B11" s="103" t="str">
        <f aca="false">[1]Planificación!C13</f>
        <v>Calidad Software</v>
      </c>
      <c r="C11" s="104" t="n">
        <v>35</v>
      </c>
      <c r="D11" s="105" t="n">
        <v>6000</v>
      </c>
      <c r="E11" s="106" t="n">
        <f aca="false">C11*D11</f>
        <v>210000</v>
      </c>
      <c r="F11" s="107" t="s">
        <v>79</v>
      </c>
      <c r="G11" s="108" t="n">
        <v>20</v>
      </c>
      <c r="H11" s="105" t="n">
        <v>2000</v>
      </c>
      <c r="I11" s="106" t="n">
        <f aca="false">G11*H11</f>
        <v>40000</v>
      </c>
      <c r="J11" s="109" t="s">
        <v>80</v>
      </c>
      <c r="K11" s="105" t="n">
        <v>10000</v>
      </c>
      <c r="L11" s="106" t="n">
        <f aca="false">K11</f>
        <v>10000</v>
      </c>
      <c r="M11" s="110" t="n">
        <f aca="false">SUM(E11+I11+L11)</f>
        <v>260000</v>
      </c>
      <c r="N11" s="111"/>
      <c r="O11" s="112" t="n">
        <f aca="false">M11-N11</f>
        <v>260000</v>
      </c>
    </row>
    <row r="12" customFormat="false" ht="30" hidden="false" customHeight="false" outlineLevel="0" collapsed="false">
      <c r="B12" s="103" t="str">
        <f aca="false">[1]Planificación!C14</f>
        <v>Diagrama Gantt/ costos / Recursos</v>
      </c>
      <c r="C12" s="104" t="n">
        <v>10</v>
      </c>
      <c r="D12" s="105" t="n">
        <v>3000</v>
      </c>
      <c r="E12" s="106" t="n">
        <f aca="false">C12*D12</f>
        <v>30000</v>
      </c>
      <c r="F12" s="107" t="s">
        <v>81</v>
      </c>
      <c r="G12" s="108" t="n">
        <v>10</v>
      </c>
      <c r="H12" s="105" t="n">
        <v>200</v>
      </c>
      <c r="I12" s="106" t="n">
        <f aca="false">G12*H12</f>
        <v>2000</v>
      </c>
      <c r="J12" s="109"/>
      <c r="K12" s="105"/>
      <c r="L12" s="106" t="n">
        <f aca="false">K12</f>
        <v>0</v>
      </c>
      <c r="M12" s="110" t="n">
        <f aca="false">SUM(E12+I12+L12)</f>
        <v>32000</v>
      </c>
      <c r="N12" s="111"/>
      <c r="O12" s="112" t="n">
        <f aca="false">M12-N12</f>
        <v>32000</v>
      </c>
    </row>
    <row r="13" customFormat="false" ht="15.9" hidden="false" customHeight="false" outlineLevel="0" collapsed="false">
      <c r="B13" s="94" t="str">
        <f aca="false">[1]Planificación!C15</f>
        <v>FASE DE DISEÑO</v>
      </c>
      <c r="C13" s="95"/>
      <c r="D13" s="95"/>
      <c r="E13" s="96" t="n">
        <f aca="false">SUM(E14:E20)</f>
        <v>155000</v>
      </c>
      <c r="F13" s="113"/>
      <c r="G13" s="113"/>
      <c r="H13" s="113"/>
      <c r="I13" s="96" t="n">
        <f aca="false">SUM(I14:I20)</f>
        <v>0</v>
      </c>
      <c r="J13" s="114"/>
      <c r="K13" s="114"/>
      <c r="L13" s="96" t="n">
        <f aca="false">SUM(L14:L20)</f>
        <v>0</v>
      </c>
      <c r="M13" s="115" t="n">
        <f aca="false">E13+I13+L13</f>
        <v>155000</v>
      </c>
      <c r="N13" s="111"/>
      <c r="O13" s="112" t="n">
        <f aca="false">M13-N13</f>
        <v>155000</v>
      </c>
    </row>
    <row r="14" customFormat="false" ht="15.9" hidden="false" customHeight="false" outlineLevel="0" collapsed="false">
      <c r="B14" s="103" t="str">
        <f aca="false">[1]Planificación!C16</f>
        <v>Casos de Uso</v>
      </c>
      <c r="C14" s="104" t="n">
        <v>7</v>
      </c>
      <c r="D14" s="105" t="n">
        <v>3000</v>
      </c>
      <c r="E14" s="106" t="n">
        <f aca="false">C14*D14</f>
        <v>21000</v>
      </c>
      <c r="F14" s="107"/>
      <c r="G14" s="108"/>
      <c r="H14" s="105"/>
      <c r="I14" s="106" t="n">
        <f aca="false">G14*H14</f>
        <v>0</v>
      </c>
      <c r="J14" s="109"/>
      <c r="K14" s="105"/>
      <c r="L14" s="106" t="n">
        <f aca="false">K14</f>
        <v>0</v>
      </c>
      <c r="M14" s="110" t="n">
        <f aca="false">SUM(E14+I14+L14)</f>
        <v>21000</v>
      </c>
      <c r="N14" s="111"/>
      <c r="O14" s="112" t="n">
        <f aca="false">M14-N14</f>
        <v>21000</v>
      </c>
    </row>
    <row r="15" customFormat="false" ht="15.9" hidden="false" customHeight="false" outlineLevel="0" collapsed="false">
      <c r="B15" s="103" t="str">
        <f aca="false">[1]Planificación!C17</f>
        <v>Diagrama de Clases</v>
      </c>
      <c r="C15" s="104"/>
      <c r="D15" s="105"/>
      <c r="E15" s="106" t="n">
        <f aca="false">C15*D15</f>
        <v>0</v>
      </c>
      <c r="F15" s="107"/>
      <c r="G15" s="108"/>
      <c r="H15" s="105"/>
      <c r="I15" s="106" t="n">
        <f aca="false">G15*H15</f>
        <v>0</v>
      </c>
      <c r="J15" s="109"/>
      <c r="K15" s="105"/>
      <c r="L15" s="106" t="n">
        <f aca="false">K15</f>
        <v>0</v>
      </c>
      <c r="M15" s="110" t="n">
        <f aca="false">SUM(E15+I15+L15)</f>
        <v>0</v>
      </c>
      <c r="N15" s="111"/>
      <c r="O15" s="112" t="n">
        <f aca="false">M15-N15</f>
        <v>0</v>
      </c>
    </row>
    <row r="16" customFormat="false" ht="15.9" hidden="false" customHeight="false" outlineLevel="0" collapsed="false">
      <c r="B16" s="103" t="str">
        <f aca="false">[1]Planificación!C18</f>
        <v>Diagramas Distribución</v>
      </c>
      <c r="C16" s="104" t="n">
        <v>9</v>
      </c>
      <c r="D16" s="105" t="n">
        <v>3000</v>
      </c>
      <c r="E16" s="106" t="n">
        <f aca="false">C16*D16</f>
        <v>27000</v>
      </c>
      <c r="F16" s="107"/>
      <c r="G16" s="108"/>
      <c r="H16" s="105"/>
      <c r="I16" s="106" t="n">
        <f aca="false">G16*H16</f>
        <v>0</v>
      </c>
      <c r="J16" s="109"/>
      <c r="K16" s="105"/>
      <c r="L16" s="106" t="n">
        <f aca="false">K16</f>
        <v>0</v>
      </c>
      <c r="M16" s="110" t="n">
        <f aca="false">SUM(E16+I16+L16)</f>
        <v>27000</v>
      </c>
      <c r="N16" s="111"/>
      <c r="O16" s="112" t="n">
        <f aca="false">M16-N16</f>
        <v>27000</v>
      </c>
    </row>
    <row r="17" customFormat="false" ht="15.9" hidden="false" customHeight="false" outlineLevel="0" collapsed="false">
      <c r="B17" s="103" t="str">
        <f aca="false">[1]Planificación!C19</f>
        <v>Diagrama Relacional</v>
      </c>
      <c r="C17" s="104" t="n">
        <v>9</v>
      </c>
      <c r="D17" s="105" t="n">
        <v>3000</v>
      </c>
      <c r="E17" s="106" t="n">
        <f aca="false">C17*D17</f>
        <v>27000</v>
      </c>
      <c r="F17" s="107"/>
      <c r="G17" s="108"/>
      <c r="H17" s="105"/>
      <c r="I17" s="106" t="n">
        <f aca="false">G17*H17</f>
        <v>0</v>
      </c>
      <c r="J17" s="109"/>
      <c r="K17" s="105"/>
      <c r="L17" s="106" t="n">
        <f aca="false">K17</f>
        <v>0</v>
      </c>
      <c r="M17" s="110" t="n">
        <f aca="false">SUM(E17+I17+L17)</f>
        <v>27000</v>
      </c>
      <c r="N17" s="111"/>
      <c r="O17" s="112" t="n">
        <f aca="false">M17-N17</f>
        <v>27000</v>
      </c>
    </row>
    <row r="18" customFormat="false" ht="15.9" hidden="false" customHeight="false" outlineLevel="0" collapsed="false">
      <c r="B18" s="103" t="str">
        <f aca="false">[1]Planificación!C20</f>
        <v>Diccionario de Datos</v>
      </c>
      <c r="C18" s="104"/>
      <c r="D18" s="105"/>
      <c r="E18" s="106" t="n">
        <f aca="false">C18*D18</f>
        <v>0</v>
      </c>
      <c r="F18" s="107"/>
      <c r="G18" s="108"/>
      <c r="H18" s="105"/>
      <c r="I18" s="106" t="n">
        <f aca="false">G18*H18</f>
        <v>0</v>
      </c>
      <c r="J18" s="109"/>
      <c r="K18" s="105"/>
      <c r="L18" s="106" t="n">
        <f aca="false">K18</f>
        <v>0</v>
      </c>
      <c r="M18" s="110" t="n">
        <f aca="false">SUM(E18+I18+L18)</f>
        <v>0</v>
      </c>
      <c r="N18" s="111"/>
      <c r="O18" s="112" t="n">
        <f aca="false">M18-N18</f>
        <v>0</v>
      </c>
    </row>
    <row r="19" customFormat="false" ht="15.9" hidden="false" customHeight="false" outlineLevel="0" collapsed="false">
      <c r="B19" s="103" t="str">
        <f aca="false">[1]Planificación!C21</f>
        <v>Mockup del sistema</v>
      </c>
      <c r="C19" s="104" t="n">
        <v>20</v>
      </c>
      <c r="D19" s="105" t="n">
        <v>4000</v>
      </c>
      <c r="E19" s="106" t="n">
        <f aca="false">C19*D19</f>
        <v>80000</v>
      </c>
      <c r="F19" s="107"/>
      <c r="G19" s="108"/>
      <c r="H19" s="105"/>
      <c r="I19" s="106" t="n">
        <f aca="false">G19*H19</f>
        <v>0</v>
      </c>
      <c r="J19" s="109"/>
      <c r="K19" s="105"/>
      <c r="L19" s="106" t="n">
        <f aca="false">K19</f>
        <v>0</v>
      </c>
      <c r="M19" s="110" t="n">
        <f aca="false">SUM(E19+I19+L19)</f>
        <v>80000</v>
      </c>
      <c r="N19" s="111"/>
      <c r="O19" s="112" t="n">
        <f aca="false">M19-N19</f>
        <v>80000</v>
      </c>
    </row>
    <row r="20" customFormat="false" ht="15.9" hidden="false" customHeight="false" outlineLevel="0" collapsed="false">
      <c r="B20" s="103" t="str">
        <f aca="false">[1]Planificación!C22</f>
        <v>Arquitectura del sistema</v>
      </c>
      <c r="C20" s="104"/>
      <c r="D20" s="105"/>
      <c r="E20" s="106" t="n">
        <f aca="false">C20*D20</f>
        <v>0</v>
      </c>
      <c r="F20" s="107"/>
      <c r="G20" s="108"/>
      <c r="H20" s="105"/>
      <c r="I20" s="106" t="n">
        <f aca="false">G20*H20</f>
        <v>0</v>
      </c>
      <c r="J20" s="109"/>
      <c r="K20" s="105"/>
      <c r="L20" s="106" t="n">
        <f aca="false">K20</f>
        <v>0</v>
      </c>
      <c r="M20" s="110" t="n">
        <f aca="false">SUM(E20+I20+L20)</f>
        <v>0</v>
      </c>
      <c r="N20" s="111"/>
      <c r="O20" s="112" t="n">
        <f aca="false">M20-N20</f>
        <v>0</v>
      </c>
    </row>
    <row r="21" customFormat="false" ht="15.9" hidden="false" customHeight="false" outlineLevel="0" collapsed="false">
      <c r="B21" s="94" t="str">
        <f aca="false">[1]Planificación!C23</f>
        <v>FASE DESARROLLO</v>
      </c>
      <c r="C21" s="95"/>
      <c r="D21" s="95"/>
      <c r="E21" s="96" t="n">
        <f aca="false">SUM(E22:E23)</f>
        <v>0</v>
      </c>
      <c r="F21" s="113"/>
      <c r="G21" s="113"/>
      <c r="H21" s="113"/>
      <c r="I21" s="96" t="n">
        <f aca="false">SUM(I22:I23)</f>
        <v>0</v>
      </c>
      <c r="J21" s="114"/>
      <c r="K21" s="114"/>
      <c r="L21" s="96" t="n">
        <f aca="false">SUM(L22:L23)</f>
        <v>0</v>
      </c>
      <c r="M21" s="115" t="n">
        <f aca="false">E21+I21+L21</f>
        <v>0</v>
      </c>
      <c r="N21" s="111"/>
      <c r="O21" s="112" t="n">
        <f aca="false">M21-N21</f>
        <v>0</v>
      </c>
    </row>
    <row r="22" customFormat="false" ht="15.9" hidden="false" customHeight="false" outlineLevel="0" collapsed="false">
      <c r="B22" s="103" t="str">
        <f aca="false">[1]Planificación!C24</f>
        <v>Desarrollo de interfaces</v>
      </c>
      <c r="C22" s="104"/>
      <c r="D22" s="105"/>
      <c r="E22" s="106" t="n">
        <f aca="false">C22*D22</f>
        <v>0</v>
      </c>
      <c r="F22" s="107"/>
      <c r="G22" s="108"/>
      <c r="H22" s="105"/>
      <c r="I22" s="106" t="n">
        <f aca="false">G22*H22</f>
        <v>0</v>
      </c>
      <c r="J22" s="109"/>
      <c r="K22" s="105"/>
      <c r="L22" s="106" t="n">
        <f aca="false">K22</f>
        <v>0</v>
      </c>
      <c r="M22" s="110" t="n">
        <f aca="false">SUM(E22+I22+L22)</f>
        <v>0</v>
      </c>
      <c r="N22" s="111"/>
      <c r="O22" s="112" t="n">
        <f aca="false">M22-N22</f>
        <v>0</v>
      </c>
    </row>
    <row r="23" customFormat="false" ht="15.9" hidden="false" customHeight="false" outlineLevel="0" collapsed="false">
      <c r="B23" s="103" t="str">
        <f aca="false">[1]Planificación!C25</f>
        <v>Desarrollo del sistema</v>
      </c>
      <c r="C23" s="104"/>
      <c r="D23" s="105"/>
      <c r="E23" s="106" t="n">
        <f aca="false">C23*D23</f>
        <v>0</v>
      </c>
      <c r="F23" s="107"/>
      <c r="G23" s="108"/>
      <c r="H23" s="105"/>
      <c r="I23" s="106" t="n">
        <f aca="false">G23*H23</f>
        <v>0</v>
      </c>
      <c r="J23" s="109"/>
      <c r="K23" s="105"/>
      <c r="L23" s="106" t="n">
        <f aca="false">K23</f>
        <v>0</v>
      </c>
      <c r="M23" s="110" t="n">
        <f aca="false">SUM(E23+I23+L23)</f>
        <v>0</v>
      </c>
      <c r="N23" s="111"/>
      <c r="O23" s="112" t="n">
        <f aca="false">M23-N23</f>
        <v>0</v>
      </c>
    </row>
    <row r="24" customFormat="false" ht="30" hidden="false" customHeight="false" outlineLevel="0" collapsed="false">
      <c r="B24" s="94" t="str">
        <f aca="false">[1]Planificación!C26</f>
        <v>FASE DE PRUEBAS / INTEGRACIÓN</v>
      </c>
      <c r="C24" s="95"/>
      <c r="D24" s="95"/>
      <c r="E24" s="96" t="n">
        <f aca="false">SUM(E25:E26)</f>
        <v>0</v>
      </c>
      <c r="F24" s="113"/>
      <c r="G24" s="113"/>
      <c r="H24" s="113"/>
      <c r="I24" s="96" t="n">
        <f aca="false">SUM(I25:I26)</f>
        <v>0</v>
      </c>
      <c r="J24" s="114"/>
      <c r="K24" s="114"/>
      <c r="L24" s="96" t="n">
        <f aca="false">SUM(L25:L26)</f>
        <v>0</v>
      </c>
      <c r="M24" s="115" t="n">
        <f aca="false">E24+I24+L24</f>
        <v>0</v>
      </c>
      <c r="N24" s="111"/>
      <c r="O24" s="112" t="n">
        <f aca="false">M24-N24</f>
        <v>0</v>
      </c>
    </row>
    <row r="25" customFormat="false" ht="15.75" hidden="false" customHeight="true" outlineLevel="0" collapsed="false">
      <c r="B25" s="103" t="str">
        <f aca="false">[1]Planificación!C27</f>
        <v>Pruebas del sistema</v>
      </c>
      <c r="C25" s="104"/>
      <c r="D25" s="105"/>
      <c r="E25" s="106" t="n">
        <f aca="false">C25*D25</f>
        <v>0</v>
      </c>
      <c r="F25" s="107"/>
      <c r="G25" s="108"/>
      <c r="H25" s="105"/>
      <c r="I25" s="106" t="n">
        <f aca="false">G25*H25</f>
        <v>0</v>
      </c>
      <c r="J25" s="109"/>
      <c r="K25" s="105"/>
      <c r="L25" s="106" t="n">
        <f aca="false">K25</f>
        <v>0</v>
      </c>
      <c r="M25" s="110" t="n">
        <f aca="false">SUM(E25+I25+L25)</f>
        <v>0</v>
      </c>
      <c r="N25" s="111"/>
      <c r="O25" s="112" t="n">
        <f aca="false">M25-N25</f>
        <v>0</v>
      </c>
    </row>
    <row r="26" customFormat="false" ht="15.9" hidden="false" customHeight="false" outlineLevel="0" collapsed="false">
      <c r="B26" s="103" t="str">
        <f aca="false">[1]Planificación!C28</f>
        <v>Documentación / Manuales</v>
      </c>
      <c r="C26" s="104"/>
      <c r="D26" s="105"/>
      <c r="E26" s="106" t="n">
        <f aca="false">C26*D26</f>
        <v>0</v>
      </c>
      <c r="F26" s="107"/>
      <c r="G26" s="108"/>
      <c r="H26" s="105"/>
      <c r="I26" s="106" t="n">
        <f aca="false">G26*H26</f>
        <v>0</v>
      </c>
      <c r="J26" s="109"/>
      <c r="K26" s="105"/>
      <c r="L26" s="106" t="n">
        <f aca="false">K26</f>
        <v>0</v>
      </c>
      <c r="M26" s="110" t="n">
        <f aca="false">SUM(E26+I26+L26)</f>
        <v>0</v>
      </c>
      <c r="N26" s="111"/>
      <c r="O26" s="112" t="n">
        <f aca="false">M26-N26</f>
        <v>0</v>
      </c>
    </row>
    <row r="27" customFormat="false" ht="15" hidden="false" customHeight="false" outlineLevel="0" collapsed="false">
      <c r="B27" s="116"/>
      <c r="C27" s="117"/>
      <c r="D27" s="118"/>
      <c r="E27" s="119"/>
      <c r="F27" s="120"/>
      <c r="G27" s="121"/>
      <c r="H27" s="118"/>
      <c r="I27" s="119"/>
      <c r="J27" s="122"/>
      <c r="K27" s="118"/>
      <c r="L27" s="119"/>
      <c r="M27" s="118"/>
      <c r="N27" s="123"/>
      <c r="O27" s="112" t="n">
        <f aca="false">M27-N27</f>
        <v>0</v>
      </c>
    </row>
    <row r="28" customFormat="false" ht="15.9" hidden="false" customHeight="false" outlineLevel="0" collapsed="false">
      <c r="B28" s="124" t="s">
        <v>48</v>
      </c>
      <c r="C28" s="125"/>
      <c r="D28" s="126"/>
      <c r="E28" s="126" t="n">
        <f aca="false">E8+E13+E21+E24</f>
        <v>515000</v>
      </c>
      <c r="F28" s="126"/>
      <c r="G28" s="127"/>
      <c r="H28" s="126"/>
      <c r="I28" s="126" t="n">
        <f aca="false">I8+I13+I21+I24</f>
        <v>45200</v>
      </c>
      <c r="J28" s="127"/>
      <c r="K28" s="126" t="n">
        <f aca="false">SUM(K8:K27)</f>
        <v>20000</v>
      </c>
      <c r="L28" s="126"/>
      <c r="M28" s="128" t="n">
        <f aca="false">SUM(M8:M27)</f>
        <v>1160400</v>
      </c>
      <c r="N28" s="126" t="n">
        <f aca="false">SUM(D28:L28)</f>
        <v>580200</v>
      </c>
      <c r="O28" s="129" t="n">
        <f aca="false">M28-N28</f>
        <v>580200</v>
      </c>
    </row>
    <row r="29" customFormat="false" ht="15" hidden="false" customHeight="false" outlineLevel="0" collapsed="false"/>
    <row r="30" customFormat="false" ht="15.6" hidden="false" customHeight="false" outlineLevel="0" collapsed="false">
      <c r="B30" s="130"/>
      <c r="C30" s="131"/>
      <c r="D30" s="132"/>
      <c r="E30" s="132"/>
      <c r="F30" s="132"/>
      <c r="G30" s="131"/>
      <c r="H30" s="132"/>
      <c r="I30" s="132"/>
      <c r="J30" s="131"/>
      <c r="K30" s="132"/>
      <c r="L30" s="132"/>
      <c r="M30" s="133"/>
      <c r="N30" s="132"/>
      <c r="O30" s="134"/>
    </row>
  </sheetData>
  <mergeCells count="19">
    <mergeCell ref="L2:L3"/>
    <mergeCell ref="M2:N3"/>
    <mergeCell ref="C5:E5"/>
    <mergeCell ref="F5:I5"/>
    <mergeCell ref="J5:L5"/>
    <mergeCell ref="M5:M6"/>
    <mergeCell ref="N5:N6"/>
    <mergeCell ref="C8:D8"/>
    <mergeCell ref="F8:H8"/>
    <mergeCell ref="J8:K8"/>
    <mergeCell ref="C13:D13"/>
    <mergeCell ref="F13:H13"/>
    <mergeCell ref="J13:K13"/>
    <mergeCell ref="C21:D21"/>
    <mergeCell ref="F21:H21"/>
    <mergeCell ref="J21:K21"/>
    <mergeCell ref="C24:D24"/>
    <mergeCell ref="F24:H24"/>
    <mergeCell ref="J24:K24"/>
  </mergeCells>
  <conditionalFormatting sqref="O2:O3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28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O9:O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4:A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RowHeight="15.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2.9"/>
    <col collapsed="false" customWidth="true" hidden="false" outlineLevel="0" max="3" min="3" style="0" width="17.59"/>
    <col collapsed="false" customWidth="true" hidden="false" outlineLevel="0" max="4" min="4" style="0" width="21.1"/>
    <col collapsed="false" customWidth="true" hidden="false" outlineLevel="0" max="6" min="5" style="0" width="20.5"/>
    <col collapsed="false" customWidth="true" hidden="false" outlineLevel="0" max="7" min="7" style="0" width="11.6"/>
    <col collapsed="false" customWidth="true" hidden="false" outlineLevel="0" max="8" min="8" style="0" width="11.7"/>
    <col collapsed="false" customWidth="true" hidden="false" outlineLevel="0" max="9" min="9" style="0" width="14.6"/>
    <col collapsed="false" customWidth="true" hidden="false" outlineLevel="0" max="10" min="10" style="0" width="11.6"/>
    <col collapsed="false" customWidth="true" hidden="false" outlineLevel="0" max="11" min="11" style="0" width="21.1"/>
    <col collapsed="false" customWidth="true" hidden="false" outlineLevel="0" max="12" min="12" style="0" width="24.09"/>
    <col collapsed="false" customWidth="true" hidden="false" outlineLevel="0" max="13" min="13" style="0" width="23.6"/>
    <col collapsed="false" customWidth="true" hidden="false" outlineLevel="0" max="15" min="14" style="0" width="21.1"/>
    <col collapsed="false" customWidth="true" hidden="false" outlineLevel="0" max="16" min="16" style="0" width="30.9"/>
    <col collapsed="false" customWidth="true" hidden="false" outlineLevel="0" max="17" min="17" style="0" width="30.4"/>
    <col collapsed="false" customWidth="true" hidden="false" outlineLevel="0" max="18" min="18" style="0" width="25.7"/>
    <col collapsed="false" customWidth="true" hidden="false" outlineLevel="0" max="19" min="19" style="0" width="25.2"/>
    <col collapsed="false" customWidth="true" hidden="false" outlineLevel="0" max="20" min="20" style="0" width="19.7"/>
    <col collapsed="false" customWidth="true" hidden="false" outlineLevel="0" max="21" min="21" style="0" width="23.5"/>
    <col collapsed="false" customWidth="true" hidden="false" outlineLevel="0" max="25" min="22" style="0" width="24.5"/>
    <col collapsed="false" customWidth="true" hidden="false" outlineLevel="0" max="26" min="26" style="0" width="31.1"/>
    <col collapsed="false" customWidth="true" hidden="false" outlineLevel="0" max="27" min="27" style="0" width="23.5"/>
    <col collapsed="false" customWidth="true" hidden="false" outlineLevel="0" max="31" min="28" style="0" width="24.5"/>
    <col collapsed="false" customWidth="true" hidden="false" outlineLevel="0" max="32" min="32" style="0" width="28.6"/>
    <col collapsed="false" customWidth="true" hidden="false" outlineLevel="0" max="36" min="33" style="0" width="29.59"/>
    <col collapsed="false" customWidth="true" hidden="false" outlineLevel="0" max="37" min="37" style="0" width="28.6"/>
    <col collapsed="false" customWidth="true" hidden="false" outlineLevel="0" max="41" min="38" style="0" width="29.59"/>
    <col collapsed="false" customWidth="true" hidden="false" outlineLevel="0" max="42" min="42" style="0" width="30.1"/>
    <col collapsed="false" customWidth="true" hidden="false" outlineLevel="0" max="46" min="43" style="0" width="31.1"/>
    <col collapsed="false" customWidth="true" hidden="false" outlineLevel="0" max="51" min="47" style="0" width="19.7"/>
    <col collapsed="false" customWidth="true" hidden="false" outlineLevel="0" max="52" min="52" style="0" width="28.6"/>
    <col collapsed="false" customWidth="true" hidden="false" outlineLevel="0" max="56" min="53" style="0" width="29.59"/>
    <col collapsed="false" customWidth="true" hidden="false" outlineLevel="0" max="57" min="57" style="0" width="28.6"/>
    <col collapsed="false" customWidth="true" hidden="false" outlineLevel="0" max="61" min="58" style="0" width="29.59"/>
    <col collapsed="false" customWidth="true" hidden="false" outlineLevel="0" max="62" min="62" style="0" width="34"/>
    <col collapsed="false" customWidth="true" hidden="false" outlineLevel="0" max="66" min="63" style="0" width="35"/>
    <col collapsed="false" customWidth="true" hidden="false" outlineLevel="0" max="71" min="67" style="0" width="19.7"/>
    <col collapsed="false" customWidth="true" hidden="false" outlineLevel="0" max="72" min="72" style="0" width="28.6"/>
    <col collapsed="false" customWidth="true" hidden="false" outlineLevel="0" max="76" min="73" style="0" width="29.59"/>
    <col collapsed="false" customWidth="true" hidden="false" outlineLevel="0" max="77" min="77" style="0" width="28.6"/>
    <col collapsed="false" customWidth="true" hidden="false" outlineLevel="0" max="81" min="78" style="0" width="29.59"/>
    <col collapsed="false" customWidth="true" hidden="false" outlineLevel="0" max="82" min="82" style="0" width="26.5"/>
    <col collapsed="false" customWidth="true" hidden="false" outlineLevel="0" max="86" min="83" style="0" width="27.5"/>
    <col collapsed="false" customWidth="true" hidden="false" outlineLevel="0" max="91" min="87" style="0" width="19.7"/>
    <col collapsed="false" customWidth="true" hidden="false" outlineLevel="0" max="92" min="92" style="0" width="28.6"/>
    <col collapsed="false" customWidth="true" hidden="false" outlineLevel="0" max="96" min="93" style="0" width="29.59"/>
    <col collapsed="false" customWidth="true" hidden="false" outlineLevel="0" max="97" min="97" style="0" width="28.6"/>
    <col collapsed="false" customWidth="true" hidden="false" outlineLevel="0" max="101" min="98" style="0" width="29.59"/>
    <col collapsed="false" customWidth="true" hidden="false" outlineLevel="0" max="102" min="102" style="0" width="28.6"/>
    <col collapsed="false" customWidth="true" hidden="false" outlineLevel="0" max="106" min="103" style="0" width="29.59"/>
    <col collapsed="false" customWidth="true" hidden="false" outlineLevel="0" max="107" min="107" style="0" width="30.7"/>
    <col collapsed="false" customWidth="true" hidden="false" outlineLevel="0" max="111" min="108" style="0" width="31.9"/>
    <col collapsed="false" customWidth="true" hidden="false" outlineLevel="0" max="116" min="112" style="0" width="19.7"/>
    <col collapsed="false" customWidth="true" hidden="false" outlineLevel="0" max="117" min="117" style="0" width="28.6"/>
    <col collapsed="false" customWidth="true" hidden="false" outlineLevel="0" max="121" min="118" style="0" width="29.59"/>
    <col collapsed="false" customWidth="true" hidden="false" outlineLevel="0" max="122" min="122" style="0" width="28.6"/>
    <col collapsed="false" customWidth="true" hidden="false" outlineLevel="0" max="126" min="123" style="0" width="29.59"/>
    <col collapsed="false" customWidth="true" hidden="false" outlineLevel="0" max="127" min="127" style="0" width="28.6"/>
    <col collapsed="false" customWidth="true" hidden="false" outlineLevel="0" max="131" min="128" style="0" width="29.59"/>
    <col collapsed="false" customWidth="true" hidden="false" outlineLevel="0" max="132" min="132" style="0" width="28.6"/>
    <col collapsed="false" customWidth="true" hidden="false" outlineLevel="0" max="136" min="133" style="0" width="29.59"/>
    <col collapsed="false" customWidth="true" hidden="false" outlineLevel="0" max="137" min="137" style="0" width="23.5"/>
    <col collapsed="false" customWidth="true" hidden="false" outlineLevel="0" max="141" min="138" style="0" width="24.5"/>
    <col collapsed="false" customWidth="true" hidden="false" outlineLevel="0" max="1025" min="142" style="0" width="10.49"/>
  </cols>
  <sheetData>
    <row r="24" customFormat="false" ht="15.6" hidden="false" customHeight="false" outlineLevel="0" collapsed="false">
      <c r="B24" s="135"/>
      <c r="C24" s="68"/>
      <c r="Z24" s="68"/>
      <c r="AA24" s="68"/>
      <c r="AB24" s="68"/>
      <c r="AC24" s="68"/>
      <c r="AD24" s="68"/>
      <c r="AE24" s="68"/>
    </row>
    <row r="25" customFormat="false" ht="15.6" hidden="false" customHeight="false" outlineLevel="0" collapsed="false">
      <c r="B25" s="135"/>
      <c r="C25" s="68"/>
    </row>
    <row r="26" customFormat="false" ht="15.6" hidden="false" customHeight="false" outlineLevel="0" collapsed="false">
      <c r="B26" s="135"/>
      <c r="C26" s="68"/>
    </row>
    <row r="27" customFormat="false" ht="15.6" hidden="false" customHeight="false" outlineLevel="0" collapsed="false">
      <c r="B27" s="135"/>
      <c r="C27" s="136"/>
    </row>
    <row r="38" customFormat="false" ht="15.6" hidden="false" customHeight="false" outlineLevel="0" collapsed="false">
      <c r="A38" s="137"/>
      <c r="B38" s="138" t="s">
        <v>58</v>
      </c>
      <c r="C38" s="139"/>
      <c r="D38" s="139"/>
      <c r="E38" s="139"/>
      <c r="F38" s="139"/>
      <c r="G38" s="140"/>
    </row>
    <row r="39" customFormat="false" ht="15.6" hidden="false" customHeight="false" outlineLevel="0" collapsed="false">
      <c r="A39" s="141" t="s">
        <v>82</v>
      </c>
      <c r="B39" s="142" t="s">
        <v>22</v>
      </c>
      <c r="C39" s="143" t="s">
        <v>15</v>
      </c>
      <c r="D39" s="143" t="s">
        <v>20</v>
      </c>
      <c r="E39" s="143" t="s">
        <v>18</v>
      </c>
      <c r="F39" s="143" t="s">
        <v>24</v>
      </c>
      <c r="G39" s="144" t="s">
        <v>83</v>
      </c>
    </row>
    <row r="40" customFormat="false" ht="15.6" hidden="false" customHeight="false" outlineLevel="0" collapsed="false">
      <c r="A40" s="145" t="s">
        <v>54</v>
      </c>
      <c r="B40" s="146" t="n">
        <v>0.05</v>
      </c>
      <c r="C40" s="147" t="n">
        <v>0.5</v>
      </c>
      <c r="D40" s="147" t="n">
        <v>0.05</v>
      </c>
      <c r="E40" s="147" t="n">
        <v>0.05</v>
      </c>
      <c r="F40" s="148" t="n">
        <v>0.35</v>
      </c>
      <c r="G40" s="149" t="n">
        <v>1</v>
      </c>
    </row>
    <row r="41" customFormat="false" ht="15.6" hidden="false" customHeight="false" outlineLevel="0" collapsed="false">
      <c r="A41" s="150" t="s">
        <v>55</v>
      </c>
      <c r="B41" s="151" t="n">
        <v>0.25</v>
      </c>
      <c r="C41" s="152" t="n">
        <v>0.5</v>
      </c>
      <c r="D41" s="152" t="n">
        <v>0.075</v>
      </c>
      <c r="E41" s="152" t="n">
        <v>0.15</v>
      </c>
      <c r="F41" s="153" t="n">
        <v>0.025</v>
      </c>
      <c r="G41" s="154" t="n">
        <v>1</v>
      </c>
    </row>
    <row r="42" customFormat="false" ht="15.6" hidden="false" customHeight="false" outlineLevel="0" collapsed="false">
      <c r="A42" s="150" t="s">
        <v>56</v>
      </c>
      <c r="B42" s="151" t="n">
        <v>0.15</v>
      </c>
      <c r="C42" s="152" t="n">
        <v>0.5</v>
      </c>
      <c r="D42" s="152" t="n">
        <v>0.1</v>
      </c>
      <c r="E42" s="152" t="n">
        <v>0.25</v>
      </c>
      <c r="F42" s="153" t="n">
        <v>0</v>
      </c>
      <c r="G42" s="154" t="n">
        <v>1</v>
      </c>
    </row>
    <row r="43" customFormat="false" ht="15.6" hidden="false" customHeight="false" outlineLevel="0" collapsed="false">
      <c r="A43" s="155" t="s">
        <v>57</v>
      </c>
      <c r="B43" s="156" t="n">
        <v>0.1</v>
      </c>
      <c r="C43" s="157" t="n">
        <v>0.5</v>
      </c>
      <c r="D43" s="157" t="n">
        <v>0.15</v>
      </c>
      <c r="E43" s="157" t="n">
        <v>0.05</v>
      </c>
      <c r="F43" s="158" t="n">
        <v>0.2</v>
      </c>
      <c r="G43" s="159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Smartsheet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2015-08-28T20:34:30Z</dcterms:created>
  <dc:creator>Kendra Dalley</dc:creator>
  <dc:description/>
  <dc:language>es-ES</dc:language>
  <cp:lastModifiedBy/>
  <dcterms:modified xsi:type="dcterms:W3CDTF">2020-07-11T13:18:22Z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Smartsheet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