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cio" sheetId="1" r:id="rId4"/>
    <sheet state="visible" name="Instructivo" sheetId="2" r:id="rId5"/>
    <sheet state="visible" name="Infográfia" sheetId="3" r:id="rId6"/>
    <sheet state="visible" name="Corporativa" sheetId="4" r:id="rId7"/>
    <sheet state="visible" name="Factores" sheetId="5" r:id="rId8"/>
    <sheet state="visible" name="Combustibles Líquidos" sheetId="6" r:id="rId9"/>
    <sheet state="visible" name="Combustibles Sólidos" sheetId="7" r:id="rId10"/>
    <sheet state="visible" name="Extintores" sheetId="8" r:id="rId11"/>
    <sheet state="visible" name="Combustibles Gaseosos" sheetId="9" r:id="rId12"/>
    <sheet state="visible" name="Energía Eléctrica" sheetId="10" r:id="rId13"/>
    <sheet state="visible" name="Resultados" sheetId="11" r:id="rId14"/>
    <sheet state="visible" name="Vuelos" sheetId="12" r:id="rId15"/>
    <sheet state="visible" name="Tabla Municipios" sheetId="13" r:id="rId16"/>
  </sheets>
  <definedNames>
    <definedName name="Comb_Solid">Factores!$C$27:$C$51</definedName>
    <definedName name="Comb_liq">Factores!$C$6:$C$21</definedName>
    <definedName name="RANGO">'Tabla Municipios'!$A$1:$F$1154</definedName>
    <definedName name="_xlchart.v1.0">Resultados!$C$6:$C$8</definedName>
    <definedName name="Comb_Gas">Factores!$C$56:$C$66</definedName>
    <definedName name="RANGO1">'Tabla Municipios'!$A$1:$F$1154</definedName>
    <definedName name="Años">Factores!$C$81:$C$84</definedName>
    <definedName name="Extintores">Factores!$C$72:$C$74</definedName>
    <definedName name="_xlchart.v1.1">Resultados!$E$6:$E$8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0">
      <text>
        <t xml:space="preserve">CCM:Los árboles sembrados compensarían las emisiones a lo largo de 10 años. El carbonp capturado es un valor estimado, el cual puede presentar una alta incertidumbre. Depende de las especies sembradas y de su cantidad.
Un árbol absorbe alrededor de 25 kg de CO2 al año.
Al final, la mayoría de las cifras propuestas deben tomarse con mucho cuidado, pero dan un rango promedio de 10 a 40 kg de CO2 absorbido por árbol por año a lo largo de su vida. Fuente: https://ecotree.green/en/how-much-co2-does-a-tree-absorb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7">
      <text>
        <t xml:space="preserve">CCM:
CCM:Los árboles sembrados compensarían las emisiones a lo largo de 10 años. El carbonp capturado es un valor estimado, el cual puede presentar una alta incertidumbre. Depende de las especies sembradas y de su cantidad.
Un árbol absorbe alrededor de 25 kg de CO2 al año. Al final, la mayoría de las cifras propuestas deben tomarse con mucho cuidado, pero dan un rango promedio de 10 a 40 kg de CO2 absorbido por árbol por año a lo largo de su vida. Fuente: https://ecotree.green/en/how-much-co2-does-a-tree-absorb
En los trópicos, el C que está en sumideros superficiales varía entre 60 y 230 ton C/ha en bosques primarios, y entre 25 y 190 ton C/ha en bosques secundarios (Cuadro 4). En bosques tropicales, los sumideros de C en el suelo varían entre 60 y 115 ton C/ha.</t>
      </text>
    </comment>
  </commentList>
</comments>
</file>

<file path=xl/sharedStrings.xml><?xml version="1.0" encoding="utf-8"?>
<sst xmlns="http://schemas.openxmlformats.org/spreadsheetml/2006/main" count="7802" uniqueCount="4142">
  <si>
    <t>CALCULADORA HUELLA DE CARBONO</t>
  </si>
  <si>
    <t>MUNDO VERDE</t>
  </si>
  <si>
    <t>CT-205-25-3 
“Una apuesta por la adopción e implementación de prácticas sostenibles”
"contrato de subvención 922-AIV.2/2023-045 (CV-119-24-2)"</t>
  </si>
  <si>
    <t>ESTIMACIÓN DE EMISIONES DE GASES DE EFECTO INVERNADERO (GEI)</t>
  </si>
  <si>
    <t>INGRESAR AÑO DE CÁLCULO</t>
  </si>
  <si>
    <t>Fecha de elaboración
2025</t>
  </si>
  <si>
    <t>HERRAMIENTA EMISIONES GASES DE EFECTO INVERNADERO</t>
  </si>
  <si>
    <t>INSTRUCTIVO</t>
  </si>
  <si>
    <t>* Diligencie la herramienta de cálculo de emisiones de gases de efecto invernadero ingresando cada dato en el orden establecido,</t>
  </si>
  <si>
    <t>* Para las celdas que requieran ser diligenciadas con valores numéricos no incluir las unidades, estas son proporcionadas por la herramienta. Ejemplo: kg, galones, m3, grados (°), minutos ( ´ ), etcétera,</t>
  </si>
  <si>
    <t>* Cuando aparezca en el formulario "(Escoja Opción)" despliegue la lista para diligenciar la celda,</t>
  </si>
  <si>
    <t>* Si desea realizar el cálculo para más de un proceso deberá diligenciar un formulario por cada uno,</t>
  </si>
  <si>
    <t>* Recuerde que la información que diligencie debe corresponder a las cantidades del periodo de reporte.</t>
  </si>
  <si>
    <t>* Verifique antes de diligenciar la información de la empresa, que la herramienta no tenga ningún dato diligenciado,</t>
  </si>
  <si>
    <t>* Evite manipular la pestaña "Resumen". No ingrese ni borre información. Esta hoja de cálculo permite el correcto funcionamiento de la herramienta,</t>
  </si>
  <si>
    <r>
      <rPr>
        <rFont val="Calibri"/>
        <b/>
        <color theme="1"/>
        <sz val="24.0"/>
      </rPr>
      <t xml:space="preserve">* No elimine hojas de reportes ya creados. </t>
    </r>
    <r>
      <rPr>
        <rFont val="Calibri"/>
        <b val="0"/>
        <color theme="1"/>
        <sz val="24.0"/>
      </rPr>
      <t>Para no afectar el funcionamiento de la herramienta no elimine reportes, dejelos sin diligenciar.</t>
    </r>
  </si>
  <si>
    <t>GLOSARIO</t>
  </si>
  <si>
    <r>
      <rPr>
        <rFont val="Calibri"/>
        <b/>
        <color theme="1"/>
        <sz val="24.0"/>
      </rPr>
      <t xml:space="preserve">Depósitos de carbono: </t>
    </r>
    <r>
      <rPr>
        <rFont val="Calibri"/>
        <b val="0"/>
        <color theme="1"/>
        <sz val="24.0"/>
      </rPr>
      <t>Son los compartimentos en donde se encuentra almacenado el carbono de los ecosistemas continentales y sus productos. Estos son: biomasa aérea y subterránea, materia orgánica muerta incluyendo detritos y madera muerta, carbono orgánico en el suelo y productos cosechados de la madera. Fuente: Resolución 1447 de 2018.</t>
    </r>
  </si>
  <si>
    <r>
      <rPr>
        <rFont val="Calibri"/>
        <b/>
        <color theme="1"/>
        <sz val="24.0"/>
      </rPr>
      <t>Dióxido de carbono (CO</t>
    </r>
    <r>
      <rPr>
        <rFont val="Calibri"/>
        <b/>
        <color theme="1"/>
        <sz val="24.0"/>
        <vertAlign val="subscript"/>
      </rPr>
      <t>2</t>
    </r>
    <r>
      <rPr>
        <rFont val="Calibri"/>
        <b/>
        <color theme="1"/>
        <sz val="24.0"/>
      </rPr>
      <t xml:space="preserve">): </t>
    </r>
    <r>
      <rPr>
        <rFont val="Calibri"/>
        <b val="0"/>
        <color theme="1"/>
        <sz val="24.0"/>
      </rPr>
      <t>Es el gas que se produce de forma natural y también como subproducto de la combustión de combustibles fósiles y biomasa, cambios en el uso de las tierras y otros procesos industriales. Es el principal gas de efecto invernadero antropogénico que afecta al equilibrio de radiación del planeta. Es el gas de referencia frente al que se miden otros GEI, y por lo tanto tiene un potencial de calentamiento global de 1. Fuente: Resolución 1447 de 2018.</t>
    </r>
  </si>
  <si>
    <r>
      <rPr>
        <rFont val="Calibri"/>
        <b/>
        <color theme="1"/>
        <sz val="24.0"/>
      </rPr>
      <t>Dióxido de carbono equivalente (CO</t>
    </r>
    <r>
      <rPr>
        <rFont val="Calibri"/>
        <b/>
        <color theme="1"/>
        <sz val="24.0"/>
        <vertAlign val="subscript"/>
      </rPr>
      <t>2</t>
    </r>
    <r>
      <rPr>
        <rFont val="Calibri"/>
        <b/>
        <color theme="1"/>
        <sz val="24.0"/>
      </rPr>
      <t xml:space="preserve">e): </t>
    </r>
    <r>
      <rPr>
        <rFont val="Calibri"/>
        <b val="0"/>
        <color theme="1"/>
        <sz val="24.0"/>
      </rPr>
      <t>Es la unidad de medición que compara el potencial de calentamiento global de cada uno de los GEI con respecto al dióxido de carbono. Fuente: Resolución 1447 de 2018.</t>
    </r>
  </si>
  <si>
    <r>
      <rPr>
        <rFont val="Calibri"/>
        <b/>
        <color theme="1"/>
        <sz val="24.0"/>
      </rPr>
      <t xml:space="preserve">Emisión de GEI: </t>
    </r>
    <r>
      <rPr>
        <rFont val="Calibri"/>
        <b val="0"/>
        <color theme="1"/>
        <sz val="24.0"/>
      </rPr>
      <t>Es la liberación a la atmósfera de la masa de un GEI. Fuente: Resolución 1447 de 2018.</t>
    </r>
  </si>
  <si>
    <r>
      <rPr>
        <rFont val="Calibri"/>
        <b/>
        <color theme="1"/>
        <sz val="24.0"/>
      </rPr>
      <t xml:space="preserve">Emisiones directas de GEI: </t>
    </r>
    <r>
      <rPr>
        <rFont val="Calibri"/>
        <b val="0"/>
        <color theme="1"/>
        <sz val="24.0"/>
      </rPr>
      <t>Emisiones provenientes de fuentes que son propiedad o están bajo control de la empresa que reporta. Fuente: GHG PROTOCOL, Estándar Corporativo de Contabilidad y Reporte.</t>
    </r>
  </si>
  <si>
    <r>
      <rPr>
        <rFont val="Calibri"/>
        <b/>
        <color theme="1"/>
        <sz val="24.0"/>
      </rPr>
      <t xml:space="preserve">Emisiones fugitivas: </t>
    </r>
    <r>
      <rPr>
        <rFont val="Calibri"/>
        <b val="0"/>
        <color theme="1"/>
        <sz val="24.0"/>
      </rPr>
      <t>Emisiones que no están físicamente controladas pero que son resultado de liberaciones intencionales o no intencionales de GEI. Comúnmente se derivan de la producción, procesamiento, transmisión, almacenamiento y uso de combustibles y otros químicos, a menudo a través de juntas, sellos, empaques, etc. Fuente: GHG PROTOCOL, Estándar Corporativo de Contabilidad y Reporte.</t>
    </r>
  </si>
  <si>
    <r>
      <rPr>
        <rFont val="Calibri"/>
        <b/>
        <color theme="1"/>
        <sz val="24.0"/>
      </rPr>
      <t xml:space="preserve">Emisiones indirectas de GEI: </t>
    </r>
    <r>
      <rPr>
        <rFont val="Calibri"/>
        <b val="0"/>
        <color theme="1"/>
        <sz val="24.0"/>
      </rPr>
      <t>Emisiones que son consecuencia de las operaciones de la empresa que reporta, pero que ocurren a partir de fuentes que son propiedad o están bajo control de otras empresas. Fuente: GHG PROTOCOL, Estándar Corporativo de Contabilidad y Reporte.</t>
    </r>
  </si>
  <si>
    <r>
      <rPr>
        <rFont val="Calibri"/>
        <b/>
        <color theme="1"/>
        <sz val="24.0"/>
      </rPr>
      <t xml:space="preserve">Escenario de referencia de emisiones de GEI: </t>
    </r>
    <r>
      <rPr>
        <rFont val="Calibri"/>
        <b val="0"/>
        <color theme="1"/>
        <sz val="24.0"/>
      </rPr>
      <t>Es un tipo de línea base que representa las emisiones de GEI medidas en toneladas de CO2e que se producirían en ausencia de políticas, planes, estrategias o iniciativas para la mitigación de GEI en el plazo en el que se suscriben metas o compromisos en cambio climático. Fuente: Resolución 1447 de 2018.</t>
    </r>
  </si>
  <si>
    <r>
      <rPr>
        <rFont val="Calibri"/>
        <b/>
        <color theme="1"/>
        <sz val="24.0"/>
      </rPr>
      <t xml:space="preserve">Factor de emisión: </t>
    </r>
    <r>
      <rPr>
        <rFont val="Calibri"/>
        <b val="0"/>
        <color theme="1"/>
        <sz val="24.0"/>
      </rPr>
      <t>Factor que permite estimar emisiones de GEI a partir de los datos de actividades disponibles (como toneladas de combustible consumido, toneladas de producto producido) y las emisiones totales de GEI.  Fuente: GHG PROTOCOL, Estándar Corporativo de Contabilidad y Reporte.</t>
    </r>
  </si>
  <si>
    <r>
      <rPr>
        <rFont val="Calibri"/>
        <b/>
        <color theme="1"/>
        <sz val="24.0"/>
      </rPr>
      <t xml:space="preserve">Gases de Efecto Invernadero (GEI): </t>
    </r>
    <r>
      <rPr>
        <rFont val="Calibri"/>
        <b val="0"/>
        <color theme="1"/>
        <sz val="24.0"/>
      </rPr>
      <t>Son aquellos componentes gaseosos de la atmósfera, tanto naturales como antropogénicos, que absorben y reemiten radiación infrarroja, de acuerdo con lo definido por la CMNUCC.Fuente: Resolución 1447 de 2018.</t>
    </r>
  </si>
  <si>
    <r>
      <rPr>
        <rFont val="Calibri"/>
        <b/>
        <color theme="1"/>
        <sz val="24.0"/>
      </rPr>
      <t xml:space="preserve">Potencial de Calentamiento Global (PCG): </t>
    </r>
    <r>
      <rPr>
        <rFont val="Calibri"/>
        <b val="0"/>
        <color theme="1"/>
        <sz val="24.0"/>
      </rPr>
      <t>Factor que describe el impacto de la fuerza de radiación de una unidad con base en la masa de un GEI determinado, con relación a la unidad equivalente de dióxido de carbono en un periodo determinado. En ese sentido, se define como el efecto de calentamiento integrado a lo largo del tiempo que produce hoy una liberación instantánea de 1 kg de un gas de efecto invernadero, en comparación con el causado por el dióxido de carbono.</t>
    </r>
  </si>
  <si>
    <t>INFOGRAFÍA Y GUÍAS RECOMENDADAS</t>
  </si>
  <si>
    <t>CAPITULO I. LA PROBLEMÁTICA MEDIO AMBIENTAL</t>
  </si>
  <si>
    <t>GUÍA MODULO 1. LOS PROBLEMAS MEDIO AMBIENTALES</t>
  </si>
  <si>
    <t>APLICAR HERRAMIENTA CALCULADORA HUELLA DE CARBONO</t>
  </si>
  <si>
    <t>EMISIONES HUELLA DE CARBONO CORPORATIVA</t>
  </si>
  <si>
    <t>La herramienta  "Huella de carbono - MUNDO VERDE debe ser diligenciada con la información del año inmediatamente anterior. El objetivo es generar una buena práctica en el manejo y custodia de la información relacionada con la producción de gases de efecto invernado de su organización.</t>
  </si>
  <si>
    <t>INFORMACIÓN GENERAL DE LA ORGANIZACIÓN</t>
  </si>
  <si>
    <t>Nombre organización</t>
  </si>
  <si>
    <t>MIES</t>
  </si>
  <si>
    <t>Responsable</t>
  </si>
  <si>
    <t>DAVID GARCIA</t>
  </si>
  <si>
    <t>Número de trabajadores</t>
  </si>
  <si>
    <t>Horas promedio de trabajo diario</t>
  </si>
  <si>
    <t>Departamento</t>
  </si>
  <si>
    <t>CALDAS</t>
  </si>
  <si>
    <t>Municipio</t>
  </si>
  <si>
    <t>MANIZALES</t>
  </si>
  <si>
    <t>Coordenadas</t>
  </si>
  <si>
    <t>Geográficas</t>
  </si>
  <si>
    <t>X</t>
  </si>
  <si>
    <t>Y</t>
  </si>
  <si>
    <r>
      <rPr>
        <rFont val="Tahoma"/>
        <b/>
        <color theme="1"/>
        <sz val="10.0"/>
      </rPr>
      <t>Área construida (m</t>
    </r>
    <r>
      <rPr>
        <rFont val="Tahoma"/>
        <b/>
        <color theme="1"/>
        <sz val="10.0"/>
        <vertAlign val="superscript"/>
      </rPr>
      <t>2</t>
    </r>
    <r>
      <rPr>
        <rFont val="Tahoma"/>
        <b/>
        <color theme="1"/>
        <sz val="10.0"/>
      </rPr>
      <t>)</t>
    </r>
  </si>
  <si>
    <r>
      <rPr>
        <rFont val="Tahoma"/>
        <color theme="1"/>
        <sz val="10.0"/>
      </rPr>
      <t>Área total (m</t>
    </r>
    <r>
      <rPr>
        <rFont val="Tahoma"/>
        <color theme="1"/>
        <sz val="10.0"/>
        <vertAlign val="superscript"/>
      </rPr>
      <t>2</t>
    </r>
    <r>
      <rPr>
        <rFont val="Tahoma"/>
        <color theme="1"/>
        <sz val="10.0"/>
      </rPr>
      <t>)</t>
    </r>
  </si>
  <si>
    <t>Temperatura promedio (°C)</t>
  </si>
  <si>
    <t>Período de reporte</t>
  </si>
  <si>
    <t>Fecha de diligenciamiento (DD/MM/AÑO)</t>
  </si>
  <si>
    <t>Hora</t>
  </si>
  <si>
    <t>08:00am</t>
  </si>
  <si>
    <t>Quién diligencia</t>
  </si>
  <si>
    <t>Correo electrónico</t>
  </si>
  <si>
    <t>SBHGS@jbss.com</t>
  </si>
  <si>
    <t>Nro. Celular Contacto</t>
  </si>
  <si>
    <t>INVENTARIO DE EMISIONES CORPORATIVAS</t>
  </si>
  <si>
    <t>Diligencie la siguiente información referente a los vuelos corporativos realizados por los colaboradores de la organización</t>
  </si>
  <si>
    <t>Mes</t>
  </si>
  <si>
    <t>Ciudad Origen</t>
  </si>
  <si>
    <t>Ciudad Destino</t>
  </si>
  <si>
    <t>Clase</t>
  </si>
  <si>
    <t>Número de personas</t>
  </si>
  <si>
    <t>Tipo de vuelo</t>
  </si>
  <si>
    <t>Factor de Emisión (kgCO2e)</t>
  </si>
  <si>
    <r>
      <rPr>
        <rFont val="Tahoma"/>
        <b/>
        <color theme="1"/>
        <sz val="10.0"/>
      </rPr>
      <t>Emisión                                                                                                              (tCO</t>
    </r>
    <r>
      <rPr>
        <rFont val="Tahoma"/>
        <b/>
        <color theme="1"/>
        <sz val="10.0"/>
        <vertAlign val="subscript"/>
      </rPr>
      <t>2</t>
    </r>
    <r>
      <rPr>
        <rFont val="Tahoma"/>
        <b/>
        <color theme="1"/>
        <sz val="10.0"/>
      </rPr>
      <t>e)</t>
    </r>
  </si>
  <si>
    <r>
      <rPr>
        <rFont val="Tahoma"/>
        <b/>
        <color theme="1"/>
        <sz val="10.0"/>
      </rPr>
      <t>Emisión                                        (kgCO</t>
    </r>
    <r>
      <rPr>
        <rFont val="Tahoma"/>
        <b/>
        <color theme="1"/>
        <sz val="10.0"/>
        <vertAlign val="subscript"/>
      </rPr>
      <t>2</t>
    </r>
    <r>
      <rPr>
        <rFont val="Tahoma"/>
        <b/>
        <color theme="1"/>
        <sz val="10.0"/>
      </rPr>
      <t>e)</t>
    </r>
  </si>
  <si>
    <t>Enero</t>
  </si>
  <si>
    <t>Manizales</t>
  </si>
  <si>
    <t>Bogota</t>
  </si>
  <si>
    <t>Económica</t>
  </si>
  <si>
    <t>Air Travel - Short Haul (&lt; 482.8 km): 0.207</t>
  </si>
  <si>
    <t>Mayo</t>
  </si>
  <si>
    <t>Amsterdam</t>
  </si>
  <si>
    <t>Ejecutiva</t>
  </si>
  <si>
    <t>Air Travel - Long Haul (&gt;= 3701.49 km): 0.163</t>
  </si>
  <si>
    <t>Julio</t>
  </si>
  <si>
    <t>Medellin</t>
  </si>
  <si>
    <t>Bruselas</t>
  </si>
  <si>
    <t>Septiembre</t>
  </si>
  <si>
    <t>Ahmedabad</t>
  </si>
  <si>
    <t>Lome</t>
  </si>
  <si>
    <t>Air Travel - Medium Haul (&gt;= 482.8 km, &lt; 3701.49 km): 0.129</t>
  </si>
  <si>
    <t>Vuelos corporativos</t>
  </si>
  <si>
    <t>Los vuelos corporativos suelen ser una fuente importante dentro de los inventarios de las organizaciones. En ese sentido, se recomienda adquirir los pasajes, en plataformas que permitan compensar las emisiones.</t>
  </si>
  <si>
    <t>Siembra de Árboles</t>
  </si>
  <si>
    <t>FACTORES DE EMISION COMBUSTIBLES LÍQUIDOS</t>
  </si>
  <si>
    <t>No.</t>
  </si>
  <si>
    <t>Combustible</t>
  </si>
  <si>
    <t>Densidad (Kg/l)</t>
  </si>
  <si>
    <t>Poder Calorífico Inferior 
(LHV) MJ/kg</t>
  </si>
  <si>
    <t>Factor de emisión CO2 
(Kg CO2 / TJ)</t>
  </si>
  <si>
    <t xml:space="preserve">Factor de emisión CH4 
(Kg CH4 / TJ) </t>
  </si>
  <si>
    <t>Factor de emisión N2O
     (Kg N2O / TJ) aplicación estacionaria</t>
  </si>
  <si>
    <t>Factor de emisión N2O
(Kg N2O / TJ) 
aplicación móvil</t>
  </si>
  <si>
    <t>Factor de emisión  SO2 
(Kg SO2 / TJ)</t>
  </si>
  <si>
    <t>Kerosene</t>
  </si>
  <si>
    <t>Combustoleo</t>
  </si>
  <si>
    <t>Crudo de Castilla</t>
  </si>
  <si>
    <t>Avigas</t>
  </si>
  <si>
    <t>Jet A1</t>
  </si>
  <si>
    <t>Biodiesel palma</t>
  </si>
  <si>
    <t>Etanol Anhidro</t>
  </si>
  <si>
    <t>Fuel Oil # 4 - Ecopetrol</t>
  </si>
  <si>
    <t>Gasolina Motor</t>
  </si>
  <si>
    <t>Diesel Marino</t>
  </si>
  <si>
    <t>Diesel B2</t>
  </si>
  <si>
    <t>Gasolina E10 (Comercial)</t>
  </si>
  <si>
    <t>GLP Cartagena</t>
  </si>
  <si>
    <t>GLP Barrancabermeja</t>
  </si>
  <si>
    <t>GLP Cusiana</t>
  </si>
  <si>
    <t>GLP Genérico</t>
  </si>
  <si>
    <t>FACTORES DE EMISIÓN COMBUSTIBLES SÓLIDOS</t>
  </si>
  <si>
    <t>Poder Calorífico Inferior (LHV) MJ/kg</t>
  </si>
  <si>
    <t xml:space="preserve">Factor de emisión N2O 
(Kg N2O / TJ) </t>
  </si>
  <si>
    <t>Carbón Genérico</t>
  </si>
  <si>
    <t>Carbón Guajira - Cesar</t>
  </si>
  <si>
    <t>Carbón Guajira</t>
  </si>
  <si>
    <t>Carbón Cundinamarca</t>
  </si>
  <si>
    <t>Carbón Cauca - Valle del Cauca</t>
  </si>
  <si>
    <t>Carbón Norte de Santander</t>
  </si>
  <si>
    <t>Carbón Córdoba-Norte de Antioquia</t>
  </si>
  <si>
    <t>Carbón Santander</t>
  </si>
  <si>
    <t>Carbón Santander Sogamoso</t>
  </si>
  <si>
    <t>Carbón Boyacá</t>
  </si>
  <si>
    <t>Carbón Antioquia</t>
  </si>
  <si>
    <t>Bagazo</t>
  </si>
  <si>
    <t>Fibra de palma</t>
  </si>
  <si>
    <t>Cuesco de palma</t>
  </si>
  <si>
    <t>Raquis de palma</t>
  </si>
  <si>
    <t>Cascarilla de Arroz</t>
  </si>
  <si>
    <t>Borra de Café</t>
  </si>
  <si>
    <t>Cisco de Café</t>
  </si>
  <si>
    <t>Leña</t>
  </si>
  <si>
    <t>Madera Genérico</t>
  </si>
  <si>
    <t>Madera Eucalipto</t>
  </si>
  <si>
    <t>Madera Pino</t>
  </si>
  <si>
    <t>Madera Acacia</t>
  </si>
  <si>
    <t>Madera Melina</t>
  </si>
  <si>
    <t>Residuos de llantas</t>
  </si>
  <si>
    <t>FACTORES DE EMISIÓN COMBUSTIBLES GASEOSOS</t>
  </si>
  <si>
    <t>Poder Calorífico Inferior (LHV) MJ/m3</t>
  </si>
  <si>
    <t>Factor de emisión N2O 
(Kg N2O / TJ) 
aplicación estacionaria</t>
  </si>
  <si>
    <t>Factor de emisión N2O 
(Kg N2O / TJ) 
aplicación móvil</t>
  </si>
  <si>
    <t>Biogas Genérico</t>
  </si>
  <si>
    <t>Coke Gas Genérico</t>
  </si>
  <si>
    <t>Gas Natural Cusiana</t>
  </si>
  <si>
    <t>Gas Natural Guajira</t>
  </si>
  <si>
    <t>Gas Natural Guepaje</t>
  </si>
  <si>
    <t>Gas Natural Neiva - Huila</t>
  </si>
  <si>
    <t>Gas Opon Payoa</t>
  </si>
  <si>
    <t>Gas Cupiagua</t>
  </si>
  <si>
    <t>Gas La Creciente</t>
  </si>
  <si>
    <t>Gas Natural Genérico</t>
  </si>
  <si>
    <t>Gas de Pozo Cupiagua</t>
  </si>
  <si>
    <t>FACTORES DE EMISIÓN EXTINTORES</t>
  </si>
  <si>
    <t>Tipo de extintor</t>
  </si>
  <si>
    <t>Tipo de Gas</t>
  </si>
  <si>
    <t>PCG</t>
  </si>
  <si>
    <t>Dioxido de Carbono (CO2)</t>
  </si>
  <si>
    <t>CO2</t>
  </si>
  <si>
    <t>Multipropósito</t>
  </si>
  <si>
    <t>NH4H2PO4</t>
  </si>
  <si>
    <t>Solkaflam</t>
  </si>
  <si>
    <t>HCFC-123</t>
  </si>
  <si>
    <t>FACTORES DE EMISIÓN SISTEMA INTERCONECTADO NACIONAL (SIN)</t>
  </si>
  <si>
    <t>Año</t>
  </si>
  <si>
    <r>
      <rPr>
        <rFont val="Arial"/>
        <b/>
        <color theme="1"/>
        <sz val="12.0"/>
      </rPr>
      <t>Factor emisión Energía  
Ton CO</t>
    </r>
    <r>
      <rPr>
        <rFont val="Arial"/>
        <b/>
        <color theme="1"/>
        <sz val="12.0"/>
        <vertAlign val="subscript"/>
      </rPr>
      <t>2</t>
    </r>
    <r>
      <rPr>
        <rFont val="Arial"/>
        <b/>
        <color theme="1"/>
        <sz val="12.0"/>
      </rPr>
      <t>/MWh año</t>
    </r>
  </si>
  <si>
    <t>Fuente</t>
  </si>
  <si>
    <t>WEB</t>
  </si>
  <si>
    <t>UPME</t>
  </si>
  <si>
    <t>chrome-extension://efaidnbmnnnibpcajpcglclefindmkaj/https://www1.upme.gov.co/Normatividad/705_2024.pdf</t>
  </si>
  <si>
    <t>ALCANCE 1. EMISIONES DIRECTAS POR CONSUMO DE COMBUSTIBLES FÓSILES LIQUIDOS DE FUENTES ESTACIONARIAS</t>
  </si>
  <si>
    <t xml:space="preserve">No. </t>
  </si>
  <si>
    <t>Combustibles</t>
  </si>
  <si>
    <t>Consumo anual 
(gal)</t>
  </si>
  <si>
    <t>Consumo anual 
(l)</t>
  </si>
  <si>
    <t>Densidad 
(kg/l)</t>
  </si>
  <si>
    <t>Masa de combustible (kg)</t>
  </si>
  <si>
    <t>Poder calorífico 
(MJ/kg)</t>
  </si>
  <si>
    <t>Consumo de energía 
(TJ)</t>
  </si>
  <si>
    <t>Factor de emisión SO2 
(Kg SO2 / TJ)</t>
  </si>
  <si>
    <t>Emisión CO2 
(Kg CO2 / TJ)</t>
  </si>
  <si>
    <t xml:space="preserve">Emisión CH4 
(Kg CH4 / TJ) </t>
  </si>
  <si>
    <t xml:space="preserve">Emisión N2O 
(Kg N2O / TJ)  </t>
  </si>
  <si>
    <t>Emisión  SO2 
(Kg SO2 / TJ)</t>
  </si>
  <si>
    <t xml:space="preserve"> EMISIONES TOTALES 
(Ton CO2 eq)</t>
  </si>
  <si>
    <t>Seleccione</t>
  </si>
  <si>
    <t>Digite el valor</t>
  </si>
  <si>
    <t>ALCANCE 1. EMISIONES DIRECTAS POR CONSUMO DE COMBUSTIBLES FÓSILES LIQUIDOS DE FUENTES MÓVILES</t>
  </si>
  <si>
    <t>ALCANCE 1. EMISIONES DIRECTAS POR CONSUMO DE COMBUSTIBLES SÓLIDOS</t>
  </si>
  <si>
    <t xml:space="preserve">Consumo anual (Kg)  </t>
  </si>
  <si>
    <t>ALCANCE 1. EMISIONES DIRECTAS POR RECARGAS DE EXTINTORES</t>
  </si>
  <si>
    <t xml:space="preserve">Cantidad anual recargada 
(Kg)  </t>
  </si>
  <si>
    <t>Potencial de Calentamiento Global 
(PCG ó GWP)</t>
  </si>
  <si>
    <t>Emisiones Parciales 
(kg CO2)</t>
  </si>
  <si>
    <t>ALCANCE 1. EMISIONES DIRECTAS POR CONSUMO DE COMBUSTIBLES GASEOSOS DE FUENTES ESTACIONARIAS</t>
  </si>
  <si>
    <r>
      <rPr>
        <rFont val="Arial"/>
        <b/>
        <color theme="1"/>
        <sz val="12.0"/>
      </rPr>
      <t>Consumo anual (m</t>
    </r>
    <r>
      <rPr>
        <rFont val="Arial"/>
        <b/>
        <color theme="1"/>
        <sz val="12.0"/>
        <vertAlign val="superscript"/>
      </rPr>
      <t>3</t>
    </r>
    <r>
      <rPr>
        <rFont val="Arial"/>
        <b/>
        <color theme="1"/>
        <sz val="12.0"/>
      </rPr>
      <t xml:space="preserve">)  </t>
    </r>
  </si>
  <si>
    <t>Poder calorífico 
(MJ/M3)</t>
  </si>
  <si>
    <t>ALCANCE 1. EMISIONES DIRECTAS POR CONSUMO DE COMBUSTIBLES GASEOSOS DE FUENTES MÓVILES</t>
  </si>
  <si>
    <r>
      <rPr>
        <rFont val="Arial"/>
        <b/>
        <color theme="1"/>
        <sz val="12.0"/>
      </rPr>
      <t>Consumo anual (m</t>
    </r>
    <r>
      <rPr>
        <rFont val="Arial"/>
        <b/>
        <color theme="1"/>
        <sz val="12.0"/>
        <vertAlign val="superscript"/>
      </rPr>
      <t>3</t>
    </r>
    <r>
      <rPr>
        <rFont val="Arial"/>
        <b/>
        <color theme="1"/>
        <sz val="12.0"/>
      </rPr>
      <t xml:space="preserve">)  </t>
    </r>
  </si>
  <si>
    <t>ALCANCE 2. EMISIONES INDIRECTAS POR CONSUMO DE ENERGÍA ELÉCTRICA</t>
  </si>
  <si>
    <t>Instalación</t>
  </si>
  <si>
    <t xml:space="preserve">Febrero </t>
  </si>
  <si>
    <t>Marzo</t>
  </si>
  <si>
    <t>Abril</t>
  </si>
  <si>
    <t>Junio</t>
  </si>
  <si>
    <t>Agosto</t>
  </si>
  <si>
    <t>Octubre</t>
  </si>
  <si>
    <t>Noviembre</t>
  </si>
  <si>
    <t>Diciembre</t>
  </si>
  <si>
    <t>Consumo anual kWh</t>
  </si>
  <si>
    <t>Factor de emisión CO2 
(kg CO2/kWh)</t>
  </si>
  <si>
    <t>planta edificio</t>
  </si>
  <si>
    <t>planta de producción</t>
  </si>
  <si>
    <t>Planta producción</t>
  </si>
  <si>
    <t>planta</t>
  </si>
  <si>
    <t>RESULTADOS DE LAS EMISIONES DE GASES DE EFECTO INVERNADERO (GEI)</t>
  </si>
  <si>
    <t>Año de cálculo</t>
  </si>
  <si>
    <t>Tipo de emisiones</t>
  </si>
  <si>
    <t xml:space="preserve"> Porcentaje de Emisiones 
(%)</t>
  </si>
  <si>
    <t>Alcance 1. Emisiones directas</t>
  </si>
  <si>
    <t>Estacionaria</t>
  </si>
  <si>
    <t>Móvil</t>
  </si>
  <si>
    <t>Fugitiva</t>
  </si>
  <si>
    <t>Total Alcance 1. Emisiones Directas</t>
  </si>
  <si>
    <t>Alcance 2. Emisiones indirectas</t>
  </si>
  <si>
    <t>Electricidad</t>
  </si>
  <si>
    <t>Total Alcance 2. Emisiones Indirectas</t>
  </si>
  <si>
    <t>Total Emisiones (Directas + Indirectas)</t>
  </si>
  <si>
    <t>GRAFICOS</t>
  </si>
  <si>
    <t>LA HUELLA DE CARBO NO SEPUEDE COMPENSAR CON:</t>
  </si>
  <si>
    <r>
      <rPr>
        <rFont val="Arial"/>
        <color theme="1"/>
        <sz val="24.0"/>
      </rPr>
      <t xml:space="preserve">
                   </t>
    </r>
    <r>
      <rPr>
        <rFont val="Arial"/>
        <color theme="1"/>
        <sz val="40.0"/>
      </rPr>
      <t xml:space="preserve">      SIEMBRA DE ÁRBOLES</t>
    </r>
  </si>
  <si>
    <t>NombreOrigen</t>
  </si>
  <si>
    <t>NombreDestino</t>
  </si>
  <si>
    <t>Columna1</t>
  </si>
  <si>
    <t>Origen</t>
  </si>
  <si>
    <t>Destino</t>
  </si>
  <si>
    <t>Distancia(Km)</t>
  </si>
  <si>
    <t>EmisionesEconómica</t>
  </si>
  <si>
    <t>EmisionesEjecutivas</t>
  </si>
  <si>
    <t>Acapulco</t>
  </si>
  <si>
    <t>ACoruña</t>
  </si>
  <si>
    <t>Madrid</t>
  </si>
  <si>
    <t>LCG</t>
  </si>
  <si>
    <t>MAD</t>
  </si>
  <si>
    <t>Accra</t>
  </si>
  <si>
    <t>kg CO2 / unit</t>
  </si>
  <si>
    <t>Mexico</t>
  </si>
  <si>
    <t>ACA</t>
  </si>
  <si>
    <t>MEX</t>
  </si>
  <si>
    <t>ACC</t>
  </si>
  <si>
    <t>AMS</t>
  </si>
  <si>
    <t>AddisAbaba</t>
  </si>
  <si>
    <t>Cotonou</t>
  </si>
  <si>
    <t>ADD</t>
  </si>
  <si>
    <t>COO</t>
  </si>
  <si>
    <t>LFW</t>
  </si>
  <si>
    <t>Alicante</t>
  </si>
  <si>
    <t>Fuente:  Tablas A-71 -A -73 de la EPA 2024</t>
  </si>
  <si>
    <t>Bombay</t>
  </si>
  <si>
    <t>AMD</t>
  </si>
  <si>
    <t>BOM</t>
  </si>
  <si>
    <t>Amman</t>
  </si>
  <si>
    <t>ALC</t>
  </si>
  <si>
    <t>Frankfurt</t>
  </si>
  <si>
    <t>AMM</t>
  </si>
  <si>
    <t>FRA</t>
  </si>
  <si>
    <t>Anchorage</t>
  </si>
  <si>
    <t>BRU</t>
  </si>
  <si>
    <t>Antofagasta</t>
  </si>
  <si>
    <t>Dusseldorf</t>
  </si>
  <si>
    <t>DUS</t>
  </si>
  <si>
    <t>Apartado</t>
  </si>
  <si>
    <t>Bremen</t>
  </si>
  <si>
    <t>BRE</t>
  </si>
  <si>
    <t>Arauca</t>
  </si>
  <si>
    <t>Londres</t>
  </si>
  <si>
    <t>LCY</t>
  </si>
  <si>
    <t>Armenia</t>
  </si>
  <si>
    <t>LHR</t>
  </si>
  <si>
    <t>Aruba</t>
  </si>
  <si>
    <t>Hamburgo</t>
  </si>
  <si>
    <t>HAM</t>
  </si>
  <si>
    <t>Atenas</t>
  </si>
  <si>
    <t>Paris</t>
  </si>
  <si>
    <t>CDG</t>
  </si>
  <si>
    <t>Atlanta</t>
  </si>
  <si>
    <t>Basel</t>
  </si>
  <si>
    <t>BSL</t>
  </si>
  <si>
    <t>Attanooga</t>
  </si>
  <si>
    <t>Berlin</t>
  </si>
  <si>
    <t>TXL</t>
  </si>
  <si>
    <t>Auckland</t>
  </si>
  <si>
    <t>Munich</t>
  </si>
  <si>
    <t>MUC</t>
  </si>
  <si>
    <t>Austin</t>
  </si>
  <si>
    <t>Edinburgh</t>
  </si>
  <si>
    <t>EDI</t>
  </si>
  <si>
    <t>BahiaSolano</t>
  </si>
  <si>
    <t>Gothenburg</t>
  </si>
  <si>
    <t>GOT</t>
  </si>
  <si>
    <t>Bahrain</t>
  </si>
  <si>
    <t>Turin</t>
  </si>
  <si>
    <t>TRN</t>
  </si>
  <si>
    <t>Balmaceda</t>
  </si>
  <si>
    <t>Nice</t>
  </si>
  <si>
    <t>NCE</t>
  </si>
  <si>
    <t>Baltimore</t>
  </si>
  <si>
    <t>Bolonia</t>
  </si>
  <si>
    <t>BLQ</t>
  </si>
  <si>
    <t>Bangkok</t>
  </si>
  <si>
    <t>Warsaw</t>
  </si>
  <si>
    <t>WAW</t>
  </si>
  <si>
    <t>Barcelona</t>
  </si>
  <si>
    <t>Stockholm</t>
  </si>
  <si>
    <t>ARN</t>
  </si>
  <si>
    <t>Barrancabermeja</t>
  </si>
  <si>
    <t>Budapest</t>
  </si>
  <si>
    <t>BUD</t>
  </si>
  <si>
    <t>Barranquilla</t>
  </si>
  <si>
    <t>BCN</t>
  </si>
  <si>
    <t>Roma</t>
  </si>
  <si>
    <t>FCO</t>
  </si>
  <si>
    <t>Beijing</t>
  </si>
  <si>
    <t>Beirut</t>
  </si>
  <si>
    <t>Valencia</t>
  </si>
  <si>
    <t>VLC</t>
  </si>
  <si>
    <t>Belem,Brasil</t>
  </si>
  <si>
    <t>SanPetersburgo</t>
  </si>
  <si>
    <t>LED</t>
  </si>
  <si>
    <t>Kyiv</t>
  </si>
  <si>
    <t>KBP</t>
  </si>
  <si>
    <t>Bilbao</t>
  </si>
  <si>
    <t>Lisbon</t>
  </si>
  <si>
    <t>LIS</t>
  </si>
  <si>
    <t>Bilbao(España)</t>
  </si>
  <si>
    <t>ATH</t>
  </si>
  <si>
    <t>Bodo</t>
  </si>
  <si>
    <t>Estambul</t>
  </si>
  <si>
    <t>IST</t>
  </si>
  <si>
    <t>NewYork</t>
  </si>
  <si>
    <t>EWR</t>
  </si>
  <si>
    <t>Washington</t>
  </si>
  <si>
    <t>IAD</t>
  </si>
  <si>
    <t>Curacao</t>
  </si>
  <si>
    <t>CUR</t>
  </si>
  <si>
    <t>Bonaire</t>
  </si>
  <si>
    <t>AUA</t>
  </si>
  <si>
    <t>Bordeux</t>
  </si>
  <si>
    <t>Panama</t>
  </si>
  <si>
    <t>PTY</t>
  </si>
  <si>
    <t>Boston</t>
  </si>
  <si>
    <t>BOG</t>
  </si>
  <si>
    <t>Brasilia</t>
  </si>
  <si>
    <t>Shanghai</t>
  </si>
  <si>
    <t>PVG</t>
  </si>
  <si>
    <t>HongKong</t>
  </si>
  <si>
    <t>HKG</t>
  </si>
  <si>
    <t>Brisbane</t>
  </si>
  <si>
    <t>Quito</t>
  </si>
  <si>
    <t>UIO</t>
  </si>
  <si>
    <t>SaoPaulo</t>
  </si>
  <si>
    <t>GRU</t>
  </si>
  <si>
    <t>Bucaramanga</t>
  </si>
  <si>
    <t>Singapore</t>
  </si>
  <si>
    <t>SIN</t>
  </si>
  <si>
    <t>Bucharest</t>
  </si>
  <si>
    <t>Seattle</t>
  </si>
  <si>
    <t>ANC</t>
  </si>
  <si>
    <t>SEA</t>
  </si>
  <si>
    <t>LongBeach</t>
  </si>
  <si>
    <t>LGB</t>
  </si>
  <si>
    <t>Buenaventura</t>
  </si>
  <si>
    <t>Chicago</t>
  </si>
  <si>
    <t>ORD</t>
  </si>
  <si>
    <t>BuenosAires</t>
  </si>
  <si>
    <t>SantiagodeChile</t>
  </si>
  <si>
    <t>ANF</t>
  </si>
  <si>
    <t>SCL</t>
  </si>
  <si>
    <t>Buffalo</t>
  </si>
  <si>
    <t>APO</t>
  </si>
  <si>
    <t>MDE</t>
  </si>
  <si>
    <t>Busan</t>
  </si>
  <si>
    <t>Calgary</t>
  </si>
  <si>
    <t>AUC</t>
  </si>
  <si>
    <t>Cali</t>
  </si>
  <si>
    <t>AXM</t>
  </si>
  <si>
    <t>Cancun</t>
  </si>
  <si>
    <t>Caracas</t>
  </si>
  <si>
    <t>VLN</t>
  </si>
  <si>
    <t>Cartagena</t>
  </si>
  <si>
    <t>SantoDomingo</t>
  </si>
  <si>
    <t>SDQ</t>
  </si>
  <si>
    <t>CasaBlanca</t>
  </si>
  <si>
    <t>CaxiasDoSul</t>
  </si>
  <si>
    <t>CedarRapids</t>
  </si>
  <si>
    <t>Charlotte</t>
  </si>
  <si>
    <t>CLT</t>
  </si>
  <si>
    <t>CiudaddelCarmen</t>
  </si>
  <si>
    <t>ATL</t>
  </si>
  <si>
    <t>CiudadJuarez</t>
  </si>
  <si>
    <t>Indianapolis</t>
  </si>
  <si>
    <t>IND</t>
  </si>
  <si>
    <t>Cleveland</t>
  </si>
  <si>
    <t>Pitsburgh</t>
  </si>
  <si>
    <t>PIT</t>
  </si>
  <si>
    <t>Cochabamba</t>
  </si>
  <si>
    <t>Copenhagen</t>
  </si>
  <si>
    <t>WestPalmBeach</t>
  </si>
  <si>
    <t>PBI</t>
  </si>
  <si>
    <t>CordobaArgentina</t>
  </si>
  <si>
    <t>Detroit</t>
  </si>
  <si>
    <t>DTW</t>
  </si>
  <si>
    <t>Corozal</t>
  </si>
  <si>
    <t>Philadelphia</t>
  </si>
  <si>
    <t>PHL</t>
  </si>
  <si>
    <t>Cucuta</t>
  </si>
  <si>
    <t>Houston</t>
  </si>
  <si>
    <t>IAH</t>
  </si>
  <si>
    <t>CID</t>
  </si>
  <si>
    <t>Curitiba</t>
  </si>
  <si>
    <t>LasVegas</t>
  </si>
  <si>
    <t>DFW</t>
  </si>
  <si>
    <t>Cuzco</t>
  </si>
  <si>
    <t>Toronto</t>
  </si>
  <si>
    <t>YYZ</t>
  </si>
  <si>
    <t>Dallas</t>
  </si>
  <si>
    <t>Delhi</t>
  </si>
  <si>
    <t>Montreal</t>
  </si>
  <si>
    <t>YUL</t>
  </si>
  <si>
    <t>DenpasarBali</t>
  </si>
  <si>
    <t>Denver</t>
  </si>
  <si>
    <t>PuntaCana</t>
  </si>
  <si>
    <t>PUJ</t>
  </si>
  <si>
    <t>Doha</t>
  </si>
  <si>
    <t>CTG</t>
  </si>
  <si>
    <t>Dubai</t>
  </si>
  <si>
    <t>LosAngeles</t>
  </si>
  <si>
    <t>LAX</t>
  </si>
  <si>
    <t>Dublin</t>
  </si>
  <si>
    <t>Dubrovnik</t>
  </si>
  <si>
    <t>SanJose,USA</t>
  </si>
  <si>
    <t>SJC</t>
  </si>
  <si>
    <t>EasterIsland</t>
  </si>
  <si>
    <t>Edmonton</t>
  </si>
  <si>
    <t>ElCairo</t>
  </si>
  <si>
    <t>ElCalafate</t>
  </si>
  <si>
    <t>Tokyo</t>
  </si>
  <si>
    <t>NRT</t>
  </si>
  <si>
    <t>Entebbe</t>
  </si>
  <si>
    <t>CHA</t>
  </si>
  <si>
    <t>AKL</t>
  </si>
  <si>
    <t>CHC</t>
  </si>
  <si>
    <t>Florencia</t>
  </si>
  <si>
    <t>Melbourne</t>
  </si>
  <si>
    <t>MEL</t>
  </si>
  <si>
    <t>Fortaleza,Brasil</t>
  </si>
  <si>
    <t>Orlando</t>
  </si>
  <si>
    <t>AUS</t>
  </si>
  <si>
    <t>MCO</t>
  </si>
  <si>
    <t>FortdeFrance</t>
  </si>
  <si>
    <t>Quibdo</t>
  </si>
  <si>
    <t>BSC</t>
  </si>
  <si>
    <t>UIB</t>
  </si>
  <si>
    <t>FortLauderdale</t>
  </si>
  <si>
    <t>EOH</t>
  </si>
  <si>
    <t>BAH</t>
  </si>
  <si>
    <t>CAI</t>
  </si>
  <si>
    <t>Geneva</t>
  </si>
  <si>
    <t>PuertoMontt</t>
  </si>
  <si>
    <t>BBA</t>
  </si>
  <si>
    <t>PMC</t>
  </si>
  <si>
    <t>Genoa</t>
  </si>
  <si>
    <t>BWI</t>
  </si>
  <si>
    <t>Georgetown</t>
  </si>
  <si>
    <t>FLL</t>
  </si>
  <si>
    <t>Ginebra</t>
  </si>
  <si>
    <t>BKK</t>
  </si>
  <si>
    <t>Goiana</t>
  </si>
  <si>
    <t>Shenzhen</t>
  </si>
  <si>
    <t>SZX</t>
  </si>
  <si>
    <t>Goiania</t>
  </si>
  <si>
    <t>BIO</t>
  </si>
  <si>
    <t>GranCanaria</t>
  </si>
  <si>
    <t>GrandCayman</t>
  </si>
  <si>
    <t>Miami</t>
  </si>
  <si>
    <t>BLA</t>
  </si>
  <si>
    <t>MIA</t>
  </si>
  <si>
    <t>Guadalajara</t>
  </si>
  <si>
    <t>JFK</t>
  </si>
  <si>
    <t>Guangzhou</t>
  </si>
  <si>
    <t>Guatemala</t>
  </si>
  <si>
    <t>Guayaquil</t>
  </si>
  <si>
    <t>EJA</t>
  </si>
  <si>
    <t>BAQ</t>
  </si>
  <si>
    <t>Hangzhou</t>
  </si>
  <si>
    <t>Hanoi</t>
  </si>
  <si>
    <t>Hartford</t>
  </si>
  <si>
    <t>SanAndres</t>
  </si>
  <si>
    <t>ADZ</t>
  </si>
  <si>
    <t>Helsinki</t>
  </si>
  <si>
    <t>CLO</t>
  </si>
  <si>
    <t>Ibague</t>
  </si>
  <si>
    <t>PEK</t>
  </si>
  <si>
    <t>Iguazu</t>
  </si>
  <si>
    <t>BEY</t>
  </si>
  <si>
    <t>Ilheus</t>
  </si>
  <si>
    <t>BEL</t>
  </si>
  <si>
    <t>Zurich</t>
  </si>
  <si>
    <t>ZRH</t>
  </si>
  <si>
    <t>Ithaca</t>
  </si>
  <si>
    <t>Venecia</t>
  </si>
  <si>
    <t>VCE</t>
  </si>
  <si>
    <t>Jackson</t>
  </si>
  <si>
    <t>Jacksonville</t>
  </si>
  <si>
    <t>Kathmandu</t>
  </si>
  <si>
    <t>Katowice</t>
  </si>
  <si>
    <t>Kingston</t>
  </si>
  <si>
    <t>Krakow</t>
  </si>
  <si>
    <t>BIO(España)</t>
  </si>
  <si>
    <t>LaHabana</t>
  </si>
  <si>
    <t>BOD</t>
  </si>
  <si>
    <t>ORY</t>
  </si>
  <si>
    <t>LaPaz</t>
  </si>
  <si>
    <t>Villavicencio</t>
  </si>
  <si>
    <t>VVC</t>
  </si>
  <si>
    <t>Leticia</t>
  </si>
  <si>
    <t>IBE</t>
  </si>
  <si>
    <t>Lima</t>
  </si>
  <si>
    <t>MZL</t>
  </si>
  <si>
    <t>Lisboa</t>
  </si>
  <si>
    <t>Pereira</t>
  </si>
  <si>
    <t>PEI</t>
  </si>
  <si>
    <t>Yopal</t>
  </si>
  <si>
    <t>Bog</t>
  </si>
  <si>
    <t>EYP</t>
  </si>
  <si>
    <t>London</t>
  </si>
  <si>
    <t>Neiva</t>
  </si>
  <si>
    <t>NVA</t>
  </si>
  <si>
    <t>Los Angeles</t>
  </si>
  <si>
    <t>BGA</t>
  </si>
  <si>
    <t>LuangPrabang</t>
  </si>
  <si>
    <t>Luxembourg</t>
  </si>
  <si>
    <t>BUN</t>
  </si>
  <si>
    <t>Lyon</t>
  </si>
  <si>
    <t>Popayan</t>
  </si>
  <si>
    <t>PPN</t>
  </si>
  <si>
    <t>FLA</t>
  </si>
  <si>
    <t>Malaga</t>
  </si>
  <si>
    <t>CUC</t>
  </si>
  <si>
    <t>Malta</t>
  </si>
  <si>
    <t>Managua</t>
  </si>
  <si>
    <t>Manaus</t>
  </si>
  <si>
    <t>Monteria</t>
  </si>
  <si>
    <t>MTR</t>
  </si>
  <si>
    <t>Manchester</t>
  </si>
  <si>
    <t>VillaGarzon</t>
  </si>
  <si>
    <t>VGZ</t>
  </si>
  <si>
    <t>Pasto</t>
  </si>
  <si>
    <t>PSO</t>
  </si>
  <si>
    <t>Manzanillo</t>
  </si>
  <si>
    <t>CZU</t>
  </si>
  <si>
    <t>Maracaibo</t>
  </si>
  <si>
    <t>PuertoAsis</t>
  </si>
  <si>
    <t>PUU</t>
  </si>
  <si>
    <t>Mazatlan</t>
  </si>
  <si>
    <t>Tumaco</t>
  </si>
  <si>
    <t>TCO</t>
  </si>
  <si>
    <t>Valledupar</t>
  </si>
  <si>
    <t>VUP</t>
  </si>
  <si>
    <t>Mendoza</t>
  </si>
  <si>
    <t>Merida</t>
  </si>
  <si>
    <t>SantaMarta</t>
  </si>
  <si>
    <t>SMR</t>
  </si>
  <si>
    <t>PuertoCarreño</t>
  </si>
  <si>
    <t>PCR</t>
  </si>
  <si>
    <t>Mikonos</t>
  </si>
  <si>
    <t>Milan</t>
  </si>
  <si>
    <t>Riohacha</t>
  </si>
  <si>
    <t>RCH</t>
  </si>
  <si>
    <t>Minneapolis</t>
  </si>
  <si>
    <t>Moline</t>
  </si>
  <si>
    <t>MontegoBay</t>
  </si>
  <si>
    <t>GYE</t>
  </si>
  <si>
    <t>caracas</t>
  </si>
  <si>
    <t>bog</t>
  </si>
  <si>
    <t>ccs</t>
  </si>
  <si>
    <t>Monterrey</t>
  </si>
  <si>
    <t>LET</t>
  </si>
  <si>
    <t>Montevideo</t>
  </si>
  <si>
    <t>SanJose,CostaRica</t>
  </si>
  <si>
    <t>SJO</t>
  </si>
  <si>
    <t>Moscow</t>
  </si>
  <si>
    <t>SanJuan,PuertoRico</t>
  </si>
  <si>
    <t>SJU</t>
  </si>
  <si>
    <t>Nairobi</t>
  </si>
  <si>
    <t>LIM</t>
  </si>
  <si>
    <t>SanSalvador</t>
  </si>
  <si>
    <t>SAL</t>
  </si>
  <si>
    <t>Neuquen</t>
  </si>
  <si>
    <t>lahabana</t>
  </si>
  <si>
    <t>hav</t>
  </si>
  <si>
    <t>NewOrleans</t>
  </si>
  <si>
    <t>CUN</t>
  </si>
  <si>
    <t>miami</t>
  </si>
  <si>
    <t>mia</t>
  </si>
  <si>
    <t>LPB</t>
  </si>
  <si>
    <t>Oakland</t>
  </si>
  <si>
    <t>Oaxaca</t>
  </si>
  <si>
    <t>Oslo</t>
  </si>
  <si>
    <t>Ottawa</t>
  </si>
  <si>
    <t>PalmaMalloca</t>
  </si>
  <si>
    <t>PalmaMallorca</t>
  </si>
  <si>
    <t>Pamplona</t>
  </si>
  <si>
    <t>FOR</t>
  </si>
  <si>
    <t>Pensacola</t>
  </si>
  <si>
    <t>RiodeJaneiro</t>
  </si>
  <si>
    <t>GIG</t>
  </si>
  <si>
    <t>EZE</t>
  </si>
  <si>
    <t>Phoenix</t>
  </si>
  <si>
    <t>Pitalito</t>
  </si>
  <si>
    <t>Porlamar</t>
  </si>
  <si>
    <t>Porto</t>
  </si>
  <si>
    <t>PortoSeguro</t>
  </si>
  <si>
    <t>Praga</t>
  </si>
  <si>
    <t>Providencia</t>
  </si>
  <si>
    <t>Puebla</t>
  </si>
  <si>
    <t>DEL</t>
  </si>
  <si>
    <t>PuntaArenas</t>
  </si>
  <si>
    <t>BON</t>
  </si>
  <si>
    <t>Quebec</t>
  </si>
  <si>
    <t>BOS</t>
  </si>
  <si>
    <t>BUF</t>
  </si>
  <si>
    <t>Raleigh,Durham</t>
  </si>
  <si>
    <t>Richmond</t>
  </si>
  <si>
    <t>RioGallegos</t>
  </si>
  <si>
    <t>PHX</t>
  </si>
  <si>
    <t>Saba</t>
  </si>
  <si>
    <t>BSB</t>
  </si>
  <si>
    <t>SaltLake,USA</t>
  </si>
  <si>
    <t>Salvador,Brasil</t>
  </si>
  <si>
    <t>SSA</t>
  </si>
  <si>
    <t>SanCarlosdeBariloche</t>
  </si>
  <si>
    <t>SanDiego</t>
  </si>
  <si>
    <t>BNE</t>
  </si>
  <si>
    <t>SanFrancisco</t>
  </si>
  <si>
    <t>SanJoseCabo</t>
  </si>
  <si>
    <t>GVA</t>
  </si>
  <si>
    <t>Viena</t>
  </si>
  <si>
    <t>VIE</t>
  </si>
  <si>
    <t>SantaCruz,Bolivia</t>
  </si>
  <si>
    <t>Santander,España</t>
  </si>
  <si>
    <t>HEL</t>
  </si>
  <si>
    <t>Santiago,RepublicaDominicana</t>
  </si>
  <si>
    <t>SantiagodeCompostela</t>
  </si>
  <si>
    <t>OTP</t>
  </si>
  <si>
    <t>PRG</t>
  </si>
  <si>
    <t>SantiagodeCuba</t>
  </si>
  <si>
    <t>AEP</t>
  </si>
  <si>
    <t>COR</t>
  </si>
  <si>
    <t>MDZ</t>
  </si>
  <si>
    <t>Seoul</t>
  </si>
  <si>
    <t>NQN</t>
  </si>
  <si>
    <t>IGR</t>
  </si>
  <si>
    <t>SiemReap</t>
  </si>
  <si>
    <t>StMaarten</t>
  </si>
  <si>
    <t>BRC</t>
  </si>
  <si>
    <t>Strasbourg</t>
  </si>
  <si>
    <t>Stuttgart</t>
  </si>
  <si>
    <t>FTE</t>
  </si>
  <si>
    <t>Sydney</t>
  </si>
  <si>
    <t>RGL</t>
  </si>
  <si>
    <t>Tampa</t>
  </si>
  <si>
    <t>Ushuaia</t>
  </si>
  <si>
    <t>USH</t>
  </si>
  <si>
    <t>TelAviv</t>
  </si>
  <si>
    <t>Teresina</t>
  </si>
  <si>
    <t>Tijuana</t>
  </si>
  <si>
    <t>Toluca</t>
  </si>
  <si>
    <t>clo</t>
  </si>
  <si>
    <t>mde</t>
  </si>
  <si>
    <t>Toulouse</t>
  </si>
  <si>
    <t>HAV</t>
  </si>
  <si>
    <t>Vancouver</t>
  </si>
  <si>
    <t>TLC</t>
  </si>
  <si>
    <t>MTY</t>
  </si>
  <si>
    <t>VillaHermosa</t>
  </si>
  <si>
    <t>cun</t>
  </si>
  <si>
    <t>Wuhan</t>
  </si>
  <si>
    <t>Xi'an</t>
  </si>
  <si>
    <t>CCS</t>
  </si>
  <si>
    <t>PMV</t>
  </si>
  <si>
    <t>Yangon</t>
  </si>
  <si>
    <t>MAR</t>
  </si>
  <si>
    <t>ctg</t>
  </si>
  <si>
    <t>CMN</t>
  </si>
  <si>
    <t>CXJ</t>
  </si>
  <si>
    <t>VCP</t>
  </si>
  <si>
    <t>YYC</t>
  </si>
  <si>
    <t>CME</t>
  </si>
  <si>
    <t>CJS</t>
  </si>
  <si>
    <t>CLE</t>
  </si>
  <si>
    <t>CBB</t>
  </si>
  <si>
    <t>CPH</t>
  </si>
  <si>
    <t>CWB</t>
  </si>
  <si>
    <t>CUZ</t>
  </si>
  <si>
    <t>DPS</t>
  </si>
  <si>
    <t>DEN</t>
  </si>
  <si>
    <t>MLI</t>
  </si>
  <si>
    <t>LGA</t>
  </si>
  <si>
    <t>DOH</t>
  </si>
  <si>
    <t>KTM</t>
  </si>
  <si>
    <t>RGN</t>
  </si>
  <si>
    <t>DXB</t>
  </si>
  <si>
    <t>DUB</t>
  </si>
  <si>
    <t>DBV</t>
  </si>
  <si>
    <t>dus</t>
  </si>
  <si>
    <t>fra</t>
  </si>
  <si>
    <t>STR</t>
  </si>
  <si>
    <t>madrid</t>
  </si>
  <si>
    <t>mad</t>
  </si>
  <si>
    <t>IPC</t>
  </si>
  <si>
    <t>EBB</t>
  </si>
  <si>
    <t>NBO</t>
  </si>
  <si>
    <t>FDF</t>
  </si>
  <si>
    <t>KIN</t>
  </si>
  <si>
    <t>RDU</t>
  </si>
  <si>
    <t>LAS</t>
  </si>
  <si>
    <t>THE</t>
  </si>
  <si>
    <t>LUX</t>
  </si>
  <si>
    <t>LIN</t>
  </si>
  <si>
    <t>MAN</t>
  </si>
  <si>
    <t>GEO</t>
  </si>
  <si>
    <t>LPA</t>
  </si>
  <si>
    <t>GCM</t>
  </si>
  <si>
    <t>GDL</t>
  </si>
  <si>
    <t>SJD</t>
  </si>
  <si>
    <t>TIJ</t>
  </si>
  <si>
    <t>CAN</t>
  </si>
  <si>
    <t>PUS</t>
  </si>
  <si>
    <t>ICN</t>
  </si>
  <si>
    <t>HND</t>
  </si>
  <si>
    <t>GUA</t>
  </si>
  <si>
    <t>MGA</t>
  </si>
  <si>
    <t>HGH</t>
  </si>
  <si>
    <t>HAN</t>
  </si>
  <si>
    <t>BDL</t>
  </si>
  <si>
    <t>MSY</t>
  </si>
  <si>
    <t>JAN</t>
  </si>
  <si>
    <t>PBC</t>
  </si>
  <si>
    <t>YEG</t>
  </si>
  <si>
    <t>YVR</t>
  </si>
  <si>
    <t>KTW</t>
  </si>
  <si>
    <t>KRK</t>
  </si>
  <si>
    <t>SCU</t>
  </si>
  <si>
    <t>SFO</t>
  </si>
  <si>
    <t>VVI</t>
  </si>
  <si>
    <t>LYS</t>
  </si>
  <si>
    <t>LGW</t>
  </si>
  <si>
    <t>SYD</t>
  </si>
  <si>
    <t>LPQ</t>
  </si>
  <si>
    <t>REP</t>
  </si>
  <si>
    <t>PNA</t>
  </si>
  <si>
    <t>SDR(España)</t>
  </si>
  <si>
    <t>OPO</t>
  </si>
  <si>
    <t>SCQ</t>
  </si>
  <si>
    <t>PMI</t>
  </si>
  <si>
    <t>MXP</t>
  </si>
  <si>
    <t>SXB</t>
  </si>
  <si>
    <t>MLA</t>
  </si>
  <si>
    <t>TLV</t>
  </si>
  <si>
    <t>AGP</t>
  </si>
  <si>
    <t>OAX</t>
  </si>
  <si>
    <t>ZLO</t>
  </si>
  <si>
    <t>VSA</t>
  </si>
  <si>
    <t>MZT</t>
  </si>
  <si>
    <t>MID</t>
  </si>
  <si>
    <t>STI</t>
  </si>
  <si>
    <t>RIC</t>
  </si>
  <si>
    <t>JMK</t>
  </si>
  <si>
    <t>MSP</t>
  </si>
  <si>
    <t>MBJ</t>
  </si>
  <si>
    <t>YOW</t>
  </si>
  <si>
    <t>YQB</t>
  </si>
  <si>
    <t>DME</t>
  </si>
  <si>
    <t>Muc</t>
  </si>
  <si>
    <t>ITH</t>
  </si>
  <si>
    <t>TPA</t>
  </si>
  <si>
    <t>SXM</t>
  </si>
  <si>
    <t>SLC</t>
  </si>
  <si>
    <t>OSL</t>
  </si>
  <si>
    <t>SVO</t>
  </si>
  <si>
    <t>OAK</t>
  </si>
  <si>
    <t>PNS</t>
  </si>
  <si>
    <t>TLS</t>
  </si>
  <si>
    <t>GOA</t>
  </si>
  <si>
    <t>WUH</t>
  </si>
  <si>
    <t>SAN</t>
  </si>
  <si>
    <t>BPS</t>
  </si>
  <si>
    <t>PVA</t>
  </si>
  <si>
    <t>PUQ</t>
  </si>
  <si>
    <t>SDU</t>
  </si>
  <si>
    <t>IGU</t>
  </si>
  <si>
    <t>MAO</t>
  </si>
  <si>
    <t>SAB</t>
  </si>
  <si>
    <t>CGH</t>
  </si>
  <si>
    <t>MVD</t>
  </si>
  <si>
    <t>XIY</t>
  </si>
  <si>
    <t>DCA</t>
  </si>
  <si>
    <t>JAX</t>
  </si>
  <si>
    <t>PTX</t>
  </si>
  <si>
    <t>GYN</t>
  </si>
  <si>
    <t>DAL</t>
  </si>
  <si>
    <t>PAC</t>
  </si>
  <si>
    <t>Riodejaneiro</t>
  </si>
  <si>
    <t>GYG</t>
  </si>
  <si>
    <t>EWN</t>
  </si>
  <si>
    <t>CIA</t>
  </si>
  <si>
    <t>BVA</t>
  </si>
  <si>
    <t>YTZ</t>
  </si>
  <si>
    <t>IOS</t>
  </si>
  <si>
    <t>Sansalvador</t>
  </si>
  <si>
    <t>CAG</t>
  </si>
  <si>
    <t>Losangeles</t>
  </si>
  <si>
    <t>NOMBRE_DEPTO</t>
  </si>
  <si>
    <t>PROVINCIA</t>
  </si>
  <si>
    <t>CODIGO_MUNICIPIO</t>
  </si>
  <si>
    <t>NOMBRE_MPIO</t>
  </si>
  <si>
    <t>Nombre</t>
  </si>
  <si>
    <t>Total</t>
  </si>
  <si>
    <t>AMAZONAS</t>
  </si>
  <si>
    <t>91263</t>
  </si>
  <si>
    <t>EL ENCANTO</t>
  </si>
  <si>
    <t>El Encanto</t>
  </si>
  <si>
    <t>ANTIOQUIA</t>
  </si>
  <si>
    <t>91405</t>
  </si>
  <si>
    <t>LA CHORRERA</t>
  </si>
  <si>
    <t>La Chorrera</t>
  </si>
  <si>
    <t>ARAUCA</t>
  </si>
  <si>
    <t>91407</t>
  </si>
  <si>
    <t>LA PEDRERA</t>
  </si>
  <si>
    <t>La Pedrera</t>
  </si>
  <si>
    <t>ARCHIPIELAGO DE SAN ANDRES</t>
  </si>
  <si>
    <t>91430</t>
  </si>
  <si>
    <t>LA VICTORIA</t>
  </si>
  <si>
    <t>La Victoria</t>
  </si>
  <si>
    <t>ATLÁNTICO</t>
  </si>
  <si>
    <t>91001</t>
  </si>
  <si>
    <t>LETICIA</t>
  </si>
  <si>
    <t>CUNDINAMARCA</t>
  </si>
  <si>
    <t>91460</t>
  </si>
  <si>
    <t>MIRITI - PARANÁ</t>
  </si>
  <si>
    <t>Miriti - Paraná</t>
  </si>
  <si>
    <t>BOLIVAR</t>
  </si>
  <si>
    <t>91530</t>
  </si>
  <si>
    <t>PUERTO ALEGRIA</t>
  </si>
  <si>
    <t>Puerto Alegria</t>
  </si>
  <si>
    <t>BOYACÁ</t>
  </si>
  <si>
    <t>91536</t>
  </si>
  <si>
    <t>PUERTO ARICA</t>
  </si>
  <si>
    <t>Puerto Arica</t>
  </si>
  <si>
    <t>91540</t>
  </si>
  <si>
    <t>PUERTO NARIÑO</t>
  </si>
  <si>
    <t>Puerto Nariño</t>
  </si>
  <si>
    <t>CAQUETA</t>
  </si>
  <si>
    <t>91669</t>
  </si>
  <si>
    <t>PUERTO SANTANDER</t>
  </si>
  <si>
    <t>Puerto Santander</t>
  </si>
  <si>
    <t>CASANARE</t>
  </si>
  <si>
    <t>91798</t>
  </si>
  <si>
    <t>TARAPACÁ</t>
  </si>
  <si>
    <t>Tarapacá</t>
  </si>
  <si>
    <t>CAUCA</t>
  </si>
  <si>
    <t>Total AMAZONAS</t>
  </si>
  <si>
    <t/>
  </si>
  <si>
    <t>CESAR</t>
  </si>
  <si>
    <t>BAJO CAUCA</t>
  </si>
  <si>
    <t>05120</t>
  </si>
  <si>
    <t>CÁCERES</t>
  </si>
  <si>
    <t>Cáceres</t>
  </si>
  <si>
    <t>CHOCO</t>
  </si>
  <si>
    <t>05154</t>
  </si>
  <si>
    <t>CAUCASIA</t>
  </si>
  <si>
    <t>Caucasia</t>
  </si>
  <si>
    <t>CORDOBA</t>
  </si>
  <si>
    <t>05250</t>
  </si>
  <si>
    <t>EL BAGRE</t>
  </si>
  <si>
    <t>El Bagre</t>
  </si>
  <si>
    <t>GUAINIA</t>
  </si>
  <si>
    <t>05495</t>
  </si>
  <si>
    <t>NECHÍ</t>
  </si>
  <si>
    <t>Nechí</t>
  </si>
  <si>
    <t>GUAVIARE</t>
  </si>
  <si>
    <t>05790</t>
  </si>
  <si>
    <t>TARAZÁ</t>
  </si>
  <si>
    <t>Tarazá</t>
  </si>
  <si>
    <t>HUILA</t>
  </si>
  <si>
    <t>05895</t>
  </si>
  <si>
    <t>ZARAGOZA</t>
  </si>
  <si>
    <t>Zaragoza</t>
  </si>
  <si>
    <t>LA GUAJIRA</t>
  </si>
  <si>
    <t>MAGDALENA MEDIO</t>
  </si>
  <si>
    <t>05142</t>
  </si>
  <si>
    <t>CARACOLÍ</t>
  </si>
  <si>
    <t>Caracolí</t>
  </si>
  <si>
    <t>MAGDALENA</t>
  </si>
  <si>
    <t>05425</t>
  </si>
  <si>
    <t>MACEO</t>
  </si>
  <si>
    <t>Maceo</t>
  </si>
  <si>
    <t>META</t>
  </si>
  <si>
    <t>05579</t>
  </si>
  <si>
    <t>PUERTO BERRiO</t>
  </si>
  <si>
    <t>Puerto Berrio</t>
  </si>
  <si>
    <t>NARIÑO</t>
  </si>
  <si>
    <t>05585</t>
  </si>
  <si>
    <t>PUERTO NARE</t>
  </si>
  <si>
    <t>Puerto Nare</t>
  </si>
  <si>
    <t>NORTE DE SANTANDER</t>
  </si>
  <si>
    <t>05591</t>
  </si>
  <si>
    <t>PUERTO TRIUNFO</t>
  </si>
  <si>
    <t>Puerto Triunfo</t>
  </si>
  <si>
    <t>PUTUMAYO</t>
  </si>
  <si>
    <t>05893</t>
  </si>
  <si>
    <t>YONDÓ</t>
  </si>
  <si>
    <t>Yondó</t>
  </si>
  <si>
    <t>QUINDIO</t>
  </si>
  <si>
    <t>NORDESTE</t>
  </si>
  <si>
    <t>05031</t>
  </si>
  <si>
    <t>AMALFI</t>
  </si>
  <si>
    <t>Amalfi</t>
  </si>
  <si>
    <t>RISARALDA</t>
  </si>
  <si>
    <t>05040</t>
  </si>
  <si>
    <t>ANORÍ</t>
  </si>
  <si>
    <t>Anorí</t>
  </si>
  <si>
    <t>SANTANDER</t>
  </si>
  <si>
    <t>05190</t>
  </si>
  <si>
    <t>CISNEROS</t>
  </si>
  <si>
    <t>Cisneros</t>
  </si>
  <si>
    <t>SUCRE</t>
  </si>
  <si>
    <t>05604</t>
  </si>
  <si>
    <t>REMEDIOS</t>
  </si>
  <si>
    <t>Remedios</t>
  </si>
  <si>
    <t>TOLIMA</t>
  </si>
  <si>
    <t>05670</t>
  </si>
  <si>
    <t>SAN ROQUE</t>
  </si>
  <si>
    <t>San Roque</t>
  </si>
  <si>
    <t>VALLE DEL CAUCA</t>
  </si>
  <si>
    <t>05690</t>
  </si>
  <si>
    <t>SANTO DOMINGO</t>
  </si>
  <si>
    <t>Santo Domingo</t>
  </si>
  <si>
    <t>VAUPES</t>
  </si>
  <si>
    <t>05736</t>
  </si>
  <si>
    <t>SEGOVIA</t>
  </si>
  <si>
    <t>Segovia</t>
  </si>
  <si>
    <t>VICHADA</t>
  </si>
  <si>
    <t>05858</t>
  </si>
  <si>
    <t>VEGACHÍ</t>
  </si>
  <si>
    <t>Vegachí</t>
  </si>
  <si>
    <t>05885</t>
  </si>
  <si>
    <t>YALÍ</t>
  </si>
  <si>
    <t>Yalí</t>
  </si>
  <si>
    <t>05890</t>
  </si>
  <si>
    <t>YOLOMBÓ</t>
  </si>
  <si>
    <t>Yolombó</t>
  </si>
  <si>
    <t>NORTE</t>
  </si>
  <si>
    <t>05038</t>
  </si>
  <si>
    <t>ANGOSTURA</t>
  </si>
  <si>
    <t>Angostura</t>
  </si>
  <si>
    <t>05086</t>
  </si>
  <si>
    <t>BELMIRA</t>
  </si>
  <si>
    <t>Belmira</t>
  </si>
  <si>
    <t>05107</t>
  </si>
  <si>
    <t>BRICEÑO</t>
  </si>
  <si>
    <t>Briceño</t>
  </si>
  <si>
    <t>05134</t>
  </si>
  <si>
    <t>CAMPAMENTO</t>
  </si>
  <si>
    <t>Campamento</t>
  </si>
  <si>
    <t>05150</t>
  </si>
  <si>
    <t>CAROLINA</t>
  </si>
  <si>
    <t>Carolina</t>
  </si>
  <si>
    <t>05237</t>
  </si>
  <si>
    <t>DON MATiAS</t>
  </si>
  <si>
    <t>Don Matias</t>
  </si>
  <si>
    <t>05264</t>
  </si>
  <si>
    <t>ENTRERRIOS</t>
  </si>
  <si>
    <t>Entrerrios</t>
  </si>
  <si>
    <t>05310</t>
  </si>
  <si>
    <t>GÓMEZ PLATA</t>
  </si>
  <si>
    <t>Gómez Plata</t>
  </si>
  <si>
    <t>05315</t>
  </si>
  <si>
    <t>GUADALUPE</t>
  </si>
  <si>
    <t>Guadalupe</t>
  </si>
  <si>
    <t>05361</t>
  </si>
  <si>
    <t>ITUANGO</t>
  </si>
  <si>
    <t>Ituango</t>
  </si>
  <si>
    <t>05647</t>
  </si>
  <si>
    <t>SAN ANDRÉS</t>
  </si>
  <si>
    <t>San Andrés</t>
  </si>
  <si>
    <t>05658</t>
  </si>
  <si>
    <t>SAN JOSÉ DE LA MONTAÑA</t>
  </si>
  <si>
    <t>San José De La Montaña</t>
  </si>
  <si>
    <t>05664</t>
  </si>
  <si>
    <t>SAN PEDRO</t>
  </si>
  <si>
    <t>San Pedro</t>
  </si>
  <si>
    <t>05686</t>
  </si>
  <si>
    <t>SANTA ROSA de osos</t>
  </si>
  <si>
    <t>Santa Rosa De Osos</t>
  </si>
  <si>
    <t>05819</t>
  </si>
  <si>
    <t>TOLEDO</t>
  </si>
  <si>
    <t>Toledo</t>
  </si>
  <si>
    <t>05854</t>
  </si>
  <si>
    <t>VALDIVIA</t>
  </si>
  <si>
    <t>Valdivia</t>
  </si>
  <si>
    <t>05887</t>
  </si>
  <si>
    <t>YARUMAL</t>
  </si>
  <si>
    <t>Yarumal</t>
  </si>
  <si>
    <t>OCCIDENTE</t>
  </si>
  <si>
    <t>05004</t>
  </si>
  <si>
    <t>ABRIAQUÍ</t>
  </si>
  <si>
    <t>Abriaquí</t>
  </si>
  <si>
    <t>05044</t>
  </si>
  <si>
    <t>ANZA</t>
  </si>
  <si>
    <t>Anza</t>
  </si>
  <si>
    <t>05059</t>
  </si>
  <si>
    <t>ARMENIA</t>
  </si>
  <si>
    <t>05113</t>
  </si>
  <si>
    <t>BURITICÁ</t>
  </si>
  <si>
    <t>Buriticá</t>
  </si>
  <si>
    <t>05138</t>
  </si>
  <si>
    <t>CAÑASGORDAS</t>
  </si>
  <si>
    <t>Cañasgordas</t>
  </si>
  <si>
    <t>05234</t>
  </si>
  <si>
    <t>DABEIBA</t>
  </si>
  <si>
    <t>Dabeiba</t>
  </si>
  <si>
    <t>05240</t>
  </si>
  <si>
    <t>EBÉJICO</t>
  </si>
  <si>
    <t>Ebéjico</t>
  </si>
  <si>
    <t>05284</t>
  </si>
  <si>
    <t>FRONTINO</t>
  </si>
  <si>
    <t>Frontino</t>
  </si>
  <si>
    <t>05306</t>
  </si>
  <si>
    <t>GIRALDO</t>
  </si>
  <si>
    <t>Giraldo</t>
  </si>
  <si>
    <t>05347</t>
  </si>
  <si>
    <t>HELICONIA</t>
  </si>
  <si>
    <t>Heliconia</t>
  </si>
  <si>
    <t>05411</t>
  </si>
  <si>
    <t>LIBORINA</t>
  </si>
  <si>
    <t>Liborina</t>
  </si>
  <si>
    <t>05501</t>
  </si>
  <si>
    <t>OLAYA</t>
  </si>
  <si>
    <t>Olaya</t>
  </si>
  <si>
    <t>05543</t>
  </si>
  <si>
    <t>PEQUE</t>
  </si>
  <si>
    <t>Peque</t>
  </si>
  <si>
    <t>05628</t>
  </si>
  <si>
    <t>SABANALARGA</t>
  </si>
  <si>
    <t>Sabanalarga</t>
  </si>
  <si>
    <t>05656</t>
  </si>
  <si>
    <t>SAN JERÓNIMO</t>
  </si>
  <si>
    <t>San Jerónimo</t>
  </si>
  <si>
    <t>05042</t>
  </si>
  <si>
    <t>SANTAFÉ DE ANTIOQUIA</t>
  </si>
  <si>
    <t>Santafé De Antioquia</t>
  </si>
  <si>
    <t>05761</t>
  </si>
  <si>
    <t>SOPETRaN</t>
  </si>
  <si>
    <t>Sopetran</t>
  </si>
  <si>
    <t>05842</t>
  </si>
  <si>
    <t>URAMITA</t>
  </si>
  <si>
    <t>Uramita</t>
  </si>
  <si>
    <t>ORIENTE</t>
  </si>
  <si>
    <t>05002</t>
  </si>
  <si>
    <t>ABEJORRAL</t>
  </si>
  <si>
    <t>Abejorral</t>
  </si>
  <si>
    <t>05021</t>
  </si>
  <si>
    <t>ALEJANDRÍA</t>
  </si>
  <si>
    <t>Alejandría</t>
  </si>
  <si>
    <t>05055</t>
  </si>
  <si>
    <t>ARGELIA</t>
  </si>
  <si>
    <t>Argelia</t>
  </si>
  <si>
    <t>05148</t>
  </si>
  <si>
    <t>CARMEN DE VIBORAL</t>
  </si>
  <si>
    <t>Carmen De Viboral</t>
  </si>
  <si>
    <t>05197</t>
  </si>
  <si>
    <t>COCORNÁ</t>
  </si>
  <si>
    <t>Cocorná</t>
  </si>
  <si>
    <t>05206</t>
  </si>
  <si>
    <t>CONCEPCIÓN</t>
  </si>
  <si>
    <t>Concepción</t>
  </si>
  <si>
    <t>05313</t>
  </si>
  <si>
    <t>GRANADA</t>
  </si>
  <si>
    <t>Granada</t>
  </si>
  <si>
    <t>05318</t>
  </si>
  <si>
    <t>GUARNE</t>
  </si>
  <si>
    <t>Guarne</t>
  </si>
  <si>
    <t>05321</t>
  </si>
  <si>
    <t>GUATAPE</t>
  </si>
  <si>
    <t>Guatape</t>
  </si>
  <si>
    <t>05376</t>
  </si>
  <si>
    <t>LA CEJA</t>
  </si>
  <si>
    <t>La Ceja</t>
  </si>
  <si>
    <t>05400</t>
  </si>
  <si>
    <t>LA UNIÓN</t>
  </si>
  <si>
    <t>La Unión</t>
  </si>
  <si>
    <t>05440</t>
  </si>
  <si>
    <t>MARINILLA</t>
  </si>
  <si>
    <t>Marinilla</t>
  </si>
  <si>
    <t>05483</t>
  </si>
  <si>
    <t>Nariño</t>
  </si>
  <si>
    <t>05541</t>
  </si>
  <si>
    <t>PEÑOL</t>
  </si>
  <si>
    <t>Peñol</t>
  </si>
  <si>
    <t>05607</t>
  </si>
  <si>
    <t>RETIRO</t>
  </si>
  <si>
    <t>Retiro</t>
  </si>
  <si>
    <t>05615</t>
  </si>
  <si>
    <t>RIONEGRO</t>
  </si>
  <si>
    <t>Rionegro</t>
  </si>
  <si>
    <t>05649</t>
  </si>
  <si>
    <t>SAN CARLOS</t>
  </si>
  <si>
    <t>San Carlos</t>
  </si>
  <si>
    <t>05652</t>
  </si>
  <si>
    <t>SAN FRANCISCO</t>
  </si>
  <si>
    <t>San Francisco</t>
  </si>
  <si>
    <t>05660</t>
  </si>
  <si>
    <t>SAN LUIS</t>
  </si>
  <si>
    <t>San Luis</t>
  </si>
  <si>
    <t>05667</t>
  </si>
  <si>
    <t>SAN RAFAEL</t>
  </si>
  <si>
    <t>San Rafael</t>
  </si>
  <si>
    <t>05674</t>
  </si>
  <si>
    <t>SAN VICENTE</t>
  </si>
  <si>
    <t>San Vicente</t>
  </si>
  <si>
    <t>05697</t>
  </si>
  <si>
    <t>SANTUARIO</t>
  </si>
  <si>
    <t>Santuario</t>
  </si>
  <si>
    <t>05756</t>
  </si>
  <si>
    <t>SONSON</t>
  </si>
  <si>
    <t>Sonson</t>
  </si>
  <si>
    <t>SUROESTE</t>
  </si>
  <si>
    <t>05030</t>
  </si>
  <si>
    <t>AMAGa</t>
  </si>
  <si>
    <t>Amaga</t>
  </si>
  <si>
    <t>05034</t>
  </si>
  <si>
    <t>ANDES</t>
  </si>
  <si>
    <t>Andes</t>
  </si>
  <si>
    <t>05036</t>
  </si>
  <si>
    <t>ANGELOPOLIS</t>
  </si>
  <si>
    <t>Angelopolis</t>
  </si>
  <si>
    <t>05091</t>
  </si>
  <si>
    <t>BETANIA</t>
  </si>
  <si>
    <t>Betania</t>
  </si>
  <si>
    <t>05093</t>
  </si>
  <si>
    <t>BETULIA</t>
  </si>
  <si>
    <t>Betulia</t>
  </si>
  <si>
    <t>05125</t>
  </si>
  <si>
    <t>CAICEDO</t>
  </si>
  <si>
    <t>Caicedo</t>
  </si>
  <si>
    <t>05145</t>
  </si>
  <si>
    <t>CARAMANTA</t>
  </si>
  <si>
    <t>Caramanta</t>
  </si>
  <si>
    <t>05101</t>
  </si>
  <si>
    <t>CIUDAD BOLÍVAR</t>
  </si>
  <si>
    <t>Ciudad Bolívar</t>
  </si>
  <si>
    <t>05209</t>
  </si>
  <si>
    <t>CONCORDIA</t>
  </si>
  <si>
    <t>Concordia</t>
  </si>
  <si>
    <t>05282</t>
  </si>
  <si>
    <t>FREDONIA</t>
  </si>
  <si>
    <t>Fredonia</t>
  </si>
  <si>
    <t>05353</t>
  </si>
  <si>
    <t>HISPANIA</t>
  </si>
  <si>
    <t>Hispania</t>
  </si>
  <si>
    <t>05364</t>
  </si>
  <si>
    <t>JARDÍN</t>
  </si>
  <si>
    <t>Jardín</t>
  </si>
  <si>
    <t>05368</t>
  </si>
  <si>
    <t>JERICÓ</t>
  </si>
  <si>
    <t>Jericó</t>
  </si>
  <si>
    <t>05390</t>
  </si>
  <si>
    <t>LA PINTADA</t>
  </si>
  <si>
    <t>La Pintada</t>
  </si>
  <si>
    <t>05467</t>
  </si>
  <si>
    <t>MONTEBELLO</t>
  </si>
  <si>
    <t>Montebello</t>
  </si>
  <si>
    <t>05576</t>
  </si>
  <si>
    <t>PUEBLORRICO</t>
  </si>
  <si>
    <t>Pueblorrico</t>
  </si>
  <si>
    <t>05642</t>
  </si>
  <si>
    <t>SALGAR</t>
  </si>
  <si>
    <t>Salgar</t>
  </si>
  <si>
    <t>05679</t>
  </si>
  <si>
    <t>SANTA BaRBARA</t>
  </si>
  <si>
    <t>Santa Barbara</t>
  </si>
  <si>
    <t>05789</t>
  </si>
  <si>
    <t>TÁMESIS</t>
  </si>
  <si>
    <t>Támesis</t>
  </si>
  <si>
    <t>05792</t>
  </si>
  <si>
    <t>TARSO</t>
  </si>
  <si>
    <t>Tarso</t>
  </si>
  <si>
    <t>05809</t>
  </si>
  <si>
    <t>TITIRIBÍ</t>
  </si>
  <si>
    <t>Titiribí</t>
  </si>
  <si>
    <t>05847</t>
  </si>
  <si>
    <t>URRAO</t>
  </si>
  <si>
    <t>Urrao</t>
  </si>
  <si>
    <t>05856</t>
  </si>
  <si>
    <t>VALPARAISO</t>
  </si>
  <si>
    <t>Valparaiso</t>
  </si>
  <si>
    <t>05861</t>
  </si>
  <si>
    <t>VENECIA</t>
  </si>
  <si>
    <t>URABA</t>
  </si>
  <si>
    <t>05045</t>
  </si>
  <si>
    <t>APARTADÓ</t>
  </si>
  <si>
    <t>Apartadó</t>
  </si>
  <si>
    <t>05051</t>
  </si>
  <si>
    <t>ARBOLETES</t>
  </si>
  <si>
    <t>Arboletes</t>
  </si>
  <si>
    <t>05147</t>
  </si>
  <si>
    <t>CAREPA</t>
  </si>
  <si>
    <t>Carepa</t>
  </si>
  <si>
    <t>05172</t>
  </si>
  <si>
    <t>CHIGORODÓ</t>
  </si>
  <si>
    <t>Chigorodó</t>
  </si>
  <si>
    <t>05475</t>
  </si>
  <si>
    <t>MURINDÓ</t>
  </si>
  <si>
    <t>Murindó</t>
  </si>
  <si>
    <t>05480</t>
  </si>
  <si>
    <t>MUTATA</t>
  </si>
  <si>
    <t>Mutata</t>
  </si>
  <si>
    <t>05490</t>
  </si>
  <si>
    <t>NECOCLÍ</t>
  </si>
  <si>
    <t>Necoclí</t>
  </si>
  <si>
    <t>05659</t>
  </si>
  <si>
    <t>SAN JUAN DE URABA</t>
  </si>
  <si>
    <t>San Juan De Uraba</t>
  </si>
  <si>
    <t>05665</t>
  </si>
  <si>
    <t>SAN PEDRO DE URABA</t>
  </si>
  <si>
    <t>San Pedro De Uraba</t>
  </si>
  <si>
    <t>05837</t>
  </si>
  <si>
    <t>TURBO</t>
  </si>
  <si>
    <t>Turbo</t>
  </si>
  <si>
    <t>05873</t>
  </si>
  <si>
    <t>VIGÍA DEL FUERTE</t>
  </si>
  <si>
    <t>Vigía Del Fuerte</t>
  </si>
  <si>
    <t>VALLE DEL ABURRA</t>
  </si>
  <si>
    <t>05079</t>
  </si>
  <si>
    <t>BARBOSA</t>
  </si>
  <si>
    <t>Barbosa</t>
  </si>
  <si>
    <t>05088</t>
  </si>
  <si>
    <t>BELLO</t>
  </si>
  <si>
    <t>Bello</t>
  </si>
  <si>
    <t>05129</t>
  </si>
  <si>
    <t>Caldas</t>
  </si>
  <si>
    <t>05212</t>
  </si>
  <si>
    <t>COPACABANA</t>
  </si>
  <si>
    <t>Copacabana</t>
  </si>
  <si>
    <t>05266</t>
  </si>
  <si>
    <t>ENVIGADO</t>
  </si>
  <si>
    <t>Envigado</t>
  </si>
  <si>
    <t>05308</t>
  </si>
  <si>
    <t>GIRARDOTA</t>
  </si>
  <si>
    <t>Girardota</t>
  </si>
  <si>
    <t>05360</t>
  </si>
  <si>
    <t>ITAGUI</t>
  </si>
  <si>
    <t>Itagui</t>
  </si>
  <si>
    <t>05380</t>
  </si>
  <si>
    <t>LA ESTRELLA</t>
  </si>
  <si>
    <t>La Estrella</t>
  </si>
  <si>
    <t>05001</t>
  </si>
  <si>
    <t>MEDELLÍN</t>
  </si>
  <si>
    <t>Medellín</t>
  </si>
  <si>
    <t>05631</t>
  </si>
  <si>
    <t>SABANETA</t>
  </si>
  <si>
    <t>Sabaneta</t>
  </si>
  <si>
    <t>Total ANTIOQUIA</t>
  </si>
  <si>
    <t>81001</t>
  </si>
  <si>
    <t>81065</t>
  </si>
  <si>
    <t>ARAUQUITA</t>
  </si>
  <si>
    <t>Arauquita</t>
  </si>
  <si>
    <t>81220</t>
  </si>
  <si>
    <t>CRAVO NORTE</t>
  </si>
  <si>
    <t>Cravo Norte</t>
  </si>
  <si>
    <t>81300</t>
  </si>
  <si>
    <t>FORTUL</t>
  </si>
  <si>
    <t>Fortul</t>
  </si>
  <si>
    <t>81591</t>
  </si>
  <si>
    <t>PUERTO RONDÓN</t>
  </si>
  <si>
    <t>Puerto Rondón</t>
  </si>
  <si>
    <t>81736</t>
  </si>
  <si>
    <t>SARAVENA</t>
  </si>
  <si>
    <t>Saravena</t>
  </si>
  <si>
    <t>81794</t>
  </si>
  <si>
    <t>TAME</t>
  </si>
  <si>
    <t>Tame</t>
  </si>
  <si>
    <t>Total ARAUCA</t>
  </si>
  <si>
    <t>88564</t>
  </si>
  <si>
    <t>PROVIDENCIA Y SANTA CATALINA</t>
  </si>
  <si>
    <t>Providencia Y Santa Catalina</t>
  </si>
  <si>
    <t>88001</t>
  </si>
  <si>
    <t>SAN ANDReS</t>
  </si>
  <si>
    <t>San Andres</t>
  </si>
  <si>
    <t>Total ARCHIPIELAGO DE SAN ANDRES</t>
  </si>
  <si>
    <t>08001</t>
  </si>
  <si>
    <t>BARRANQUILLA</t>
  </si>
  <si>
    <t>08296</t>
  </si>
  <si>
    <t>GALAPA</t>
  </si>
  <si>
    <t>Galapa</t>
  </si>
  <si>
    <t>08433</t>
  </si>
  <si>
    <t>MALAMBO</t>
  </si>
  <si>
    <t>Malambo</t>
  </si>
  <si>
    <t>08573</t>
  </si>
  <si>
    <t>PUERTO COLOMBIA</t>
  </si>
  <si>
    <t>Puerto Colombia</t>
  </si>
  <si>
    <t>08758</t>
  </si>
  <si>
    <t>SOLEDAD</t>
  </si>
  <si>
    <t>Soledad</t>
  </si>
  <si>
    <t>SUR</t>
  </si>
  <si>
    <t>08137</t>
  </si>
  <si>
    <t>CAMPO DE LA CRUZ</t>
  </si>
  <si>
    <t>Campo De La Cruz</t>
  </si>
  <si>
    <t>08141</t>
  </si>
  <si>
    <t>CANDELARIA</t>
  </si>
  <si>
    <t>Candelaria</t>
  </si>
  <si>
    <t>08421</t>
  </si>
  <si>
    <t>LURUACO</t>
  </si>
  <si>
    <t>Luruaco</t>
  </si>
  <si>
    <t>08436</t>
  </si>
  <si>
    <t>MANATi</t>
  </si>
  <si>
    <t>Manati</t>
  </si>
  <si>
    <t>08606</t>
  </si>
  <si>
    <t>REPELON</t>
  </si>
  <si>
    <t>Repelon</t>
  </si>
  <si>
    <t>08675</t>
  </si>
  <si>
    <t>SANTA LUCiA</t>
  </si>
  <si>
    <t>Santa Lucia</t>
  </si>
  <si>
    <t>08770</t>
  </si>
  <si>
    <t>SUAN</t>
  </si>
  <si>
    <t>Suan</t>
  </si>
  <si>
    <t>CENTRO ORIENTE</t>
  </si>
  <si>
    <t>08078</t>
  </si>
  <si>
    <t>BARANOA</t>
  </si>
  <si>
    <t>Baranoa</t>
  </si>
  <si>
    <t>08520</t>
  </si>
  <si>
    <t>PALMAR DE VARELA</t>
  </si>
  <si>
    <t>Palmar De Varela</t>
  </si>
  <si>
    <t>08558</t>
  </si>
  <si>
    <t>POLONUEVO</t>
  </si>
  <si>
    <t>Polonuevo</t>
  </si>
  <si>
    <t>08560</t>
  </si>
  <si>
    <t>PONEDERA</t>
  </si>
  <si>
    <t>Ponedera</t>
  </si>
  <si>
    <t>08634</t>
  </si>
  <si>
    <t>Sabanagrande</t>
  </si>
  <si>
    <t>08638</t>
  </si>
  <si>
    <t>08685</t>
  </si>
  <si>
    <t>Santo Tomas</t>
  </si>
  <si>
    <t>OCCIDENTAL</t>
  </si>
  <si>
    <t>08372</t>
  </si>
  <si>
    <t>JUAN DE ACOSTA</t>
  </si>
  <si>
    <t>Juan De Acosta</t>
  </si>
  <si>
    <t>08549</t>
  </si>
  <si>
    <t>PIOJÓ</t>
  </si>
  <si>
    <t>Piojó</t>
  </si>
  <si>
    <t>08832</t>
  </si>
  <si>
    <t>TUBARA</t>
  </si>
  <si>
    <t>Tubara</t>
  </si>
  <si>
    <t>08849</t>
  </si>
  <si>
    <t>USIACURi</t>
  </si>
  <si>
    <t>Usiacuri</t>
  </si>
  <si>
    <t>Total ATLÁNTICO</t>
  </si>
  <si>
    <t>BOGOTÁ D.C.</t>
  </si>
  <si>
    <t>BOGOTA</t>
  </si>
  <si>
    <t>11001</t>
  </si>
  <si>
    <t>BOGOTA D.C.</t>
  </si>
  <si>
    <t>Bogota D.C.</t>
  </si>
  <si>
    <t>Total BOGOTÁ D.C.</t>
  </si>
  <si>
    <t>DEPRESION MOMPOSINA</t>
  </si>
  <si>
    <t>13188</t>
  </si>
  <si>
    <t>CICUCO</t>
  </si>
  <si>
    <t>Cicuco</t>
  </si>
  <si>
    <t>13300</t>
  </si>
  <si>
    <t>HATILLO DE LOBA</t>
  </si>
  <si>
    <t>Hatillo De Loba</t>
  </si>
  <si>
    <t>13440</t>
  </si>
  <si>
    <t>MARGARITA</t>
  </si>
  <si>
    <t>Margarita</t>
  </si>
  <si>
    <t>13468</t>
  </si>
  <si>
    <t>MOMPÓS</t>
  </si>
  <si>
    <t>Mompós</t>
  </si>
  <si>
    <t>13650</t>
  </si>
  <si>
    <t>SAN FERNANDO</t>
  </si>
  <si>
    <t>San Fernando</t>
  </si>
  <si>
    <t>13780</t>
  </si>
  <si>
    <t>TALAIGUA NUEVO</t>
  </si>
  <si>
    <t>Talaigua Nuevo</t>
  </si>
  <si>
    <t>DIQUE BOLIVARENSE</t>
  </si>
  <si>
    <t>13052</t>
  </si>
  <si>
    <t>ARJONA</t>
  </si>
  <si>
    <t>Arjona</t>
  </si>
  <si>
    <t>13062</t>
  </si>
  <si>
    <t>ARROYOHONDO</t>
  </si>
  <si>
    <t>Arroyohondo</t>
  </si>
  <si>
    <t>13140</t>
  </si>
  <si>
    <t>CALAMAR</t>
  </si>
  <si>
    <t>Calamar</t>
  </si>
  <si>
    <t>13001</t>
  </si>
  <si>
    <t>CARTAGENA</t>
  </si>
  <si>
    <t>13222</t>
  </si>
  <si>
    <t>CLEMENCIA</t>
  </si>
  <si>
    <t>Clemencia</t>
  </si>
  <si>
    <t>13433</t>
  </si>
  <si>
    <t>MAHATES</t>
  </si>
  <si>
    <t>Mahates</t>
  </si>
  <si>
    <t>13620</t>
  </si>
  <si>
    <t>SAN CRISTOBAL</t>
  </si>
  <si>
    <t>San Cristobal</t>
  </si>
  <si>
    <t>13647</t>
  </si>
  <si>
    <t>SAN ESTANISLAO</t>
  </si>
  <si>
    <t>San Estanislao</t>
  </si>
  <si>
    <t>13673</t>
  </si>
  <si>
    <t>SANTA CATALINA</t>
  </si>
  <si>
    <t>Santa Catalina</t>
  </si>
  <si>
    <t>13683</t>
  </si>
  <si>
    <t>SANTA ROSA DE LIMA</t>
  </si>
  <si>
    <t>Santa Rosa De Lima</t>
  </si>
  <si>
    <t>13760</t>
  </si>
  <si>
    <t>SOPLAVIENTO</t>
  </si>
  <si>
    <t>Soplaviento</t>
  </si>
  <si>
    <t>13836</t>
  </si>
  <si>
    <t>TURBACO</t>
  </si>
  <si>
    <t>Turbaco</t>
  </si>
  <si>
    <t>13838</t>
  </si>
  <si>
    <t>TURBANA</t>
  </si>
  <si>
    <t>Turbana</t>
  </si>
  <si>
    <t>13873</t>
  </si>
  <si>
    <t>VILLANUEVA</t>
  </si>
  <si>
    <t>Villanueva</t>
  </si>
  <si>
    <t>LOBA</t>
  </si>
  <si>
    <t>13030</t>
  </si>
  <si>
    <t>ALTOS DEL ROSARIO</t>
  </si>
  <si>
    <t>Altos Del Rosario</t>
  </si>
  <si>
    <t>13074</t>
  </si>
  <si>
    <t>BARRANCO DE LOBA</t>
  </si>
  <si>
    <t>Barranco De Loba</t>
  </si>
  <si>
    <t>13268</t>
  </si>
  <si>
    <t>EL PEÑON</t>
  </si>
  <si>
    <t>El Peñon</t>
  </si>
  <si>
    <t>13580</t>
  </si>
  <si>
    <t>REGIDOR</t>
  </si>
  <si>
    <t>Regidor</t>
  </si>
  <si>
    <t>13600</t>
  </si>
  <si>
    <t>RÍO VIEJO</t>
  </si>
  <si>
    <t>Río Viejo</t>
  </si>
  <si>
    <t>13667</t>
  </si>
  <si>
    <t>SAN MARTIN DE LOBA</t>
  </si>
  <si>
    <t>San Martin De Loba</t>
  </si>
  <si>
    <t>MAGDALENA MEDIO BOLIVARENSE</t>
  </si>
  <si>
    <t>13042</t>
  </si>
  <si>
    <t>ARENAL</t>
  </si>
  <si>
    <t>Arenal</t>
  </si>
  <si>
    <t>13160</t>
  </si>
  <si>
    <t>CANTAGALLO</t>
  </si>
  <si>
    <t>Cantagallo</t>
  </si>
  <si>
    <t>13473</t>
  </si>
  <si>
    <t>MORALES</t>
  </si>
  <si>
    <t>Morales</t>
  </si>
  <si>
    <t>13670</t>
  </si>
  <si>
    <t>SAN PABLO</t>
  </si>
  <si>
    <t>San Pablo</t>
  </si>
  <si>
    <t>13688</t>
  </si>
  <si>
    <t>SANTA ROSA DEL SUR</t>
  </si>
  <si>
    <t>Santa Rosa Del Sur</t>
  </si>
  <si>
    <t>13744</t>
  </si>
  <si>
    <t>SIMITÍ</t>
  </si>
  <si>
    <t>Simití</t>
  </si>
  <si>
    <t>MOJANA BOLIVARENSE</t>
  </si>
  <si>
    <t>13006</t>
  </si>
  <si>
    <t>ACHÍ</t>
  </si>
  <si>
    <t>Achí</t>
  </si>
  <si>
    <t>13430</t>
  </si>
  <si>
    <t>MAGANGUÉ</t>
  </si>
  <si>
    <t>Magangué</t>
  </si>
  <si>
    <t>13458</t>
  </si>
  <si>
    <t>MONTECRISTO</t>
  </si>
  <si>
    <t>Montecristo</t>
  </si>
  <si>
    <t>13549</t>
  </si>
  <si>
    <t>PINILLOS</t>
  </si>
  <si>
    <t>Pinillos</t>
  </si>
  <si>
    <t>13655</t>
  </si>
  <si>
    <t>SAN JACINTO DEL CAUCA</t>
  </si>
  <si>
    <t>San Jacinto Del Cauca</t>
  </si>
  <si>
    <t>13810</t>
  </si>
  <si>
    <t>TIQUISIO</t>
  </si>
  <si>
    <t>Tiquisio</t>
  </si>
  <si>
    <t>MONTES DE MARIA</t>
  </si>
  <si>
    <t>13244</t>
  </si>
  <si>
    <t>CARMEN DE BOLÍVAR</t>
  </si>
  <si>
    <t>Carmen De Bolívar</t>
  </si>
  <si>
    <t>13212</t>
  </si>
  <si>
    <t>CÓRDOBA</t>
  </si>
  <si>
    <t>Córdoba</t>
  </si>
  <si>
    <t>13248</t>
  </si>
  <si>
    <t>EL GUAMO</t>
  </si>
  <si>
    <t>El Guamo</t>
  </si>
  <si>
    <t>13442</t>
  </si>
  <si>
    <t>MARÍA LA BAJA</t>
  </si>
  <si>
    <t>María La Baja</t>
  </si>
  <si>
    <t>13654</t>
  </si>
  <si>
    <t>SAN JACINTO</t>
  </si>
  <si>
    <t>San Jacinto</t>
  </si>
  <si>
    <t>13657</t>
  </si>
  <si>
    <t>SAN JUAN NEPOMUCENO</t>
  </si>
  <si>
    <t>San Juan Nepomuceno</t>
  </si>
  <si>
    <t>13894</t>
  </si>
  <si>
    <t>ZAMBRANO</t>
  </si>
  <si>
    <t>Zambrano</t>
  </si>
  <si>
    <t>Total BOLIVAR</t>
  </si>
  <si>
    <t>CENTRO</t>
  </si>
  <si>
    <t>15232</t>
  </si>
  <si>
    <t>CHÍQUIZA</t>
  </si>
  <si>
    <t>Chíquiza</t>
  </si>
  <si>
    <t>15187</t>
  </si>
  <si>
    <t>CHIVATÁ</t>
  </si>
  <si>
    <t>Chivatá</t>
  </si>
  <si>
    <t>15204</t>
  </si>
  <si>
    <t>CÓMBITA</t>
  </si>
  <si>
    <t>Cómbita</t>
  </si>
  <si>
    <t>15224</t>
  </si>
  <si>
    <t>CUCAITA</t>
  </si>
  <si>
    <t>Cucaita</t>
  </si>
  <si>
    <t>15476</t>
  </si>
  <si>
    <t>MOTAVITA</t>
  </si>
  <si>
    <t>Motavita</t>
  </si>
  <si>
    <t>15500</t>
  </si>
  <si>
    <t>OICATÁ</t>
  </si>
  <si>
    <t>Oicatá</t>
  </si>
  <si>
    <t>15646</t>
  </si>
  <si>
    <t>SAMACÁ</t>
  </si>
  <si>
    <t>Samacá</t>
  </si>
  <si>
    <t>15740</t>
  </si>
  <si>
    <t>SIACHOQUE</t>
  </si>
  <si>
    <t>Siachoque</t>
  </si>
  <si>
    <t>15762</t>
  </si>
  <si>
    <t>SORA</t>
  </si>
  <si>
    <t>Sora</t>
  </si>
  <si>
    <t>15764</t>
  </si>
  <si>
    <t>SORACÁ</t>
  </si>
  <si>
    <t>Soracá</t>
  </si>
  <si>
    <t>15763</t>
  </si>
  <si>
    <t>SOTAQUIRÁ</t>
  </si>
  <si>
    <t>Sotaquirá</t>
  </si>
  <si>
    <t>15814</t>
  </si>
  <si>
    <t>TOCA</t>
  </si>
  <si>
    <t>Toca</t>
  </si>
  <si>
    <t>15001</t>
  </si>
  <si>
    <t>TUNJA</t>
  </si>
  <si>
    <t>Tunja</t>
  </si>
  <si>
    <t>15837</t>
  </si>
  <si>
    <t>TUTA</t>
  </si>
  <si>
    <t>Tuta</t>
  </si>
  <si>
    <t>15861</t>
  </si>
  <si>
    <t>VENTAQUEMADA</t>
  </si>
  <si>
    <t>Ventaquemada</t>
  </si>
  <si>
    <t>GUTIERREZ</t>
  </si>
  <si>
    <t>15180</t>
  </si>
  <si>
    <t>CHISCAS</t>
  </si>
  <si>
    <t>Chiscas</t>
  </si>
  <si>
    <t>15223</t>
  </si>
  <si>
    <t>CUBARÁ</t>
  </si>
  <si>
    <t>Cubará</t>
  </si>
  <si>
    <t>15244</t>
  </si>
  <si>
    <t>EL COCUY</t>
  </si>
  <si>
    <t>El Cocuy</t>
  </si>
  <si>
    <t>15248</t>
  </si>
  <si>
    <t>EL ESPINO</t>
  </si>
  <si>
    <t>El Espino</t>
  </si>
  <si>
    <t>15317</t>
  </si>
  <si>
    <t>GUACAMAYAS</t>
  </si>
  <si>
    <t>Guacamayas</t>
  </si>
  <si>
    <t>15332</t>
  </si>
  <si>
    <t>GÜICÁN</t>
  </si>
  <si>
    <t>Güicán</t>
  </si>
  <si>
    <t>15522</t>
  </si>
  <si>
    <t>PANQUEBA</t>
  </si>
  <si>
    <t>Panqueba</t>
  </si>
  <si>
    <t>LA LIBERTAD</t>
  </si>
  <si>
    <t>15377</t>
  </si>
  <si>
    <t>LABRANZAGRANDE</t>
  </si>
  <si>
    <t>Labranzagrande</t>
  </si>
  <si>
    <t>15518</t>
  </si>
  <si>
    <t>PAJARITO</t>
  </si>
  <si>
    <t>Pajarito</t>
  </si>
  <si>
    <t>15533</t>
  </si>
  <si>
    <t>PAYA</t>
  </si>
  <si>
    <t>Paya</t>
  </si>
  <si>
    <t>15550</t>
  </si>
  <si>
    <t>PISBA</t>
  </si>
  <si>
    <t>Pisba</t>
  </si>
  <si>
    <t>LENGUPA</t>
  </si>
  <si>
    <t>15090</t>
  </si>
  <si>
    <t>BERBEO</t>
  </si>
  <si>
    <t>Berbeo</t>
  </si>
  <si>
    <t>15135</t>
  </si>
  <si>
    <t>CAMPOHERMOSO</t>
  </si>
  <si>
    <t>Campohermoso</t>
  </si>
  <si>
    <t>15455</t>
  </si>
  <si>
    <t>MIRAFLORES</t>
  </si>
  <si>
    <t>Miraflores</t>
  </si>
  <si>
    <t>15514</t>
  </si>
  <si>
    <t>PÁEZ</t>
  </si>
  <si>
    <t>Páez</t>
  </si>
  <si>
    <t>15660</t>
  </si>
  <si>
    <t>SAN EDUARDO</t>
  </si>
  <si>
    <t>San Eduardo</t>
  </si>
  <si>
    <t>15897</t>
  </si>
  <si>
    <t>ZETAQUIRA</t>
  </si>
  <si>
    <t>Zetaquira</t>
  </si>
  <si>
    <t>MARQUEZ</t>
  </si>
  <si>
    <t>15104</t>
  </si>
  <si>
    <t>Boyacá</t>
  </si>
  <si>
    <t>15189</t>
  </si>
  <si>
    <t>CIÉNEGA</t>
  </si>
  <si>
    <t>Ciénega</t>
  </si>
  <si>
    <t>15367</t>
  </si>
  <si>
    <t>JENESANO</t>
  </si>
  <si>
    <t>Jenesano</t>
  </si>
  <si>
    <t>15494</t>
  </si>
  <si>
    <t>NUEVO COLÓN</t>
  </si>
  <si>
    <t>Nuevo Colón</t>
  </si>
  <si>
    <t>15599</t>
  </si>
  <si>
    <t>RAMIRIQUÍ</t>
  </si>
  <si>
    <t>Ramiriquí</t>
  </si>
  <si>
    <t>15621</t>
  </si>
  <si>
    <t>RONDÓN</t>
  </si>
  <si>
    <t>Rondón</t>
  </si>
  <si>
    <t>15804</t>
  </si>
  <si>
    <t>TIBANÁ</t>
  </si>
  <si>
    <t>Tibaná</t>
  </si>
  <si>
    <t>15835</t>
  </si>
  <si>
    <t>TURMEQUÉ</t>
  </si>
  <si>
    <t>Turmequé</t>
  </si>
  <si>
    <t>15842</t>
  </si>
  <si>
    <t>UMBITA</t>
  </si>
  <si>
    <t>Umbita</t>
  </si>
  <si>
    <t>15879</t>
  </si>
  <si>
    <t>VIRACACHÁ</t>
  </si>
  <si>
    <t>Viracachá</t>
  </si>
  <si>
    <t>NEIRA</t>
  </si>
  <si>
    <t>15172</t>
  </si>
  <si>
    <t>CHINAVITA</t>
  </si>
  <si>
    <t>Chinavita</t>
  </si>
  <si>
    <t>15299</t>
  </si>
  <si>
    <t>GARAGOA</t>
  </si>
  <si>
    <t>Garagoa</t>
  </si>
  <si>
    <t>15425</t>
  </si>
  <si>
    <t>MACANAL</t>
  </si>
  <si>
    <t>Macanal</t>
  </si>
  <si>
    <t>15511</t>
  </si>
  <si>
    <t>PACHAVITA</t>
  </si>
  <si>
    <t>Pachavita</t>
  </si>
  <si>
    <t>15667</t>
  </si>
  <si>
    <t>SAN LUIS DE GACENO</t>
  </si>
  <si>
    <t>San Luis De Gaceno</t>
  </si>
  <si>
    <t>15690</t>
  </si>
  <si>
    <t>SANTA MARÍA</t>
  </si>
  <si>
    <t>Santa María</t>
  </si>
  <si>
    <t>15097</t>
  </si>
  <si>
    <t>BOAVITA</t>
  </si>
  <si>
    <t>Boavita</t>
  </si>
  <si>
    <t>15218</t>
  </si>
  <si>
    <t>COVARACHÍA</t>
  </si>
  <si>
    <t>Covarachía</t>
  </si>
  <si>
    <t>15403</t>
  </si>
  <si>
    <t>LA UVITA</t>
  </si>
  <si>
    <t>La Uvita</t>
  </si>
  <si>
    <t>15673</t>
  </si>
  <si>
    <t>SAN MATEO</t>
  </si>
  <si>
    <t>San Mateo</t>
  </si>
  <si>
    <t>15720</t>
  </si>
  <si>
    <t>SATIVANORTE</t>
  </si>
  <si>
    <t>Sativanorte</t>
  </si>
  <si>
    <t>15723</t>
  </si>
  <si>
    <t>SATIVASUR</t>
  </si>
  <si>
    <t>Sativasur</t>
  </si>
  <si>
    <t>15753</t>
  </si>
  <si>
    <t>SOATÁ</t>
  </si>
  <si>
    <t>Soatá</t>
  </si>
  <si>
    <t>15774</t>
  </si>
  <si>
    <t>SUSACÓN</t>
  </si>
  <si>
    <t>Susacón</t>
  </si>
  <si>
    <t>15810</t>
  </si>
  <si>
    <t>TIPACOQUE</t>
  </si>
  <si>
    <t>Tipacoque</t>
  </si>
  <si>
    <t>15106</t>
  </si>
  <si>
    <t>15109</t>
  </si>
  <si>
    <t>BUENAVISTA</t>
  </si>
  <si>
    <t>Buenavista</t>
  </si>
  <si>
    <t>15131</t>
  </si>
  <si>
    <t>15176</t>
  </si>
  <si>
    <t>CHIQUINQUIRÁ</t>
  </si>
  <si>
    <t>Chiquinquirá</t>
  </si>
  <si>
    <t>15212</t>
  </si>
  <si>
    <t>COPER</t>
  </si>
  <si>
    <t>Coper</t>
  </si>
  <si>
    <t>15401</t>
  </si>
  <si>
    <t>15442</t>
  </si>
  <si>
    <t>MARIPÍ</t>
  </si>
  <si>
    <t>Maripí</t>
  </si>
  <si>
    <t>15480</t>
  </si>
  <si>
    <t>MUZO</t>
  </si>
  <si>
    <t>Muzo</t>
  </si>
  <si>
    <t>15507</t>
  </si>
  <si>
    <t>OTANCHE</t>
  </si>
  <si>
    <t>Otanche</t>
  </si>
  <si>
    <t>15531</t>
  </si>
  <si>
    <t>PAUNA</t>
  </si>
  <si>
    <t>Pauna</t>
  </si>
  <si>
    <t>15572</t>
  </si>
  <si>
    <t>PUERTO BOYACa</t>
  </si>
  <si>
    <t>Puerto Boyaca</t>
  </si>
  <si>
    <t>15580</t>
  </si>
  <si>
    <t>QUÍPAMA</t>
  </si>
  <si>
    <t>Quípama</t>
  </si>
  <si>
    <t>15632</t>
  </si>
  <si>
    <t>SABOYÁ</t>
  </si>
  <si>
    <t>Saboyá</t>
  </si>
  <si>
    <t>15676</t>
  </si>
  <si>
    <t>SAN MIGUEL DE SEMA</t>
  </si>
  <si>
    <t>San Miguel De Sema</t>
  </si>
  <si>
    <t>15681</t>
  </si>
  <si>
    <t>SAN PABLO BORBUR</t>
  </si>
  <si>
    <t>San Pablo Borbur</t>
  </si>
  <si>
    <t>15832</t>
  </si>
  <si>
    <t>TUNUNGUÁ</t>
  </si>
  <si>
    <t>Tununguá</t>
  </si>
  <si>
    <t>15022</t>
  </si>
  <si>
    <t>ALMEIDA</t>
  </si>
  <si>
    <t>Almeida</t>
  </si>
  <si>
    <t>15236</t>
  </si>
  <si>
    <t>CHIVOR</t>
  </si>
  <si>
    <t>Chivor</t>
  </si>
  <si>
    <t>15322</t>
  </si>
  <si>
    <t>GUATEQUE</t>
  </si>
  <si>
    <t>Guateque</t>
  </si>
  <si>
    <t>15325</t>
  </si>
  <si>
    <t>GUAYATÁ</t>
  </si>
  <si>
    <t>Guayatá</t>
  </si>
  <si>
    <t>15380</t>
  </si>
  <si>
    <t>LA CAPILLA</t>
  </si>
  <si>
    <t>La Capilla</t>
  </si>
  <si>
    <t>15761</t>
  </si>
  <si>
    <t>SOMONDOCO</t>
  </si>
  <si>
    <t>Somondoco</t>
  </si>
  <si>
    <t>15778</t>
  </si>
  <si>
    <t>SUTATENZA</t>
  </si>
  <si>
    <t>Sutatenza</t>
  </si>
  <si>
    <t>15798</t>
  </si>
  <si>
    <t>TENZA</t>
  </si>
  <si>
    <t>Tenza</t>
  </si>
  <si>
    <t>RICAURTE</t>
  </si>
  <si>
    <t>15051</t>
  </si>
  <si>
    <t>ARCABUCO</t>
  </si>
  <si>
    <t>Arcabuco</t>
  </si>
  <si>
    <t>15185</t>
  </si>
  <si>
    <t>CHITARAQUE</t>
  </si>
  <si>
    <t>Chitaraque</t>
  </si>
  <si>
    <t>15293</t>
  </si>
  <si>
    <t>GACHANTIVÁ</t>
  </si>
  <si>
    <t>Gachantivá</t>
  </si>
  <si>
    <t>15469</t>
  </si>
  <si>
    <t>MONIQUIRÁ</t>
  </si>
  <si>
    <t>Moniquirá</t>
  </si>
  <si>
    <t>15600</t>
  </si>
  <si>
    <t>RÁQUIRA</t>
  </si>
  <si>
    <t>Ráquira</t>
  </si>
  <si>
    <t>15638</t>
  </si>
  <si>
    <t>SÁCHICA</t>
  </si>
  <si>
    <t>Sáchica</t>
  </si>
  <si>
    <t>15664</t>
  </si>
  <si>
    <t>SAN JOSÉ DE PARE</t>
  </si>
  <si>
    <t>San José De Pare</t>
  </si>
  <si>
    <t>15696</t>
  </si>
  <si>
    <t>SANTA SOFÍA</t>
  </si>
  <si>
    <t>Santa Sofía</t>
  </si>
  <si>
    <t>15686</t>
  </si>
  <si>
    <t>SANTANA</t>
  </si>
  <si>
    <t>Santana</t>
  </si>
  <si>
    <t>15776</t>
  </si>
  <si>
    <t>SUTAMARCHÁN</t>
  </si>
  <si>
    <t>Sutamarchán</t>
  </si>
  <si>
    <t>15808</t>
  </si>
  <si>
    <t>TINJACÁ</t>
  </si>
  <si>
    <t>Tinjacá</t>
  </si>
  <si>
    <t>15816</t>
  </si>
  <si>
    <t>TOGÜÍ</t>
  </si>
  <si>
    <t>Togüí</t>
  </si>
  <si>
    <t>15407</t>
  </si>
  <si>
    <t>VILLA DE LEYVA</t>
  </si>
  <si>
    <t>Villa De Leyva</t>
  </si>
  <si>
    <t>SUGAMUXI</t>
  </si>
  <si>
    <t>15047</t>
  </si>
  <si>
    <t>AQUITANIA</t>
  </si>
  <si>
    <t>Aquitania</t>
  </si>
  <si>
    <t>15226</t>
  </si>
  <si>
    <t>CUÍTIVA</t>
  </si>
  <si>
    <t>Cuítiva</t>
  </si>
  <si>
    <t>15272</t>
  </si>
  <si>
    <t>FIRAVITOBA</t>
  </si>
  <si>
    <t>Firavitoba</t>
  </si>
  <si>
    <t>15296</t>
  </si>
  <si>
    <t>GAMEZA</t>
  </si>
  <si>
    <t>Gameza</t>
  </si>
  <si>
    <t>15362</t>
  </si>
  <si>
    <t>IZA</t>
  </si>
  <si>
    <t>Iza</t>
  </si>
  <si>
    <t>15464</t>
  </si>
  <si>
    <t>MONGUA</t>
  </si>
  <si>
    <t>Mongua</t>
  </si>
  <si>
    <t>15466</t>
  </si>
  <si>
    <t>MONGUÍ</t>
  </si>
  <si>
    <t>Monguí</t>
  </si>
  <si>
    <t>15491</t>
  </si>
  <si>
    <t>NOBSA</t>
  </si>
  <si>
    <t>Nobsa</t>
  </si>
  <si>
    <t>15542</t>
  </si>
  <si>
    <t>PESCA</t>
  </si>
  <si>
    <t>Pesca</t>
  </si>
  <si>
    <t>15759</t>
  </si>
  <si>
    <t>SOGAMOSO</t>
  </si>
  <si>
    <t>Sogamoso</t>
  </si>
  <si>
    <t>15806</t>
  </si>
  <si>
    <t>TIBASOSA</t>
  </si>
  <si>
    <t>Tibasosa</t>
  </si>
  <si>
    <t>15820</t>
  </si>
  <si>
    <t>TÓPAGA</t>
  </si>
  <si>
    <t>Tópaga</t>
  </si>
  <si>
    <t>15822</t>
  </si>
  <si>
    <t>TOTA</t>
  </si>
  <si>
    <t>Tota</t>
  </si>
  <si>
    <t>TUNDAMA</t>
  </si>
  <si>
    <t>15087</t>
  </si>
  <si>
    <t>BELÉN</t>
  </si>
  <si>
    <t>Belén</t>
  </si>
  <si>
    <t>15114</t>
  </si>
  <si>
    <t>BUSBANZÁ</t>
  </si>
  <si>
    <t>Busbanzá</t>
  </si>
  <si>
    <t>15162</t>
  </si>
  <si>
    <t>CERINZA</t>
  </si>
  <si>
    <t>Cerinza</t>
  </si>
  <si>
    <t>15215</t>
  </si>
  <si>
    <t>CORRALES</t>
  </si>
  <si>
    <t>Corrales</t>
  </si>
  <si>
    <t>15238</t>
  </si>
  <si>
    <t>DUITAMA</t>
  </si>
  <si>
    <t>Duitama</t>
  </si>
  <si>
    <t>15276</t>
  </si>
  <si>
    <t>FLORESTA</t>
  </si>
  <si>
    <t>Floresta</t>
  </si>
  <si>
    <t>15516</t>
  </si>
  <si>
    <t>PAIPA</t>
  </si>
  <si>
    <t>Paipa</t>
  </si>
  <si>
    <t>15693</t>
  </si>
  <si>
    <t>SAN ROSA VITERBO</t>
  </si>
  <si>
    <t>San Rosa Viterbo</t>
  </si>
  <si>
    <t>15839</t>
  </si>
  <si>
    <t>TUTAZÁ</t>
  </si>
  <si>
    <t>Tutazá</t>
  </si>
  <si>
    <t>VALDERRAMA</t>
  </si>
  <si>
    <t>15092</t>
  </si>
  <si>
    <t>BETÉITIVA</t>
  </si>
  <si>
    <t>Betéitiva</t>
  </si>
  <si>
    <t>15183</t>
  </si>
  <si>
    <t>CHITA</t>
  </si>
  <si>
    <t>Chita</t>
  </si>
  <si>
    <t>15368</t>
  </si>
  <si>
    <t>15537</t>
  </si>
  <si>
    <t>PAZ DE RÍO</t>
  </si>
  <si>
    <t>Paz De Río</t>
  </si>
  <si>
    <t>15757</t>
  </si>
  <si>
    <t>SOCHA</t>
  </si>
  <si>
    <t>Socha</t>
  </si>
  <si>
    <t>15755</t>
  </si>
  <si>
    <t>SOCOTÁ</t>
  </si>
  <si>
    <t>Socotá</t>
  </si>
  <si>
    <t>15790</t>
  </si>
  <si>
    <t>TASCO</t>
  </si>
  <si>
    <t>Tasco</t>
  </si>
  <si>
    <t>Total BOYACÁ</t>
  </si>
  <si>
    <t>ALTO OCCIDENTE</t>
  </si>
  <si>
    <t>17272</t>
  </si>
  <si>
    <t>FILADELFIA</t>
  </si>
  <si>
    <t>Filadelfia</t>
  </si>
  <si>
    <t>17388</t>
  </si>
  <si>
    <t>LA MERCED</t>
  </si>
  <si>
    <t>La Merced</t>
  </si>
  <si>
    <t>17442</t>
  </si>
  <si>
    <t>MARMATO</t>
  </si>
  <si>
    <t>Marmato</t>
  </si>
  <si>
    <t>17614</t>
  </si>
  <si>
    <t>RIOSUCIO</t>
  </si>
  <si>
    <t>Riosucio</t>
  </si>
  <si>
    <t>17777</t>
  </si>
  <si>
    <t>SUPÍA</t>
  </si>
  <si>
    <t>Supía</t>
  </si>
  <si>
    <t>ALTO ORIENTE</t>
  </si>
  <si>
    <t>17433</t>
  </si>
  <si>
    <t>MANZANARES</t>
  </si>
  <si>
    <t>Manzanares</t>
  </si>
  <si>
    <t>17444</t>
  </si>
  <si>
    <t>MARQUETALIA</t>
  </si>
  <si>
    <t>Marquetalia</t>
  </si>
  <si>
    <t>17446</t>
  </si>
  <si>
    <t>MARULANDA</t>
  </si>
  <si>
    <t>Marulanda</t>
  </si>
  <si>
    <t>17541</t>
  </si>
  <si>
    <t>PENSILVANIA</t>
  </si>
  <si>
    <t>Pensilvania</t>
  </si>
  <si>
    <t>BAJO OCCIDENTE</t>
  </si>
  <si>
    <t>17042</t>
  </si>
  <si>
    <t>ANSERMA</t>
  </si>
  <si>
    <t>Anserma</t>
  </si>
  <si>
    <t>17088</t>
  </si>
  <si>
    <t>BELALCÁZAR</t>
  </si>
  <si>
    <t>Belalcázar</t>
  </si>
  <si>
    <t>17616</t>
  </si>
  <si>
    <t>Risaralda</t>
  </si>
  <si>
    <t>17665</t>
  </si>
  <si>
    <t>SAN JOSÉ</t>
  </si>
  <si>
    <t>San José</t>
  </si>
  <si>
    <t>17877</t>
  </si>
  <si>
    <t>VITERBO</t>
  </si>
  <si>
    <t>Viterbo</t>
  </si>
  <si>
    <t>17174</t>
  </si>
  <si>
    <t>CHINCHINa</t>
  </si>
  <si>
    <t>Chinchina</t>
  </si>
  <si>
    <t>17001</t>
  </si>
  <si>
    <t>17486</t>
  </si>
  <si>
    <t>Neira</t>
  </si>
  <si>
    <t>17524</t>
  </si>
  <si>
    <t>PALESTINA</t>
  </si>
  <si>
    <t>Palestina</t>
  </si>
  <si>
    <t>17873</t>
  </si>
  <si>
    <t>VILLAMARiA</t>
  </si>
  <si>
    <t>Villamaria</t>
  </si>
  <si>
    <t>17013</t>
  </si>
  <si>
    <t>AGUADAS</t>
  </si>
  <si>
    <t>Aguadas</t>
  </si>
  <si>
    <t>17050</t>
  </si>
  <si>
    <t>ARANZAZU</t>
  </si>
  <si>
    <t>Aranzazu</t>
  </si>
  <si>
    <t>17513</t>
  </si>
  <si>
    <t>PÁCORA</t>
  </si>
  <si>
    <t>Pácora</t>
  </si>
  <si>
    <t>17653</t>
  </si>
  <si>
    <t>SALAMINA</t>
  </si>
  <si>
    <t>Salamina</t>
  </si>
  <si>
    <t>17380</t>
  </si>
  <si>
    <t>LA DORADA</t>
  </si>
  <si>
    <t>La Dorada</t>
  </si>
  <si>
    <t>17495</t>
  </si>
  <si>
    <t>NORCASIA</t>
  </si>
  <si>
    <t>Norcasia</t>
  </si>
  <si>
    <t>17662</t>
  </si>
  <si>
    <t>SAMANÁ</t>
  </si>
  <si>
    <t>Samaná</t>
  </si>
  <si>
    <t>17867</t>
  </si>
  <si>
    <t>VICTORIA</t>
  </si>
  <si>
    <t>Victoria</t>
  </si>
  <si>
    <t>Total CALDAS</t>
  </si>
  <si>
    <t>18029</t>
  </si>
  <si>
    <t>ALBANIA</t>
  </si>
  <si>
    <t>Albania</t>
  </si>
  <si>
    <t>18094</t>
  </si>
  <si>
    <t>BELÉN DE LOS ANDAQUIES</t>
  </si>
  <si>
    <t>Belén De Los Andaquies</t>
  </si>
  <si>
    <t>18150</t>
  </si>
  <si>
    <t>CARTAGENA DEL CHAIRÁ</t>
  </si>
  <si>
    <t>Cartagena Del Chairá</t>
  </si>
  <si>
    <t>18205</t>
  </si>
  <si>
    <t>CURRILLO</t>
  </si>
  <si>
    <t>Currillo</t>
  </si>
  <si>
    <t>18247</t>
  </si>
  <si>
    <t>EL DONCELLO</t>
  </si>
  <si>
    <t>El Doncello</t>
  </si>
  <si>
    <t>18256</t>
  </si>
  <si>
    <t>EL PAUJIL</t>
  </si>
  <si>
    <t>El Paujil</t>
  </si>
  <si>
    <t>18001</t>
  </si>
  <si>
    <t>FLORENCIA</t>
  </si>
  <si>
    <t>18410</t>
  </si>
  <si>
    <t>LA MONTAÑITA</t>
  </si>
  <si>
    <t>La Montañita</t>
  </si>
  <si>
    <t>18460</t>
  </si>
  <si>
    <t>MILaN</t>
  </si>
  <si>
    <t>18479</t>
  </si>
  <si>
    <t>MORELIA</t>
  </si>
  <si>
    <t>Morelia</t>
  </si>
  <si>
    <t>18592</t>
  </si>
  <si>
    <t>PUERTO RICO</t>
  </si>
  <si>
    <t>Puerto Rico</t>
  </si>
  <si>
    <t>18610</t>
  </si>
  <si>
    <t>SAN JOSE DEL FRAGUA</t>
  </si>
  <si>
    <t>San Jose Del Fragua</t>
  </si>
  <si>
    <t>18753</t>
  </si>
  <si>
    <t>SAN VICENTE DEL CAGUÁN</t>
  </si>
  <si>
    <t>San Vicente Del Caguán</t>
  </si>
  <si>
    <t>18756</t>
  </si>
  <si>
    <t>SOLANO</t>
  </si>
  <si>
    <t>Solano</t>
  </si>
  <si>
    <t>18785</t>
  </si>
  <si>
    <t>SOLITA</t>
  </si>
  <si>
    <t>Solita</t>
  </si>
  <si>
    <t>18860</t>
  </si>
  <si>
    <t>Total CAQUETA</t>
  </si>
  <si>
    <t>85010</t>
  </si>
  <si>
    <t>AGUAZUL</t>
  </si>
  <si>
    <t>Aguazul</t>
  </si>
  <si>
    <t>85015</t>
  </si>
  <si>
    <t>CHAMEZA</t>
  </si>
  <si>
    <t>Chameza</t>
  </si>
  <si>
    <t>85125</t>
  </si>
  <si>
    <t>HATO COROZAL</t>
  </si>
  <si>
    <t>Hato Corozal</t>
  </si>
  <si>
    <t>85136</t>
  </si>
  <si>
    <t>LA SALINA</t>
  </si>
  <si>
    <t>La Salina</t>
  </si>
  <si>
    <t>85139</t>
  </si>
  <si>
    <t>MANÍ</t>
  </si>
  <si>
    <t>Maní</t>
  </si>
  <si>
    <t>85162</t>
  </si>
  <si>
    <t>MONTERREY</t>
  </si>
  <si>
    <t>85225</t>
  </si>
  <si>
    <t>NUNCHÍA</t>
  </si>
  <si>
    <t>Nunchía</t>
  </si>
  <si>
    <t>85230</t>
  </si>
  <si>
    <t>OROCUÉ</t>
  </si>
  <si>
    <t>Orocué</t>
  </si>
  <si>
    <t>85250</t>
  </si>
  <si>
    <t>PAZ DE ARIPORO</t>
  </si>
  <si>
    <t>Paz De Ariporo</t>
  </si>
  <si>
    <t>85263</t>
  </si>
  <si>
    <t>PORE</t>
  </si>
  <si>
    <t>Pore</t>
  </si>
  <si>
    <t>85279</t>
  </si>
  <si>
    <t>RECETOR</t>
  </si>
  <si>
    <t>Recetor</t>
  </si>
  <si>
    <t>85300</t>
  </si>
  <si>
    <t>85315</t>
  </si>
  <si>
    <t>SÁCAMA</t>
  </si>
  <si>
    <t>Sácama</t>
  </si>
  <si>
    <t>85325</t>
  </si>
  <si>
    <t>SAN LUIS DE PALENQUE</t>
  </si>
  <si>
    <t>San Luis De Palenque</t>
  </si>
  <si>
    <t>85400</t>
  </si>
  <si>
    <t>TÁMARA</t>
  </si>
  <si>
    <t>Támara</t>
  </si>
  <si>
    <t>85410</t>
  </si>
  <si>
    <t>TAURAMENA</t>
  </si>
  <si>
    <t>Tauramena</t>
  </si>
  <si>
    <t>85430</t>
  </si>
  <si>
    <t>TRINIDAD</t>
  </si>
  <si>
    <t>Trinidad</t>
  </si>
  <si>
    <t>85440</t>
  </si>
  <si>
    <t>85001</t>
  </si>
  <si>
    <t>YOPAL</t>
  </si>
  <si>
    <t>Total CASANARE</t>
  </si>
  <si>
    <t>19130</t>
  </si>
  <si>
    <t>CAJIBÍO</t>
  </si>
  <si>
    <t>Cajibío</t>
  </si>
  <si>
    <t>19256</t>
  </si>
  <si>
    <t>EL TAMBO</t>
  </si>
  <si>
    <t>El Tambo</t>
  </si>
  <si>
    <t>19392</t>
  </si>
  <si>
    <t>LA SIERRA</t>
  </si>
  <si>
    <t>La Sierra</t>
  </si>
  <si>
    <t>19473</t>
  </si>
  <si>
    <t>19548</t>
  </si>
  <si>
    <t>PIENDAMO</t>
  </si>
  <si>
    <t>Piendamo</t>
  </si>
  <si>
    <t>19001</t>
  </si>
  <si>
    <t>POPAYÁN</t>
  </si>
  <si>
    <t>Popayán</t>
  </si>
  <si>
    <t>19622</t>
  </si>
  <si>
    <t>ROSAS</t>
  </si>
  <si>
    <t>Rosas</t>
  </si>
  <si>
    <t>19760</t>
  </si>
  <si>
    <t>SOTARA</t>
  </si>
  <si>
    <t>Sotara</t>
  </si>
  <si>
    <t>19807</t>
  </si>
  <si>
    <t>TIMBIO</t>
  </si>
  <si>
    <t>Timbio</t>
  </si>
  <si>
    <t>19110</t>
  </si>
  <si>
    <t>BUENOS AIRES</t>
  </si>
  <si>
    <t>Buenos Aires</t>
  </si>
  <si>
    <t>19142</t>
  </si>
  <si>
    <t>CALOTO</t>
  </si>
  <si>
    <t>Caloto</t>
  </si>
  <si>
    <t>19212</t>
  </si>
  <si>
    <t>CORINTO</t>
  </si>
  <si>
    <t>Corinto</t>
  </si>
  <si>
    <t>19455</t>
  </si>
  <si>
    <t>MIRANDA</t>
  </si>
  <si>
    <t>Miranda</t>
  </si>
  <si>
    <t>19513</t>
  </si>
  <si>
    <t>PADILLA</t>
  </si>
  <si>
    <t>Padilla</t>
  </si>
  <si>
    <t>19573</t>
  </si>
  <si>
    <t>PUERTO TEJADA</t>
  </si>
  <si>
    <t>Puerto Tejada</t>
  </si>
  <si>
    <t>19698</t>
  </si>
  <si>
    <t>SANTANDER DE QUILICHAO</t>
  </si>
  <si>
    <t>Santander De Quilichao</t>
  </si>
  <si>
    <t>19780</t>
  </si>
  <si>
    <t>SUAREZ</t>
  </si>
  <si>
    <t>Suarez</t>
  </si>
  <si>
    <t>19845</t>
  </si>
  <si>
    <t>VILLA RICA</t>
  </si>
  <si>
    <t>Villa Rica</t>
  </si>
  <si>
    <t>19318</t>
  </si>
  <si>
    <t>GUAPI</t>
  </si>
  <si>
    <t>Guapi</t>
  </si>
  <si>
    <t>19418</t>
  </si>
  <si>
    <t>LOPEZ</t>
  </si>
  <si>
    <t>Lopez</t>
  </si>
  <si>
    <t>19809</t>
  </si>
  <si>
    <t>TIMBIQUI</t>
  </si>
  <si>
    <t>Timbiqui</t>
  </si>
  <si>
    <t>19137</t>
  </si>
  <si>
    <t>CALDONO</t>
  </si>
  <si>
    <t>Caldono</t>
  </si>
  <si>
    <t>19355</t>
  </si>
  <si>
    <t>INZÁ</t>
  </si>
  <si>
    <t>Inzá</t>
  </si>
  <si>
    <t>19364</t>
  </si>
  <si>
    <t>JAMBALO</t>
  </si>
  <si>
    <t>Jambalo</t>
  </si>
  <si>
    <t>19517</t>
  </si>
  <si>
    <t>PAEZ</t>
  </si>
  <si>
    <t>Paez</t>
  </si>
  <si>
    <t>19585</t>
  </si>
  <si>
    <t>PURACE</t>
  </si>
  <si>
    <t>Purace</t>
  </si>
  <si>
    <t>19743</t>
  </si>
  <si>
    <t>Silvia</t>
  </si>
  <si>
    <t>19821</t>
  </si>
  <si>
    <t>TORIBIO</t>
  </si>
  <si>
    <t>Toribio</t>
  </si>
  <si>
    <t>19824</t>
  </si>
  <si>
    <t>TOTORO</t>
  </si>
  <si>
    <t>Totoro</t>
  </si>
  <si>
    <t xml:space="preserve">SUR </t>
  </si>
  <si>
    <t>19022</t>
  </si>
  <si>
    <t>ALMAGUER</t>
  </si>
  <si>
    <t>Almaguer</t>
  </si>
  <si>
    <t>19050</t>
  </si>
  <si>
    <t>19075</t>
  </si>
  <si>
    <t>BALBOA</t>
  </si>
  <si>
    <t>Balboa</t>
  </si>
  <si>
    <t>19100</t>
  </si>
  <si>
    <t>BOLÍVAR</t>
  </si>
  <si>
    <t>Bolívar</t>
  </si>
  <si>
    <t>19290</t>
  </si>
  <si>
    <t>19397</t>
  </si>
  <si>
    <t>LA VEGA</t>
  </si>
  <si>
    <t>La Vega</t>
  </si>
  <si>
    <t>19450</t>
  </si>
  <si>
    <t>MERCADERES</t>
  </si>
  <si>
    <t>Mercaderes</t>
  </si>
  <si>
    <t>19532</t>
  </si>
  <si>
    <t>PATIA</t>
  </si>
  <si>
    <t>Patia</t>
  </si>
  <si>
    <t>19533</t>
  </si>
  <si>
    <t>PIAMONTE</t>
  </si>
  <si>
    <t>Piamonte</t>
  </si>
  <si>
    <t>19693</t>
  </si>
  <si>
    <t>SAN SEBASTIAN</t>
  </si>
  <si>
    <t>San Sebastian</t>
  </si>
  <si>
    <t>19701</t>
  </si>
  <si>
    <t>SANTA ROSA</t>
  </si>
  <si>
    <t>Santa Rosa</t>
  </si>
  <si>
    <t>19785</t>
  </si>
  <si>
    <t>Sucre</t>
  </si>
  <si>
    <t>Total CAUCA</t>
  </si>
  <si>
    <t>CENTRAL</t>
  </si>
  <si>
    <t>20045</t>
  </si>
  <si>
    <t>BECERRIL</t>
  </si>
  <si>
    <t>Becerril</t>
  </si>
  <si>
    <t>20175</t>
  </si>
  <si>
    <t>CHIMICHAGUA</t>
  </si>
  <si>
    <t>Chimichagua</t>
  </si>
  <si>
    <t>20178</t>
  </si>
  <si>
    <t>CHIRIGUANA</t>
  </si>
  <si>
    <t>Chiriguana</t>
  </si>
  <si>
    <t>20228</t>
  </si>
  <si>
    <t>CURUMANÍ</t>
  </si>
  <si>
    <t>Curumaní</t>
  </si>
  <si>
    <t>20400</t>
  </si>
  <si>
    <t>LA JAGUA DE IBIRICO</t>
  </si>
  <si>
    <t>La Jagua De Ibirico</t>
  </si>
  <si>
    <t>20517</t>
  </si>
  <si>
    <t>PAILITAS</t>
  </si>
  <si>
    <t>Pailitas</t>
  </si>
  <si>
    <t>20787</t>
  </si>
  <si>
    <t>TAMALAMEQUE</t>
  </si>
  <si>
    <t>Tamalameque</t>
  </si>
  <si>
    <t>NOROCCIDENTAL</t>
  </si>
  <si>
    <t>20032</t>
  </si>
  <si>
    <t>ASTREA</t>
  </si>
  <si>
    <t>Astrea</t>
  </si>
  <si>
    <t>20060</t>
  </si>
  <si>
    <t>BOSCONIA</t>
  </si>
  <si>
    <t>Bosconia</t>
  </si>
  <si>
    <t>20238</t>
  </si>
  <si>
    <t>EL COPEY</t>
  </si>
  <si>
    <t>El Copey</t>
  </si>
  <si>
    <t>20250</t>
  </si>
  <si>
    <t>EL PASO</t>
  </si>
  <si>
    <t>El Paso</t>
  </si>
  <si>
    <t>20013</t>
  </si>
  <si>
    <t>AGUSTÍN CODAZZI</t>
  </si>
  <si>
    <t>Agustín Codazzi</t>
  </si>
  <si>
    <t>20621</t>
  </si>
  <si>
    <t>LA PAZ</t>
  </si>
  <si>
    <t>La Paz</t>
  </si>
  <si>
    <t>20443</t>
  </si>
  <si>
    <t>MANAURE</t>
  </si>
  <si>
    <t>Manaure</t>
  </si>
  <si>
    <t>20570</t>
  </si>
  <si>
    <t>PUEBLO BELLO</t>
  </si>
  <si>
    <t>Pueblo Bello</t>
  </si>
  <si>
    <t>20750</t>
  </si>
  <si>
    <t>SAN DIEGO</t>
  </si>
  <si>
    <t>San Diego</t>
  </si>
  <si>
    <t>20001</t>
  </si>
  <si>
    <t>VALLEDUPAR</t>
  </si>
  <si>
    <t>20011</t>
  </si>
  <si>
    <t>AGUACHICA</t>
  </si>
  <si>
    <t>Aguachica</t>
  </si>
  <si>
    <t>20295</t>
  </si>
  <si>
    <t>GAMARRA</t>
  </si>
  <si>
    <t>Gamarra</t>
  </si>
  <si>
    <t>20310</t>
  </si>
  <si>
    <t>GONZÁLEZ</t>
  </si>
  <si>
    <t>González</t>
  </si>
  <si>
    <t>20383</t>
  </si>
  <si>
    <t>LA GLORIA</t>
  </si>
  <si>
    <t>La Gloria</t>
  </si>
  <si>
    <t>20550</t>
  </si>
  <si>
    <t>PELAYA</t>
  </si>
  <si>
    <t>Pelaya</t>
  </si>
  <si>
    <t>20614</t>
  </si>
  <si>
    <t>RÍO DE ORO</t>
  </si>
  <si>
    <t>Río De Oro</t>
  </si>
  <si>
    <t>20710</t>
  </si>
  <si>
    <t>SAN ALBERTO</t>
  </si>
  <si>
    <t>San Alberto</t>
  </si>
  <si>
    <t>20770</t>
  </si>
  <si>
    <t>SAN MARTÍN</t>
  </si>
  <si>
    <t>San Martín</t>
  </si>
  <si>
    <t>Total CESAR</t>
  </si>
  <si>
    <t>ATRATO</t>
  </si>
  <si>
    <t>27050</t>
  </si>
  <si>
    <t>Atrato</t>
  </si>
  <si>
    <t>27073</t>
  </si>
  <si>
    <t>BAGADÓ</t>
  </si>
  <si>
    <t>Bagadó</t>
  </si>
  <si>
    <t>27099</t>
  </si>
  <si>
    <t>BOJAYA</t>
  </si>
  <si>
    <t>Bojaya</t>
  </si>
  <si>
    <t>27245</t>
  </si>
  <si>
    <t>EL CARMEN DE ATRATO</t>
  </si>
  <si>
    <t>El Carmen De Atrato</t>
  </si>
  <si>
    <t>27413</t>
  </si>
  <si>
    <t>LLORÓ</t>
  </si>
  <si>
    <t>Lloró</t>
  </si>
  <si>
    <t>27425</t>
  </si>
  <si>
    <t>MEDIO ATRATO</t>
  </si>
  <si>
    <t>Medio Atrato</t>
  </si>
  <si>
    <t>27001</t>
  </si>
  <si>
    <t>QUIBDÓ</t>
  </si>
  <si>
    <t>Quibdó</t>
  </si>
  <si>
    <t>27600</t>
  </si>
  <si>
    <t>RIO QUITO</t>
  </si>
  <si>
    <t>Rio Quito</t>
  </si>
  <si>
    <t>DARIEN</t>
  </si>
  <si>
    <t>27006</t>
  </si>
  <si>
    <t>ACANDÍ</t>
  </si>
  <si>
    <t>Acandí</t>
  </si>
  <si>
    <t>27086</t>
  </si>
  <si>
    <t>BELÉN DE BAJIRA</t>
  </si>
  <si>
    <t>Belén De Bajira</t>
  </si>
  <si>
    <t>27150</t>
  </si>
  <si>
    <t>CARMÉN DEL DARIÉN</t>
  </si>
  <si>
    <t>Carmén Del Darién</t>
  </si>
  <si>
    <t>27615</t>
  </si>
  <si>
    <t>27800</t>
  </si>
  <si>
    <t>UNGUÍA</t>
  </si>
  <si>
    <t>Unguía</t>
  </si>
  <si>
    <t>PACIFICO NORTE</t>
  </si>
  <si>
    <t>27075</t>
  </si>
  <si>
    <t>BAHÍA SOLANO</t>
  </si>
  <si>
    <t>Bahía Solano</t>
  </si>
  <si>
    <t>27372</t>
  </si>
  <si>
    <t>JURADÓ</t>
  </si>
  <si>
    <t>Juradó</t>
  </si>
  <si>
    <t>27495</t>
  </si>
  <si>
    <t>NUQUÍ</t>
  </si>
  <si>
    <t>Nuquí</t>
  </si>
  <si>
    <t>PACIFICO SUR</t>
  </si>
  <si>
    <t>27025</t>
  </si>
  <si>
    <t>ALTO BAUDÓ</t>
  </si>
  <si>
    <t>Alto Baudó</t>
  </si>
  <si>
    <t>27077</t>
  </si>
  <si>
    <t>BAJO BAUDÓ</t>
  </si>
  <si>
    <t>Bajo Baudó</t>
  </si>
  <si>
    <t>27250</t>
  </si>
  <si>
    <t>El Litoral del San Juan</t>
  </si>
  <si>
    <t>El Litoral Del San Juan</t>
  </si>
  <si>
    <t>27430</t>
  </si>
  <si>
    <t>MEDIO BAUDÓ</t>
  </si>
  <si>
    <t>Medio Baudó</t>
  </si>
  <si>
    <t>SAN JUAN</t>
  </si>
  <si>
    <t>27135</t>
  </si>
  <si>
    <t>CANTON DE SAN PABLO</t>
  </si>
  <si>
    <t>Canton De San Pablo</t>
  </si>
  <si>
    <t>27160</t>
  </si>
  <si>
    <t>CERTEGUI</t>
  </si>
  <si>
    <t>Certegui</t>
  </si>
  <si>
    <t>27205</t>
  </si>
  <si>
    <t>CONDOTO</t>
  </si>
  <si>
    <t>Condoto</t>
  </si>
  <si>
    <t>27361</t>
  </si>
  <si>
    <t>ITSMINA</t>
  </si>
  <si>
    <t>Itsmina</t>
  </si>
  <si>
    <t>27450</t>
  </si>
  <si>
    <t>MEDIO SAN JUAN</t>
  </si>
  <si>
    <t>Medio San Juan</t>
  </si>
  <si>
    <t>27491</t>
  </si>
  <si>
    <t>NÓVITA</t>
  </si>
  <si>
    <t>Nóvita</t>
  </si>
  <si>
    <t>27580</t>
  </si>
  <si>
    <t>RÍO FRÍO</t>
  </si>
  <si>
    <t>Río Frío</t>
  </si>
  <si>
    <t>27660</t>
  </si>
  <si>
    <t>SAN JOSÉ DEL PALMAR</t>
  </si>
  <si>
    <t>San José Del Palmar</t>
  </si>
  <si>
    <t>27745</t>
  </si>
  <si>
    <t>SIPÍ</t>
  </si>
  <si>
    <t>Sipí</t>
  </si>
  <si>
    <t>27787</t>
  </si>
  <si>
    <t>TADÓ</t>
  </si>
  <si>
    <t>Tadó</t>
  </si>
  <si>
    <t>27810</t>
  </si>
  <si>
    <t>UNION PANAMERICANA</t>
  </si>
  <si>
    <t>Union Panamericana</t>
  </si>
  <si>
    <t>Total CHOCO</t>
  </si>
  <si>
    <t>ALTO SINU</t>
  </si>
  <si>
    <t>23807</t>
  </si>
  <si>
    <t>TIERRALTA</t>
  </si>
  <si>
    <t>Tierralta</t>
  </si>
  <si>
    <t>23855</t>
  </si>
  <si>
    <t>VALENCIA</t>
  </si>
  <si>
    <t>BAJO SINU</t>
  </si>
  <si>
    <t>23168</t>
  </si>
  <si>
    <t>CHIMÁ</t>
  </si>
  <si>
    <t>Chimá</t>
  </si>
  <si>
    <t>23300</t>
  </si>
  <si>
    <t>COTORRA</t>
  </si>
  <si>
    <t>Cotorra</t>
  </si>
  <si>
    <t>23417</t>
  </si>
  <si>
    <t>LORICA</t>
  </si>
  <si>
    <t>Lorica</t>
  </si>
  <si>
    <t>23464</t>
  </si>
  <si>
    <t>MOMIL</t>
  </si>
  <si>
    <t>Momil</t>
  </si>
  <si>
    <t>23586</t>
  </si>
  <si>
    <t>PURÍSIMA</t>
  </si>
  <si>
    <t>Purísima</t>
  </si>
  <si>
    <t>23001</t>
  </si>
  <si>
    <t>MONTERÍA</t>
  </si>
  <si>
    <t>Montería</t>
  </si>
  <si>
    <t>COSTANERA</t>
  </si>
  <si>
    <t>23090</t>
  </si>
  <si>
    <t>CANALETE</t>
  </si>
  <si>
    <t>Canalete</t>
  </si>
  <si>
    <t>23419</t>
  </si>
  <si>
    <t>LOS CÓRDOBAS</t>
  </si>
  <si>
    <t>Los Córdobas</t>
  </si>
  <si>
    <t>23500</t>
  </si>
  <si>
    <t>MOÑITOS</t>
  </si>
  <si>
    <t>Moñitos</t>
  </si>
  <si>
    <t>23574</t>
  </si>
  <si>
    <t>PUERTO ESCONDIDO</t>
  </si>
  <si>
    <t>Puerto Escondido</t>
  </si>
  <si>
    <t>23672</t>
  </si>
  <si>
    <t>SAN ANTERO</t>
  </si>
  <si>
    <t>San Antero</t>
  </si>
  <si>
    <t>23675</t>
  </si>
  <si>
    <t>SAN BERNARDO DEL VIENTO</t>
  </si>
  <si>
    <t>San Bernardo Del Viento</t>
  </si>
  <si>
    <t>SABANAS</t>
  </si>
  <si>
    <t>23182</t>
  </si>
  <si>
    <t>CHINÚ</t>
  </si>
  <si>
    <t>Chinú</t>
  </si>
  <si>
    <t>23660</t>
  </si>
  <si>
    <t>SAHAGÚN</t>
  </si>
  <si>
    <t>Sahagún</t>
  </si>
  <si>
    <t>23670</t>
  </si>
  <si>
    <t>SAN ANDRÉS SOTAVENTO</t>
  </si>
  <si>
    <t>San Andrés Sotavento</t>
  </si>
  <si>
    <t>SAN JORGE</t>
  </si>
  <si>
    <t>23068</t>
  </si>
  <si>
    <t>AYAPEL</t>
  </si>
  <si>
    <t>Ayapel</t>
  </si>
  <si>
    <t>23079</t>
  </si>
  <si>
    <t>23350</t>
  </si>
  <si>
    <t>LA APARTADA</t>
  </si>
  <si>
    <t>La Apartada</t>
  </si>
  <si>
    <t>23466</t>
  </si>
  <si>
    <t>MONTELÍBANO</t>
  </si>
  <si>
    <t>Montelíbano</t>
  </si>
  <si>
    <t>23555</t>
  </si>
  <si>
    <t>PLANETA RICA</t>
  </si>
  <si>
    <t>Planeta Rica</t>
  </si>
  <si>
    <t>23570</t>
  </si>
  <si>
    <t>PUEBLO NUEVO</t>
  </si>
  <si>
    <t>Pueblo Nuevo</t>
  </si>
  <si>
    <t>23580</t>
  </si>
  <si>
    <t>PUERTO LIBERTADOR</t>
  </si>
  <si>
    <t>Puerto Libertador</t>
  </si>
  <si>
    <t>SINU MEDIO</t>
  </si>
  <si>
    <t>23162</t>
  </si>
  <si>
    <t>CERETÉ</t>
  </si>
  <si>
    <t>Cereté</t>
  </si>
  <si>
    <t>23189</t>
  </si>
  <si>
    <t>CIÉNAGA DE ORO</t>
  </si>
  <si>
    <t>Ciénaga De Oro</t>
  </si>
  <si>
    <t>23678</t>
  </si>
  <si>
    <t>23686</t>
  </si>
  <si>
    <t>SAN PELAYO</t>
  </si>
  <si>
    <t>San Pelayo</t>
  </si>
  <si>
    <t>Total CORDOBA</t>
  </si>
  <si>
    <t>ALMEIDAS</t>
  </si>
  <si>
    <t>25183</t>
  </si>
  <si>
    <t>CHOCONTÁ</t>
  </si>
  <si>
    <t>Chocontá</t>
  </si>
  <si>
    <t>25426</t>
  </si>
  <si>
    <t>MACHETA</t>
  </si>
  <si>
    <t>Macheta</t>
  </si>
  <si>
    <t>25436</t>
  </si>
  <si>
    <t>MANTA</t>
  </si>
  <si>
    <t>Manta</t>
  </si>
  <si>
    <t>25736</t>
  </si>
  <si>
    <t>SESQUILÉ</t>
  </si>
  <si>
    <t>Sesquilé</t>
  </si>
  <si>
    <t>25772</t>
  </si>
  <si>
    <t>SUESCA</t>
  </si>
  <si>
    <t>Suesca</t>
  </si>
  <si>
    <t>25807</t>
  </si>
  <si>
    <t>TIBIRITA</t>
  </si>
  <si>
    <t>Tibirita</t>
  </si>
  <si>
    <t>25873</t>
  </si>
  <si>
    <t>VILLAPINZÓN</t>
  </si>
  <si>
    <t>Villapinzón</t>
  </si>
  <si>
    <t>ALTO MAGDALENA</t>
  </si>
  <si>
    <t>25001</t>
  </si>
  <si>
    <t>AGUA DE DIOS</t>
  </si>
  <si>
    <t>Agua De Dios</t>
  </si>
  <si>
    <t>25307</t>
  </si>
  <si>
    <t>GIRARDOT</t>
  </si>
  <si>
    <t>Girardot</t>
  </si>
  <si>
    <t>25324</t>
  </si>
  <si>
    <t>GUATAQUÍ</t>
  </si>
  <si>
    <t>Guataquí</t>
  </si>
  <si>
    <t>25368</t>
  </si>
  <si>
    <t>JERUSALÉN</t>
  </si>
  <si>
    <t>Jerusalén</t>
  </si>
  <si>
    <t>25483</t>
  </si>
  <si>
    <t>25488</t>
  </si>
  <si>
    <t>NILO</t>
  </si>
  <si>
    <t>Nilo</t>
  </si>
  <si>
    <t>25612</t>
  </si>
  <si>
    <t>Ricaurte</t>
  </si>
  <si>
    <t>25815</t>
  </si>
  <si>
    <t>TOCAIMA</t>
  </si>
  <si>
    <t>Tocaima</t>
  </si>
  <si>
    <t>BAJO MAGDALENA</t>
  </si>
  <si>
    <t>25148</t>
  </si>
  <si>
    <t>CAPARRAPÍ</t>
  </si>
  <si>
    <t>Caparrapí</t>
  </si>
  <si>
    <t>25320</t>
  </si>
  <si>
    <t>GUADUAS</t>
  </si>
  <si>
    <t>Guaduas</t>
  </si>
  <si>
    <t>25572</t>
  </si>
  <si>
    <t>PUERTO SALGAR</t>
  </si>
  <si>
    <t>Puerto Salgar</t>
  </si>
  <si>
    <t>GUALIVA</t>
  </si>
  <si>
    <t>25019</t>
  </si>
  <si>
    <t>ALBÁN</t>
  </si>
  <si>
    <t>Albán</t>
  </si>
  <si>
    <t>25398</t>
  </si>
  <si>
    <t>LA PEÑA</t>
  </si>
  <si>
    <t>La Peña</t>
  </si>
  <si>
    <t>25402</t>
  </si>
  <si>
    <t>25489</t>
  </si>
  <si>
    <t>NIMAIMA</t>
  </si>
  <si>
    <t>Nimaima</t>
  </si>
  <si>
    <t>25491</t>
  </si>
  <si>
    <t>NOCAIMA</t>
  </si>
  <si>
    <t>Nocaima</t>
  </si>
  <si>
    <t>25592</t>
  </si>
  <si>
    <t>QUEBRADANEGRA</t>
  </si>
  <si>
    <t>Quebradanegra</t>
  </si>
  <si>
    <t>25658</t>
  </si>
  <si>
    <t>25718</t>
  </si>
  <si>
    <t>SASAIMA</t>
  </si>
  <si>
    <t>Sasaima</t>
  </si>
  <si>
    <t>25777</t>
  </si>
  <si>
    <t>SUPATÁ</t>
  </si>
  <si>
    <t>Supatá</t>
  </si>
  <si>
    <t>25851</t>
  </si>
  <si>
    <t>ÚTICA</t>
  </si>
  <si>
    <t>Útica</t>
  </si>
  <si>
    <t>25862</t>
  </si>
  <si>
    <t>VERGARA</t>
  </si>
  <si>
    <t>Vergara</t>
  </si>
  <si>
    <t>25875</t>
  </si>
  <si>
    <t>VILLETA</t>
  </si>
  <si>
    <t>Villeta</t>
  </si>
  <si>
    <t>GUAVIO</t>
  </si>
  <si>
    <t>25293</t>
  </si>
  <si>
    <t>GACHALA</t>
  </si>
  <si>
    <t>Gachala</t>
  </si>
  <si>
    <t>25297</t>
  </si>
  <si>
    <t>GACHETA</t>
  </si>
  <si>
    <t>Gacheta</t>
  </si>
  <si>
    <t>25299</t>
  </si>
  <si>
    <t>GAMA</t>
  </si>
  <si>
    <t>Gama</t>
  </si>
  <si>
    <t>25322</t>
  </si>
  <si>
    <t>GUASCA</t>
  </si>
  <si>
    <t>Guasca</t>
  </si>
  <si>
    <t>25326</t>
  </si>
  <si>
    <t>GUATAVITA</t>
  </si>
  <si>
    <t>Guatavita</t>
  </si>
  <si>
    <t>25372</t>
  </si>
  <si>
    <t>JUNÍN</t>
  </si>
  <si>
    <t>Junín</t>
  </si>
  <si>
    <t>25377</t>
  </si>
  <si>
    <t>LA CALERA</t>
  </si>
  <si>
    <t>La Calera</t>
  </si>
  <si>
    <t>25839</t>
  </si>
  <si>
    <t>UBALÁ</t>
  </si>
  <si>
    <t>Ubalá</t>
  </si>
  <si>
    <t>MAGDALENA CENTRO</t>
  </si>
  <si>
    <t>25086</t>
  </si>
  <si>
    <t>BELTRÁN</t>
  </si>
  <si>
    <t>Beltrán</t>
  </si>
  <si>
    <t>25095</t>
  </si>
  <si>
    <t>BITUIMA</t>
  </si>
  <si>
    <t>Bituima</t>
  </si>
  <si>
    <t>25168</t>
  </si>
  <si>
    <t>CHAGUANÍ</t>
  </si>
  <si>
    <t>Chaguaní</t>
  </si>
  <si>
    <t>25328</t>
  </si>
  <si>
    <t>GUAYABAL DE SIQUIMA</t>
  </si>
  <si>
    <t>Guayabal De Siquima</t>
  </si>
  <si>
    <t>25580</t>
  </si>
  <si>
    <t>PULI</t>
  </si>
  <si>
    <t>Puli</t>
  </si>
  <si>
    <t>25662</t>
  </si>
  <si>
    <t>SAN JUAN DE RÍO SECO</t>
  </si>
  <si>
    <t>San Juan De Río Seco</t>
  </si>
  <si>
    <t>25867</t>
  </si>
  <si>
    <t>VIANÍ</t>
  </si>
  <si>
    <t>Vianí</t>
  </si>
  <si>
    <t>MEDINA</t>
  </si>
  <si>
    <t>25438</t>
  </si>
  <si>
    <t>Medina</t>
  </si>
  <si>
    <t>25530</t>
  </si>
  <si>
    <t>PARATEBUENO</t>
  </si>
  <si>
    <t>Paratebueno</t>
  </si>
  <si>
    <t>25151</t>
  </si>
  <si>
    <t>CAQUEZA</t>
  </si>
  <si>
    <t>Caqueza</t>
  </si>
  <si>
    <t>25178</t>
  </si>
  <si>
    <t>CHIPAQUE</t>
  </si>
  <si>
    <t>Chipaque</t>
  </si>
  <si>
    <t>25181</t>
  </si>
  <si>
    <t>CHOACHÍ</t>
  </si>
  <si>
    <t>Choachí</t>
  </si>
  <si>
    <t>25279</t>
  </si>
  <si>
    <t>FOMEQUE</t>
  </si>
  <si>
    <t>Fomeque</t>
  </si>
  <si>
    <t>25281</t>
  </si>
  <si>
    <t>FOSCA</t>
  </si>
  <si>
    <t>Fosca</t>
  </si>
  <si>
    <t>25335</t>
  </si>
  <si>
    <t>GUAYABETAL</t>
  </si>
  <si>
    <t>Guayabetal</t>
  </si>
  <si>
    <t>25339</t>
  </si>
  <si>
    <t>GUTIÉRREZ</t>
  </si>
  <si>
    <t>Gutiérrez</t>
  </si>
  <si>
    <t>25594</t>
  </si>
  <si>
    <t>QUETAME</t>
  </si>
  <si>
    <t>Quetame</t>
  </si>
  <si>
    <t>25841</t>
  </si>
  <si>
    <t>UBAQUE</t>
  </si>
  <si>
    <t>Ubaque</t>
  </si>
  <si>
    <t>25845</t>
  </si>
  <si>
    <t>UNE</t>
  </si>
  <si>
    <t>Une</t>
  </si>
  <si>
    <t>RIO NEGRO</t>
  </si>
  <si>
    <t>25258</t>
  </si>
  <si>
    <t>EL PEÑÓN</t>
  </si>
  <si>
    <t>El Peñón</t>
  </si>
  <si>
    <t>25394</t>
  </si>
  <si>
    <t>LA PALMA</t>
  </si>
  <si>
    <t>La Palma</t>
  </si>
  <si>
    <t>25513</t>
  </si>
  <si>
    <t>PACHO</t>
  </si>
  <si>
    <t>Pacho</t>
  </si>
  <si>
    <t>25518</t>
  </si>
  <si>
    <t>PAIME</t>
  </si>
  <si>
    <t>Paime</t>
  </si>
  <si>
    <t>25653</t>
  </si>
  <si>
    <t>SAN CAYETANO</t>
  </si>
  <si>
    <t>San Cayetano</t>
  </si>
  <si>
    <t>25823</t>
  </si>
  <si>
    <t>TOPAIPI</t>
  </si>
  <si>
    <t>Topaipi</t>
  </si>
  <si>
    <t>25871</t>
  </si>
  <si>
    <t>VILLAGOMEZ</t>
  </si>
  <si>
    <t>Villagomez</t>
  </si>
  <si>
    <t>25885</t>
  </si>
  <si>
    <t>YACOPÍ</t>
  </si>
  <si>
    <t>Yacopí</t>
  </si>
  <si>
    <t>SABANA CENTRO</t>
  </si>
  <si>
    <t>25126</t>
  </si>
  <si>
    <t>CAJICÁ</t>
  </si>
  <si>
    <t>Cajicá</t>
  </si>
  <si>
    <t>25175</t>
  </si>
  <si>
    <t>CHÍA</t>
  </si>
  <si>
    <t>Chía</t>
  </si>
  <si>
    <t>25200</t>
  </si>
  <si>
    <t>COGUA</t>
  </si>
  <si>
    <t>Cogua</t>
  </si>
  <si>
    <t>25295</t>
  </si>
  <si>
    <t>GACHANCIPÁ</t>
  </si>
  <si>
    <t>Gachancipá</t>
  </si>
  <si>
    <t>25486</t>
  </si>
  <si>
    <t>NEMOCoN</t>
  </si>
  <si>
    <t>Nemocon</t>
  </si>
  <si>
    <t>25758</t>
  </si>
  <si>
    <t>SOPÓ</t>
  </si>
  <si>
    <t>Sopó</t>
  </si>
  <si>
    <t>25785</t>
  </si>
  <si>
    <t>TABIO</t>
  </si>
  <si>
    <t>Tabio</t>
  </si>
  <si>
    <t>25817</t>
  </si>
  <si>
    <t>TOCANCIPÁ</t>
  </si>
  <si>
    <t>Tocancipá</t>
  </si>
  <si>
    <t>25899</t>
  </si>
  <si>
    <t>ZIPAQUIRÁ</t>
  </si>
  <si>
    <t>Zipaquirá</t>
  </si>
  <si>
    <t>SABANA OCCIDENTE</t>
  </si>
  <si>
    <t>25099</t>
  </si>
  <si>
    <t>BOJACÁ</t>
  </si>
  <si>
    <t>Bojacá</t>
  </si>
  <si>
    <t>25214</t>
  </si>
  <si>
    <t>COTA</t>
  </si>
  <si>
    <t>Cota</t>
  </si>
  <si>
    <t>25260</t>
  </si>
  <si>
    <t>EL ROSAL</t>
  </si>
  <si>
    <t>El Rosal</t>
  </si>
  <si>
    <t>25269</t>
  </si>
  <si>
    <t>FACATATIVÁ</t>
  </si>
  <si>
    <t>Facatativá</t>
  </si>
  <si>
    <t>25286</t>
  </si>
  <si>
    <t>FUNZA</t>
  </si>
  <si>
    <t>Funza</t>
  </si>
  <si>
    <t>25430</t>
  </si>
  <si>
    <t>MADRID</t>
  </si>
  <si>
    <t>25473</t>
  </si>
  <si>
    <t>MOSQUERA</t>
  </si>
  <si>
    <t>Mosquera</t>
  </si>
  <si>
    <t>25769</t>
  </si>
  <si>
    <t>SUBACHOQUE</t>
  </si>
  <si>
    <t>Subachoque</t>
  </si>
  <si>
    <t>25799</t>
  </si>
  <si>
    <t>TENJO</t>
  </si>
  <si>
    <t>Tenjo</t>
  </si>
  <si>
    <t>25898</t>
  </si>
  <si>
    <t>ZIPACoN</t>
  </si>
  <si>
    <t>Zipacon</t>
  </si>
  <si>
    <t>SOACHA</t>
  </si>
  <si>
    <t>25740</t>
  </si>
  <si>
    <t>SIBATÉ</t>
  </si>
  <si>
    <t>Sibaté</t>
  </si>
  <si>
    <t>25754</t>
  </si>
  <si>
    <t>Soacha</t>
  </si>
  <si>
    <t>SUMAPAZ</t>
  </si>
  <si>
    <t>25053</t>
  </si>
  <si>
    <t>ARBELÁEZ</t>
  </si>
  <si>
    <t>Arbeláez</t>
  </si>
  <si>
    <t>25120</t>
  </si>
  <si>
    <t>CABRERA</t>
  </si>
  <si>
    <t>Cabrera</t>
  </si>
  <si>
    <t>25290</t>
  </si>
  <si>
    <t>FUSAGASUGÁ</t>
  </si>
  <si>
    <t>Fusagasugá</t>
  </si>
  <si>
    <t>25312</t>
  </si>
  <si>
    <t>25524</t>
  </si>
  <si>
    <t>PANDI</t>
  </si>
  <si>
    <t>Pandi</t>
  </si>
  <si>
    <t>25535</t>
  </si>
  <si>
    <t>PASCA</t>
  </si>
  <si>
    <t>Pasca</t>
  </si>
  <si>
    <t>25649</t>
  </si>
  <si>
    <t>SAN BERNARDO</t>
  </si>
  <si>
    <t>San Bernardo</t>
  </si>
  <si>
    <t>25743</t>
  </si>
  <si>
    <t>SILVANIA</t>
  </si>
  <si>
    <t>Silvania</t>
  </si>
  <si>
    <t>25805</t>
  </si>
  <si>
    <t>TIBACUY</t>
  </si>
  <si>
    <t>Tibacuy</t>
  </si>
  <si>
    <t>25506</t>
  </si>
  <si>
    <t>TEQUENDAMA</t>
  </si>
  <si>
    <t>25035</t>
  </si>
  <si>
    <t>ANAPOIMA</t>
  </si>
  <si>
    <t>Anapoima</t>
  </si>
  <si>
    <t>25040</t>
  </si>
  <si>
    <t>ANOLAIMA</t>
  </si>
  <si>
    <t>Anolaima</t>
  </si>
  <si>
    <t>25599</t>
  </si>
  <si>
    <t>APULO</t>
  </si>
  <si>
    <t>Apulo</t>
  </si>
  <si>
    <t>25123</t>
  </si>
  <si>
    <t>CACHIPAY</t>
  </si>
  <si>
    <t>Cachipay</t>
  </si>
  <si>
    <t>25245</t>
  </si>
  <si>
    <t>EL COLEGIO</t>
  </si>
  <si>
    <t>El Colegio</t>
  </si>
  <si>
    <t>25386</t>
  </si>
  <si>
    <t>LA MESA</t>
  </si>
  <si>
    <t>La Mesa</t>
  </si>
  <si>
    <t>25596</t>
  </si>
  <si>
    <t>QUIPILE</t>
  </si>
  <si>
    <t>Quipile</t>
  </si>
  <si>
    <t>25645</t>
  </si>
  <si>
    <t>SAN ANTONIO DE TEQUENDAMA</t>
  </si>
  <si>
    <t>San Antonio De Tequendama</t>
  </si>
  <si>
    <t>25797</t>
  </si>
  <si>
    <t>TENA</t>
  </si>
  <si>
    <t>Tena</t>
  </si>
  <si>
    <t>25878</t>
  </si>
  <si>
    <t>VIOTÁ</t>
  </si>
  <si>
    <t>Viotá</t>
  </si>
  <si>
    <t>UBATE</t>
  </si>
  <si>
    <t>25154</t>
  </si>
  <si>
    <t>CARMEN DE CARUPA</t>
  </si>
  <si>
    <t>Carmen De Carupa</t>
  </si>
  <si>
    <t>25224</t>
  </si>
  <si>
    <t>CUCUNUBÁ</t>
  </si>
  <si>
    <t>Cucunubá</t>
  </si>
  <si>
    <t>25288</t>
  </si>
  <si>
    <t>FÚQUENE</t>
  </si>
  <si>
    <t>Fúquene</t>
  </si>
  <si>
    <t>25317</t>
  </si>
  <si>
    <t>GUACHETÁ</t>
  </si>
  <si>
    <t>Guachetá</t>
  </si>
  <si>
    <t>25407</t>
  </si>
  <si>
    <t>LENGUAZAQUE</t>
  </si>
  <si>
    <t>Lenguazaque</t>
  </si>
  <si>
    <t>25745</t>
  </si>
  <si>
    <t>SIMIJACA</t>
  </si>
  <si>
    <t>Simijaca</t>
  </si>
  <si>
    <t>25779</t>
  </si>
  <si>
    <t>SUSA</t>
  </si>
  <si>
    <t>Susa</t>
  </si>
  <si>
    <t>25781</t>
  </si>
  <si>
    <t>SUTATAUSA</t>
  </si>
  <si>
    <t>Sutatausa</t>
  </si>
  <si>
    <t>25793</t>
  </si>
  <si>
    <t>TAUSA</t>
  </si>
  <si>
    <t>Tausa</t>
  </si>
  <si>
    <t>25843</t>
  </si>
  <si>
    <t>Ubate</t>
  </si>
  <si>
    <t>Total CUNDINAMARCA</t>
  </si>
  <si>
    <t>94343</t>
  </si>
  <si>
    <t>BARRANCO MINA</t>
  </si>
  <si>
    <t>Barranco Mina</t>
  </si>
  <si>
    <t>94886</t>
  </si>
  <si>
    <t>CACAHUAL</t>
  </si>
  <si>
    <t>Cacahual</t>
  </si>
  <si>
    <t>94001</t>
  </si>
  <si>
    <t>INÍRIDA</t>
  </si>
  <si>
    <t>Inírida</t>
  </si>
  <si>
    <t>94885</t>
  </si>
  <si>
    <t>LA GUADALUPE</t>
  </si>
  <si>
    <t>La Guadalupe</t>
  </si>
  <si>
    <t>94663</t>
  </si>
  <si>
    <t>MAPIRIPaN</t>
  </si>
  <si>
    <t>Mapiripan</t>
  </si>
  <si>
    <t>94888</t>
  </si>
  <si>
    <t>MORICHAL</t>
  </si>
  <si>
    <t>Morichal</t>
  </si>
  <si>
    <t>94887</t>
  </si>
  <si>
    <t>PANA PANA</t>
  </si>
  <si>
    <t>Pana Pana</t>
  </si>
  <si>
    <t>94884</t>
  </si>
  <si>
    <t>94883</t>
  </si>
  <si>
    <t>SAN FELIPE</t>
  </si>
  <si>
    <t>San Felipe</t>
  </si>
  <si>
    <t>Total GUAINIA</t>
  </si>
  <si>
    <t>95015</t>
  </si>
  <si>
    <t>95025</t>
  </si>
  <si>
    <t>EL RETORNO</t>
  </si>
  <si>
    <t>El Retorno</t>
  </si>
  <si>
    <t>95200</t>
  </si>
  <si>
    <t>95001</t>
  </si>
  <si>
    <t>SAN JOSÉ DEL GUAVIARE</t>
  </si>
  <si>
    <t>San José Del Guaviare</t>
  </si>
  <si>
    <t>Total GUAVIARE</t>
  </si>
  <si>
    <t>41013</t>
  </si>
  <si>
    <t>AGRADO</t>
  </si>
  <si>
    <t>Agrado</t>
  </si>
  <si>
    <t>41026</t>
  </si>
  <si>
    <t>ALTAMIRA</t>
  </si>
  <si>
    <t>Altamira</t>
  </si>
  <si>
    <t>41298</t>
  </si>
  <si>
    <t>GARZÓN</t>
  </si>
  <si>
    <t>Garzón</t>
  </si>
  <si>
    <t>41306</t>
  </si>
  <si>
    <t>GIGANTE</t>
  </si>
  <si>
    <t>Gigante</t>
  </si>
  <si>
    <t>41319</t>
  </si>
  <si>
    <t>41548</t>
  </si>
  <si>
    <t>PITAL</t>
  </si>
  <si>
    <t>Pital</t>
  </si>
  <si>
    <t>41770</t>
  </si>
  <si>
    <t>SUAZA</t>
  </si>
  <si>
    <t>Suaza</t>
  </si>
  <si>
    <t>41791</t>
  </si>
  <si>
    <t>TARQUI</t>
  </si>
  <si>
    <t>Tarqui</t>
  </si>
  <si>
    <t>41016</t>
  </si>
  <si>
    <t>AIPE</t>
  </si>
  <si>
    <t>Aipe</t>
  </si>
  <si>
    <t>41020</t>
  </si>
  <si>
    <t>ALGECIRAS</t>
  </si>
  <si>
    <t>Algeciras</t>
  </si>
  <si>
    <t>41078</t>
  </si>
  <si>
    <t>BARAYA</t>
  </si>
  <si>
    <t>Baraya</t>
  </si>
  <si>
    <t>41132</t>
  </si>
  <si>
    <t>CAMPOALEGRE</t>
  </si>
  <si>
    <t>Campoalegre</t>
  </si>
  <si>
    <t>41206</t>
  </si>
  <si>
    <t>COLOMBIA</t>
  </si>
  <si>
    <t>Colombia</t>
  </si>
  <si>
    <t>41349</t>
  </si>
  <si>
    <t>HOBO</t>
  </si>
  <si>
    <t>Hobo</t>
  </si>
  <si>
    <t>41357</t>
  </si>
  <si>
    <t>IQUIRA</t>
  </si>
  <si>
    <t>Iquira</t>
  </si>
  <si>
    <t>41001</t>
  </si>
  <si>
    <t>NEIVA</t>
  </si>
  <si>
    <t>41524</t>
  </si>
  <si>
    <t>PALERMO</t>
  </si>
  <si>
    <t>Palermo</t>
  </si>
  <si>
    <t>41615</t>
  </si>
  <si>
    <t>RIVERA</t>
  </si>
  <si>
    <t>Rivera</t>
  </si>
  <si>
    <t>41676</t>
  </si>
  <si>
    <t>41799</t>
  </si>
  <si>
    <t>TELLO</t>
  </si>
  <si>
    <t>Tello</t>
  </si>
  <si>
    <t>41801</t>
  </si>
  <si>
    <t>TERUEL</t>
  </si>
  <si>
    <t>Teruel</t>
  </si>
  <si>
    <t>41872</t>
  </si>
  <si>
    <t>VILLAVIEJA</t>
  </si>
  <si>
    <t>Villavieja</t>
  </si>
  <si>
    <t>41885</t>
  </si>
  <si>
    <t>YAGUARÁ</t>
  </si>
  <si>
    <t>Yaguará</t>
  </si>
  <si>
    <t>41378</t>
  </si>
  <si>
    <t>LA ARGENTINA</t>
  </si>
  <si>
    <t>La Argentina</t>
  </si>
  <si>
    <t>41396</t>
  </si>
  <si>
    <t>LA PLATA</t>
  </si>
  <si>
    <t>La Plata</t>
  </si>
  <si>
    <t>41483</t>
  </si>
  <si>
    <t>NÁTAGA</t>
  </si>
  <si>
    <t>Nátaga</t>
  </si>
  <si>
    <t>41518</t>
  </si>
  <si>
    <t>PAICOL</t>
  </si>
  <si>
    <t>Paicol</t>
  </si>
  <si>
    <t>41797</t>
  </si>
  <si>
    <t>TESALIA</t>
  </si>
  <si>
    <t>Tesalia</t>
  </si>
  <si>
    <t>41006</t>
  </si>
  <si>
    <t>ACEVEDO</t>
  </si>
  <si>
    <t>Acevedo</t>
  </si>
  <si>
    <t>41244</t>
  </si>
  <si>
    <t>ELÍAS</t>
  </si>
  <si>
    <t>Elías</t>
  </si>
  <si>
    <t>41359</t>
  </si>
  <si>
    <t>ISNOS</t>
  </si>
  <si>
    <t>Isnos</t>
  </si>
  <si>
    <t>41503</t>
  </si>
  <si>
    <t>OPORAPA</t>
  </si>
  <si>
    <t>Oporapa</t>
  </si>
  <si>
    <t>41530</t>
  </si>
  <si>
    <t>41551</t>
  </si>
  <si>
    <t>PITALITO</t>
  </si>
  <si>
    <t>41660</t>
  </si>
  <si>
    <t>SALADOBLANCO</t>
  </si>
  <si>
    <t>Saladoblanco</t>
  </si>
  <si>
    <t>41668</t>
  </si>
  <si>
    <t>SAN AGUSTÍN</t>
  </si>
  <si>
    <t>San Agustín</t>
  </si>
  <si>
    <t>41807</t>
  </si>
  <si>
    <t>TIMANÁ</t>
  </si>
  <si>
    <t>Timaná</t>
  </si>
  <si>
    <t>Total HUILA</t>
  </si>
  <si>
    <t>44035</t>
  </si>
  <si>
    <t>44090</t>
  </si>
  <si>
    <t>DIBULLA</t>
  </si>
  <si>
    <t>Dibulla</t>
  </si>
  <si>
    <t>44430</t>
  </si>
  <si>
    <t>MAICAO</t>
  </si>
  <si>
    <t>Maicao</t>
  </si>
  <si>
    <t>44560</t>
  </si>
  <si>
    <t>44001</t>
  </si>
  <si>
    <t>RIOHACHA</t>
  </si>
  <si>
    <t>44847</t>
  </si>
  <si>
    <t>URIBIA</t>
  </si>
  <si>
    <t>Uribia</t>
  </si>
  <si>
    <t>44078</t>
  </si>
  <si>
    <t>BARRANCAS</t>
  </si>
  <si>
    <t>Barrancas</t>
  </si>
  <si>
    <t>44098</t>
  </si>
  <si>
    <t>DISTRACCION</t>
  </si>
  <si>
    <t>Distraccion</t>
  </si>
  <si>
    <t>44110</t>
  </si>
  <si>
    <t>EL MOLINO</t>
  </si>
  <si>
    <t>El Molino</t>
  </si>
  <si>
    <t>44279</t>
  </si>
  <si>
    <t>FONSECA</t>
  </si>
  <si>
    <t>Fonseca</t>
  </si>
  <si>
    <t>44378</t>
  </si>
  <si>
    <t>HATONUEVO</t>
  </si>
  <si>
    <t>Hatonuevo</t>
  </si>
  <si>
    <t>44420</t>
  </si>
  <si>
    <t>LA JAGUA DEL PILAR</t>
  </si>
  <si>
    <t>La Jagua Del Pilar</t>
  </si>
  <si>
    <t>44650</t>
  </si>
  <si>
    <t>SAN JUAN DEL CESAR</t>
  </si>
  <si>
    <t>San Juan Del Cesar</t>
  </si>
  <si>
    <t>44855</t>
  </si>
  <si>
    <t>URUMITA</t>
  </si>
  <si>
    <t>Urumita</t>
  </si>
  <si>
    <t>44874</t>
  </si>
  <si>
    <t>Total LA GUAJIRA</t>
  </si>
  <si>
    <t>47058</t>
  </si>
  <si>
    <t>ARIGUANÍ</t>
  </si>
  <si>
    <t>Ariguaní</t>
  </si>
  <si>
    <t>47170</t>
  </si>
  <si>
    <t>CHIBOLO</t>
  </si>
  <si>
    <t>Chibolo</t>
  </si>
  <si>
    <t>47460</t>
  </si>
  <si>
    <t>NUEVA GRANADA</t>
  </si>
  <si>
    <t>Nueva Granada</t>
  </si>
  <si>
    <t>47555</t>
  </si>
  <si>
    <t>PLATO</t>
  </si>
  <si>
    <t>Plato</t>
  </si>
  <si>
    <t>47660</t>
  </si>
  <si>
    <t>SABANAS DE SAN ANGEL</t>
  </si>
  <si>
    <t>Sabanas De San Angel</t>
  </si>
  <si>
    <t>47798</t>
  </si>
  <si>
    <t>TENERIFE</t>
  </si>
  <si>
    <t>Tenerife</t>
  </si>
  <si>
    <t>47030</t>
  </si>
  <si>
    <t>ALGARROBO</t>
  </si>
  <si>
    <t>Algarrobo</t>
  </si>
  <si>
    <t>47053</t>
  </si>
  <si>
    <t>ARACATACA</t>
  </si>
  <si>
    <t>Aracataca</t>
  </si>
  <si>
    <t>47189</t>
  </si>
  <si>
    <t>CIÉNAGA</t>
  </si>
  <si>
    <t>Ciénaga</t>
  </si>
  <si>
    <t>47268</t>
  </si>
  <si>
    <t>EL RETEN</t>
  </si>
  <si>
    <t>El Reten</t>
  </si>
  <si>
    <t>47288</t>
  </si>
  <si>
    <t>FUNDACION</t>
  </si>
  <si>
    <t>Fundacion</t>
  </si>
  <si>
    <t>47570</t>
  </si>
  <si>
    <t>PUEBLO VIEJO</t>
  </si>
  <si>
    <t>Pueblo Viejo</t>
  </si>
  <si>
    <t>47980</t>
  </si>
  <si>
    <t>ZONA BANANERA</t>
  </si>
  <si>
    <t>Zona Bananera</t>
  </si>
  <si>
    <t>RIO</t>
  </si>
  <si>
    <t>47161</t>
  </si>
  <si>
    <t>CERRO SAN ANTONIO</t>
  </si>
  <si>
    <t>Cerro San Antonio</t>
  </si>
  <si>
    <t>47205</t>
  </si>
  <si>
    <t>47258</t>
  </si>
  <si>
    <t>EL PIÑON</t>
  </si>
  <si>
    <t>El Piñon</t>
  </si>
  <si>
    <t>47541</t>
  </si>
  <si>
    <t>PEDRAZA</t>
  </si>
  <si>
    <t>Pedraza</t>
  </si>
  <si>
    <t>47551</t>
  </si>
  <si>
    <t>PIVIJAY</t>
  </si>
  <si>
    <t>Pivijay</t>
  </si>
  <si>
    <t>47605</t>
  </si>
  <si>
    <t>REMOLINO</t>
  </si>
  <si>
    <t>Remolino</t>
  </si>
  <si>
    <t>47675</t>
  </si>
  <si>
    <t>47745</t>
  </si>
  <si>
    <t>SITIONUEVO</t>
  </si>
  <si>
    <t>Sitionuevo</t>
  </si>
  <si>
    <t>47960</t>
  </si>
  <si>
    <t>ZAPAYAN</t>
  </si>
  <si>
    <t>Zapayan</t>
  </si>
  <si>
    <t>SANTA MARTA</t>
  </si>
  <si>
    <t>47001</t>
  </si>
  <si>
    <t>Santa Marta</t>
  </si>
  <si>
    <t>47245</t>
  </si>
  <si>
    <t>EL BANCO</t>
  </si>
  <si>
    <t>El Banco</t>
  </si>
  <si>
    <t>47318</t>
  </si>
  <si>
    <t>GUAMAL</t>
  </si>
  <si>
    <t>Guamal</t>
  </si>
  <si>
    <t>47545</t>
  </si>
  <si>
    <t>PIJIÑO DEL CARMEN</t>
  </si>
  <si>
    <t>Pijiño Del Carmen</t>
  </si>
  <si>
    <t>47692</t>
  </si>
  <si>
    <t>SAN SEBASTIAN DE BUENAVISTA</t>
  </si>
  <si>
    <t>San Sebastian De Buenavista</t>
  </si>
  <si>
    <t>47703</t>
  </si>
  <si>
    <t>SAN ZENON</t>
  </si>
  <si>
    <t>San Zenon</t>
  </si>
  <si>
    <t>47707</t>
  </si>
  <si>
    <t>SANTA ANA</t>
  </si>
  <si>
    <t>Santa Ana</t>
  </si>
  <si>
    <t>47720</t>
  </si>
  <si>
    <t>SANTA BARBARA DE PINTO</t>
  </si>
  <si>
    <t>Santa Barbara De Pinto</t>
  </si>
  <si>
    <t>Total MAGDALENA</t>
  </si>
  <si>
    <t>ARIARI</t>
  </si>
  <si>
    <t>50251</t>
  </si>
  <si>
    <t>EL CASTILLO</t>
  </si>
  <si>
    <t>El Castillo</t>
  </si>
  <si>
    <t>50270</t>
  </si>
  <si>
    <t>EL DORADO</t>
  </si>
  <si>
    <t>El Dorado</t>
  </si>
  <si>
    <t>50287</t>
  </si>
  <si>
    <t>FUENTE DE ORO</t>
  </si>
  <si>
    <t>Fuente De Oro</t>
  </si>
  <si>
    <t>50313</t>
  </si>
  <si>
    <t>50350</t>
  </si>
  <si>
    <t>LA MACARENA</t>
  </si>
  <si>
    <t>La Macarena</t>
  </si>
  <si>
    <t>50370</t>
  </si>
  <si>
    <t>LA URIBE</t>
  </si>
  <si>
    <t>La Uribe</t>
  </si>
  <si>
    <t>50400</t>
  </si>
  <si>
    <t>LEJANÍAS</t>
  </si>
  <si>
    <t>Lejanías</t>
  </si>
  <si>
    <t>50325</t>
  </si>
  <si>
    <t>50330</t>
  </si>
  <si>
    <t>MESETAS</t>
  </si>
  <si>
    <t>Mesetas</t>
  </si>
  <si>
    <t>50450</t>
  </si>
  <si>
    <t>PUERTO CONCORDIA</t>
  </si>
  <si>
    <t>Puerto Concordia</t>
  </si>
  <si>
    <t>50577</t>
  </si>
  <si>
    <t>PUERTO LLERAS</t>
  </si>
  <si>
    <t>Puerto Lleras</t>
  </si>
  <si>
    <t>50590</t>
  </si>
  <si>
    <t>50683</t>
  </si>
  <si>
    <t>SAN JUAN DE ARAMA</t>
  </si>
  <si>
    <t>San Juan De Arama</t>
  </si>
  <si>
    <t>50711</t>
  </si>
  <si>
    <t>VISTA HERMOSA</t>
  </si>
  <si>
    <t>Vista Hermosa</t>
  </si>
  <si>
    <t>CAPITAL</t>
  </si>
  <si>
    <t>50001</t>
  </si>
  <si>
    <t>VILLAVICENCIO</t>
  </si>
  <si>
    <t>PIEDEMONTE</t>
  </si>
  <si>
    <t>50006</t>
  </si>
  <si>
    <t>ACACiAS</t>
  </si>
  <si>
    <t>Acacias</t>
  </si>
  <si>
    <t>50110</t>
  </si>
  <si>
    <t>BARRANCA DE UPIA</t>
  </si>
  <si>
    <t>Barranca De Upia</t>
  </si>
  <si>
    <t>50150</t>
  </si>
  <si>
    <t>CASTILLA LA NUEVA</t>
  </si>
  <si>
    <t>Castilla La Nueva</t>
  </si>
  <si>
    <t>50226</t>
  </si>
  <si>
    <t>CUMARAL</t>
  </si>
  <si>
    <t>Cumaral</t>
  </si>
  <si>
    <t>50245</t>
  </si>
  <si>
    <t>EL CALVARIO</t>
  </si>
  <si>
    <t>El Calvario</t>
  </si>
  <si>
    <t>50318</t>
  </si>
  <si>
    <t>50606</t>
  </si>
  <si>
    <t>RESTREPO</t>
  </si>
  <si>
    <t>Restrepo</t>
  </si>
  <si>
    <t>50680</t>
  </si>
  <si>
    <t>SAN CARLOS GUAROA</t>
  </si>
  <si>
    <t>San Carlos Guaroa</t>
  </si>
  <si>
    <t>50686</t>
  </si>
  <si>
    <t>SAN JUANITO</t>
  </si>
  <si>
    <t>San Juanito</t>
  </si>
  <si>
    <t>50223</t>
  </si>
  <si>
    <t>SAN LUIS DE CUBARRAL</t>
  </si>
  <si>
    <t>San Luis De Cubarral</t>
  </si>
  <si>
    <t>50689</t>
  </si>
  <si>
    <t>RIO META</t>
  </si>
  <si>
    <t>50124</t>
  </si>
  <si>
    <t>CABUYARO</t>
  </si>
  <si>
    <t>Cabuyaro</t>
  </si>
  <si>
    <t>50568</t>
  </si>
  <si>
    <t>PUERTO GAITÁN</t>
  </si>
  <si>
    <t>Puerto Gaitán</t>
  </si>
  <si>
    <t>50573</t>
  </si>
  <si>
    <t>PUERTO LoPEZ</t>
  </si>
  <si>
    <t>Puerto Lopez</t>
  </si>
  <si>
    <t>Total META</t>
  </si>
  <si>
    <t>52240</t>
  </si>
  <si>
    <t>CHACHAGUI</t>
  </si>
  <si>
    <t>Chachagui</t>
  </si>
  <si>
    <t>52207</t>
  </si>
  <si>
    <t>CONSACA</t>
  </si>
  <si>
    <t>Consaca</t>
  </si>
  <si>
    <t>52254</t>
  </si>
  <si>
    <t>EL PEÑOL</t>
  </si>
  <si>
    <t>El Peñol</t>
  </si>
  <si>
    <t>52260</t>
  </si>
  <si>
    <t>52381</t>
  </si>
  <si>
    <t>LA FLORIDA</t>
  </si>
  <si>
    <t>La Florida</t>
  </si>
  <si>
    <t>52480</t>
  </si>
  <si>
    <t>52001</t>
  </si>
  <si>
    <t>PASTO</t>
  </si>
  <si>
    <t>52683</t>
  </si>
  <si>
    <t>SANDONÁ</t>
  </si>
  <si>
    <t>Sandoná</t>
  </si>
  <si>
    <t>52788</t>
  </si>
  <si>
    <t>TANGUA</t>
  </si>
  <si>
    <t>Tangua</t>
  </si>
  <si>
    <t>52885</t>
  </si>
  <si>
    <t>YACUANQUER</t>
  </si>
  <si>
    <t>Yacuanquer</t>
  </si>
  <si>
    <t>CENTRO OCCIDENTE</t>
  </si>
  <si>
    <t>52036</t>
  </si>
  <si>
    <t>ANCUYA</t>
  </si>
  <si>
    <t>Ancuya</t>
  </si>
  <si>
    <t>52320</t>
  </si>
  <si>
    <t>GUAITARILLA</t>
  </si>
  <si>
    <t>Guaitarilla</t>
  </si>
  <si>
    <t>52385</t>
  </si>
  <si>
    <t>LA LLANADA</t>
  </si>
  <si>
    <t>La Llanada</t>
  </si>
  <si>
    <t>52411</t>
  </si>
  <si>
    <t>LINARES</t>
  </si>
  <si>
    <t>Linares</t>
  </si>
  <si>
    <t>52418</t>
  </si>
  <si>
    <t>LOS ANDES</t>
  </si>
  <si>
    <t>Los Andes</t>
  </si>
  <si>
    <t>52435</t>
  </si>
  <si>
    <t>MALLAMA</t>
  </si>
  <si>
    <t>Mallama</t>
  </si>
  <si>
    <t>52506</t>
  </si>
  <si>
    <t>OSPINA</t>
  </si>
  <si>
    <t>Ospina</t>
  </si>
  <si>
    <t>52565</t>
  </si>
  <si>
    <t>PROVIDENCIA</t>
  </si>
  <si>
    <t>52612</t>
  </si>
  <si>
    <t>52678</t>
  </si>
  <si>
    <t>SAMANIEGO</t>
  </si>
  <si>
    <t>Samaniego</t>
  </si>
  <si>
    <t>52699</t>
  </si>
  <si>
    <t>SANTA CRUZ</t>
  </si>
  <si>
    <t>Santa Cruz</t>
  </si>
  <si>
    <t>52720</t>
  </si>
  <si>
    <t>SAPUYES</t>
  </si>
  <si>
    <t>Sapuyes</t>
  </si>
  <si>
    <t>52838</t>
  </si>
  <si>
    <t>TUQUERRES</t>
  </si>
  <si>
    <t>Tuquerres</t>
  </si>
  <si>
    <t>COSTA</t>
  </si>
  <si>
    <t>52079</t>
  </si>
  <si>
    <t>BARBACOAS</t>
  </si>
  <si>
    <t>Barbacoas</t>
  </si>
  <si>
    <t>52250</t>
  </si>
  <si>
    <t>EL CHARCO</t>
  </si>
  <si>
    <t>El Charco</t>
  </si>
  <si>
    <t>52520</t>
  </si>
  <si>
    <t>FRANCISCO PIZARRO</t>
  </si>
  <si>
    <t>Francisco Pizarro</t>
  </si>
  <si>
    <t>52390</t>
  </si>
  <si>
    <t>LA TOLA</t>
  </si>
  <si>
    <t>La Tola</t>
  </si>
  <si>
    <t>52427</t>
  </si>
  <si>
    <t>Magui</t>
  </si>
  <si>
    <t>52473</t>
  </si>
  <si>
    <t>52490</t>
  </si>
  <si>
    <t>OLAYA HERRERA</t>
  </si>
  <si>
    <t>Olaya Herrera</t>
  </si>
  <si>
    <t>52621</t>
  </si>
  <si>
    <t>ROBERTO PAYAN</t>
  </si>
  <si>
    <t>Roberto Payan</t>
  </si>
  <si>
    <t>52696</t>
  </si>
  <si>
    <t>52835</t>
  </si>
  <si>
    <t>TUMACO</t>
  </si>
  <si>
    <t>52019</t>
  </si>
  <si>
    <t>ALBAN</t>
  </si>
  <si>
    <t>Alban</t>
  </si>
  <si>
    <t>52051</t>
  </si>
  <si>
    <t>ARBOLEDA</t>
  </si>
  <si>
    <t>Arboleda</t>
  </si>
  <si>
    <t>52083</t>
  </si>
  <si>
    <t>BELEN</t>
  </si>
  <si>
    <t>Belen</t>
  </si>
  <si>
    <t>52110</t>
  </si>
  <si>
    <t>BUESACO</t>
  </si>
  <si>
    <t>Buesaco</t>
  </si>
  <si>
    <t>52203</t>
  </si>
  <si>
    <t>COLON</t>
  </si>
  <si>
    <t>Colon</t>
  </si>
  <si>
    <t>52233</t>
  </si>
  <si>
    <t>CUMBITARA</t>
  </si>
  <si>
    <t>Cumbitara</t>
  </si>
  <si>
    <t>52256</t>
  </si>
  <si>
    <t>EL ROSARIO</t>
  </si>
  <si>
    <t>El Rosario</t>
  </si>
  <si>
    <t>52258</t>
  </si>
  <si>
    <t>El Tablon de Gomez</t>
  </si>
  <si>
    <t>El Tablon De Gomez</t>
  </si>
  <si>
    <t>52378</t>
  </si>
  <si>
    <t>LA CRUZ</t>
  </si>
  <si>
    <t>La Cruz</t>
  </si>
  <si>
    <t>52399</t>
  </si>
  <si>
    <t>LA UNION</t>
  </si>
  <si>
    <t>La Union</t>
  </si>
  <si>
    <t>52405</t>
  </si>
  <si>
    <t>LEIVA</t>
  </si>
  <si>
    <t>Leiva</t>
  </si>
  <si>
    <t>52540</t>
  </si>
  <si>
    <t>POLICARPA</t>
  </si>
  <si>
    <t>Policarpa</t>
  </si>
  <si>
    <t>52685</t>
  </si>
  <si>
    <t>52687</t>
  </si>
  <si>
    <t>SAN LORENZO</t>
  </si>
  <si>
    <t>San Lorenzo</t>
  </si>
  <si>
    <t>52693</t>
  </si>
  <si>
    <t>52694</t>
  </si>
  <si>
    <t>SAN PEDRO DE CARTAGO</t>
  </si>
  <si>
    <t>San Pedro De Cartago</t>
  </si>
  <si>
    <t>52786</t>
  </si>
  <si>
    <t>TAMINANGO</t>
  </si>
  <si>
    <t>Taminango</t>
  </si>
  <si>
    <t>52022</t>
  </si>
  <si>
    <t>ALDANA</t>
  </si>
  <si>
    <t>Aldana</t>
  </si>
  <si>
    <t>52210</t>
  </si>
  <si>
    <t>CONTADERO</t>
  </si>
  <si>
    <t>Contadero</t>
  </si>
  <si>
    <t>52215</t>
  </si>
  <si>
    <t>52224</t>
  </si>
  <si>
    <t>CUASPUD</t>
  </si>
  <si>
    <t>Cuaspud</t>
  </si>
  <si>
    <t>52227</t>
  </si>
  <si>
    <t>CUMBAL</t>
  </si>
  <si>
    <t>Cumbal</t>
  </si>
  <si>
    <t>52287</t>
  </si>
  <si>
    <t>FUNES</t>
  </si>
  <si>
    <t>Funes</t>
  </si>
  <si>
    <t>52317</t>
  </si>
  <si>
    <t>GUACHUCAL</t>
  </si>
  <si>
    <t>Guachucal</t>
  </si>
  <si>
    <t>52323</t>
  </si>
  <si>
    <t>GUALMATAN</t>
  </si>
  <si>
    <t>Gualmatan</t>
  </si>
  <si>
    <t>52352</t>
  </si>
  <si>
    <t>ILES</t>
  </si>
  <si>
    <t>Iles</t>
  </si>
  <si>
    <t>52354</t>
  </si>
  <si>
    <t>IMUES</t>
  </si>
  <si>
    <t>Imues</t>
  </si>
  <si>
    <t>52356</t>
  </si>
  <si>
    <t>IPIALES</t>
  </si>
  <si>
    <t>Ipiales</t>
  </si>
  <si>
    <t>52560</t>
  </si>
  <si>
    <t>POTOSÍ</t>
  </si>
  <si>
    <t>Potosí</t>
  </si>
  <si>
    <t>52573</t>
  </si>
  <si>
    <t>PUERRES</t>
  </si>
  <si>
    <t>Puerres</t>
  </si>
  <si>
    <t>52585</t>
  </si>
  <si>
    <t>PUPIALES</t>
  </si>
  <si>
    <t>Pupiales</t>
  </si>
  <si>
    <t>Total NARIÑO</t>
  </si>
  <si>
    <t>54051</t>
  </si>
  <si>
    <t>ARBOLEDAS</t>
  </si>
  <si>
    <t>Arboledas</t>
  </si>
  <si>
    <t>54223</t>
  </si>
  <si>
    <t>CUCUTILLA</t>
  </si>
  <si>
    <t>Cucutilla</t>
  </si>
  <si>
    <t>54313</t>
  </si>
  <si>
    <t>GRAMALOTE</t>
  </si>
  <si>
    <t>Gramalote</t>
  </si>
  <si>
    <t>54418</t>
  </si>
  <si>
    <t>LOURDES</t>
  </si>
  <si>
    <t>Lourdes</t>
  </si>
  <si>
    <t>54660</t>
  </si>
  <si>
    <t>SALAZAR</t>
  </si>
  <si>
    <t>Salazar</t>
  </si>
  <si>
    <t>54680</t>
  </si>
  <si>
    <t>SANTIAGO</t>
  </si>
  <si>
    <t>Santiago</t>
  </si>
  <si>
    <t>54871</t>
  </si>
  <si>
    <t>VILLA CARO</t>
  </si>
  <si>
    <t>Villa Caro</t>
  </si>
  <si>
    <t>54109</t>
  </si>
  <si>
    <t>BUCARASICA</t>
  </si>
  <si>
    <t>Bucarasica</t>
  </si>
  <si>
    <t>54250</t>
  </si>
  <si>
    <t>EL TARRA</t>
  </si>
  <si>
    <t>El Tarra</t>
  </si>
  <si>
    <t>54720</t>
  </si>
  <si>
    <t>SARDINATA</t>
  </si>
  <si>
    <t>Sardinata</t>
  </si>
  <si>
    <t>54810</t>
  </si>
  <si>
    <t>TIBÚ</t>
  </si>
  <si>
    <t>Tibú</t>
  </si>
  <si>
    <t>54003</t>
  </si>
  <si>
    <t>ABREGO</t>
  </si>
  <si>
    <t>Abrego</t>
  </si>
  <si>
    <t>54128</t>
  </si>
  <si>
    <t>CACHIRÁ</t>
  </si>
  <si>
    <t>Cachirá</t>
  </si>
  <si>
    <t>54206</t>
  </si>
  <si>
    <t>CONVENCIÓN</t>
  </si>
  <si>
    <t>Convención</t>
  </si>
  <si>
    <t>54245</t>
  </si>
  <si>
    <t>EL CARMEN</t>
  </si>
  <si>
    <t>El Carmen</t>
  </si>
  <si>
    <t>54344</t>
  </si>
  <si>
    <t>HACARÍ</t>
  </si>
  <si>
    <t>Hacarí</t>
  </si>
  <si>
    <t>54385</t>
  </si>
  <si>
    <t>LA ESPERANZA</t>
  </si>
  <si>
    <t>La Esperanza</t>
  </si>
  <si>
    <t>54398</t>
  </si>
  <si>
    <t>LA PLAYA</t>
  </si>
  <si>
    <t>La Playa</t>
  </si>
  <si>
    <t>54498</t>
  </si>
  <si>
    <t>OCAÑA</t>
  </si>
  <si>
    <t>Ocaña</t>
  </si>
  <si>
    <t>54670</t>
  </si>
  <si>
    <t>SAN CALIXTO</t>
  </si>
  <si>
    <t>San Calixto</t>
  </si>
  <si>
    <t>54800</t>
  </si>
  <si>
    <t>TEORAMA</t>
  </si>
  <si>
    <t>Teorama</t>
  </si>
  <si>
    <t>ORIENTAL</t>
  </si>
  <si>
    <t>54001</t>
  </si>
  <si>
    <t>CÚCUTA</t>
  </si>
  <si>
    <t>Cúcuta</t>
  </si>
  <si>
    <t>54261</t>
  </si>
  <si>
    <t>EL ZULIA</t>
  </si>
  <si>
    <t>El Zulia</t>
  </si>
  <si>
    <t>54405</t>
  </si>
  <si>
    <t>LOS PATIOS</t>
  </si>
  <si>
    <t>Los Patios</t>
  </si>
  <si>
    <t>54553</t>
  </si>
  <si>
    <t>54673</t>
  </si>
  <si>
    <t>54874</t>
  </si>
  <si>
    <t>VILLA DEL ROSARIO</t>
  </si>
  <si>
    <t>Villa Del Rosario</t>
  </si>
  <si>
    <t>SUR OCCIDENTE</t>
  </si>
  <si>
    <t>54125</t>
  </si>
  <si>
    <t>CÁCOTA</t>
  </si>
  <si>
    <t>Cácota</t>
  </si>
  <si>
    <t>54174</t>
  </si>
  <si>
    <t>CHITAGÁ</t>
  </si>
  <si>
    <t>Chitagá</t>
  </si>
  <si>
    <t>54480</t>
  </si>
  <si>
    <t>MUTISCUA</t>
  </si>
  <si>
    <t>Mutiscua</t>
  </si>
  <si>
    <t>54518</t>
  </si>
  <si>
    <t>PAMPLONA</t>
  </si>
  <si>
    <t>54520</t>
  </si>
  <si>
    <t>PAMPLONITA</t>
  </si>
  <si>
    <t>Pamplonita</t>
  </si>
  <si>
    <t>54743</t>
  </si>
  <si>
    <t>SILOS</t>
  </si>
  <si>
    <t>Silos</t>
  </si>
  <si>
    <t>SUR ORIENTE</t>
  </si>
  <si>
    <t>54099</t>
  </si>
  <si>
    <t>BOCHALEMA</t>
  </si>
  <si>
    <t>Bochalema</t>
  </si>
  <si>
    <t>54172</t>
  </si>
  <si>
    <t>CHINÁCOTA</t>
  </si>
  <si>
    <t>Chinácota</t>
  </si>
  <si>
    <t>54239</t>
  </si>
  <si>
    <t>DURANIA</t>
  </si>
  <si>
    <t>Durania</t>
  </si>
  <si>
    <t>54347</t>
  </si>
  <si>
    <t>HERRÁN</t>
  </si>
  <si>
    <t>Herrán</t>
  </si>
  <si>
    <t>54377</t>
  </si>
  <si>
    <t>LABATECA</t>
  </si>
  <si>
    <t>Labateca</t>
  </si>
  <si>
    <t>54599</t>
  </si>
  <si>
    <t>RAGONVALIA</t>
  </si>
  <si>
    <t>Ragonvalia</t>
  </si>
  <si>
    <t>54820</t>
  </si>
  <si>
    <t>Total NORTE DE SANTANDER</t>
  </si>
  <si>
    <t>86219</t>
  </si>
  <si>
    <t>COLÓN</t>
  </si>
  <si>
    <t>Colón</t>
  </si>
  <si>
    <t>86001</t>
  </si>
  <si>
    <t>MOCOA</t>
  </si>
  <si>
    <t>Mocoa</t>
  </si>
  <si>
    <t>86320</t>
  </si>
  <si>
    <t>ORITO</t>
  </si>
  <si>
    <t>Orito</t>
  </si>
  <si>
    <t>86568</t>
  </si>
  <si>
    <t>PUERTO ASIS</t>
  </si>
  <si>
    <t>Puerto Asis</t>
  </si>
  <si>
    <t>86569</t>
  </si>
  <si>
    <t>PUERTO CAICEDO</t>
  </si>
  <si>
    <t>Puerto Caicedo</t>
  </si>
  <si>
    <t>86571</t>
  </si>
  <si>
    <t>PUERTO GUZMAN</t>
  </si>
  <si>
    <t>Puerto Guzman</t>
  </si>
  <si>
    <t>86573</t>
  </si>
  <si>
    <t>PUERTO LEGUIZAMO</t>
  </si>
  <si>
    <t>Puerto Leguizamo</t>
  </si>
  <si>
    <t>86755</t>
  </si>
  <si>
    <t>86757</t>
  </si>
  <si>
    <t>SAN MIGUEL</t>
  </si>
  <si>
    <t>San Miguel</t>
  </si>
  <si>
    <t>86760</t>
  </si>
  <si>
    <t>86749</t>
  </si>
  <si>
    <t>SIBUNDOY</t>
  </si>
  <si>
    <t>Sibundoy</t>
  </si>
  <si>
    <t>86865</t>
  </si>
  <si>
    <t>VALLE DEL GUAMUEZ</t>
  </si>
  <si>
    <t>Valle Del Guamuez</t>
  </si>
  <si>
    <t>86885</t>
  </si>
  <si>
    <t>VILLA GARZON</t>
  </si>
  <si>
    <t>Villa Garzon</t>
  </si>
  <si>
    <t>Total PUTUMAYO</t>
  </si>
  <si>
    <t>63001</t>
  </si>
  <si>
    <t>63111</t>
  </si>
  <si>
    <t>63130</t>
  </si>
  <si>
    <t>CALARCA</t>
  </si>
  <si>
    <t>Calarca</t>
  </si>
  <si>
    <t>CORDILLERANOS</t>
  </si>
  <si>
    <t>63212</t>
  </si>
  <si>
    <t>CoRDOBA</t>
  </si>
  <si>
    <t>Cordoba</t>
  </si>
  <si>
    <t>63302</t>
  </si>
  <si>
    <t>GeNOVA</t>
  </si>
  <si>
    <t>Genova</t>
  </si>
  <si>
    <t>63548</t>
  </si>
  <si>
    <t>PIJAO</t>
  </si>
  <si>
    <t>Pijao</t>
  </si>
  <si>
    <t>FRIA</t>
  </si>
  <si>
    <t>63272</t>
  </si>
  <si>
    <t>FILANDIA</t>
  </si>
  <si>
    <t>Filandia</t>
  </si>
  <si>
    <t>63690</t>
  </si>
  <si>
    <t>SALENTO</t>
  </si>
  <si>
    <t>Salento</t>
  </si>
  <si>
    <t>63190</t>
  </si>
  <si>
    <t>CIRCASIA</t>
  </si>
  <si>
    <t>Circasia</t>
  </si>
  <si>
    <t>VALLE</t>
  </si>
  <si>
    <t>63401</t>
  </si>
  <si>
    <t>LA TEBAIDA</t>
  </si>
  <si>
    <t>La Tebaida</t>
  </si>
  <si>
    <t>63470</t>
  </si>
  <si>
    <t>Montengro</t>
  </si>
  <si>
    <t>63594</t>
  </si>
  <si>
    <t>QUIMBAYA</t>
  </si>
  <si>
    <t>Quimbaya</t>
  </si>
  <si>
    <t>Total QUINDIO</t>
  </si>
  <si>
    <t>UNO - VERTIENTE ORIENTAL</t>
  </si>
  <si>
    <t>66170</t>
  </si>
  <si>
    <t>DOSQUEBRADAS</t>
  </si>
  <si>
    <t>Dosquebradas</t>
  </si>
  <si>
    <t>66400</t>
  </si>
  <si>
    <t>LA VIRGINIA</t>
  </si>
  <si>
    <t>La Virginia</t>
  </si>
  <si>
    <t>66440</t>
  </si>
  <si>
    <t>MARSELLA</t>
  </si>
  <si>
    <t>Marsella</t>
  </si>
  <si>
    <t>66001</t>
  </si>
  <si>
    <t>PEREIRA</t>
  </si>
  <si>
    <t>66682</t>
  </si>
  <si>
    <t>SANTA ROSA DE CABAL</t>
  </si>
  <si>
    <t>Santa Rosa De Cabal</t>
  </si>
  <si>
    <t>DOS - VERTIENTE OCCIDENTAL</t>
  </si>
  <si>
    <t>66045</t>
  </si>
  <si>
    <t>APÍA</t>
  </si>
  <si>
    <t>Apía</t>
  </si>
  <si>
    <t>66075</t>
  </si>
  <si>
    <t>66088</t>
  </si>
  <si>
    <t>BELÉN DE UMBRÍA</t>
  </si>
  <si>
    <t>Belén De Umbría</t>
  </si>
  <si>
    <t>66318</t>
  </si>
  <si>
    <t>GUÁTICA</t>
  </si>
  <si>
    <t>Guática</t>
  </si>
  <si>
    <t>66383</t>
  </si>
  <si>
    <t>LA CELIA</t>
  </si>
  <si>
    <t>La Celia</t>
  </si>
  <si>
    <t>66594</t>
  </si>
  <si>
    <t>QUINCHiA</t>
  </si>
  <si>
    <t>Quinchia</t>
  </si>
  <si>
    <t>66687</t>
  </si>
  <si>
    <t>TRES - VERTIENTE DEL PACIFICO</t>
  </si>
  <si>
    <t>66456</t>
  </si>
  <si>
    <t>MISTRATÓ</t>
  </si>
  <si>
    <t>Mistrató</t>
  </si>
  <si>
    <t>66572</t>
  </si>
  <si>
    <t>PUEBLO RICO</t>
  </si>
  <si>
    <t>Pueblo Rico</t>
  </si>
  <si>
    <t>Total RISARALDA</t>
  </si>
  <si>
    <t>COMUNERA</t>
  </si>
  <si>
    <t>68176</t>
  </si>
  <si>
    <t>CHIMA</t>
  </si>
  <si>
    <t>Chima</t>
  </si>
  <si>
    <t>68209</t>
  </si>
  <si>
    <t>CONFINES</t>
  </si>
  <si>
    <t>Confines</t>
  </si>
  <si>
    <t>68211</t>
  </si>
  <si>
    <t>CONTRATACIÓN</t>
  </si>
  <si>
    <t>Contratación</t>
  </si>
  <si>
    <t>68245</t>
  </si>
  <si>
    <t>EL GUACAMAYO</t>
  </si>
  <si>
    <t>El Guacamayo</t>
  </si>
  <si>
    <t>68296</t>
  </si>
  <si>
    <t>GALÁN</t>
  </si>
  <si>
    <t>Galán</t>
  </si>
  <si>
    <t>68298</t>
  </si>
  <si>
    <t>GAMBITA</t>
  </si>
  <si>
    <t>Gambita</t>
  </si>
  <si>
    <t>68320</t>
  </si>
  <si>
    <t>68322</t>
  </si>
  <si>
    <t>GUAPOTÁ</t>
  </si>
  <si>
    <t>Guapotá</t>
  </si>
  <si>
    <t>68344</t>
  </si>
  <si>
    <t>HATO</t>
  </si>
  <si>
    <t>Hato</t>
  </si>
  <si>
    <t>68500</t>
  </si>
  <si>
    <t>OIBA</t>
  </si>
  <si>
    <t>Oiba</t>
  </si>
  <si>
    <t>68522</t>
  </si>
  <si>
    <t>PALMAR</t>
  </si>
  <si>
    <t>Palmar</t>
  </si>
  <si>
    <t>68524</t>
  </si>
  <si>
    <t>PALMAS DEL SOCORRO</t>
  </si>
  <si>
    <t>Palmas Del Socorro</t>
  </si>
  <si>
    <t>68720</t>
  </si>
  <si>
    <t>SANTA HELENA DEL OPÓN</t>
  </si>
  <si>
    <t>Santa Helena Del Opón</t>
  </si>
  <si>
    <t>68745</t>
  </si>
  <si>
    <t>SIMACOTA</t>
  </si>
  <si>
    <t>Simacota</t>
  </si>
  <si>
    <t>68755</t>
  </si>
  <si>
    <t>SOCORRO</t>
  </si>
  <si>
    <t>Socorro</t>
  </si>
  <si>
    <t>68770</t>
  </si>
  <si>
    <t>SUAITA</t>
  </si>
  <si>
    <t>Suaita</t>
  </si>
  <si>
    <t>GARCIA ROVIRA</t>
  </si>
  <si>
    <t>68147</t>
  </si>
  <si>
    <t>CAPITANEJO</t>
  </si>
  <si>
    <t>Capitanejo</t>
  </si>
  <si>
    <t>68152</t>
  </si>
  <si>
    <t>CARCASÍ</t>
  </si>
  <si>
    <t>Carcasí</t>
  </si>
  <si>
    <t>68160</t>
  </si>
  <si>
    <t>CEPITÁ</t>
  </si>
  <si>
    <t>Cepitá</t>
  </si>
  <si>
    <t>68162</t>
  </si>
  <si>
    <t>CERRITO</t>
  </si>
  <si>
    <t>Cerrito</t>
  </si>
  <si>
    <t>68207</t>
  </si>
  <si>
    <t>68266</t>
  </si>
  <si>
    <t>ENCISO</t>
  </si>
  <si>
    <t>Enciso</t>
  </si>
  <si>
    <t>68318</t>
  </si>
  <si>
    <t>GUACA</t>
  </si>
  <si>
    <t>Guaca</t>
  </si>
  <si>
    <t>68425</t>
  </si>
  <si>
    <t>MACARAVITA</t>
  </si>
  <si>
    <t>Macaravita</t>
  </si>
  <si>
    <t>68432</t>
  </si>
  <si>
    <t>MÁLAGA</t>
  </si>
  <si>
    <t>Málaga</t>
  </si>
  <si>
    <t>68468</t>
  </si>
  <si>
    <t>MOLAGAVITA</t>
  </si>
  <si>
    <t>Molagavita</t>
  </si>
  <si>
    <t>68669</t>
  </si>
  <si>
    <t>68684</t>
  </si>
  <si>
    <t>SAN JOSÉ DE MIRANDA</t>
  </si>
  <si>
    <t>San José De Miranda</t>
  </si>
  <si>
    <t>68686</t>
  </si>
  <si>
    <t>GUANENTA</t>
  </si>
  <si>
    <t>68051</t>
  </si>
  <si>
    <t>ARATOCA</t>
  </si>
  <si>
    <t>Aratoca</t>
  </si>
  <si>
    <t>68079</t>
  </si>
  <si>
    <t>BARICHARA</t>
  </si>
  <si>
    <t>Barichara</t>
  </si>
  <si>
    <t>68121</t>
  </si>
  <si>
    <t>68167</t>
  </si>
  <si>
    <t>CHARALÁ</t>
  </si>
  <si>
    <t>Charalá</t>
  </si>
  <si>
    <t>68217</t>
  </si>
  <si>
    <t>COROMORO</t>
  </si>
  <si>
    <t>Coromoro</t>
  </si>
  <si>
    <t>68229</t>
  </si>
  <si>
    <t>CURITÍ</t>
  </si>
  <si>
    <t>Curití</t>
  </si>
  <si>
    <t>68264</t>
  </si>
  <si>
    <t>ENCINO</t>
  </si>
  <si>
    <t>Encino</t>
  </si>
  <si>
    <t>68370</t>
  </si>
  <si>
    <t>JORDÁN</t>
  </si>
  <si>
    <t>Jordán</t>
  </si>
  <si>
    <t>68464</t>
  </si>
  <si>
    <t>MOGOTES</t>
  </si>
  <si>
    <t>Mogotes</t>
  </si>
  <si>
    <t>68498</t>
  </si>
  <si>
    <t>OCAMONTE</t>
  </si>
  <si>
    <t>Ocamonte</t>
  </si>
  <si>
    <t>68502</t>
  </si>
  <si>
    <t>ONZAGA</t>
  </si>
  <si>
    <t>Onzaga</t>
  </si>
  <si>
    <t>68533</t>
  </si>
  <si>
    <t>PÁRAMO</t>
  </si>
  <si>
    <t>Páramo</t>
  </si>
  <si>
    <t>68549</t>
  </si>
  <si>
    <t>PINCHOTE</t>
  </si>
  <si>
    <t>Pinchote</t>
  </si>
  <si>
    <t>68679</t>
  </si>
  <si>
    <t>SAN GIL</t>
  </si>
  <si>
    <t>San Gil</t>
  </si>
  <si>
    <t>68682</t>
  </si>
  <si>
    <t>SAN JOAQUÍN</t>
  </si>
  <si>
    <t>San Joaquín</t>
  </si>
  <si>
    <t>68855</t>
  </si>
  <si>
    <t>VALLE DE SAN JOSÉ</t>
  </si>
  <si>
    <t>Valle De San José</t>
  </si>
  <si>
    <t>68872</t>
  </si>
  <si>
    <t>MARES</t>
  </si>
  <si>
    <t>68081</t>
  </si>
  <si>
    <t>BARRANCABERMEJA</t>
  </si>
  <si>
    <t>68092</t>
  </si>
  <si>
    <t>68235</t>
  </si>
  <si>
    <t>EL CARMEN DE CHUCURÍ</t>
  </si>
  <si>
    <t>El Carmen De Chucurí</t>
  </si>
  <si>
    <t>68575</t>
  </si>
  <si>
    <t>PUERTO WILCHES</t>
  </si>
  <si>
    <t>Puerto Wilches</t>
  </si>
  <si>
    <t>68655</t>
  </si>
  <si>
    <t>SABANA DE TORRES</t>
  </si>
  <si>
    <t>Sabana De Torres</t>
  </si>
  <si>
    <t>68689</t>
  </si>
  <si>
    <t>SAN VICENTE DE CHUCURÍ</t>
  </si>
  <si>
    <t>San Vicente De Chucurí</t>
  </si>
  <si>
    <t>68895</t>
  </si>
  <si>
    <t>ZAPATOCA</t>
  </si>
  <si>
    <t>Zapatoca</t>
  </si>
  <si>
    <t>SOTO</t>
  </si>
  <si>
    <t>68001</t>
  </si>
  <si>
    <t>BUCARAMANGA</t>
  </si>
  <si>
    <t>68132</t>
  </si>
  <si>
    <t>CALIFORNIA</t>
  </si>
  <si>
    <t>California</t>
  </si>
  <si>
    <t>68169</t>
  </si>
  <si>
    <t>CHARTA</t>
  </si>
  <si>
    <t>Charta</t>
  </si>
  <si>
    <t>68255</t>
  </si>
  <si>
    <t>EL PLAYÓN</t>
  </si>
  <si>
    <t>El Playón</t>
  </si>
  <si>
    <t>68276</t>
  </si>
  <si>
    <t>FLORIDABLANCA</t>
  </si>
  <si>
    <t>Floridablanca</t>
  </si>
  <si>
    <t>68307</t>
  </si>
  <si>
    <t>GIRÓN</t>
  </si>
  <si>
    <t>Girón</t>
  </si>
  <si>
    <t>68406</t>
  </si>
  <si>
    <t>LEBRÍJA</t>
  </si>
  <si>
    <t>Lebríja</t>
  </si>
  <si>
    <t>68418</t>
  </si>
  <si>
    <t>LOS SANTOS</t>
  </si>
  <si>
    <t>Los Santos</t>
  </si>
  <si>
    <t>68444</t>
  </si>
  <si>
    <t>MATANZA</t>
  </si>
  <si>
    <t>Matanza</t>
  </si>
  <si>
    <t>68547</t>
  </si>
  <si>
    <t>PIEDECUESTA</t>
  </si>
  <si>
    <t>Piedecuesta</t>
  </si>
  <si>
    <t>68615</t>
  </si>
  <si>
    <t>68705</t>
  </si>
  <si>
    <t>SANTA BÁRBARA</t>
  </si>
  <si>
    <t>Santa Bárbara</t>
  </si>
  <si>
    <t>68780</t>
  </si>
  <si>
    <t>SURATA</t>
  </si>
  <si>
    <t>Surata</t>
  </si>
  <si>
    <t>68820</t>
  </si>
  <si>
    <t>TONA</t>
  </si>
  <si>
    <t>Tona</t>
  </si>
  <si>
    <t>68867</t>
  </si>
  <si>
    <t>VETAS</t>
  </si>
  <si>
    <t>Vetas</t>
  </si>
  <si>
    <t>VELEZ</t>
  </si>
  <si>
    <t>68013</t>
  </si>
  <si>
    <t>AGUADA</t>
  </si>
  <si>
    <t>Aguada</t>
  </si>
  <si>
    <t>68020</t>
  </si>
  <si>
    <t>68077</t>
  </si>
  <si>
    <t>68101</t>
  </si>
  <si>
    <t>68179</t>
  </si>
  <si>
    <t>CHIPATÁ</t>
  </si>
  <si>
    <t>Chipatá</t>
  </si>
  <si>
    <t>68190</t>
  </si>
  <si>
    <t>CIMITARRA</t>
  </si>
  <si>
    <t>Cimitarra</t>
  </si>
  <si>
    <t>68250</t>
  </si>
  <si>
    <t>68271</t>
  </si>
  <si>
    <t>FLORIÁN</t>
  </si>
  <si>
    <t>Florián</t>
  </si>
  <si>
    <t>68324</t>
  </si>
  <si>
    <t>GUAVATÁ</t>
  </si>
  <si>
    <t>Guavatá</t>
  </si>
  <si>
    <t>68327</t>
  </si>
  <si>
    <t>GuEPSA</t>
  </si>
  <si>
    <t>Guepsa</t>
  </si>
  <si>
    <t>68368</t>
  </si>
  <si>
    <t>JESÚS MARÍA</t>
  </si>
  <si>
    <t>Jesús María</t>
  </si>
  <si>
    <t>68377</t>
  </si>
  <si>
    <t>LA BELLEZA</t>
  </si>
  <si>
    <t>La Belleza</t>
  </si>
  <si>
    <t>68397</t>
  </si>
  <si>
    <t>68385</t>
  </si>
  <si>
    <t>LANDÁZURI</t>
  </si>
  <si>
    <t>Landázuri</t>
  </si>
  <si>
    <t>68572</t>
  </si>
  <si>
    <t>PUENTE NACIONAL</t>
  </si>
  <si>
    <t>Puente Nacional</t>
  </si>
  <si>
    <t>68573</t>
  </si>
  <si>
    <t>PUERTO PARRA</t>
  </si>
  <si>
    <t>Puerto Parra</t>
  </si>
  <si>
    <t>68673</t>
  </si>
  <si>
    <t>SAN BENITO</t>
  </si>
  <si>
    <t>San Benito</t>
  </si>
  <si>
    <t>68773</t>
  </si>
  <si>
    <t>68861</t>
  </si>
  <si>
    <t>VÉLEZ</t>
  </si>
  <si>
    <t>Vélez</t>
  </si>
  <si>
    <t>Total SANTANDER</t>
  </si>
  <si>
    <t>MOJANA</t>
  </si>
  <si>
    <t>70265</t>
  </si>
  <si>
    <t>GUARANDA</t>
  </si>
  <si>
    <t>Guaranda</t>
  </si>
  <si>
    <t>70429</t>
  </si>
  <si>
    <t>MAJAGUAL</t>
  </si>
  <si>
    <t>Majagual</t>
  </si>
  <si>
    <t>70771</t>
  </si>
  <si>
    <t>70230</t>
  </si>
  <si>
    <t>CHALÁN</t>
  </si>
  <si>
    <t>Chalán</t>
  </si>
  <si>
    <t>70204</t>
  </si>
  <si>
    <t>COLOSO</t>
  </si>
  <si>
    <t>Coloso</t>
  </si>
  <si>
    <t>70473</t>
  </si>
  <si>
    <t>MORROA</t>
  </si>
  <si>
    <t>Morroa</t>
  </si>
  <si>
    <t>70508</t>
  </si>
  <si>
    <t>OVEJAS</t>
  </si>
  <si>
    <t>Ovejas</t>
  </si>
  <si>
    <t>70001</t>
  </si>
  <si>
    <t>SINCELEJO</t>
  </si>
  <si>
    <t>Sincelejo</t>
  </si>
  <si>
    <t>MORROSQUILLO</t>
  </si>
  <si>
    <t>70221</t>
  </si>
  <si>
    <t>COVEÑAS</t>
  </si>
  <si>
    <t>Coveñas</t>
  </si>
  <si>
    <t>70523</t>
  </si>
  <si>
    <t>PALMITO</t>
  </si>
  <si>
    <t>Palmito</t>
  </si>
  <si>
    <t>70713</t>
  </si>
  <si>
    <t>SAN ONOFRE</t>
  </si>
  <si>
    <t>San Onofre</t>
  </si>
  <si>
    <t>70820</t>
  </si>
  <si>
    <t>SANTIAGO DE TOLÚ</t>
  </si>
  <si>
    <t>Santiago De Tolú</t>
  </si>
  <si>
    <t>70823</t>
  </si>
  <si>
    <t>TOLÚ VIEJO</t>
  </si>
  <si>
    <t>Tolú Viejo</t>
  </si>
  <si>
    <t>70110</t>
  </si>
  <si>
    <t>70215</t>
  </si>
  <si>
    <t>COROZAL</t>
  </si>
  <si>
    <t>70233</t>
  </si>
  <si>
    <t>EL ROBLE</t>
  </si>
  <si>
    <t>El Roble</t>
  </si>
  <si>
    <t>70235</t>
  </si>
  <si>
    <t>GALERAS</t>
  </si>
  <si>
    <t>Galeras</t>
  </si>
  <si>
    <t>70418</t>
  </si>
  <si>
    <t>LOS PALMITOS</t>
  </si>
  <si>
    <t>Los Palmitos</t>
  </si>
  <si>
    <t>70670</t>
  </si>
  <si>
    <t>SAMPUÉS</t>
  </si>
  <si>
    <t>Sampués</t>
  </si>
  <si>
    <t>70702</t>
  </si>
  <si>
    <t>SAN JUAN BETULIA</t>
  </si>
  <si>
    <t>San Juan Betulia</t>
  </si>
  <si>
    <t>70717</t>
  </si>
  <si>
    <t>70742</t>
  </si>
  <si>
    <t>SINCÉ</t>
  </si>
  <si>
    <t>Sincé</t>
  </si>
  <si>
    <t>70124</t>
  </si>
  <si>
    <t>CAIMITO</t>
  </si>
  <si>
    <t>Caimito</t>
  </si>
  <si>
    <t>70400</t>
  </si>
  <si>
    <t>70678</t>
  </si>
  <si>
    <t>SAN BENITO ABAD</t>
  </si>
  <si>
    <t>San Benito Abad</t>
  </si>
  <si>
    <t>70708</t>
  </si>
  <si>
    <t>SAN MARCOS</t>
  </si>
  <si>
    <t>San Marcos</t>
  </si>
  <si>
    <t>Total SUCRE</t>
  </si>
  <si>
    <t>73030</t>
  </si>
  <si>
    <t>AMBALEMA</t>
  </si>
  <si>
    <t>Ambalema</t>
  </si>
  <si>
    <t>73055</t>
  </si>
  <si>
    <t>ARMERO</t>
  </si>
  <si>
    <t>Armero</t>
  </si>
  <si>
    <t>73270</t>
  </si>
  <si>
    <t>FALAN</t>
  </si>
  <si>
    <t>Falan</t>
  </si>
  <si>
    <t>73283</t>
  </si>
  <si>
    <t>FRESNO</t>
  </si>
  <si>
    <t>Fresno</t>
  </si>
  <si>
    <t>73349</t>
  </si>
  <si>
    <t>HONDA</t>
  </si>
  <si>
    <t>Honda</t>
  </si>
  <si>
    <t>73443</t>
  </si>
  <si>
    <t>MARIQUITA</t>
  </si>
  <si>
    <t>Mariquita</t>
  </si>
  <si>
    <t>73520</t>
  </si>
  <si>
    <t>PALOCABILDO</t>
  </si>
  <si>
    <t>Palocabildo</t>
  </si>
  <si>
    <t>73148</t>
  </si>
  <si>
    <t>CARMEN DE APICALÁ</t>
  </si>
  <si>
    <t>Carmen De Apicalá</t>
  </si>
  <si>
    <t>73226</t>
  </si>
  <si>
    <t>CUNDAY</t>
  </si>
  <si>
    <t>Cunday</t>
  </si>
  <si>
    <t>73352</t>
  </si>
  <si>
    <t>ICONONZO</t>
  </si>
  <si>
    <t>Icononzo</t>
  </si>
  <si>
    <t>73449</t>
  </si>
  <si>
    <t>MELGAR</t>
  </si>
  <si>
    <t>Melgar</t>
  </si>
  <si>
    <t>73873</t>
  </si>
  <si>
    <t>VILLARRICA</t>
  </si>
  <si>
    <t>Villarrica</t>
  </si>
  <si>
    <t>73067</t>
  </si>
  <si>
    <t>ATACO</t>
  </si>
  <si>
    <t>Ataco</t>
  </si>
  <si>
    <t>73168</t>
  </si>
  <si>
    <t>CHAPARRAL</t>
  </si>
  <si>
    <t>Chaparral</t>
  </si>
  <si>
    <t>73217</t>
  </si>
  <si>
    <t>COYAIMA</t>
  </si>
  <si>
    <t>Coyaima</t>
  </si>
  <si>
    <t>73483</t>
  </si>
  <si>
    <t>NATAGAIMA</t>
  </si>
  <si>
    <t>Natagaima</t>
  </si>
  <si>
    <t>73504</t>
  </si>
  <si>
    <t>ORTEGA</t>
  </si>
  <si>
    <t>Ortega</t>
  </si>
  <si>
    <t>73555</t>
  </si>
  <si>
    <t>PLANADAS</t>
  </si>
  <si>
    <t>Planadas</t>
  </si>
  <si>
    <t>73616</t>
  </si>
  <si>
    <t>RIOBLANCO</t>
  </si>
  <si>
    <t>Rioblanco</t>
  </si>
  <si>
    <t>73622</t>
  </si>
  <si>
    <t>RONCESVALLES</t>
  </si>
  <si>
    <t>Roncesvalles</t>
  </si>
  <si>
    <t>73675</t>
  </si>
  <si>
    <t>SAN ANTONIO</t>
  </si>
  <si>
    <t>San Antonio</t>
  </si>
  <si>
    <t>IBAGUE</t>
  </si>
  <si>
    <t>73026</t>
  </si>
  <si>
    <t>ALVARADO</t>
  </si>
  <si>
    <t>Alvarado</t>
  </si>
  <si>
    <t>73043</t>
  </si>
  <si>
    <t>ANZOÁTEGUI</t>
  </si>
  <si>
    <t>Anzoátegui</t>
  </si>
  <si>
    <t>73124</t>
  </si>
  <si>
    <t>CAJAMARCA</t>
  </si>
  <si>
    <t>Cajamarca</t>
  </si>
  <si>
    <t>73200</t>
  </si>
  <si>
    <t>COELLO</t>
  </si>
  <si>
    <t>Coello</t>
  </si>
  <si>
    <t>73268</t>
  </si>
  <si>
    <t>ESPINAL</t>
  </si>
  <si>
    <t>Espinal</t>
  </si>
  <si>
    <t>73275</t>
  </si>
  <si>
    <t>FLANDES</t>
  </si>
  <si>
    <t>Flandes</t>
  </si>
  <si>
    <t>73001</t>
  </si>
  <si>
    <t>IBAGUe</t>
  </si>
  <si>
    <t>73547</t>
  </si>
  <si>
    <t>PIEDRAS</t>
  </si>
  <si>
    <t>Piedras</t>
  </si>
  <si>
    <t>73624</t>
  </si>
  <si>
    <t>ROVIRA</t>
  </si>
  <si>
    <t>Rovira</t>
  </si>
  <si>
    <t>73678</t>
  </si>
  <si>
    <t>73854</t>
  </si>
  <si>
    <t>VALLE DE SAN JUAN</t>
  </si>
  <si>
    <t>Valle De San Juan</t>
  </si>
  <si>
    <t>SURORIENTE</t>
  </si>
  <si>
    <t>73024</t>
  </si>
  <si>
    <t>ALPUJARRA</t>
  </si>
  <si>
    <t>Alpujarra</t>
  </si>
  <si>
    <t>73236</t>
  </si>
  <si>
    <t>DOLORES</t>
  </si>
  <si>
    <t>Dolores</t>
  </si>
  <si>
    <t>73319</t>
  </si>
  <si>
    <t>GUAMO</t>
  </si>
  <si>
    <t>Guamo</t>
  </si>
  <si>
    <t>73563</t>
  </si>
  <si>
    <t>PRADO</t>
  </si>
  <si>
    <t>Prado</t>
  </si>
  <si>
    <t>73585</t>
  </si>
  <si>
    <t>PURIFICACIÓN</t>
  </si>
  <si>
    <t>Purificación</t>
  </si>
  <si>
    <t>73671</t>
  </si>
  <si>
    <t>SALDAÑA</t>
  </si>
  <si>
    <t>Saldaña</t>
  </si>
  <si>
    <t>73770</t>
  </si>
  <si>
    <t>SUÁREZ</t>
  </si>
  <si>
    <t>Suárez</t>
  </si>
  <si>
    <t>NEVADOS</t>
  </si>
  <si>
    <t>73152</t>
  </si>
  <si>
    <t>CASABIANCA</t>
  </si>
  <si>
    <t>Casabianca</t>
  </si>
  <si>
    <t>73347</t>
  </si>
  <si>
    <t>HERVEO</t>
  </si>
  <si>
    <t>Herveo</t>
  </si>
  <si>
    <t>73408</t>
  </si>
  <si>
    <t>LeRIDA</t>
  </si>
  <si>
    <t>Lerida</t>
  </si>
  <si>
    <t>73411</t>
  </si>
  <si>
    <t>LiBANO</t>
  </si>
  <si>
    <t>Libano</t>
  </si>
  <si>
    <t>73461</t>
  </si>
  <si>
    <t>MURILLO</t>
  </si>
  <si>
    <t>Murillo</t>
  </si>
  <si>
    <t>73686</t>
  </si>
  <si>
    <t>SANTA ISABEL</t>
  </si>
  <si>
    <t>Santa Isabel</t>
  </si>
  <si>
    <t>73861</t>
  </si>
  <si>
    <t>VENADILLO</t>
  </si>
  <si>
    <t>Venadillo</t>
  </si>
  <si>
    <t>73870</t>
  </si>
  <si>
    <t>VILLAHERMOSA</t>
  </si>
  <si>
    <t>Villahermosa</t>
  </si>
  <si>
    <t>Total TOLIMA</t>
  </si>
  <si>
    <t>76036</t>
  </si>
  <si>
    <t>ANDALUCÍA</t>
  </si>
  <si>
    <t>Andalucía</t>
  </si>
  <si>
    <t>76111</t>
  </si>
  <si>
    <t>BUGA</t>
  </si>
  <si>
    <t>Buga</t>
  </si>
  <si>
    <t>76113</t>
  </si>
  <si>
    <t>BUGALAGRANDE</t>
  </si>
  <si>
    <t>Bugalagrande</t>
  </si>
  <si>
    <t>76126</t>
  </si>
  <si>
    <t>CALIMA</t>
  </si>
  <si>
    <t>Calima</t>
  </si>
  <si>
    <t>76248</t>
  </si>
  <si>
    <t>EL CERRITO</t>
  </si>
  <si>
    <t>El Cerrito</t>
  </si>
  <si>
    <t>76306</t>
  </si>
  <si>
    <t>GINEBRA</t>
  </si>
  <si>
    <t>76318</t>
  </si>
  <si>
    <t>GUACARÍ</t>
  </si>
  <si>
    <t>Guacarí</t>
  </si>
  <si>
    <t>76606</t>
  </si>
  <si>
    <t>76616</t>
  </si>
  <si>
    <t>RIOFRIO</t>
  </si>
  <si>
    <t>Riofrio</t>
  </si>
  <si>
    <t>76670</t>
  </si>
  <si>
    <t>76828</t>
  </si>
  <si>
    <t>TRUJILLO</t>
  </si>
  <si>
    <t>Trujillo</t>
  </si>
  <si>
    <t>76834</t>
  </si>
  <si>
    <t>TULUÁ</t>
  </si>
  <si>
    <t>Tuluá</t>
  </si>
  <si>
    <t>76890</t>
  </si>
  <si>
    <t>YOTOCO</t>
  </si>
  <si>
    <t>Yotoco</t>
  </si>
  <si>
    <t>76020</t>
  </si>
  <si>
    <t>ALCALa</t>
  </si>
  <si>
    <t>Alcala</t>
  </si>
  <si>
    <t>76041</t>
  </si>
  <si>
    <t>ANSERMANUEVO</t>
  </si>
  <si>
    <t>Ansermanuevo</t>
  </si>
  <si>
    <t>76054</t>
  </si>
  <si>
    <t>76100</t>
  </si>
  <si>
    <t>76147</t>
  </si>
  <si>
    <t>CARTAGO</t>
  </si>
  <si>
    <t>Cartago</t>
  </si>
  <si>
    <t>76243</t>
  </si>
  <si>
    <t>EL ÁGUILA</t>
  </si>
  <si>
    <t>El Águila</t>
  </si>
  <si>
    <t>76246</t>
  </si>
  <si>
    <t>EL CAIRO</t>
  </si>
  <si>
    <t>El Cairo</t>
  </si>
  <si>
    <t>76250</t>
  </si>
  <si>
    <t>EL DOVIO</t>
  </si>
  <si>
    <t>El Dovio</t>
  </si>
  <si>
    <t>76400</t>
  </si>
  <si>
    <t>76403</t>
  </si>
  <si>
    <t>76497</t>
  </si>
  <si>
    <t>OBANDO</t>
  </si>
  <si>
    <t>Obando</t>
  </si>
  <si>
    <t>76622</t>
  </si>
  <si>
    <t>ROLDANILLO</t>
  </si>
  <si>
    <t>Roldanillo</t>
  </si>
  <si>
    <t>76823</t>
  </si>
  <si>
    <t>TORO</t>
  </si>
  <si>
    <t>Toro</t>
  </si>
  <si>
    <t>76845</t>
  </si>
  <si>
    <t>ULLOA</t>
  </si>
  <si>
    <t>Ulloa</t>
  </si>
  <si>
    <t>76863</t>
  </si>
  <si>
    <t>VERSALLES</t>
  </si>
  <si>
    <t>Versalles</t>
  </si>
  <si>
    <t>76895</t>
  </si>
  <si>
    <t>ZARZAL</t>
  </si>
  <si>
    <t>Zarzal</t>
  </si>
  <si>
    <t>76109</t>
  </si>
  <si>
    <t>BUENAVENTURA</t>
  </si>
  <si>
    <t>76122</t>
  </si>
  <si>
    <t>CAICEDONIA</t>
  </si>
  <si>
    <t>Caicedonia</t>
  </si>
  <si>
    <t>76736</t>
  </si>
  <si>
    <t>SEVILLA</t>
  </si>
  <si>
    <t>Sevilla</t>
  </si>
  <si>
    <t>76001</t>
  </si>
  <si>
    <t>CALI</t>
  </si>
  <si>
    <t>76130</t>
  </si>
  <si>
    <t>76233</t>
  </si>
  <si>
    <t>DAGUA</t>
  </si>
  <si>
    <t>Dagua</t>
  </si>
  <si>
    <t>76275</t>
  </si>
  <si>
    <t>FLORIDA</t>
  </si>
  <si>
    <t>Florida</t>
  </si>
  <si>
    <t>76364</t>
  </si>
  <si>
    <t>JAMUNDÍ</t>
  </si>
  <si>
    <t>Jamundí</t>
  </si>
  <si>
    <t>76377</t>
  </si>
  <si>
    <t>LA CUMBRE</t>
  </si>
  <si>
    <t>La Cumbre</t>
  </si>
  <si>
    <t>76520</t>
  </si>
  <si>
    <t>PALMIRA</t>
  </si>
  <si>
    <t>Palmira</t>
  </si>
  <si>
    <t>76563</t>
  </si>
  <si>
    <t>PRADERA</t>
  </si>
  <si>
    <t>Pradera</t>
  </si>
  <si>
    <t>76869</t>
  </si>
  <si>
    <t>VIJES</t>
  </si>
  <si>
    <t>Vijes</t>
  </si>
  <si>
    <t>76892</t>
  </si>
  <si>
    <t>YUMBO</t>
  </si>
  <si>
    <t>Yumbo</t>
  </si>
  <si>
    <t>Total VALLE DEL CAUCA</t>
  </si>
  <si>
    <t>97161</t>
  </si>
  <si>
    <t>CARURU</t>
  </si>
  <si>
    <t>Caruru</t>
  </si>
  <si>
    <t>97001</t>
  </si>
  <si>
    <t>MITÚ</t>
  </si>
  <si>
    <t>Mitú</t>
  </si>
  <si>
    <t>97511</t>
  </si>
  <si>
    <t>PACOA</t>
  </si>
  <si>
    <t>Pacoa</t>
  </si>
  <si>
    <t>97777</t>
  </si>
  <si>
    <t>PAPUNAHUA</t>
  </si>
  <si>
    <t>Papunahua</t>
  </si>
  <si>
    <t>97666</t>
  </si>
  <si>
    <t>TARAIRA</t>
  </si>
  <si>
    <t>Taraira</t>
  </si>
  <si>
    <t>97889</t>
  </si>
  <si>
    <t>YAVARATÉ</t>
  </si>
  <si>
    <t>Yavaraté</t>
  </si>
  <si>
    <t>Total VAUPES</t>
  </si>
  <si>
    <t>99773</t>
  </si>
  <si>
    <t>CUMARIBO</t>
  </si>
  <si>
    <t>Cumaribo</t>
  </si>
  <si>
    <t>99524</t>
  </si>
  <si>
    <t>LA PRIMAVERA</t>
  </si>
  <si>
    <t>La Primavera</t>
  </si>
  <si>
    <t>99001</t>
  </si>
  <si>
    <t>PUERTO CARREÑO</t>
  </si>
  <si>
    <t>Puerto Carreño</t>
  </si>
  <si>
    <t>99624</t>
  </si>
  <si>
    <t>SANTA ROSALÍA</t>
  </si>
  <si>
    <t>Santa Rosalía</t>
  </si>
  <si>
    <t>Total VICHADA</t>
  </si>
  <si>
    <t>Total general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</si>
</sst>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 \°\C"/>
    <numFmt numFmtId="165" formatCode="#,##0.000"/>
    <numFmt numFmtId="166" formatCode="#,##0.00\ &quot;tCO2e&quot;"/>
    <numFmt numFmtId="167" formatCode="#,##0\ &quot;Árboles&quot;"/>
    <numFmt numFmtId="168" formatCode="0.0000"/>
    <numFmt numFmtId="169" formatCode="0.000"/>
    <numFmt numFmtId="170" formatCode="0.00000"/>
    <numFmt numFmtId="171" formatCode="_(* #,##0.000_);_(* \(#,##0.000\);_(* &quot;-&quot;??_);_(@_)"/>
  </numFmts>
  <fonts count="31">
    <font>
      <sz val="12.0"/>
      <color theme="1"/>
      <name val="Arial"/>
      <scheme val="minor"/>
    </font>
    <font>
      <sz val="12.0"/>
      <color theme="1"/>
      <name val="Arial"/>
    </font>
    <font>
      <b/>
      <sz val="16.0"/>
      <color theme="1"/>
      <name val="Arial"/>
    </font>
    <font/>
    <font>
      <sz val="16.0"/>
      <color theme="1"/>
      <name val="Arial"/>
    </font>
    <font>
      <b/>
      <sz val="15.0"/>
      <color theme="1"/>
      <name val="Arial"/>
    </font>
    <font>
      <b/>
      <sz val="12.0"/>
      <color theme="1"/>
      <name val="Arial"/>
    </font>
    <font>
      <b/>
      <sz val="24.0"/>
      <color theme="1"/>
      <name val="Calibri"/>
    </font>
    <font>
      <sz val="24.0"/>
      <color theme="1"/>
      <name val="Calibri"/>
    </font>
    <font>
      <u/>
      <sz val="12.0"/>
      <color theme="10"/>
      <name val="Arial"/>
    </font>
    <font>
      <b/>
      <sz val="10.0"/>
      <color theme="1"/>
      <name val="Arial"/>
    </font>
    <font>
      <b/>
      <sz val="10.0"/>
      <color theme="1"/>
      <name val="Tahoma"/>
    </font>
    <font>
      <sz val="10.0"/>
      <color theme="1"/>
      <name val="Tahoma"/>
    </font>
    <font>
      <sz val="10.0"/>
      <color theme="1"/>
      <name val="Calibri"/>
    </font>
    <font>
      <u/>
      <sz val="12.0"/>
      <color theme="10"/>
      <name val="Arial"/>
    </font>
    <font>
      <sz val="10.0"/>
      <color theme="1"/>
      <name val="Arial"/>
    </font>
    <font>
      <b/>
      <sz val="12.0"/>
      <color theme="1"/>
      <name val="Tahoma"/>
    </font>
    <font>
      <sz val="11.0"/>
      <color theme="1"/>
      <name val="Tahoma"/>
    </font>
    <font>
      <b/>
      <sz val="12.0"/>
      <color rgb="FF16388C"/>
      <name val="Tahoma"/>
    </font>
    <font>
      <sz val="12.0"/>
      <color theme="0"/>
      <name val="Tahoma"/>
    </font>
    <font>
      <u/>
      <sz val="12.0"/>
      <color rgb="FF0000FF"/>
      <name val="Arial"/>
    </font>
    <font>
      <u/>
      <sz val="12.0"/>
      <color theme="1"/>
      <name val="Arial"/>
    </font>
    <font>
      <b/>
      <sz val="14.0"/>
      <color theme="1"/>
      <name val="Arial"/>
    </font>
    <font>
      <b/>
      <sz val="48.0"/>
      <color theme="1"/>
      <name val="Arial"/>
    </font>
    <font>
      <sz val="48.0"/>
      <color theme="1"/>
      <name val="Arial"/>
    </font>
    <font>
      <sz val="50.0"/>
      <color theme="1"/>
      <name val="Arial"/>
    </font>
    <font>
      <b/>
      <sz val="11.0"/>
      <color theme="0"/>
      <name val="Tahoma"/>
    </font>
    <font>
      <sz val="10.0"/>
      <color theme="1"/>
      <name val="Century Gothic"/>
    </font>
    <font>
      <sz val="10.0"/>
      <color rgb="FF000000"/>
      <name val="Tahoma"/>
    </font>
    <font>
      <sz val="11.0"/>
      <color theme="1"/>
      <name val="Calibri"/>
    </font>
    <font>
      <sz val="10.0"/>
      <color rgb="FF000000"/>
      <name val="Century Gothic"/>
    </font>
  </fonts>
  <fills count="18">
    <fill>
      <patternFill patternType="none"/>
    </fill>
    <fill>
      <patternFill patternType="lightGray"/>
    </fill>
    <fill>
      <patternFill patternType="solid">
        <fgColor rgb="FFBDD6EE"/>
        <bgColor rgb="FFBDD6EE"/>
      </patternFill>
    </fill>
    <fill>
      <patternFill patternType="solid">
        <fgColor rgb="FFA8D08D"/>
        <bgColor rgb="FFA8D08D"/>
      </patternFill>
    </fill>
    <fill>
      <patternFill patternType="solid">
        <fgColor rgb="FFBFBFBF"/>
        <bgColor rgb="FFBFBFBF"/>
      </patternFill>
    </fill>
    <fill>
      <patternFill patternType="solid">
        <fgColor theme="0"/>
        <bgColor theme="0"/>
      </patternFill>
    </fill>
    <fill>
      <patternFill patternType="solid">
        <fgColor rgb="FFC5E0B3"/>
        <bgColor rgb="FFC5E0B3"/>
      </patternFill>
    </fill>
    <fill>
      <patternFill patternType="solid">
        <fgColor rgb="FF16388C"/>
        <bgColor rgb="FF16388C"/>
      </patternFill>
    </fill>
    <fill>
      <patternFill patternType="solid">
        <fgColor rgb="FFD8D8D8"/>
        <bgColor rgb="FFD8D8D8"/>
      </patternFill>
    </fill>
    <fill>
      <patternFill patternType="solid">
        <fgColor rgb="FFFEF2CB"/>
        <bgColor rgb="FFFEF2CB"/>
      </patternFill>
    </fill>
    <fill>
      <patternFill patternType="solid">
        <fgColor rgb="FFD9E2F3"/>
        <bgColor rgb="FFD9E2F3"/>
      </patternFill>
    </fill>
    <fill>
      <patternFill patternType="solid">
        <fgColor rgb="FFE2EFD9"/>
        <bgColor rgb="FFE2EFD9"/>
      </patternFill>
    </fill>
    <fill>
      <patternFill patternType="solid">
        <fgColor rgb="FFF2F2F2"/>
        <bgColor rgb="FFF2F2F2"/>
      </patternFill>
    </fill>
    <fill>
      <patternFill patternType="solid">
        <fgColor rgb="FFECECEC"/>
        <bgColor rgb="FFECECEC"/>
      </patternFill>
    </fill>
    <fill>
      <patternFill patternType="solid">
        <fgColor rgb="FF2F5496"/>
        <bgColor rgb="FF2F5496"/>
      </patternFill>
    </fill>
    <fill>
      <patternFill patternType="solid">
        <fgColor rgb="FF8BBA16"/>
        <bgColor rgb="FF8BBA16"/>
      </patternFill>
    </fill>
    <fill>
      <patternFill patternType="solid">
        <fgColor rgb="FFE3EAA4"/>
        <bgColor rgb="FFE3EAA4"/>
      </patternFill>
    </fill>
    <fill>
      <patternFill patternType="solid">
        <fgColor rgb="FFFF99CC"/>
        <bgColor rgb="FFFF99CC"/>
      </patternFill>
    </fill>
  </fills>
  <borders count="6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right/>
      <top/>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medium">
        <color rgb="FF16388C"/>
      </top>
    </border>
    <border>
      <top style="medium">
        <color rgb="FF16388C"/>
      </top>
    </border>
    <border>
      <right style="thin">
        <color rgb="FF000000"/>
      </right>
      <top style="medium">
        <color rgb="FF16388C"/>
      </top>
    </border>
    <border>
      <left style="thin">
        <color rgb="FF000000"/>
      </left>
      <bottom style="medium">
        <color rgb="FF16388C"/>
      </bottom>
    </border>
    <border>
      <bottom style="medium">
        <color rgb="FF16388C"/>
      </bottom>
    </border>
    <border>
      <right style="thin">
        <color rgb="FF000000"/>
      </right>
      <bottom style="medium">
        <color rgb="FF16388C"/>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16388C"/>
      </left>
      <top style="medium">
        <color rgb="FF16388C"/>
      </top>
      <bottom style="medium">
        <color rgb="FF16388C"/>
      </bottom>
    </border>
    <border>
      <top style="medium">
        <color rgb="FF16388C"/>
      </top>
      <bottom style="medium">
        <color rgb="FF16388C"/>
      </bottom>
    </border>
    <border>
      <right style="medium">
        <color rgb="FF16388C"/>
      </right>
      <top style="medium">
        <color rgb="FF16388C"/>
      </top>
      <bottom style="medium">
        <color rgb="FF16388C"/>
      </bottom>
    </border>
    <border>
      <left style="medium">
        <color rgb="FF16388C"/>
      </left>
      <top style="medium">
        <color rgb="FF16388C"/>
      </top>
    </border>
    <border>
      <right style="medium">
        <color rgb="FF16388C"/>
      </right>
      <top style="medium">
        <color rgb="FF16388C"/>
      </top>
    </border>
    <border>
      <left style="medium">
        <color rgb="FF16388C"/>
      </left>
    </border>
    <border>
      <right style="medium">
        <color rgb="FF16388C"/>
      </right>
    </border>
    <border>
      <left style="medium">
        <color rgb="FF16388C"/>
      </left>
      <bottom style="medium">
        <color rgb="FF16388C"/>
      </bottom>
    </border>
    <border>
      <right style="medium">
        <color rgb="FF16388C"/>
      </right>
      <bottom style="medium">
        <color rgb="FF16388C"/>
      </bottom>
    </border>
    <border>
      <left/>
      <top style="thin">
        <color rgb="FF16388C"/>
      </top>
    </border>
    <border>
      <right style="thin">
        <color rgb="FF16388C"/>
      </right>
      <top style="thin">
        <color rgb="FF16388C"/>
      </top>
    </border>
    <border>
      <left/>
    </border>
    <border>
      <right style="thin">
        <color rgb="FF16388C"/>
      </right>
    </border>
    <border>
      <left/>
      <bottom style="thin">
        <color rgb="FF16388C"/>
      </bottom>
    </border>
    <border>
      <right style="thin">
        <color rgb="FF16388C"/>
      </right>
      <bottom style="thin">
        <color rgb="FF16388C"/>
      </bottom>
    </border>
    <border>
      <bottom style="medium">
        <color rgb="FF000000"/>
      </bottom>
    </border>
    <border>
      <left style="thin">
        <color rgb="FF000000"/>
      </left>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double">
        <color rgb="FF000000"/>
      </bottom>
    </border>
    <border>
      <left style="thin">
        <color rgb="FF000000"/>
      </left>
      <right style="thin">
        <color rgb="FF000000"/>
      </right>
      <bottom style="double">
        <color rgb="FF000000"/>
      </bottom>
    </border>
    <border>
      <left style="thin">
        <color rgb="FF000000"/>
      </left>
      <right style="thin">
        <color rgb="FF000000"/>
      </right>
      <top/>
      <bottom style="thin">
        <color rgb="FF000000"/>
      </bottom>
    </border>
    <border>
      <left style="thin">
        <color rgb="FF9ABF17"/>
      </left>
      <right style="thin">
        <color rgb="FF9ABF17"/>
      </right>
      <top style="thin">
        <color rgb="FF9ABF17"/>
      </top>
      <bottom style="thin">
        <color rgb="FF9ABF17"/>
      </bottom>
    </border>
    <border>
      <left/>
      <right style="thin">
        <color rgb="FF9ABF17"/>
      </right>
      <top/>
      <bottom style="thin">
        <color rgb="FF9ABF17"/>
      </bottom>
    </border>
    <border>
      <left style="thin">
        <color rgb="FF9ABF17"/>
      </left>
      <right style="thin">
        <color rgb="FF9ABF17"/>
      </right>
      <top/>
      <bottom style="thin">
        <color rgb="FF9ABF17"/>
      </bottom>
    </border>
    <border>
      <left/>
      <right style="thin">
        <color rgb="FF9ABF17"/>
      </right>
      <top style="thin">
        <color rgb="FF9ABF17"/>
      </top>
      <bottom style="thin">
        <color rgb="FF9ABF17"/>
      </bottom>
    </border>
    <border>
      <left style="thin">
        <color rgb="FF9ABF17"/>
      </left>
      <right style="thin">
        <color rgb="FF9ABF17"/>
      </right>
      <top style="thin">
        <color rgb="FF9ABF17"/>
      </top>
      <bottom style="thin">
        <color rgb="FF8EAADB"/>
      </bottom>
    </border>
    <border>
      <left/>
      <right style="thin">
        <color rgb="FF9ABF17"/>
      </right>
      <top style="thin">
        <color rgb="FF9ABF17"/>
      </top>
      <bottom/>
    </border>
    <border>
      <left style="thin">
        <color rgb="FF9ABF17"/>
      </left>
      <right style="thin">
        <color rgb="FF9ABF17"/>
      </right>
      <top style="thin">
        <color rgb="FF9ABF17"/>
      </top>
      <bottom/>
    </border>
    <border>
      <left/>
      <right style="thin">
        <color rgb="FF92D050"/>
      </right>
      <top style="thin">
        <color rgb="FF92D050"/>
      </top>
      <bottom style="thin">
        <color rgb="FF92D050"/>
      </bottom>
    </border>
    <border>
      <left style="thin">
        <color rgb="FF92D050"/>
      </left>
      <right style="thin">
        <color rgb="FF92D050"/>
      </right>
      <top style="thin">
        <color rgb="FF92D050"/>
      </top>
      <bottom style="thin">
        <color rgb="FF92D050"/>
      </bottom>
    </border>
    <border>
      <left style="thin">
        <color rgb="FFFFFFFF"/>
      </left>
      <top style="thin">
        <color rgb="FF000000"/>
      </top>
    </border>
    <border>
      <left style="thin">
        <color rgb="FF000000"/>
      </left>
      <top style="thin">
        <color rgb="FFFFFFFF"/>
      </top>
    </border>
    <border>
      <left style="thin">
        <color rgb="FFFFFFFF"/>
      </left>
      <top style="thin">
        <color rgb="FF000000"/>
      </top>
      <bottom style="thin">
        <color rgb="FF000000"/>
      </bottom>
    </border>
  </borders>
  <cellStyleXfs count="1">
    <xf borderId="0" fillId="0" fontId="0" numFmtId="0" applyAlignment="1" applyFont="1"/>
  </cellStyleXfs>
  <cellXfs count="242">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2" numFmtId="0" xfId="0" applyAlignment="1" applyBorder="1" applyFont="1">
      <alignment horizontal="center"/>
    </xf>
    <xf borderId="5" fillId="0" fontId="3" numFmtId="0" xfId="0" applyBorder="1" applyFont="1"/>
    <xf borderId="4" fillId="0" fontId="2" numFmtId="0" xfId="0" applyAlignment="1" applyBorder="1" applyFont="1">
      <alignment horizontal="center" shrinkToFit="0" wrapText="1"/>
    </xf>
    <xf borderId="4" fillId="0" fontId="4" numFmtId="0" xfId="0" applyBorder="1" applyFont="1"/>
    <xf borderId="0" fillId="0" fontId="4" numFmtId="0" xfId="0" applyFont="1"/>
    <xf borderId="5" fillId="0" fontId="1" numFmtId="0" xfId="0" applyBorder="1" applyFont="1"/>
    <xf borderId="4" fillId="0" fontId="1" numFmtId="0" xfId="0" applyBorder="1" applyFont="1"/>
    <xf borderId="0" fillId="0" fontId="5" numFmtId="0" xfId="0" applyFont="1"/>
    <xf borderId="6" fillId="2" fontId="4" numFmtId="0" xfId="0" applyAlignment="1" applyBorder="1" applyFill="1" applyFont="1">
      <alignment horizontal="center" vertical="center"/>
    </xf>
    <xf borderId="4" fillId="0" fontId="4" numFmtId="0" xfId="0" applyAlignment="1" applyBorder="1" applyFont="1">
      <alignment horizontal="center"/>
    </xf>
    <xf borderId="4" fillId="0" fontId="6" numFmtId="0" xfId="0" applyAlignment="1" applyBorder="1" applyFont="1">
      <alignment horizontal="center" shrinkToFit="0" wrapText="1"/>
    </xf>
    <xf borderId="7" fillId="0" fontId="1" numFmtId="0" xfId="0" applyBorder="1" applyFont="1"/>
    <xf borderId="8" fillId="0" fontId="1" numFmtId="0" xfId="0" applyBorder="1" applyFont="1"/>
    <xf borderId="9" fillId="0" fontId="1" numFmtId="0" xfId="0" applyBorder="1" applyFont="1"/>
    <xf borderId="10" fillId="3" fontId="7" numFmtId="0" xfId="0" applyAlignment="1" applyBorder="1" applyFill="1" applyFont="1">
      <alignment horizontal="center" shrinkToFit="0" vertical="center" wrapText="1"/>
    </xf>
    <xf borderId="11" fillId="0" fontId="3" numFmtId="0" xfId="0" applyBorder="1" applyFont="1"/>
    <xf borderId="12" fillId="0" fontId="3" numFmtId="0" xfId="0" applyBorder="1" applyFont="1"/>
    <xf borderId="6" fillId="4" fontId="1" numFmtId="0" xfId="0" applyBorder="1" applyFill="1" applyFont="1"/>
    <xf borderId="13" fillId="3" fontId="7" numFmtId="0" xfId="0" applyAlignment="1" applyBorder="1" applyFont="1">
      <alignment horizontal="center" shrinkToFit="0" vertical="center" wrapText="1"/>
    </xf>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5" fontId="8" numFmtId="0" xfId="0" applyAlignment="1" applyBorder="1" applyFill="1" applyFont="1">
      <alignment horizontal="left" shrinkToFit="0" vertical="center" wrapText="1"/>
    </xf>
    <xf borderId="20" fillId="0" fontId="3" numFmtId="0" xfId="0" applyBorder="1" applyFont="1"/>
    <xf borderId="21" fillId="0" fontId="3" numFmtId="0" xfId="0" applyBorder="1" applyFont="1"/>
    <xf borderId="4" fillId="0" fontId="8" numFmtId="0" xfId="0" applyAlignment="1" applyBorder="1" applyFont="1">
      <alignment horizontal="left" shrinkToFit="0" vertical="center" wrapText="1"/>
    </xf>
    <xf borderId="19" fillId="5" fontId="7" numFmtId="0" xfId="0" applyAlignment="1" applyBorder="1" applyFont="1">
      <alignment horizontal="left" shrinkToFit="0" vertical="center" wrapText="1"/>
    </xf>
    <xf borderId="19" fillId="5" fontId="7" numFmtId="0" xfId="0" applyAlignment="1" applyBorder="1" applyFont="1">
      <alignment horizontal="left" shrinkToFit="0" vertical="top" wrapText="1"/>
    </xf>
    <xf borderId="19" fillId="3" fontId="7" numFmtId="0" xfId="0" applyAlignment="1" applyBorder="1" applyFont="1">
      <alignment horizontal="left" shrinkToFit="0" vertical="top" wrapText="1"/>
    </xf>
    <xf borderId="19" fillId="3" fontId="7" numFmtId="0" xfId="0" applyAlignment="1" applyBorder="1" applyFont="1">
      <alignment horizontal="left" shrinkToFit="0" vertical="center" wrapText="1"/>
    </xf>
    <xf borderId="22" fillId="5" fontId="7" numFmtId="0" xfId="0" applyAlignment="1" applyBorder="1" applyFont="1">
      <alignment horizontal="left" shrinkToFit="0" vertical="top" wrapText="1"/>
    </xf>
    <xf borderId="23" fillId="0" fontId="3" numFmtId="0" xfId="0" applyBorder="1" applyFont="1"/>
    <xf borderId="24" fillId="0" fontId="3" numFmtId="0" xfId="0" applyBorder="1" applyFont="1"/>
    <xf borderId="25" fillId="3" fontId="6" numFmtId="0" xfId="0" applyAlignment="1" applyBorder="1" applyFont="1">
      <alignment horizontal="center" shrinkToFit="0" vertical="center" wrapText="1"/>
    </xf>
    <xf borderId="26" fillId="0" fontId="3" numFmtId="0" xfId="0" applyBorder="1" applyFont="1"/>
    <xf borderId="27" fillId="0" fontId="3" numFmtId="0" xfId="0" applyBorder="1" applyFont="1"/>
    <xf borderId="25" fillId="3" fontId="9" numFmtId="0" xfId="0" applyAlignment="1" applyBorder="1" applyFont="1">
      <alignment horizontal="center" shrinkToFit="0" vertical="center" wrapText="1"/>
    </xf>
    <xf borderId="25" fillId="6" fontId="10" numFmtId="0" xfId="0" applyAlignment="1" applyBorder="1" applyFill="1" applyFont="1">
      <alignment horizontal="center" shrinkToFit="0" vertical="center" wrapText="1"/>
    </xf>
    <xf borderId="6" fillId="5" fontId="1" numFmtId="0" xfId="0" applyBorder="1" applyFont="1"/>
    <xf borderId="25" fillId="6" fontId="11" numFmtId="0" xfId="0" applyAlignment="1" applyBorder="1" applyFont="1">
      <alignment horizontal="center" shrinkToFit="0" vertical="center" wrapText="1"/>
    </xf>
    <xf borderId="28" fillId="6" fontId="11" numFmtId="0" xfId="0" applyAlignment="1" applyBorder="1" applyFont="1">
      <alignment horizontal="right" vertical="center"/>
    </xf>
    <xf borderId="25" fillId="5" fontId="12" numFmtId="0" xfId="0" applyAlignment="1" applyBorder="1" applyFont="1">
      <alignment horizontal="center" vertical="center"/>
    </xf>
    <xf borderId="28" fillId="6" fontId="13" numFmtId="0" xfId="0" applyBorder="1" applyFont="1"/>
    <xf borderId="28" fillId="6" fontId="12" numFmtId="0" xfId="0" applyAlignment="1" applyBorder="1" applyFont="1">
      <alignment horizontal="right" vertical="center"/>
    </xf>
    <xf borderId="25" fillId="5" fontId="12" numFmtId="49" xfId="0" applyAlignment="1" applyBorder="1" applyFont="1" applyNumberFormat="1">
      <alignment horizontal="center" vertical="center"/>
    </xf>
    <xf borderId="25" fillId="6" fontId="12" numFmtId="0" xfId="0" applyAlignment="1" applyBorder="1" applyFont="1">
      <alignment horizontal="right" vertical="center"/>
    </xf>
    <xf borderId="29" fillId="6" fontId="11" numFmtId="0" xfId="0" applyAlignment="1" applyBorder="1" applyFont="1">
      <alignment horizontal="right" vertical="center"/>
    </xf>
    <xf borderId="1" fillId="5" fontId="12" numFmtId="4" xfId="0" applyAlignment="1" applyBorder="1" applyFont="1" applyNumberFormat="1">
      <alignment horizontal="center" vertical="center"/>
    </xf>
    <xf borderId="2" fillId="0" fontId="3" numFmtId="0" xfId="0" applyBorder="1" applyFont="1"/>
    <xf borderId="3" fillId="0" fontId="3" numFmtId="0" xfId="0" applyBorder="1" applyFont="1"/>
    <xf borderId="28" fillId="6" fontId="12" numFmtId="0" xfId="0" applyAlignment="1" applyBorder="1" applyFont="1">
      <alignment horizontal="right" shrinkToFit="0" vertical="center" wrapText="1"/>
    </xf>
    <xf borderId="30" fillId="0" fontId="3" numFmtId="0" xfId="0" applyBorder="1" applyFont="1"/>
    <xf borderId="7" fillId="0" fontId="3" numFmtId="0" xfId="0" applyBorder="1" applyFont="1"/>
    <xf borderId="8" fillId="0" fontId="3" numFmtId="0" xfId="0" applyBorder="1" applyFont="1"/>
    <xf borderId="9" fillId="0" fontId="3" numFmtId="0" xfId="0" applyBorder="1" applyFont="1"/>
    <xf borderId="25" fillId="5" fontId="12" numFmtId="4" xfId="0" applyAlignment="1" applyBorder="1" applyFont="1" applyNumberFormat="1">
      <alignment horizontal="center" vertical="center"/>
    </xf>
    <xf borderId="25" fillId="5" fontId="12" numFmtId="164" xfId="0" applyAlignment="1" applyBorder="1" applyFont="1" applyNumberFormat="1">
      <alignment horizontal="center" vertical="center"/>
    </xf>
    <xf borderId="28" fillId="6" fontId="11" numFmtId="0" xfId="0" applyAlignment="1" applyBorder="1" applyFont="1">
      <alignment horizontal="right" shrinkToFit="0" vertical="center" wrapText="1"/>
    </xf>
    <xf borderId="25" fillId="5" fontId="12" numFmtId="14" xfId="0" applyAlignment="1" applyBorder="1" applyFont="1" applyNumberFormat="1">
      <alignment horizontal="center" vertical="center"/>
    </xf>
    <xf borderId="25" fillId="5" fontId="14" numFmtId="49" xfId="0" applyAlignment="1" applyBorder="1" applyFont="1" applyNumberFormat="1">
      <alignment horizontal="center" vertical="center"/>
    </xf>
    <xf borderId="25" fillId="6" fontId="12" numFmtId="0" xfId="0" applyAlignment="1" applyBorder="1" applyFont="1">
      <alignment horizontal="center" shrinkToFit="0" vertical="center" wrapText="1"/>
    </xf>
    <xf borderId="28" fillId="5" fontId="11" numFmtId="0" xfId="0" applyAlignment="1" applyBorder="1" applyFont="1">
      <alignment horizontal="center" shrinkToFit="0" vertical="center" wrapText="1"/>
    </xf>
    <xf borderId="25" fillId="5" fontId="11" numFmtId="0" xfId="0" applyAlignment="1" applyBorder="1" applyFont="1">
      <alignment horizontal="center" shrinkToFit="0" vertical="center" wrapText="1"/>
    </xf>
    <xf borderId="28" fillId="5" fontId="12" numFmtId="0" xfId="0" applyAlignment="1" applyBorder="1" applyFont="1">
      <alignment horizontal="center" shrinkToFit="0" vertical="center" wrapText="1"/>
    </xf>
    <xf borderId="28" fillId="5" fontId="12" numFmtId="9" xfId="0" applyAlignment="1" applyBorder="1" applyFont="1" applyNumberFormat="1">
      <alignment horizontal="center" shrinkToFit="0" vertical="center" wrapText="1"/>
    </xf>
    <xf borderId="28" fillId="5" fontId="12" numFmtId="3" xfId="0" applyAlignment="1" applyBorder="1" applyFont="1" applyNumberFormat="1">
      <alignment horizontal="center" vertical="center"/>
    </xf>
    <xf borderId="28" fillId="5" fontId="12" numFmtId="4" xfId="0" applyAlignment="1" applyBorder="1" applyFont="1" applyNumberFormat="1">
      <alignment horizontal="center" shrinkToFit="0" vertical="center" wrapText="1"/>
    </xf>
    <xf borderId="28" fillId="5" fontId="12" numFmtId="165" xfId="0" applyAlignment="1" applyBorder="1" applyFont="1" applyNumberFormat="1">
      <alignment horizontal="center" vertical="center"/>
    </xf>
    <xf borderId="25" fillId="5" fontId="11" numFmtId="2" xfId="0" applyAlignment="1" applyBorder="1" applyFont="1" applyNumberFormat="1">
      <alignment horizontal="center" vertical="center"/>
    </xf>
    <xf borderId="28" fillId="5" fontId="15" numFmtId="0" xfId="0" applyBorder="1" applyFont="1"/>
    <xf borderId="28" fillId="5" fontId="15" numFmtId="165" xfId="0" applyBorder="1" applyFont="1" applyNumberFormat="1"/>
    <xf borderId="25" fillId="3" fontId="11" numFmtId="2" xfId="0" applyAlignment="1" applyBorder="1" applyFont="1" applyNumberFormat="1">
      <alignment horizontal="center" vertical="center"/>
    </xf>
    <xf borderId="31" fillId="3" fontId="16" numFmtId="0" xfId="0" applyAlignment="1" applyBorder="1" applyFont="1">
      <alignment horizontal="center" shrinkToFit="0" vertical="center" wrapText="1"/>
    </xf>
    <xf borderId="32" fillId="0" fontId="3" numFmtId="0" xfId="0" applyBorder="1" applyFont="1"/>
    <xf borderId="33" fillId="0" fontId="3" numFmtId="0" xfId="0" applyBorder="1" applyFont="1"/>
    <xf borderId="34" fillId="5" fontId="17" numFmtId="0" xfId="0" applyAlignment="1" applyBorder="1" applyFont="1">
      <alignment horizontal="center" shrinkToFit="0" vertical="center" wrapText="1"/>
    </xf>
    <xf borderId="35" fillId="0" fontId="3" numFmtId="0" xfId="0" applyBorder="1" applyFont="1"/>
    <xf borderId="34" fillId="5" fontId="18" numFmtId="166" xfId="0" applyAlignment="1" applyBorder="1" applyFont="1" applyNumberFormat="1">
      <alignment horizontal="left" shrinkToFit="0" vertical="center" wrapText="1"/>
    </xf>
    <xf borderId="36" fillId="0" fontId="3" numFmtId="0" xfId="0" applyBorder="1" applyFont="1"/>
    <xf borderId="37" fillId="0" fontId="3" numFmtId="0" xfId="0" applyBorder="1" applyFont="1"/>
    <xf borderId="38" fillId="0" fontId="3" numFmtId="0" xfId="0" applyBorder="1" applyFont="1"/>
    <xf borderId="39" fillId="0" fontId="3" numFmtId="0" xfId="0" applyBorder="1" applyFont="1"/>
    <xf borderId="34" fillId="7" fontId="19" numFmtId="167" xfId="0" applyAlignment="1" applyBorder="1" applyFill="1" applyFont="1" applyNumberFormat="1">
      <alignment horizontal="center" shrinkToFit="0" vertical="center" wrapText="1"/>
    </xf>
    <xf borderId="40" fillId="5" fontId="18" numFmtId="0" xfId="0" applyAlignment="1" applyBorder="1" applyFont="1">
      <alignment horizontal="center" shrinkToFit="0" wrapText="1"/>
    </xf>
    <xf borderId="41" fillId="0" fontId="3" numFmtId="0" xfId="0" applyBorder="1" applyFont="1"/>
    <xf borderId="42" fillId="0" fontId="3" numFmtId="0" xfId="0" applyBorder="1" applyFont="1"/>
    <xf borderId="43" fillId="0" fontId="3" numFmtId="0" xfId="0" applyBorder="1" applyFont="1"/>
    <xf borderId="44" fillId="0" fontId="3" numFmtId="0" xfId="0" applyBorder="1" applyFont="1"/>
    <xf borderId="45" fillId="0" fontId="3" numFmtId="0" xfId="0" applyBorder="1" applyFont="1"/>
    <xf borderId="0" fillId="0" fontId="1" numFmtId="0" xfId="0" applyAlignment="1" applyFont="1">
      <alignment vertical="center"/>
    </xf>
    <xf borderId="0" fillId="0" fontId="1" numFmtId="0" xfId="0" applyAlignment="1" applyFont="1">
      <alignment horizontal="center" vertical="center"/>
    </xf>
    <xf borderId="46" fillId="0" fontId="2" numFmtId="0" xfId="0" applyAlignment="1" applyBorder="1" applyFont="1">
      <alignment horizontal="center"/>
    </xf>
    <xf borderId="46" fillId="0" fontId="3" numFmtId="0" xfId="0" applyBorder="1" applyFont="1"/>
    <xf borderId="28" fillId="8" fontId="6" numFmtId="0" xfId="0" applyAlignment="1" applyBorder="1" applyFill="1" applyFont="1">
      <alignment horizontal="center" shrinkToFit="0" vertical="center" wrapText="1"/>
    </xf>
    <xf borderId="28" fillId="0" fontId="1" numFmtId="0" xfId="0" applyAlignment="1" applyBorder="1" applyFont="1">
      <alignment horizontal="center" vertical="center"/>
    </xf>
    <xf borderId="28" fillId="0" fontId="1" numFmtId="0" xfId="0" applyAlignment="1" applyBorder="1" applyFont="1">
      <alignment vertical="center"/>
    </xf>
    <xf borderId="28" fillId="0" fontId="1" numFmtId="0" xfId="0" applyAlignment="1" applyBorder="1" applyFont="1">
      <alignment horizontal="right" vertical="center"/>
    </xf>
    <xf borderId="28" fillId="0" fontId="1" numFmtId="168" xfId="0" applyAlignment="1" applyBorder="1" applyFont="1" applyNumberFormat="1">
      <alignment vertical="center"/>
    </xf>
    <xf borderId="28" fillId="0" fontId="1" numFmtId="2" xfId="0" applyAlignment="1" applyBorder="1" applyFont="1" applyNumberFormat="1">
      <alignment vertical="center"/>
    </xf>
    <xf borderId="28" fillId="0" fontId="1" numFmtId="0" xfId="0" applyBorder="1" applyFont="1"/>
    <xf borderId="46" fillId="0" fontId="2" numFmtId="0" xfId="0" applyAlignment="1" applyBorder="1" applyFont="1">
      <alignment horizontal="center" vertical="center"/>
    </xf>
    <xf borderId="28" fillId="8" fontId="6" numFmtId="0" xfId="0" applyAlignment="1" applyBorder="1" applyFont="1">
      <alignment horizontal="center" vertical="center"/>
    </xf>
    <xf borderId="47" fillId="8" fontId="6" numFmtId="0" xfId="0" applyAlignment="1" applyBorder="1" applyFont="1">
      <alignment horizontal="center" shrinkToFit="0" vertical="center" wrapText="1"/>
    </xf>
    <xf borderId="25" fillId="8" fontId="6" numFmtId="0" xfId="0" applyAlignment="1" applyBorder="1" applyFont="1">
      <alignment horizontal="center" vertical="center"/>
    </xf>
    <xf borderId="28" fillId="0" fontId="1" numFmtId="169" xfId="0" applyAlignment="1" applyBorder="1" applyFont="1" applyNumberFormat="1">
      <alignment horizontal="center" vertical="center"/>
    </xf>
    <xf borderId="28" fillId="0" fontId="1" numFmtId="0" xfId="0" applyAlignment="1" applyBorder="1" applyFont="1">
      <alignment horizontal="center" shrinkToFit="0" vertical="center" wrapText="1"/>
    </xf>
    <xf borderId="25" fillId="0" fontId="20" numFmtId="0" xfId="0" applyAlignment="1" applyBorder="1" applyFont="1">
      <alignment horizontal="center" shrinkToFit="0" vertical="center" wrapText="1"/>
    </xf>
    <xf borderId="25" fillId="0" fontId="21" numFmtId="0" xfId="0" applyAlignment="1" applyBorder="1" applyFont="1">
      <alignment horizontal="center" vertical="center"/>
    </xf>
    <xf borderId="0" fillId="0" fontId="1" numFmtId="0" xfId="0" applyAlignment="1" applyFont="1">
      <alignment shrinkToFit="0" wrapText="1"/>
    </xf>
    <xf borderId="46" fillId="0" fontId="2" numFmtId="0" xfId="0" applyAlignment="1" applyBorder="1" applyFont="1">
      <alignment horizontal="center" shrinkToFit="0" wrapText="1"/>
    </xf>
    <xf borderId="8" fillId="0" fontId="6" numFmtId="0" xfId="0" applyAlignment="1" applyBorder="1" applyFont="1">
      <alignment horizontal="center" shrinkToFit="0" wrapText="1"/>
    </xf>
    <xf borderId="28" fillId="0" fontId="1" numFmtId="0" xfId="0" applyAlignment="1" applyBorder="1" applyFont="1">
      <alignment horizontal="center" shrinkToFit="0" wrapText="1"/>
    </xf>
    <xf borderId="28" fillId="9" fontId="1" numFmtId="0" xfId="0" applyAlignment="1" applyBorder="1" applyFill="1" applyFont="1">
      <alignment shrinkToFit="0" wrapText="1"/>
    </xf>
    <xf borderId="28" fillId="10" fontId="1" numFmtId="0" xfId="0" applyAlignment="1" applyBorder="1" applyFill="1" applyFont="1">
      <alignment shrinkToFit="0" wrapText="1"/>
    </xf>
    <xf borderId="28" fillId="0" fontId="1" numFmtId="1" xfId="0" applyAlignment="1" applyBorder="1" applyFont="1" applyNumberFormat="1">
      <alignment shrinkToFit="0" wrapText="1"/>
    </xf>
    <xf borderId="28" fillId="0" fontId="1" numFmtId="0" xfId="0" applyAlignment="1" applyBorder="1" applyFont="1">
      <alignment shrinkToFit="0" wrapText="1"/>
    </xf>
    <xf borderId="28" fillId="0" fontId="1" numFmtId="168" xfId="0" applyAlignment="1" applyBorder="1" applyFont="1" applyNumberFormat="1">
      <alignment shrinkToFit="0" wrapText="1"/>
    </xf>
    <xf borderId="28" fillId="0" fontId="1" numFmtId="168" xfId="0" applyAlignment="1" applyBorder="1" applyFont="1" applyNumberFormat="1">
      <alignment horizontal="right" shrinkToFit="0" wrapText="1"/>
    </xf>
    <xf borderId="29" fillId="11" fontId="6" numFmtId="2" xfId="0" applyAlignment="1" applyBorder="1" applyFill="1" applyFont="1" applyNumberFormat="1">
      <alignment horizontal="center" shrinkToFit="0" wrapText="1"/>
    </xf>
    <xf borderId="48" fillId="0" fontId="3" numFmtId="0" xfId="0" applyBorder="1" applyFont="1"/>
    <xf borderId="28" fillId="9" fontId="1" numFmtId="0" xfId="0" applyAlignment="1" applyBorder="1" applyFont="1">
      <alignment readingOrder="0" shrinkToFit="0" wrapText="1"/>
    </xf>
    <xf borderId="28" fillId="10" fontId="1" numFmtId="0" xfId="0" applyAlignment="1" applyBorder="1" applyFont="1">
      <alignment readingOrder="0" shrinkToFit="0" wrapText="1"/>
    </xf>
    <xf borderId="49" fillId="12" fontId="6" numFmtId="168" xfId="0" applyAlignment="1" applyBorder="1" applyFill="1" applyFont="1" applyNumberFormat="1">
      <alignment shrinkToFit="0" wrapText="1"/>
    </xf>
    <xf borderId="50" fillId="0" fontId="3" numFmtId="0" xfId="0" applyBorder="1" applyFont="1"/>
    <xf borderId="28" fillId="9" fontId="22" numFmtId="0" xfId="0" applyAlignment="1" applyBorder="1" applyFont="1">
      <alignment horizontal="center" shrinkToFit="0" vertical="center" wrapText="1"/>
    </xf>
    <xf borderId="28" fillId="10" fontId="22" numFmtId="0" xfId="0" applyAlignment="1" applyBorder="1" applyFont="1">
      <alignment horizontal="center" shrinkToFit="0" vertical="center" wrapText="1"/>
    </xf>
    <xf borderId="30" fillId="0" fontId="1" numFmtId="0" xfId="0" applyAlignment="1" applyBorder="1" applyFont="1">
      <alignment horizontal="center" shrinkToFit="0" wrapText="1"/>
    </xf>
    <xf borderId="51" fillId="9" fontId="1" numFmtId="0" xfId="0" applyAlignment="1" applyBorder="1" applyFont="1">
      <alignment shrinkToFit="0" wrapText="1"/>
    </xf>
    <xf borderId="51" fillId="10" fontId="1" numFmtId="0" xfId="0" applyAlignment="1" applyBorder="1" applyFont="1">
      <alignment horizontal="right" shrinkToFit="0" wrapText="1"/>
    </xf>
    <xf borderId="30" fillId="0" fontId="1" numFmtId="1" xfId="0" applyAlignment="1" applyBorder="1" applyFont="1" applyNumberFormat="1">
      <alignment horizontal="right" shrinkToFit="0" wrapText="1"/>
    </xf>
    <xf borderId="30" fillId="0" fontId="1" numFmtId="0" xfId="0" applyAlignment="1" applyBorder="1" applyFont="1">
      <alignment horizontal="right" shrinkToFit="0" wrapText="1"/>
    </xf>
    <xf borderId="30" fillId="0" fontId="1" numFmtId="168" xfId="0" applyAlignment="1" applyBorder="1" applyFont="1" applyNumberFormat="1">
      <alignment horizontal="right" shrinkToFit="0" wrapText="1"/>
    </xf>
    <xf borderId="7" fillId="0" fontId="1" numFmtId="168" xfId="0" applyAlignment="1" applyBorder="1" applyFont="1" applyNumberFormat="1">
      <alignment horizontal="right" shrinkToFit="0" wrapText="1"/>
    </xf>
    <xf borderId="28" fillId="10" fontId="1" numFmtId="0" xfId="0" applyAlignment="1" applyBorder="1" applyFont="1">
      <alignment horizontal="right" shrinkToFit="0" wrapText="1"/>
    </xf>
    <xf borderId="28" fillId="0" fontId="1" numFmtId="1" xfId="0" applyAlignment="1" applyBorder="1" applyFont="1" applyNumberFormat="1">
      <alignment horizontal="right" shrinkToFit="0" wrapText="1"/>
    </xf>
    <xf borderId="28" fillId="0" fontId="1" numFmtId="0" xfId="0" applyAlignment="1" applyBorder="1" applyFont="1">
      <alignment horizontal="right" shrinkToFit="0" wrapText="1"/>
    </xf>
    <xf borderId="25" fillId="0" fontId="1" numFmtId="168" xfId="0" applyAlignment="1" applyBorder="1" applyFont="1" applyNumberFormat="1">
      <alignment horizontal="right" shrinkToFit="0" wrapText="1"/>
    </xf>
    <xf borderId="28" fillId="10" fontId="1" numFmtId="0" xfId="0" applyAlignment="1" applyBorder="1" applyFont="1">
      <alignment horizontal="right" readingOrder="0" shrinkToFit="0" wrapText="1"/>
    </xf>
    <xf borderId="49" fillId="12" fontId="6" numFmtId="170" xfId="0" applyAlignment="1" applyBorder="1" applyFont="1" applyNumberFormat="1">
      <alignment shrinkToFit="0" wrapText="1"/>
    </xf>
    <xf borderId="8" fillId="0" fontId="1" numFmtId="0" xfId="0" applyAlignment="1" applyBorder="1" applyFont="1">
      <alignment horizontal="center"/>
    </xf>
    <xf borderId="28" fillId="0" fontId="1" numFmtId="0" xfId="0" applyAlignment="1" applyBorder="1" applyFont="1">
      <alignment horizontal="center"/>
    </xf>
    <xf borderId="28" fillId="9" fontId="1" numFmtId="0" xfId="0" applyAlignment="1" applyBorder="1" applyFont="1">
      <alignment readingOrder="0"/>
    </xf>
    <xf borderId="28" fillId="0" fontId="1" numFmtId="168" xfId="0" applyAlignment="1" applyBorder="1" applyFont="1" applyNumberFormat="1">
      <alignment horizontal="right"/>
    </xf>
    <xf borderId="29" fillId="11" fontId="6" numFmtId="2" xfId="0" applyAlignment="1" applyBorder="1" applyFont="1" applyNumberFormat="1">
      <alignment horizontal="center"/>
    </xf>
    <xf borderId="28" fillId="9" fontId="1" numFmtId="0" xfId="0" applyBorder="1" applyFont="1"/>
    <xf borderId="0" fillId="0" fontId="1" numFmtId="0" xfId="0" applyAlignment="1" applyFont="1">
      <alignment horizontal="right"/>
    </xf>
    <xf borderId="0" fillId="0" fontId="1" numFmtId="168" xfId="0" applyAlignment="1" applyFont="1" applyNumberFormat="1">
      <alignment horizontal="right"/>
    </xf>
    <xf borderId="0" fillId="0" fontId="1" numFmtId="0" xfId="0" applyAlignment="1" applyFont="1">
      <alignment horizontal="center" shrinkToFit="0" vertical="center" wrapText="1"/>
    </xf>
    <xf borderId="46" fillId="0" fontId="2" numFmtId="0" xfId="0" applyAlignment="1" applyBorder="1" applyFont="1">
      <alignment horizontal="center" shrinkToFit="0" vertical="center" wrapText="1"/>
    </xf>
    <xf borderId="28" fillId="9" fontId="1" numFmtId="0" xfId="0" applyAlignment="1" applyBorder="1" applyFont="1">
      <alignment horizontal="center" shrinkToFit="0" vertical="center" wrapText="1"/>
    </xf>
    <xf borderId="28" fillId="0" fontId="1" numFmtId="168" xfId="0" applyAlignment="1" applyBorder="1" applyFont="1" applyNumberFormat="1">
      <alignment horizontal="right" shrinkToFit="0" vertical="center" wrapText="1"/>
    </xf>
    <xf borderId="28" fillId="9" fontId="1" numFmtId="0" xfId="0" applyAlignment="1" applyBorder="1" applyFont="1">
      <alignment horizontal="center" readingOrder="0" shrinkToFit="0" vertical="center" wrapText="1"/>
    </xf>
    <xf borderId="28" fillId="10" fontId="1" numFmtId="0" xfId="0" applyAlignment="1" applyBorder="1" applyFont="1">
      <alignment horizontal="center" shrinkToFit="0" vertical="center" wrapText="1"/>
    </xf>
    <xf borderId="28" fillId="10" fontId="1" numFmtId="2" xfId="0" applyAlignment="1" applyBorder="1" applyFont="1" applyNumberFormat="1">
      <alignment horizontal="center" shrinkToFit="0" vertical="center" wrapText="1"/>
    </xf>
    <xf borderId="28" fillId="0" fontId="1" numFmtId="2" xfId="0" applyAlignment="1" applyBorder="1" applyFont="1" applyNumberFormat="1">
      <alignment horizontal="center" shrinkToFit="0" vertical="center" wrapText="1"/>
    </xf>
    <xf borderId="28" fillId="0" fontId="1" numFmtId="169" xfId="0" applyAlignment="1" applyBorder="1" applyFont="1" applyNumberFormat="1">
      <alignment horizontal="center" shrinkToFit="0" vertical="center" wrapText="1"/>
    </xf>
    <xf borderId="29" fillId="11" fontId="6" numFmtId="169" xfId="0" applyAlignment="1" applyBorder="1" applyFont="1" applyNumberFormat="1">
      <alignment horizontal="center" shrinkToFit="0" vertical="center" wrapText="1"/>
    </xf>
    <xf borderId="46" fillId="0" fontId="23" numFmtId="0" xfId="0" applyAlignment="1" applyBorder="1" applyFont="1">
      <alignment horizontal="center"/>
    </xf>
    <xf borderId="0" fillId="0" fontId="23" numFmtId="0" xfId="0" applyFont="1"/>
    <xf borderId="0" fillId="0" fontId="24" numFmtId="0" xfId="0" applyFont="1"/>
    <xf borderId="0" fillId="0" fontId="23" numFmtId="0" xfId="0" applyAlignment="1" applyFont="1">
      <alignment horizontal="center"/>
    </xf>
    <xf borderId="28" fillId="8" fontId="23" numFmtId="0" xfId="0" applyAlignment="1" applyBorder="1" applyFont="1">
      <alignment horizontal="center" shrinkToFit="0" vertical="center" wrapText="1"/>
    </xf>
    <xf borderId="29" fillId="5" fontId="23" numFmtId="0" xfId="0" applyAlignment="1" applyBorder="1" applyFont="1">
      <alignment horizontal="center" shrinkToFit="0" vertical="center" wrapText="1"/>
    </xf>
    <xf borderId="28" fillId="5" fontId="23" numFmtId="0" xfId="0" applyAlignment="1" applyBorder="1" applyFont="1">
      <alignment horizontal="left" vertical="center"/>
    </xf>
    <xf borderId="28" fillId="5" fontId="24" numFmtId="1" xfId="0" applyAlignment="1" applyBorder="1" applyFont="1" applyNumberFormat="1">
      <alignment horizontal="center" vertical="center"/>
    </xf>
    <xf borderId="28" fillId="5" fontId="24" numFmtId="9" xfId="0" applyAlignment="1" applyBorder="1" applyFont="1" applyNumberFormat="1">
      <alignment horizontal="center" vertical="center"/>
    </xf>
    <xf borderId="25" fillId="13" fontId="23" numFmtId="0" xfId="0" applyAlignment="1" applyBorder="1" applyFill="1" applyFont="1">
      <alignment horizontal="left" vertical="center"/>
    </xf>
    <xf borderId="28" fillId="13" fontId="23" numFmtId="1" xfId="0" applyAlignment="1" applyBorder="1" applyFont="1" applyNumberFormat="1">
      <alignment horizontal="center" vertical="center"/>
    </xf>
    <xf borderId="28" fillId="13" fontId="23" numFmtId="9" xfId="0" applyAlignment="1" applyBorder="1" applyFont="1" applyNumberFormat="1">
      <alignment horizontal="center" vertical="center"/>
    </xf>
    <xf borderId="28" fillId="5" fontId="23" numFmtId="0" xfId="0" applyAlignment="1" applyBorder="1" applyFont="1">
      <alignment horizontal="center" shrinkToFit="0" vertical="center" wrapText="1"/>
    </xf>
    <xf borderId="25" fillId="4" fontId="23" numFmtId="0" xfId="0" applyAlignment="1" applyBorder="1" applyFont="1">
      <alignment horizontal="center" vertical="center"/>
    </xf>
    <xf borderId="28" fillId="4" fontId="23" numFmtId="1" xfId="0" applyAlignment="1" applyBorder="1" applyFont="1" applyNumberFormat="1">
      <alignment horizontal="center" vertical="center"/>
    </xf>
    <xf borderId="28" fillId="4" fontId="23" numFmtId="9" xfId="0" applyAlignment="1" applyBorder="1" applyFont="1" applyNumberFormat="1">
      <alignment horizontal="center" vertical="center"/>
    </xf>
    <xf borderId="0" fillId="0" fontId="23" numFmtId="0" xfId="0" applyAlignment="1" applyFont="1">
      <alignment horizontal="center" shrinkToFit="0" vertical="center" wrapText="1"/>
    </xf>
    <xf borderId="1" fillId="14" fontId="25" numFmtId="1" xfId="0" applyAlignment="1" applyBorder="1" applyFill="1" applyFont="1" applyNumberFormat="1">
      <alignment horizontal="center" shrinkToFit="0" vertical="center" wrapText="1"/>
    </xf>
    <xf borderId="2" fillId="0" fontId="1" numFmtId="0" xfId="0" applyAlignment="1" applyBorder="1" applyFont="1">
      <alignment shrinkToFit="0" vertical="center" wrapText="1"/>
    </xf>
    <xf borderId="4" fillId="0" fontId="3" numFmtId="0" xfId="0" applyBorder="1" applyFont="1"/>
    <xf borderId="52" fillId="15" fontId="26" numFmtId="0" xfId="0" applyAlignment="1" applyBorder="1" applyFill="1" applyFont="1">
      <alignment horizontal="center" shrinkToFit="0" vertical="center" wrapText="1"/>
    </xf>
    <xf borderId="53" fillId="15" fontId="26" numFmtId="0" xfId="0" applyAlignment="1" applyBorder="1" applyFont="1">
      <alignment horizontal="center" shrinkToFit="0" vertical="center" wrapText="1"/>
    </xf>
    <xf borderId="53" fillId="15" fontId="17" numFmtId="0" xfId="0" applyAlignment="1" applyBorder="1" applyFont="1">
      <alignment horizontal="center" shrinkToFit="0" vertical="center" wrapText="1"/>
    </xf>
    <xf borderId="54" fillId="15" fontId="17" numFmtId="0" xfId="0" applyAlignment="1" applyBorder="1" applyFont="1">
      <alignment horizontal="center" shrinkToFit="0" vertical="center" wrapText="1"/>
    </xf>
    <xf borderId="52" fillId="5" fontId="27" numFmtId="0" xfId="0" applyAlignment="1" applyBorder="1" applyFont="1">
      <alignment horizontal="center" vertical="center"/>
    </xf>
    <xf borderId="52" fillId="5" fontId="12" numFmtId="0" xfId="0" applyAlignment="1" applyBorder="1" applyFont="1">
      <alignment horizontal="center" shrinkToFit="0" vertical="center" wrapText="1"/>
    </xf>
    <xf borderId="52" fillId="5" fontId="28" numFmtId="0" xfId="0" applyAlignment="1" applyBorder="1" applyFont="1">
      <alignment horizontal="center" shrinkToFit="0" vertical="center" wrapText="1"/>
    </xf>
    <xf borderId="55" fillId="5" fontId="28" numFmtId="0" xfId="0" applyAlignment="1" applyBorder="1" applyFont="1">
      <alignment horizontal="center" shrinkToFit="0" vertical="center" wrapText="1"/>
    </xf>
    <xf borderId="55" fillId="5" fontId="12" numFmtId="0" xfId="0" applyAlignment="1" applyBorder="1" applyFont="1">
      <alignment horizontal="center" shrinkToFit="0" vertical="center" wrapText="1"/>
    </xf>
    <xf borderId="52" fillId="16" fontId="12" numFmtId="0" xfId="0" applyAlignment="1" applyBorder="1" applyFill="1" applyFont="1">
      <alignment horizontal="center" shrinkToFit="0" vertical="center" wrapText="1"/>
    </xf>
    <xf borderId="28" fillId="0" fontId="29" numFmtId="0" xfId="0" applyAlignment="1" applyBorder="1" applyFont="1">
      <alignment vertical="center"/>
    </xf>
    <xf borderId="28" fillId="0" fontId="29" numFmtId="171" xfId="0" applyAlignment="1" applyBorder="1" applyFont="1" applyNumberFormat="1">
      <alignment vertical="center"/>
    </xf>
    <xf borderId="28" fillId="5" fontId="29" numFmtId="0" xfId="0" applyAlignment="1" applyBorder="1" applyFont="1">
      <alignment vertical="center"/>
    </xf>
    <xf borderId="28" fillId="0" fontId="29" numFmtId="0" xfId="0" applyAlignment="1" applyBorder="1" applyFont="1">
      <alignment shrinkToFit="0" vertical="center" wrapText="1"/>
    </xf>
    <xf borderId="52" fillId="5" fontId="30" numFmtId="0" xfId="0" applyAlignment="1" applyBorder="1" applyFont="1">
      <alignment horizontal="center" vertical="center"/>
    </xf>
    <xf borderId="52" fillId="0" fontId="27" numFmtId="0" xfId="0" applyAlignment="1" applyBorder="1" applyFont="1">
      <alignment horizontal="center" vertical="center"/>
    </xf>
    <xf borderId="56" fillId="5" fontId="30" numFmtId="0" xfId="0" applyAlignment="1" applyBorder="1" applyFont="1">
      <alignment horizontal="center" vertical="center"/>
    </xf>
    <xf borderId="56" fillId="5" fontId="12" numFmtId="0" xfId="0" applyAlignment="1" applyBorder="1" applyFont="1">
      <alignment horizontal="center" shrinkToFit="0" vertical="center" wrapText="1"/>
    </xf>
    <xf borderId="57" fillId="5" fontId="12" numFmtId="0" xfId="0" applyAlignment="1" applyBorder="1" applyFont="1">
      <alignment horizontal="center" shrinkToFit="0" vertical="center" wrapText="1"/>
    </xf>
    <xf borderId="58" fillId="5" fontId="12" numFmtId="0" xfId="0" applyAlignment="1" applyBorder="1" applyFont="1">
      <alignment horizontal="center" shrinkToFit="0" vertical="center" wrapText="1"/>
    </xf>
    <xf borderId="58" fillId="16" fontId="12" numFmtId="0" xfId="0" applyAlignment="1" applyBorder="1" applyFont="1">
      <alignment horizontal="center" shrinkToFit="0" vertical="center" wrapText="1"/>
    </xf>
    <xf borderId="56" fillId="5" fontId="28" numFmtId="0" xfId="0" applyAlignment="1" applyBorder="1" applyFont="1">
      <alignment horizontal="center" shrinkToFit="0" vertical="center" wrapText="1"/>
    </xf>
    <xf borderId="57" fillId="5" fontId="28" numFmtId="0" xfId="0" applyAlignment="1" applyBorder="1" applyFont="1">
      <alignment horizontal="center" shrinkToFit="0" vertical="center" wrapText="1"/>
    </xf>
    <xf borderId="58" fillId="5" fontId="28" numFmtId="0" xfId="0" applyAlignment="1" applyBorder="1" applyFont="1">
      <alignment horizontal="center" shrinkToFit="0" vertical="center" wrapText="1"/>
    </xf>
    <xf borderId="56" fillId="5" fontId="27" numFmtId="0" xfId="0" applyAlignment="1" applyBorder="1" applyFont="1">
      <alignment horizontal="center" vertical="center"/>
    </xf>
    <xf borderId="55" fillId="5" fontId="30" numFmtId="0" xfId="0" applyAlignment="1" applyBorder="1" applyFont="1">
      <alignment horizontal="center" vertical="center"/>
    </xf>
    <xf borderId="55" fillId="5" fontId="27" numFmtId="0" xfId="0" applyAlignment="1" applyBorder="1" applyFont="1">
      <alignment horizontal="center" vertical="center"/>
    </xf>
    <xf borderId="52" fillId="0" fontId="29" numFmtId="0" xfId="0" applyAlignment="1" applyBorder="1" applyFont="1">
      <alignment horizontal="center" vertical="center"/>
    </xf>
    <xf borderId="52" fillId="0" fontId="12" numFmtId="0" xfId="0" applyAlignment="1" applyBorder="1" applyFont="1">
      <alignment horizontal="center" shrinkToFit="0" vertical="center" wrapText="1"/>
    </xf>
    <xf borderId="59" fillId="5" fontId="12" numFmtId="0" xfId="0" applyAlignment="1" applyBorder="1" applyFont="1">
      <alignment horizontal="center" shrinkToFit="0" vertical="center" wrapText="1"/>
    </xf>
    <xf borderId="60" fillId="5" fontId="12" numFmtId="0" xfId="0" applyAlignment="1" applyBorder="1" applyFont="1">
      <alignment horizontal="center" shrinkToFit="0" vertical="center" wrapText="1"/>
    </xf>
    <xf borderId="1" fillId="0" fontId="10" numFmtId="0" xfId="0" applyAlignment="1" applyBorder="1" applyFont="1">
      <alignment horizontal="center"/>
    </xf>
    <xf borderId="1" fillId="0" fontId="10" numFmtId="0" xfId="0" applyAlignment="1" applyBorder="1" applyFont="1">
      <alignment horizontal="center" vertical="center"/>
    </xf>
    <xf borderId="29" fillId="0" fontId="10" numFmtId="0" xfId="0" applyAlignment="1" applyBorder="1" applyFont="1">
      <alignment horizontal="center"/>
    </xf>
    <xf borderId="0" fillId="0" fontId="10" numFmtId="0" xfId="0" applyAlignment="1" applyFont="1">
      <alignment horizontal="center"/>
    </xf>
    <xf borderId="29" fillId="0" fontId="15" numFmtId="0" xfId="0" applyAlignment="1" applyBorder="1" applyFont="1">
      <alignment horizontal="left" shrinkToFit="0" vertical="center" wrapText="1"/>
    </xf>
    <xf borderId="1" fillId="0" fontId="15" numFmtId="0" xfId="0" applyAlignment="1" applyBorder="1" applyFont="1">
      <alignment horizontal="center"/>
    </xf>
    <xf borderId="1" fillId="0" fontId="15" numFmtId="0" xfId="0" applyBorder="1" applyFont="1"/>
    <xf borderId="29" fillId="0" fontId="15" numFmtId="0" xfId="0" applyBorder="1" applyFont="1"/>
    <xf borderId="0" fillId="0" fontId="15" numFmtId="0" xfId="0" applyFont="1"/>
    <xf borderId="4" fillId="0" fontId="15" numFmtId="0" xfId="0" applyAlignment="1" applyBorder="1" applyFont="1">
      <alignment horizontal="center"/>
    </xf>
    <xf borderId="4" fillId="0" fontId="15" numFmtId="0" xfId="0" applyBorder="1" applyFont="1"/>
    <xf borderId="48" fillId="0" fontId="15" numFmtId="0" xfId="0" applyBorder="1" applyFont="1"/>
    <xf borderId="29" fillId="0" fontId="15" numFmtId="0" xfId="0" applyAlignment="1" applyBorder="1" applyFont="1">
      <alignment horizontal="center" shrinkToFit="0" vertical="center" wrapText="1"/>
    </xf>
    <xf borderId="1" fillId="0" fontId="10" numFmtId="0" xfId="0" applyBorder="1" applyFont="1"/>
    <xf borderId="61" fillId="0" fontId="10" numFmtId="0" xfId="0" applyAlignment="1" applyBorder="1" applyFont="1">
      <alignment horizontal="left" vertical="center"/>
    </xf>
    <xf borderId="61" fillId="0" fontId="10" numFmtId="0" xfId="0" applyAlignment="1" applyBorder="1" applyFont="1">
      <alignment horizontal="center"/>
    </xf>
    <xf borderId="61" fillId="0" fontId="10" numFmtId="0" xfId="0" applyBorder="1" applyFont="1"/>
    <xf borderId="29" fillId="0" fontId="10" numFmtId="0" xfId="0" applyBorder="1" applyFont="1"/>
    <xf borderId="0" fillId="0" fontId="10" numFmtId="0" xfId="0" applyFont="1"/>
    <xf borderId="29" fillId="0" fontId="15" numFmtId="0" xfId="0" applyAlignment="1" applyBorder="1" applyFont="1">
      <alignment horizontal="left" vertical="center"/>
    </xf>
    <xf borderId="62" fillId="0" fontId="15" numFmtId="0" xfId="0" applyBorder="1" applyFont="1"/>
    <xf borderId="1" fillId="0" fontId="15" numFmtId="0" xfId="0" applyAlignment="1" applyBorder="1" applyFont="1">
      <alignment horizontal="left" vertical="center"/>
    </xf>
    <xf borderId="1" fillId="0" fontId="15" numFmtId="0" xfId="0" applyAlignment="1" applyBorder="1" applyFont="1">
      <alignment horizontal="left" shrinkToFit="0" vertical="center" wrapText="1"/>
    </xf>
    <xf borderId="25" fillId="0" fontId="10" numFmtId="0" xfId="0" applyBorder="1" applyFont="1"/>
    <xf borderId="63" fillId="0" fontId="10" numFmtId="0" xfId="0" applyAlignment="1" applyBorder="1" applyFont="1">
      <alignment horizontal="left" vertical="center"/>
    </xf>
    <xf borderId="63" fillId="0" fontId="10" numFmtId="0" xfId="0" applyAlignment="1" applyBorder="1" applyFont="1">
      <alignment horizontal="center"/>
    </xf>
    <xf borderId="63" fillId="0" fontId="10" numFmtId="0" xfId="0" applyBorder="1" applyFont="1"/>
    <xf borderId="28" fillId="17" fontId="10" numFmtId="0" xfId="0" applyBorder="1" applyFill="1" applyFont="1"/>
  </cellXfs>
  <cellStyles count="1">
    <cellStyle xfId="0" name="Normal" builtinId="0"/>
  </cellStyles>
  <dxfs count="8">
    <dxf>
      <font/>
      <numFmt numFmtId="0" formatCode="0\°"/>
      <fill>
        <patternFill patternType="none"/>
      </fill>
      <border/>
    </dxf>
    <dxf>
      <font/>
      <numFmt numFmtId="0" formatCode="0.00"/>
      <fill>
        <patternFill patternType="none"/>
      </fill>
      <border/>
    </dxf>
    <dxf>
      <font/>
      <fill>
        <patternFill patternType="solid">
          <fgColor theme="0"/>
          <bgColor theme="0"/>
        </patternFill>
      </fill>
      <border/>
    </dxf>
    <dxf>
      <font/>
      <numFmt numFmtId="0" formatCode="0\´"/>
      <fill>
        <patternFill patternType="none"/>
      </fill>
      <border/>
    </dxf>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B4C6E7"/>
          <bgColor rgb="FFB4C6E7"/>
        </patternFill>
      </fill>
      <border/>
    </dxf>
  </dxfs>
  <tableStyles count="1">
    <tableStyle count="3" pivot="0" name="Vuelos-style">
      <tableStyleElement dxfId="5" type="headerRow"/>
      <tableStyleElement dxfId="6" type="firstRowStripe"/>
      <tableStyleElement dxfId="7"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3600">
                <a:solidFill>
                  <a:srgbClr val="000000"/>
                </a:solidFill>
                <a:latin typeface="Arial"/>
              </a:defRPr>
            </a:pPr>
            <a:r>
              <a:rPr b="1" i="0" sz="3600">
                <a:solidFill>
                  <a:srgbClr val="000000"/>
                </a:solidFill>
                <a:latin typeface="Arial"/>
              </a:rPr>
              <a:t>Total de emisiones de GEI</a:t>
            </a:r>
          </a:p>
        </c:rich>
      </c:tx>
      <c:overlay val="0"/>
    </c:title>
    <c:plotArea>
      <c:layout/>
      <c:barChart>
        <c:barDir val="bar"/>
        <c:ser>
          <c:idx val="0"/>
          <c:order val="0"/>
          <c:spPr>
            <a:solidFill>
              <a:schemeClr val="accent2"/>
            </a:solidFill>
            <a:ln cmpd="sng">
              <a:solidFill>
                <a:srgbClr val="000000"/>
              </a:solidFill>
            </a:ln>
          </c:spPr>
          <c:dLbls>
            <c:numFmt formatCode="General" sourceLinked="1"/>
            <c:txPr>
              <a:bodyPr/>
              <a:lstStyle/>
              <a:p>
                <a:pPr lvl="0">
                  <a:defRPr b="1" i="0" sz="3000">
                    <a:solidFill>
                      <a:srgbClr val="000000"/>
                    </a:solidFill>
                    <a:latin typeface="Arial"/>
                  </a:defRPr>
                </a:pPr>
              </a:p>
            </c:txPr>
            <c:showLegendKey val="0"/>
            <c:showVal val="1"/>
            <c:showCatName val="0"/>
            <c:showSerName val="0"/>
            <c:showPercent val="0"/>
            <c:showBubbleSize val="0"/>
          </c:dLbls>
          <c:val>
            <c:numRef>
              <c:f>Resultados!$D$9</c:f>
              <c:numCache/>
            </c:numRef>
          </c:val>
        </c:ser>
        <c:ser>
          <c:idx val="1"/>
          <c:order val="1"/>
          <c:spPr>
            <a:solidFill>
              <a:schemeClr val="accent2"/>
            </a:solidFill>
            <a:ln cmpd="sng">
              <a:solidFill>
                <a:srgbClr val="000000"/>
              </a:solidFill>
            </a:ln>
          </c:spPr>
          <c:val>
            <c:numRef>
              <c:f>Resultados!$D$11</c:f>
              <c:numCache/>
            </c:numRef>
          </c:val>
        </c:ser>
        <c:ser>
          <c:idx val="2"/>
          <c:order val="2"/>
          <c:spPr>
            <a:solidFill>
              <a:schemeClr val="accent3"/>
            </a:solidFill>
            <a:ln cmpd="sng">
              <a:solidFill>
                <a:srgbClr val="000000"/>
              </a:solidFill>
            </a:ln>
          </c:spPr>
          <c:val>
            <c:numRef>
              <c:f>Resultados!$D$12</c:f>
              <c:numCache/>
            </c:numRef>
          </c:val>
        </c:ser>
        <c:axId val="1832004206"/>
        <c:axId val="449772154"/>
      </c:barChart>
      <c:catAx>
        <c:axId val="183200420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3000">
                <a:solidFill>
                  <a:srgbClr val="000000"/>
                </a:solidFill>
                <a:latin typeface="Arial"/>
              </a:defRPr>
            </a:pPr>
          </a:p>
        </c:txPr>
        <c:crossAx val="449772154"/>
      </c:catAx>
      <c:valAx>
        <c:axId val="449772154"/>
        <c:scaling>
          <c:orientation val="minMax"/>
        </c:scaling>
        <c:delete val="0"/>
        <c:axPos val="b"/>
        <c:majorGridlines>
          <c:spPr>
            <a:ln>
              <a:solidFill>
                <a:srgbClr val="B7B7B7"/>
              </a:solidFill>
            </a:ln>
          </c:spPr>
        </c:majorGridlines>
        <c:title>
          <c:tx>
            <c:rich>
              <a:bodyPr/>
              <a:lstStyle/>
              <a:p>
                <a:pPr lvl="0">
                  <a:defRPr b="1" i="0" sz="3000">
                    <a:solidFill>
                      <a:srgbClr val="000000"/>
                    </a:solidFill>
                    <a:latin typeface="Arial"/>
                  </a:defRPr>
                </a:pPr>
                <a:r>
                  <a:rPr b="1" i="0" sz="3000">
                    <a:solidFill>
                      <a:srgbClr val="000000"/>
                    </a:solidFill>
                    <a:latin typeface="Arial"/>
                  </a:rPr>
                  <a:t>Toneladas de CO2 equivalentes</a:t>
                </a:r>
              </a:p>
            </c:rich>
          </c:tx>
          <c:overlay val="0"/>
        </c:title>
        <c:numFmt formatCode="General" sourceLinked="1"/>
        <c:majorTickMark val="none"/>
        <c:minorTickMark val="none"/>
        <c:tickLblPos val="nextTo"/>
        <c:spPr>
          <a:ln/>
        </c:spPr>
        <c:txPr>
          <a:bodyPr/>
          <a:lstStyle/>
          <a:p>
            <a:pPr lvl="0">
              <a:defRPr b="1" i="0" sz="3000">
                <a:solidFill>
                  <a:srgbClr val="000000"/>
                </a:solidFill>
                <a:latin typeface="Arial"/>
              </a:defRPr>
            </a:pPr>
          </a:p>
        </c:txPr>
        <c:crossAx val="1832004206"/>
        <c:crosses val="max"/>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3600">
                <a:solidFill>
                  <a:srgbClr val="000000"/>
                </a:solidFill>
                <a:latin typeface="Arial"/>
              </a:defRPr>
            </a:pPr>
            <a:r>
              <a:rPr b="1" i="0" sz="3600">
                <a:solidFill>
                  <a:srgbClr val="000000"/>
                </a:solidFill>
                <a:latin typeface="Arial"/>
              </a:rPr>
              <a:t>Emisiones directas (Alcance 1)</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b="0" i="0" sz="3000">
                    <a:solidFill>
                      <a:srgbClr val="000000"/>
                    </a:solidFill>
                    <a:latin typeface="Arial"/>
                  </a:defRPr>
                </a:pPr>
              </a:p>
            </c:txPr>
            <c:showLegendKey val="0"/>
            <c:showVal val="1"/>
            <c:showCatName val="0"/>
            <c:showSerName val="0"/>
            <c:showPercent val="0"/>
            <c:showBubbleSize val="0"/>
          </c:dLbls>
          <c:cat>
            <c:strRef>
              <c:f>Resultados!$C$6:$C$8</c:f>
            </c:strRef>
          </c:cat>
          <c:val>
            <c:numRef>
              <c:f>Resultados!$D$6:$D$8</c:f>
              <c:numCache/>
            </c:numRef>
          </c:val>
        </c:ser>
        <c:axId val="2143465953"/>
        <c:axId val="1028221036"/>
      </c:barChart>
      <c:catAx>
        <c:axId val="21434659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3000">
                <a:solidFill>
                  <a:srgbClr val="000000"/>
                </a:solidFill>
                <a:latin typeface="Arial"/>
              </a:defRPr>
            </a:pPr>
          </a:p>
        </c:txPr>
        <c:crossAx val="1028221036"/>
      </c:catAx>
      <c:valAx>
        <c:axId val="1028221036"/>
        <c:scaling>
          <c:orientation val="minMax"/>
        </c:scaling>
        <c:delete val="0"/>
        <c:axPos val="l"/>
        <c:majorGridlines>
          <c:spPr>
            <a:ln>
              <a:solidFill>
                <a:srgbClr val="B7B7B7"/>
              </a:solidFill>
            </a:ln>
          </c:spPr>
        </c:majorGridlines>
        <c:title>
          <c:tx>
            <c:rich>
              <a:bodyPr/>
              <a:lstStyle/>
              <a:p>
                <a:pPr lvl="0">
                  <a:defRPr b="1" i="0" sz="3000">
                    <a:solidFill>
                      <a:srgbClr val="000000"/>
                    </a:solidFill>
                    <a:latin typeface="Arial"/>
                  </a:defRPr>
                </a:pPr>
                <a:r>
                  <a:rPr b="1" i="0" sz="3000">
                    <a:solidFill>
                      <a:srgbClr val="000000"/>
                    </a:solidFill>
                    <a:latin typeface="Arial"/>
                  </a:rPr>
                  <a:t>Toneladas de CO2 equivalentes</a:t>
                </a:r>
              </a:p>
            </c:rich>
          </c:tx>
          <c:overlay val="0"/>
        </c:title>
        <c:numFmt formatCode="General" sourceLinked="1"/>
        <c:majorTickMark val="none"/>
        <c:minorTickMark val="none"/>
        <c:tickLblPos val="nextTo"/>
        <c:spPr>
          <a:ln/>
        </c:spPr>
        <c:txPr>
          <a:bodyPr/>
          <a:lstStyle/>
          <a:p>
            <a:pPr lvl="0">
              <a:defRPr b="0" i="0" sz="3000">
                <a:solidFill>
                  <a:srgbClr val="000000"/>
                </a:solidFill>
                <a:latin typeface="Arial"/>
              </a:defRPr>
            </a:pPr>
          </a:p>
        </c:txPr>
        <c:crossAx val="2143465953"/>
      </c:valAx>
    </c:plotArea>
    <c:plotVisOnly val="1"/>
  </c:chart>
  <c:spPr>
    <a:solidFill>
      <a:schemeClr val="lt1"/>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3600">
                <a:solidFill>
                  <a:srgbClr val="757575"/>
                </a:solidFill>
                <a:latin typeface="Calibri"/>
              </a:defRPr>
            </a:pPr>
            <a:r>
              <a:rPr b="0" i="0" sz="3600">
                <a:solidFill>
                  <a:srgbClr val="757575"/>
                </a:solidFill>
                <a:latin typeface="Calibri"/>
              </a:rPr>
              <a:t>Porcentaje de emisiones directas e indirectas</a:t>
            </a:r>
          </a:p>
        </c:rich>
      </c:tx>
      <c:overlay val="0"/>
    </c:title>
    <c:plotArea>
      <c:layout/>
      <c:doughnutChart>
        <c:varyColors val="1"/>
        <c:ser>
          <c:idx val="0"/>
          <c:order val="0"/>
          <c:dPt>
            <c:idx val="0"/>
            <c:spPr>
              <a:solidFill>
                <a:schemeClr val="accent1"/>
              </a:solidFill>
            </c:spPr>
          </c:dPt>
          <c:dLbls>
            <c:showLegendKey val="0"/>
            <c:showVal val="0"/>
            <c:showCatName val="0"/>
            <c:showSerName val="0"/>
            <c:showPercent val="1"/>
            <c:showBubbleSize val="0"/>
            <c:showLeaderLines val="1"/>
          </c:dLbls>
          <c:cat>
            <c:strRef>
              <c:f>Resultados!$B$9</c:f>
            </c:strRef>
          </c:cat>
          <c:val>
            <c:numRef>
              <c:f>Resultados!$B$11</c:f>
              <c:numCache/>
            </c:numRef>
          </c:val>
        </c:ser>
        <c:dLbls>
          <c:showLegendKey val="0"/>
          <c:showVal val="0"/>
          <c:showCatName val="0"/>
          <c:showSerName val="0"/>
          <c:showPercent val="0"/>
          <c:showBubbleSize val="0"/>
        </c:dLbls>
        <c:holeSize val="50"/>
      </c:doughnutChart>
    </c:plotArea>
    <c:legend>
      <c:legendPos val="b"/>
      <c:overlay val="0"/>
      <c:txPr>
        <a:bodyPr/>
        <a:lstStyle/>
        <a:p>
          <a:pPr lvl="0">
            <a:defRPr b="0" i="0" sz="3000">
              <a:solidFill>
                <a:srgbClr val="1A1A1A"/>
              </a:solidFill>
              <a:latin typeface="Calibri"/>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752475</xdr:colOff>
      <xdr:row>18</xdr:row>
      <xdr:rowOff>28575</xdr:rowOff>
    </xdr:from>
    <xdr:ext cx="1038225" cy="8858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514350</xdr:colOff>
      <xdr:row>10</xdr:row>
      <xdr:rowOff>171450</xdr:rowOff>
    </xdr:from>
    <xdr:ext cx="9810750" cy="12954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85725</xdr:colOff>
      <xdr:row>19</xdr:row>
      <xdr:rowOff>9525</xdr:rowOff>
    </xdr:from>
    <xdr:ext cx="790575" cy="6762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34</xdr:row>
      <xdr:rowOff>66675</xdr:rowOff>
    </xdr:from>
    <xdr:ext cx="609600" cy="6286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419100</xdr:colOff>
      <xdr:row>39</xdr:row>
      <xdr:rowOff>9525</xdr:rowOff>
    </xdr:from>
    <xdr:ext cx="1019175" cy="1181100"/>
    <xdr:pic>
      <xdr:nvPicPr>
        <xdr:cNvPr descr="Resultado de imagen para ARBOL PNG"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504825</xdr:colOff>
      <xdr:row>2</xdr:row>
      <xdr:rowOff>504825</xdr:rowOff>
    </xdr:from>
    <xdr:ext cx="26603325" cy="622935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523875</xdr:colOff>
      <xdr:row>15</xdr:row>
      <xdr:rowOff>123825</xdr:rowOff>
    </xdr:from>
    <xdr:ext cx="24307800" cy="854392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561975</xdr:colOff>
      <xdr:row>14</xdr:row>
      <xdr:rowOff>361950</xdr:rowOff>
    </xdr:from>
    <xdr:ext cx="26479500" cy="757237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22</xdr:col>
      <xdr:colOff>190500</xdr:colOff>
      <xdr:row>67</xdr:row>
      <xdr:rowOff>38100</xdr:rowOff>
    </xdr:from>
    <xdr:ext cx="4229100" cy="4895850"/>
    <xdr:pic>
      <xdr:nvPicPr>
        <xdr:cNvPr descr="Resultado de imagen para ARBOL PNG" id="0" name="image5.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888" displayName="Table_1" name="Table_1" id="1">
  <tableColumns count="8">
    <tableColumn name="NombreOrigen" id="1"/>
    <tableColumn name="NombreDestino" id="2"/>
    <tableColumn name="Columna1" id="3"/>
    <tableColumn name="Origen" id="4"/>
    <tableColumn name="Destino" id="5"/>
    <tableColumn name="Distancia(Km)" id="6"/>
    <tableColumn name="EmisionesEconómica" id="7"/>
    <tableColumn name="EmisionesEjecutivas" id="8"/>
  </tableColumns>
  <tableStyleInfo name="Vuel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SBHGS@jbss.com" TargetMode="External"/><Relationship Id="rId3" Type="http://schemas.openxmlformats.org/officeDocument/2006/relationships/drawing" Target="../drawings/drawing4.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https://www1.upme.gov.co/Normatividad/843_2016.pdf"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0.1" defaultRowHeight="15.0"/>
  <cols>
    <col customWidth="1" min="1" max="1" width="5.8"/>
    <col customWidth="1" min="2" max="11" width="11.5"/>
    <col customWidth="1" min="12" max="26" width="10.5"/>
  </cols>
  <sheetData>
    <row r="2">
      <c r="B2" s="1"/>
      <c r="C2" s="2"/>
      <c r="D2" s="2"/>
      <c r="E2" s="2"/>
      <c r="F2" s="2"/>
      <c r="G2" s="2"/>
      <c r="H2" s="2"/>
      <c r="I2" s="2"/>
      <c r="J2" s="2"/>
      <c r="K2" s="3"/>
    </row>
    <row r="3">
      <c r="B3" s="4" t="s">
        <v>0</v>
      </c>
      <c r="K3" s="5"/>
    </row>
    <row r="4" ht="26.25" customHeight="1">
      <c r="B4" s="4" t="s">
        <v>1</v>
      </c>
      <c r="K4" s="5"/>
    </row>
    <row r="5" ht="63.75" customHeight="1">
      <c r="B5" s="6" t="s">
        <v>2</v>
      </c>
      <c r="K5" s="5"/>
    </row>
    <row r="6">
      <c r="B6" s="7"/>
      <c r="C6" s="8"/>
      <c r="D6" s="8"/>
      <c r="E6" s="8"/>
      <c r="F6" s="8"/>
      <c r="G6" s="8"/>
      <c r="H6" s="8"/>
      <c r="I6" s="8"/>
      <c r="K6" s="9"/>
    </row>
    <row r="7">
      <c r="B7" s="4" t="s">
        <v>3</v>
      </c>
      <c r="K7" s="5"/>
    </row>
    <row r="8">
      <c r="B8" s="7"/>
      <c r="C8" s="8"/>
      <c r="D8" s="8"/>
      <c r="E8" s="8"/>
      <c r="F8" s="8"/>
      <c r="G8" s="8"/>
      <c r="H8" s="8"/>
      <c r="I8" s="8"/>
      <c r="K8" s="9"/>
    </row>
    <row r="9">
      <c r="B9" s="7"/>
      <c r="C9" s="8"/>
      <c r="D9" s="8"/>
      <c r="E9" s="8"/>
      <c r="F9" s="8"/>
      <c r="G9" s="8"/>
      <c r="H9" s="8"/>
      <c r="I9" s="8"/>
      <c r="K9" s="9"/>
    </row>
    <row r="10">
      <c r="B10" s="10"/>
      <c r="C10" s="11" t="s">
        <v>4</v>
      </c>
      <c r="F10" s="12">
        <v>2024.0</v>
      </c>
      <c r="G10" s="8"/>
      <c r="H10" s="8"/>
      <c r="I10" s="8"/>
      <c r="K10" s="9"/>
    </row>
    <row r="11">
      <c r="B11" s="7"/>
      <c r="C11" s="8"/>
      <c r="D11" s="8"/>
      <c r="E11" s="8"/>
      <c r="F11" s="8"/>
      <c r="G11" s="8"/>
      <c r="H11" s="8"/>
      <c r="I11" s="8"/>
      <c r="K11" s="9"/>
    </row>
    <row r="12">
      <c r="B12" s="7"/>
      <c r="C12" s="8"/>
      <c r="D12" s="8"/>
      <c r="E12" s="8"/>
      <c r="F12" s="8"/>
      <c r="G12" s="8"/>
      <c r="H12" s="8"/>
      <c r="I12" s="8"/>
      <c r="K12" s="9"/>
    </row>
    <row r="13">
      <c r="B13" s="7"/>
      <c r="C13" s="8"/>
      <c r="D13" s="8"/>
      <c r="E13" s="8"/>
      <c r="F13" s="8"/>
      <c r="G13" s="8"/>
      <c r="H13" s="8"/>
      <c r="I13" s="8"/>
      <c r="K13" s="9"/>
    </row>
    <row r="14">
      <c r="B14" s="4"/>
      <c r="K14" s="5"/>
    </row>
    <row r="15">
      <c r="B15" s="13"/>
      <c r="K15" s="5"/>
    </row>
    <row r="16">
      <c r="B16" s="13"/>
      <c r="K16" s="5"/>
    </row>
    <row r="17">
      <c r="B17" s="10"/>
      <c r="K17" s="9"/>
    </row>
    <row r="18">
      <c r="B18" s="4"/>
      <c r="K18" s="5"/>
    </row>
    <row r="19">
      <c r="B19" s="4"/>
      <c r="K19" s="5"/>
    </row>
    <row r="20">
      <c r="B20" s="10"/>
      <c r="K20" s="9"/>
    </row>
    <row r="21" ht="15.75" customHeight="1">
      <c r="B21" s="10"/>
      <c r="K21" s="9"/>
    </row>
    <row r="22" ht="15.75" customHeight="1">
      <c r="B22" s="10"/>
      <c r="K22" s="9"/>
    </row>
    <row r="23" ht="30.75" customHeight="1">
      <c r="B23" s="14" t="s">
        <v>5</v>
      </c>
      <c r="K23" s="5"/>
    </row>
    <row r="24" ht="15.75" customHeight="1">
      <c r="B24" s="15"/>
      <c r="C24" s="16"/>
      <c r="D24" s="16"/>
      <c r="E24" s="16"/>
      <c r="F24" s="16"/>
      <c r="G24" s="16"/>
      <c r="H24" s="16"/>
      <c r="I24" s="16"/>
      <c r="J24" s="16"/>
      <c r="K24" s="17"/>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18:K18"/>
    <mergeCell ref="B19:K19"/>
    <mergeCell ref="B23:K23"/>
    <mergeCell ref="B3:K3"/>
    <mergeCell ref="B4:K4"/>
    <mergeCell ref="B5:K5"/>
    <mergeCell ref="B7:K7"/>
    <mergeCell ref="B14:K14"/>
    <mergeCell ref="B15:K15"/>
    <mergeCell ref="B16:K1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4.0"/>
    <col customWidth="1" min="2" max="2" width="16.7"/>
    <col customWidth="1" min="3" max="3" width="16.3"/>
    <col customWidth="1" min="4" max="4" width="16.5"/>
    <col customWidth="1" min="5" max="5" width="15.5"/>
    <col customWidth="1" min="6" max="6" width="17.1"/>
    <col customWidth="1" min="7" max="8" width="16.7"/>
    <col customWidth="1" min="9" max="9" width="18.0"/>
    <col customWidth="1" min="10" max="10" width="17.2"/>
    <col customWidth="1" min="11" max="11" width="16.2"/>
    <col customWidth="1" min="12" max="12" width="17.4"/>
    <col customWidth="1" min="13" max="26" width="10.5"/>
  </cols>
  <sheetData>
    <row r="1" ht="48.75" customHeight="1">
      <c r="A1" s="18" t="s">
        <v>6</v>
      </c>
      <c r="B1" s="19"/>
      <c r="C1" s="19"/>
      <c r="D1" s="19"/>
      <c r="E1" s="19"/>
      <c r="F1" s="19"/>
      <c r="G1" s="19"/>
      <c r="H1" s="19"/>
      <c r="I1" s="19"/>
      <c r="J1" s="19"/>
      <c r="K1" s="19"/>
      <c r="L1" s="20"/>
      <c r="M1" s="21"/>
      <c r="N1" s="21"/>
      <c r="O1" s="21"/>
      <c r="P1" s="21"/>
      <c r="Q1" s="21"/>
      <c r="R1" s="21"/>
      <c r="S1" s="21"/>
      <c r="T1" s="21"/>
      <c r="U1" s="21"/>
      <c r="V1" s="21"/>
      <c r="W1" s="21"/>
      <c r="X1" s="21"/>
      <c r="Y1" s="21"/>
      <c r="Z1" s="21"/>
    </row>
    <row r="2">
      <c r="A2" s="22" t="s">
        <v>7</v>
      </c>
      <c r="B2" s="23"/>
      <c r="C2" s="23"/>
      <c r="D2" s="23"/>
      <c r="E2" s="23"/>
      <c r="F2" s="23"/>
      <c r="G2" s="23"/>
      <c r="H2" s="23"/>
      <c r="I2" s="23"/>
      <c r="J2" s="23"/>
      <c r="K2" s="23"/>
      <c r="L2" s="24"/>
      <c r="M2" s="21"/>
      <c r="N2" s="21"/>
      <c r="O2" s="21"/>
      <c r="P2" s="21"/>
      <c r="Q2" s="21"/>
      <c r="R2" s="21"/>
      <c r="S2" s="21"/>
      <c r="T2" s="21"/>
      <c r="U2" s="21"/>
      <c r="V2" s="21"/>
      <c r="W2" s="21"/>
      <c r="X2" s="21"/>
      <c r="Y2" s="21"/>
      <c r="Z2" s="21"/>
    </row>
    <row r="3">
      <c r="A3" s="25"/>
      <c r="B3" s="26"/>
      <c r="C3" s="26"/>
      <c r="D3" s="26"/>
      <c r="E3" s="26"/>
      <c r="F3" s="26"/>
      <c r="G3" s="26"/>
      <c r="H3" s="26"/>
      <c r="I3" s="26"/>
      <c r="J3" s="26"/>
      <c r="K3" s="26"/>
      <c r="L3" s="27"/>
      <c r="M3" s="21"/>
      <c r="N3" s="21"/>
      <c r="O3" s="21"/>
      <c r="P3" s="21"/>
      <c r="Q3" s="21"/>
      <c r="R3" s="21"/>
      <c r="S3" s="21"/>
      <c r="T3" s="21"/>
      <c r="U3" s="21"/>
      <c r="V3" s="21"/>
      <c r="W3" s="21"/>
      <c r="X3" s="21"/>
      <c r="Y3" s="21"/>
      <c r="Z3" s="21"/>
    </row>
    <row r="4" ht="39.0" customHeight="1">
      <c r="A4" s="28" t="s">
        <v>8</v>
      </c>
      <c r="B4" s="29"/>
      <c r="C4" s="29"/>
      <c r="D4" s="29"/>
      <c r="E4" s="29"/>
      <c r="F4" s="29"/>
      <c r="G4" s="29"/>
      <c r="H4" s="29"/>
      <c r="I4" s="29"/>
      <c r="J4" s="29"/>
      <c r="K4" s="29"/>
      <c r="L4" s="30"/>
      <c r="M4" s="21"/>
      <c r="N4" s="21"/>
      <c r="O4" s="21"/>
      <c r="P4" s="21"/>
      <c r="Q4" s="21"/>
      <c r="R4" s="21"/>
      <c r="S4" s="21"/>
      <c r="T4" s="21"/>
      <c r="U4" s="21"/>
      <c r="V4" s="21"/>
      <c r="W4" s="21"/>
      <c r="X4" s="21"/>
      <c r="Y4" s="21"/>
      <c r="Z4" s="21"/>
    </row>
    <row r="5" ht="60.75" customHeight="1">
      <c r="A5" s="28" t="s">
        <v>9</v>
      </c>
      <c r="B5" s="29"/>
      <c r="C5" s="29"/>
      <c r="D5" s="29"/>
      <c r="E5" s="29"/>
      <c r="F5" s="29"/>
      <c r="G5" s="29"/>
      <c r="H5" s="29"/>
      <c r="I5" s="29"/>
      <c r="J5" s="29"/>
      <c r="K5" s="29"/>
      <c r="L5" s="30"/>
      <c r="M5" s="21"/>
      <c r="N5" s="21"/>
      <c r="O5" s="21"/>
      <c r="P5" s="21"/>
      <c r="Q5" s="21"/>
      <c r="R5" s="21"/>
      <c r="S5" s="21"/>
      <c r="T5" s="21"/>
      <c r="U5" s="21"/>
      <c r="V5" s="21"/>
      <c r="W5" s="21"/>
      <c r="X5" s="21"/>
      <c r="Y5" s="21"/>
      <c r="Z5" s="21"/>
    </row>
    <row r="6">
      <c r="A6" s="28" t="s">
        <v>10</v>
      </c>
      <c r="B6" s="29"/>
      <c r="C6" s="29"/>
      <c r="D6" s="29"/>
      <c r="E6" s="29"/>
      <c r="F6" s="29"/>
      <c r="G6" s="29"/>
      <c r="H6" s="29"/>
      <c r="I6" s="29"/>
      <c r="J6" s="29"/>
      <c r="K6" s="29"/>
      <c r="L6" s="30"/>
      <c r="M6" s="21"/>
      <c r="N6" s="21"/>
      <c r="O6" s="21"/>
      <c r="P6" s="21"/>
      <c r="Q6" s="21"/>
      <c r="R6" s="21"/>
      <c r="S6" s="21"/>
      <c r="T6" s="21"/>
      <c r="U6" s="21"/>
      <c r="V6" s="21"/>
      <c r="W6" s="21"/>
      <c r="X6" s="21"/>
      <c r="Y6" s="21"/>
      <c r="Z6" s="21"/>
    </row>
    <row r="7">
      <c r="A7" s="28" t="s">
        <v>11</v>
      </c>
      <c r="B7" s="29"/>
      <c r="C7" s="29"/>
      <c r="D7" s="29"/>
      <c r="E7" s="29"/>
      <c r="F7" s="29"/>
      <c r="G7" s="29"/>
      <c r="H7" s="29"/>
      <c r="I7" s="29"/>
      <c r="J7" s="29"/>
      <c r="K7" s="29"/>
      <c r="L7" s="30"/>
      <c r="M7" s="21"/>
      <c r="N7" s="21"/>
      <c r="O7" s="21"/>
      <c r="P7" s="21"/>
      <c r="Q7" s="21"/>
      <c r="R7" s="21"/>
      <c r="S7" s="21"/>
      <c r="T7" s="21"/>
      <c r="U7" s="21"/>
      <c r="V7" s="21"/>
      <c r="W7" s="21"/>
      <c r="X7" s="21"/>
      <c r="Y7" s="21"/>
      <c r="Z7" s="21"/>
    </row>
    <row r="8">
      <c r="A8" s="31" t="s">
        <v>12</v>
      </c>
      <c r="L8" s="5"/>
      <c r="M8" s="21"/>
      <c r="N8" s="21"/>
      <c r="O8" s="21"/>
      <c r="P8" s="21"/>
      <c r="Q8" s="21"/>
      <c r="R8" s="21"/>
      <c r="S8" s="21"/>
      <c r="T8" s="21"/>
      <c r="U8" s="21"/>
      <c r="V8" s="21"/>
      <c r="W8" s="21"/>
      <c r="X8" s="21"/>
      <c r="Y8" s="21"/>
      <c r="Z8" s="21"/>
    </row>
    <row r="9">
      <c r="A9" s="28" t="s">
        <v>13</v>
      </c>
      <c r="B9" s="29"/>
      <c r="C9" s="29"/>
      <c r="D9" s="29"/>
      <c r="E9" s="29"/>
      <c r="F9" s="29"/>
      <c r="G9" s="29"/>
      <c r="H9" s="29"/>
      <c r="I9" s="29"/>
      <c r="J9" s="29"/>
      <c r="K9" s="29"/>
      <c r="L9" s="30"/>
      <c r="M9" s="21"/>
      <c r="N9" s="21"/>
      <c r="O9" s="21"/>
      <c r="P9" s="21"/>
      <c r="Q9" s="21"/>
      <c r="R9" s="21"/>
      <c r="S9" s="21"/>
      <c r="T9" s="21"/>
      <c r="U9" s="21"/>
      <c r="V9" s="21"/>
      <c r="W9" s="21"/>
      <c r="X9" s="21"/>
      <c r="Y9" s="21"/>
      <c r="Z9" s="21"/>
    </row>
    <row r="10" ht="66.0" customHeight="1">
      <c r="A10" s="28" t="s">
        <v>14</v>
      </c>
      <c r="B10" s="29"/>
      <c r="C10" s="29"/>
      <c r="D10" s="29"/>
      <c r="E10" s="29"/>
      <c r="F10" s="29"/>
      <c r="G10" s="29"/>
      <c r="H10" s="29"/>
      <c r="I10" s="29"/>
      <c r="J10" s="29"/>
      <c r="K10" s="29"/>
      <c r="L10" s="30"/>
      <c r="M10" s="21"/>
      <c r="N10" s="21"/>
      <c r="O10" s="21"/>
      <c r="P10" s="21"/>
      <c r="Q10" s="21"/>
      <c r="R10" s="21"/>
      <c r="S10" s="21"/>
      <c r="T10" s="21"/>
      <c r="U10" s="21"/>
      <c r="V10" s="21"/>
      <c r="W10" s="21"/>
      <c r="X10" s="21"/>
      <c r="Y10" s="21"/>
      <c r="Z10" s="21"/>
    </row>
    <row r="11" ht="65.25" customHeight="1">
      <c r="A11" s="32" t="s">
        <v>15</v>
      </c>
      <c r="B11" s="29"/>
      <c r="C11" s="29"/>
      <c r="D11" s="29"/>
      <c r="E11" s="29"/>
      <c r="F11" s="29"/>
      <c r="G11" s="29"/>
      <c r="H11" s="29"/>
      <c r="I11" s="29"/>
      <c r="J11" s="29"/>
      <c r="K11" s="29"/>
      <c r="L11" s="30"/>
      <c r="M11" s="21"/>
      <c r="N11" s="21"/>
      <c r="O11" s="21"/>
      <c r="P11" s="21"/>
      <c r="Q11" s="21"/>
      <c r="R11" s="21"/>
      <c r="S11" s="21"/>
      <c r="T11" s="21"/>
      <c r="U11" s="21"/>
      <c r="V11" s="21"/>
      <c r="W11" s="21"/>
      <c r="X11" s="21"/>
      <c r="Y11" s="21"/>
      <c r="Z11" s="21"/>
    </row>
    <row r="12">
      <c r="A12" s="22" t="s">
        <v>16</v>
      </c>
      <c r="B12" s="23"/>
      <c r="C12" s="23"/>
      <c r="D12" s="23"/>
      <c r="E12" s="23"/>
      <c r="F12" s="23"/>
      <c r="G12" s="23"/>
      <c r="H12" s="23"/>
      <c r="I12" s="23"/>
      <c r="J12" s="23"/>
      <c r="K12" s="23"/>
      <c r="L12" s="24"/>
      <c r="M12" s="21"/>
      <c r="N12" s="21"/>
      <c r="O12" s="21"/>
      <c r="P12" s="21"/>
      <c r="Q12" s="21"/>
      <c r="R12" s="21"/>
      <c r="S12" s="21"/>
      <c r="T12" s="21"/>
      <c r="U12" s="21"/>
      <c r="V12" s="21"/>
      <c r="W12" s="21"/>
      <c r="X12" s="21"/>
      <c r="Y12" s="21"/>
      <c r="Z12" s="21"/>
    </row>
    <row r="13">
      <c r="A13" s="25"/>
      <c r="B13" s="26"/>
      <c r="C13" s="26"/>
      <c r="D13" s="26"/>
      <c r="E13" s="26"/>
      <c r="F13" s="26"/>
      <c r="G13" s="26"/>
      <c r="H13" s="26"/>
      <c r="I13" s="26"/>
      <c r="J13" s="26"/>
      <c r="K13" s="26"/>
      <c r="L13" s="27"/>
      <c r="M13" s="21"/>
      <c r="N13" s="21"/>
      <c r="O13" s="21"/>
      <c r="P13" s="21"/>
      <c r="Q13" s="21"/>
      <c r="R13" s="21"/>
      <c r="S13" s="21"/>
      <c r="T13" s="21"/>
      <c r="U13" s="21"/>
      <c r="V13" s="21"/>
      <c r="W13" s="21"/>
      <c r="X13" s="21"/>
      <c r="Y13" s="21"/>
      <c r="Z13" s="21"/>
    </row>
    <row r="14" ht="92.25" customHeight="1">
      <c r="A14" s="33" t="s">
        <v>17</v>
      </c>
      <c r="B14" s="29"/>
      <c r="C14" s="29"/>
      <c r="D14" s="29"/>
      <c r="E14" s="29"/>
      <c r="F14" s="29"/>
      <c r="G14" s="29"/>
      <c r="H14" s="29"/>
      <c r="I14" s="29"/>
      <c r="J14" s="29"/>
      <c r="K14" s="29"/>
      <c r="L14" s="30"/>
      <c r="M14" s="21"/>
      <c r="N14" s="21"/>
      <c r="O14" s="21"/>
      <c r="P14" s="21"/>
      <c r="Q14" s="21"/>
      <c r="R14" s="21"/>
      <c r="S14" s="21"/>
      <c r="T14" s="21"/>
      <c r="U14" s="21"/>
      <c r="V14" s="21"/>
      <c r="W14" s="21"/>
      <c r="X14" s="21"/>
      <c r="Y14" s="21"/>
      <c r="Z14" s="21"/>
    </row>
    <row r="15" ht="129.0" customHeight="1">
      <c r="A15" s="34" t="s">
        <v>18</v>
      </c>
      <c r="B15" s="29"/>
      <c r="C15" s="29"/>
      <c r="D15" s="29"/>
      <c r="E15" s="29"/>
      <c r="F15" s="29"/>
      <c r="G15" s="29"/>
      <c r="H15" s="29"/>
      <c r="I15" s="29"/>
      <c r="J15" s="29"/>
      <c r="K15" s="29"/>
      <c r="L15" s="30"/>
      <c r="M15" s="21"/>
      <c r="N15" s="21"/>
      <c r="O15" s="21"/>
      <c r="P15" s="21"/>
      <c r="Q15" s="21"/>
      <c r="R15" s="21"/>
      <c r="S15" s="21"/>
      <c r="T15" s="21"/>
      <c r="U15" s="21"/>
      <c r="V15" s="21"/>
      <c r="W15" s="21"/>
      <c r="X15" s="21"/>
      <c r="Y15" s="21"/>
      <c r="Z15" s="21"/>
    </row>
    <row r="16" ht="82.5" customHeight="1">
      <c r="A16" s="33" t="s">
        <v>19</v>
      </c>
      <c r="B16" s="29"/>
      <c r="C16" s="29"/>
      <c r="D16" s="29"/>
      <c r="E16" s="29"/>
      <c r="F16" s="29"/>
      <c r="G16" s="29"/>
      <c r="H16" s="29"/>
      <c r="I16" s="29"/>
      <c r="J16" s="29"/>
      <c r="K16" s="29"/>
      <c r="L16" s="30"/>
      <c r="M16" s="21"/>
      <c r="N16" s="21"/>
      <c r="O16" s="21"/>
      <c r="P16" s="21"/>
      <c r="Q16" s="21"/>
      <c r="R16" s="21"/>
      <c r="S16" s="21"/>
      <c r="T16" s="21"/>
      <c r="U16" s="21"/>
      <c r="V16" s="21"/>
      <c r="W16" s="21"/>
      <c r="X16" s="21"/>
      <c r="Y16" s="21"/>
      <c r="Z16" s="21"/>
    </row>
    <row r="17">
      <c r="A17" s="34" t="s">
        <v>20</v>
      </c>
      <c r="B17" s="29"/>
      <c r="C17" s="29"/>
      <c r="D17" s="29"/>
      <c r="E17" s="29"/>
      <c r="F17" s="29"/>
      <c r="G17" s="29"/>
      <c r="H17" s="29"/>
      <c r="I17" s="29"/>
      <c r="J17" s="29"/>
      <c r="K17" s="29"/>
      <c r="L17" s="30"/>
      <c r="M17" s="21"/>
      <c r="N17" s="21"/>
      <c r="O17" s="21"/>
      <c r="P17" s="21"/>
      <c r="Q17" s="21"/>
      <c r="R17" s="21"/>
      <c r="S17" s="21"/>
      <c r="T17" s="21"/>
      <c r="U17" s="21"/>
      <c r="V17" s="21"/>
      <c r="W17" s="21"/>
      <c r="X17" s="21"/>
      <c r="Y17" s="21"/>
      <c r="Z17" s="21"/>
    </row>
    <row r="18" ht="76.5" customHeight="1">
      <c r="A18" s="32" t="s">
        <v>21</v>
      </c>
      <c r="B18" s="29"/>
      <c r="C18" s="29"/>
      <c r="D18" s="29"/>
      <c r="E18" s="29"/>
      <c r="F18" s="29"/>
      <c r="G18" s="29"/>
      <c r="H18" s="29"/>
      <c r="I18" s="29"/>
      <c r="J18" s="29"/>
      <c r="K18" s="29"/>
      <c r="L18" s="30"/>
      <c r="M18" s="21"/>
      <c r="N18" s="21"/>
      <c r="O18" s="21"/>
      <c r="P18" s="21"/>
      <c r="Q18" s="21"/>
      <c r="R18" s="21"/>
      <c r="S18" s="21"/>
      <c r="T18" s="21"/>
      <c r="U18" s="21"/>
      <c r="V18" s="21"/>
      <c r="W18" s="21"/>
      <c r="X18" s="21"/>
      <c r="Y18" s="21"/>
      <c r="Z18" s="21"/>
    </row>
    <row r="19" ht="132.0" customHeight="1">
      <c r="A19" s="35" t="s">
        <v>22</v>
      </c>
      <c r="B19" s="29"/>
      <c r="C19" s="29"/>
      <c r="D19" s="29"/>
      <c r="E19" s="29"/>
      <c r="F19" s="29"/>
      <c r="G19" s="29"/>
      <c r="H19" s="29"/>
      <c r="I19" s="29"/>
      <c r="J19" s="29"/>
      <c r="K19" s="29"/>
      <c r="L19" s="30"/>
      <c r="M19" s="21"/>
      <c r="N19" s="21"/>
      <c r="O19" s="21"/>
      <c r="P19" s="21"/>
      <c r="Q19" s="21"/>
      <c r="R19" s="21"/>
      <c r="S19" s="21"/>
      <c r="T19" s="21"/>
      <c r="U19" s="21"/>
      <c r="V19" s="21"/>
      <c r="W19" s="21"/>
      <c r="X19" s="21"/>
      <c r="Y19" s="21"/>
      <c r="Z19" s="21"/>
    </row>
    <row r="20" ht="99.0" customHeight="1">
      <c r="A20" s="32" t="s">
        <v>23</v>
      </c>
      <c r="B20" s="29"/>
      <c r="C20" s="29"/>
      <c r="D20" s="29"/>
      <c r="E20" s="29"/>
      <c r="F20" s="29"/>
      <c r="G20" s="29"/>
      <c r="H20" s="29"/>
      <c r="I20" s="29"/>
      <c r="J20" s="29"/>
      <c r="K20" s="29"/>
      <c r="L20" s="30"/>
      <c r="M20" s="21"/>
      <c r="N20" s="21"/>
      <c r="O20" s="21"/>
      <c r="P20" s="21"/>
      <c r="Q20" s="21"/>
      <c r="R20" s="21"/>
      <c r="S20" s="21"/>
      <c r="T20" s="21"/>
      <c r="U20" s="21"/>
      <c r="V20" s="21"/>
      <c r="W20" s="21"/>
      <c r="X20" s="21"/>
      <c r="Y20" s="21"/>
      <c r="Z20" s="21"/>
    </row>
    <row r="21" ht="116.25" customHeight="1">
      <c r="A21" s="34" t="s">
        <v>24</v>
      </c>
      <c r="B21" s="29"/>
      <c r="C21" s="29"/>
      <c r="D21" s="29"/>
      <c r="E21" s="29"/>
      <c r="F21" s="29"/>
      <c r="G21" s="29"/>
      <c r="H21" s="29"/>
      <c r="I21" s="29"/>
      <c r="J21" s="29"/>
      <c r="K21" s="29"/>
      <c r="L21" s="30"/>
      <c r="M21" s="21"/>
      <c r="N21" s="21"/>
      <c r="O21" s="21"/>
      <c r="P21" s="21"/>
      <c r="Q21" s="21"/>
      <c r="R21" s="21"/>
      <c r="S21" s="21"/>
      <c r="T21" s="21"/>
      <c r="U21" s="21"/>
      <c r="V21" s="21"/>
      <c r="W21" s="21"/>
      <c r="X21" s="21"/>
      <c r="Y21" s="21"/>
      <c r="Z21" s="21"/>
    </row>
    <row r="22" ht="90.75" customHeight="1">
      <c r="A22" s="32" t="s">
        <v>25</v>
      </c>
      <c r="B22" s="29"/>
      <c r="C22" s="29"/>
      <c r="D22" s="29"/>
      <c r="E22" s="29"/>
      <c r="F22" s="29"/>
      <c r="G22" s="29"/>
      <c r="H22" s="29"/>
      <c r="I22" s="29"/>
      <c r="J22" s="29"/>
      <c r="K22" s="29"/>
      <c r="L22" s="30"/>
      <c r="M22" s="21"/>
      <c r="N22" s="21"/>
      <c r="O22" s="21"/>
      <c r="P22" s="21"/>
      <c r="Q22" s="21"/>
      <c r="R22" s="21"/>
      <c r="S22" s="21"/>
      <c r="T22" s="21"/>
      <c r="U22" s="21"/>
      <c r="V22" s="21"/>
      <c r="W22" s="21"/>
      <c r="X22" s="21"/>
      <c r="Y22" s="21"/>
      <c r="Z22" s="21"/>
    </row>
    <row r="23" ht="76.5" customHeight="1">
      <c r="A23" s="34" t="s">
        <v>26</v>
      </c>
      <c r="B23" s="29"/>
      <c r="C23" s="29"/>
      <c r="D23" s="29"/>
      <c r="E23" s="29"/>
      <c r="F23" s="29"/>
      <c r="G23" s="29"/>
      <c r="H23" s="29"/>
      <c r="I23" s="29"/>
      <c r="J23" s="29"/>
      <c r="K23" s="29"/>
      <c r="L23" s="30"/>
      <c r="M23" s="21"/>
      <c r="N23" s="21"/>
      <c r="O23" s="21"/>
      <c r="P23" s="21"/>
      <c r="Q23" s="21"/>
      <c r="R23" s="21"/>
      <c r="S23" s="21"/>
      <c r="T23" s="21"/>
      <c r="U23" s="21"/>
      <c r="V23" s="21"/>
      <c r="W23" s="21"/>
      <c r="X23" s="21"/>
      <c r="Y23" s="21"/>
      <c r="Z23" s="21"/>
    </row>
    <row r="24" ht="154.5" customHeight="1">
      <c r="A24" s="36" t="s">
        <v>27</v>
      </c>
      <c r="B24" s="37"/>
      <c r="C24" s="37"/>
      <c r="D24" s="37"/>
      <c r="E24" s="37"/>
      <c r="F24" s="37"/>
      <c r="G24" s="37"/>
      <c r="H24" s="37"/>
      <c r="I24" s="37"/>
      <c r="J24" s="37"/>
      <c r="K24" s="37"/>
      <c r="L24" s="38"/>
      <c r="M24" s="21"/>
      <c r="N24" s="21"/>
      <c r="O24" s="21"/>
      <c r="P24" s="21"/>
      <c r="Q24" s="21"/>
      <c r="R24" s="21"/>
      <c r="S24" s="21"/>
      <c r="T24" s="21"/>
      <c r="U24" s="21"/>
      <c r="V24" s="21"/>
      <c r="W24" s="21"/>
      <c r="X24" s="21"/>
      <c r="Y24" s="21"/>
      <c r="Z24" s="21"/>
    </row>
    <row r="25"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ht="15.7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ht="15.7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ht="15.7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ht="15.7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ht="15.7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ht="15.7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ht="15.7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22">
    <mergeCell ref="A1:L1"/>
    <mergeCell ref="A2:L3"/>
    <mergeCell ref="A4:L4"/>
    <mergeCell ref="A5:L5"/>
    <mergeCell ref="A6:L6"/>
    <mergeCell ref="A7:L7"/>
    <mergeCell ref="A8:L8"/>
    <mergeCell ref="A17:L17"/>
    <mergeCell ref="A18:L18"/>
    <mergeCell ref="A19:L19"/>
    <mergeCell ref="A20:L20"/>
    <mergeCell ref="A21:L21"/>
    <mergeCell ref="A22:L22"/>
    <mergeCell ref="A23:L23"/>
    <mergeCell ref="A24:L24"/>
    <mergeCell ref="A9:L9"/>
    <mergeCell ref="A10:L10"/>
    <mergeCell ref="A11:L11"/>
    <mergeCell ref="A12:L13"/>
    <mergeCell ref="A14:L14"/>
    <mergeCell ref="A15:L15"/>
    <mergeCell ref="A16:L1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8" width="10.9"/>
    <col customWidth="1" min="9" max="26" width="10.5"/>
  </cols>
  <sheetData>
    <row r="1">
      <c r="A1" s="39" t="s">
        <v>28</v>
      </c>
      <c r="B1" s="40"/>
      <c r="C1" s="40"/>
      <c r="D1" s="40"/>
      <c r="E1" s="40"/>
      <c r="F1" s="40"/>
      <c r="G1" s="40"/>
      <c r="H1" s="41"/>
      <c r="I1" s="21"/>
      <c r="J1" s="21"/>
      <c r="K1" s="21"/>
      <c r="L1" s="21"/>
      <c r="M1" s="21"/>
      <c r="N1" s="21"/>
      <c r="O1" s="21"/>
      <c r="P1" s="21"/>
      <c r="Q1" s="21"/>
      <c r="R1" s="21"/>
      <c r="S1" s="21"/>
      <c r="T1" s="21"/>
      <c r="U1" s="21"/>
      <c r="V1" s="21"/>
      <c r="W1" s="21"/>
      <c r="X1" s="21"/>
      <c r="Y1" s="21"/>
      <c r="Z1" s="21"/>
    </row>
    <row r="2">
      <c r="A2" s="39" t="s">
        <v>29</v>
      </c>
      <c r="B2" s="40"/>
      <c r="C2" s="40"/>
      <c r="D2" s="40"/>
      <c r="E2" s="40"/>
      <c r="F2" s="40"/>
      <c r="G2" s="40"/>
      <c r="H2" s="41"/>
      <c r="I2" s="21"/>
      <c r="J2" s="21"/>
      <c r="K2" s="21"/>
      <c r="L2" s="21"/>
      <c r="M2" s="21"/>
      <c r="N2" s="21"/>
      <c r="O2" s="21"/>
      <c r="P2" s="21"/>
      <c r="Q2" s="21"/>
      <c r="R2" s="21"/>
      <c r="S2" s="21"/>
      <c r="T2" s="21"/>
      <c r="U2" s="21"/>
      <c r="V2" s="21"/>
      <c r="W2" s="21"/>
      <c r="X2" s="21"/>
      <c r="Y2" s="21"/>
      <c r="Z2" s="21"/>
    </row>
    <row r="3">
      <c r="A3" s="42" t="s">
        <v>30</v>
      </c>
      <c r="B3" s="40"/>
      <c r="C3" s="40"/>
      <c r="D3" s="40"/>
      <c r="E3" s="40"/>
      <c r="F3" s="40"/>
      <c r="G3" s="40"/>
      <c r="H3" s="41"/>
      <c r="I3" s="21"/>
      <c r="J3" s="21"/>
      <c r="K3" s="21"/>
      <c r="L3" s="21"/>
      <c r="M3" s="21"/>
      <c r="N3" s="21"/>
      <c r="O3" s="21"/>
      <c r="P3" s="21"/>
      <c r="Q3" s="21"/>
      <c r="R3" s="21"/>
      <c r="S3" s="21"/>
      <c r="T3" s="21"/>
      <c r="U3" s="21"/>
      <c r="V3" s="21"/>
      <c r="W3" s="21"/>
      <c r="X3" s="21"/>
      <c r="Y3" s="21"/>
      <c r="Z3" s="21"/>
    </row>
    <row r="4">
      <c r="A4" s="39" t="s">
        <v>31</v>
      </c>
      <c r="B4" s="40"/>
      <c r="C4" s="40"/>
      <c r="D4" s="40"/>
      <c r="E4" s="40"/>
      <c r="F4" s="40"/>
      <c r="G4" s="40"/>
      <c r="H4" s="41"/>
      <c r="I4" s="21"/>
      <c r="J4" s="21"/>
      <c r="K4" s="21"/>
      <c r="L4" s="21"/>
      <c r="M4" s="21"/>
      <c r="N4" s="21"/>
      <c r="O4" s="21"/>
      <c r="P4" s="21"/>
      <c r="Q4" s="21"/>
      <c r="R4" s="21"/>
      <c r="S4" s="21"/>
      <c r="T4" s="21"/>
      <c r="U4" s="21"/>
      <c r="V4" s="21"/>
      <c r="W4" s="21"/>
      <c r="X4" s="21"/>
      <c r="Y4" s="21"/>
      <c r="Z4" s="21"/>
    </row>
    <row r="5">
      <c r="A5" s="21"/>
      <c r="B5" s="21"/>
      <c r="C5" s="21"/>
      <c r="D5" s="21"/>
      <c r="E5" s="21"/>
      <c r="F5" s="21"/>
      <c r="G5" s="21"/>
      <c r="H5" s="21"/>
      <c r="I5" s="21"/>
      <c r="J5" s="21"/>
      <c r="K5" s="21"/>
      <c r="L5" s="21"/>
      <c r="M5" s="21"/>
      <c r="N5" s="21"/>
      <c r="O5" s="21"/>
      <c r="P5" s="21"/>
      <c r="Q5" s="21"/>
      <c r="R5" s="21"/>
      <c r="S5" s="21"/>
      <c r="T5" s="21"/>
      <c r="U5" s="21"/>
      <c r="V5" s="21"/>
      <c r="W5" s="21"/>
      <c r="X5" s="21"/>
      <c r="Y5" s="21"/>
      <c r="Z5" s="21"/>
    </row>
    <row r="6">
      <c r="A6" s="21"/>
      <c r="B6" s="21"/>
      <c r="C6" s="21"/>
      <c r="D6" s="21"/>
      <c r="E6" s="21"/>
      <c r="F6" s="21"/>
      <c r="G6" s="21"/>
      <c r="H6" s="21"/>
      <c r="I6" s="21"/>
      <c r="J6" s="21"/>
      <c r="K6" s="21"/>
      <c r="L6" s="21"/>
      <c r="M6" s="21"/>
      <c r="N6" s="21"/>
      <c r="O6" s="21"/>
      <c r="P6" s="21"/>
      <c r="Q6" s="21"/>
      <c r="R6" s="21"/>
      <c r="S6" s="21"/>
      <c r="T6" s="21"/>
      <c r="U6" s="21"/>
      <c r="V6" s="21"/>
      <c r="W6" s="21"/>
      <c r="X6" s="21"/>
      <c r="Y6" s="21"/>
      <c r="Z6" s="21"/>
    </row>
    <row r="7">
      <c r="A7" s="21"/>
      <c r="B7" s="21"/>
      <c r="C7" s="21"/>
      <c r="D7" s="21"/>
      <c r="E7" s="21"/>
      <c r="F7" s="21"/>
      <c r="G7" s="21"/>
      <c r="H7" s="21"/>
      <c r="I7" s="21"/>
      <c r="J7" s="21"/>
      <c r="K7" s="21"/>
      <c r="L7" s="21"/>
      <c r="M7" s="21"/>
      <c r="N7" s="21"/>
      <c r="O7" s="21"/>
      <c r="P7" s="21"/>
      <c r="Q7" s="21"/>
      <c r="R7" s="21"/>
      <c r="S7" s="21"/>
      <c r="T7" s="21"/>
      <c r="U7" s="21"/>
      <c r="V7" s="21"/>
      <c r="W7" s="21"/>
      <c r="X7" s="21"/>
      <c r="Y7" s="21"/>
      <c r="Z7" s="21"/>
    </row>
    <row r="8">
      <c r="A8" s="21"/>
      <c r="B8" s="21"/>
      <c r="C8" s="21"/>
      <c r="D8" s="21"/>
      <c r="E8" s="21"/>
      <c r="F8" s="21"/>
      <c r="G8" s="21"/>
      <c r="H8" s="21"/>
      <c r="I8" s="21"/>
      <c r="J8" s="21"/>
      <c r="K8" s="21"/>
      <c r="L8" s="21"/>
      <c r="M8" s="21"/>
      <c r="N8" s="21"/>
      <c r="O8" s="21"/>
      <c r="P8" s="21"/>
      <c r="Q8" s="21"/>
      <c r="R8" s="21"/>
      <c r="S8" s="21"/>
      <c r="T8" s="21"/>
      <c r="U8" s="21"/>
      <c r="V8" s="21"/>
      <c r="W8" s="21"/>
      <c r="X8" s="21"/>
      <c r="Y8" s="21"/>
      <c r="Z8" s="21"/>
    </row>
    <row r="9">
      <c r="A9" s="21"/>
      <c r="B9" s="21"/>
      <c r="C9" s="21"/>
      <c r="D9" s="21"/>
      <c r="E9" s="21"/>
      <c r="F9" s="21"/>
      <c r="G9" s="21"/>
      <c r="H9" s="21"/>
      <c r="I9" s="21"/>
      <c r="J9" s="21"/>
      <c r="K9" s="21"/>
      <c r="L9" s="21"/>
      <c r="M9" s="21"/>
      <c r="N9" s="21"/>
      <c r="O9" s="21"/>
      <c r="P9" s="21"/>
      <c r="Q9" s="21"/>
      <c r="R9" s="21"/>
      <c r="S9" s="21"/>
      <c r="T9" s="21"/>
      <c r="U9" s="21"/>
      <c r="V9" s="21"/>
      <c r="W9" s="21"/>
      <c r="X9" s="21"/>
      <c r="Y9" s="21"/>
      <c r="Z9" s="21"/>
    </row>
    <row r="10">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ht="15.7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ht="15.75" customHeight="1">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ht="15.7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ht="15.7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ht="15.7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ht="15.7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ht="15.7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ht="15.7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ht="15.7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ht="15.7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ht="15.7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4">
    <mergeCell ref="A1:H1"/>
    <mergeCell ref="A2:H2"/>
    <mergeCell ref="A3:H3"/>
    <mergeCell ref="A4:H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0.5"/>
    <col customWidth="1" min="2" max="5" width="10.9"/>
    <col customWidth="1" min="6" max="6" width="30.0"/>
    <col customWidth="1" min="7" max="7" width="12.8"/>
    <col customWidth="1" min="8" max="8" width="6.2"/>
    <col customWidth="1" min="9" max="9" width="5.5"/>
    <col customWidth="1" min="10" max="10" width="11.2"/>
    <col customWidth="1" min="11" max="11" width="10.9"/>
    <col customWidth="1" min="12" max="12" width="4.2"/>
    <col customWidth="1" min="13" max="26" width="10.5"/>
  </cols>
  <sheetData>
    <row r="1" ht="23.25" customHeight="1">
      <c r="A1" s="43" t="s">
        <v>32</v>
      </c>
      <c r="B1" s="40"/>
      <c r="C1" s="40"/>
      <c r="D1" s="40"/>
      <c r="E1" s="40"/>
      <c r="F1" s="40"/>
      <c r="G1" s="40"/>
      <c r="H1" s="40"/>
      <c r="I1" s="40"/>
      <c r="J1" s="40"/>
      <c r="K1" s="40"/>
      <c r="L1" s="41"/>
      <c r="M1" s="44"/>
      <c r="N1" s="44"/>
      <c r="O1" s="44"/>
      <c r="P1" s="44"/>
      <c r="Q1" s="44"/>
      <c r="R1" s="44"/>
      <c r="S1" s="44"/>
      <c r="T1" s="44"/>
      <c r="U1" s="44"/>
      <c r="V1" s="44"/>
      <c r="W1" s="44"/>
      <c r="X1" s="44"/>
      <c r="Y1" s="44"/>
      <c r="Z1" s="44"/>
    </row>
    <row r="2" ht="27.75" customHeight="1">
      <c r="A2" s="45" t="s">
        <v>33</v>
      </c>
      <c r="B2" s="40"/>
      <c r="C2" s="40"/>
      <c r="D2" s="40"/>
      <c r="E2" s="40"/>
      <c r="F2" s="40"/>
      <c r="G2" s="40"/>
      <c r="H2" s="40"/>
      <c r="I2" s="40"/>
      <c r="J2" s="40"/>
      <c r="K2" s="40"/>
      <c r="L2" s="41"/>
      <c r="M2" s="44"/>
      <c r="N2" s="44"/>
      <c r="O2" s="44"/>
      <c r="P2" s="44"/>
      <c r="Q2" s="44"/>
      <c r="R2" s="44"/>
      <c r="S2" s="44"/>
      <c r="T2" s="44"/>
      <c r="U2" s="44"/>
      <c r="V2" s="44"/>
      <c r="W2" s="44"/>
      <c r="X2" s="44"/>
      <c r="Y2" s="44"/>
      <c r="Z2" s="44"/>
    </row>
    <row r="3" ht="25.5" customHeight="1">
      <c r="A3" s="45" t="s">
        <v>34</v>
      </c>
      <c r="B3" s="40"/>
      <c r="C3" s="40"/>
      <c r="D3" s="40"/>
      <c r="E3" s="40"/>
      <c r="F3" s="40"/>
      <c r="G3" s="40"/>
      <c r="H3" s="40"/>
      <c r="I3" s="40"/>
      <c r="J3" s="40"/>
      <c r="K3" s="40"/>
      <c r="L3" s="41"/>
      <c r="M3" s="44"/>
      <c r="N3" s="44"/>
      <c r="O3" s="44"/>
      <c r="P3" s="44"/>
      <c r="Q3" s="44"/>
      <c r="R3" s="44"/>
      <c r="S3" s="44"/>
      <c r="T3" s="44"/>
      <c r="U3" s="44"/>
      <c r="V3" s="44"/>
      <c r="W3" s="44"/>
      <c r="X3" s="44"/>
      <c r="Y3" s="44"/>
      <c r="Z3" s="44"/>
    </row>
    <row r="4">
      <c r="A4" s="46" t="s">
        <v>35</v>
      </c>
      <c r="B4" s="47" t="s">
        <v>36</v>
      </c>
      <c r="C4" s="40"/>
      <c r="D4" s="40"/>
      <c r="E4" s="40"/>
      <c r="F4" s="40"/>
      <c r="G4" s="40"/>
      <c r="H4" s="40"/>
      <c r="I4" s="40"/>
      <c r="J4" s="40"/>
      <c r="K4" s="40"/>
      <c r="L4" s="41"/>
      <c r="M4" s="44"/>
      <c r="N4" s="44"/>
      <c r="O4" s="44"/>
      <c r="P4" s="44"/>
      <c r="Q4" s="44"/>
      <c r="R4" s="44"/>
      <c r="S4" s="44"/>
      <c r="T4" s="44"/>
      <c r="U4" s="44"/>
      <c r="V4" s="44"/>
      <c r="W4" s="44"/>
      <c r="X4" s="44"/>
      <c r="Y4" s="44"/>
      <c r="Z4" s="44"/>
    </row>
    <row r="5">
      <c r="A5" s="46" t="s">
        <v>37</v>
      </c>
      <c r="B5" s="47" t="s">
        <v>38</v>
      </c>
      <c r="C5" s="40"/>
      <c r="D5" s="40"/>
      <c r="E5" s="40"/>
      <c r="F5" s="40"/>
      <c r="G5" s="40"/>
      <c r="H5" s="40"/>
      <c r="I5" s="40"/>
      <c r="J5" s="40"/>
      <c r="K5" s="40"/>
      <c r="L5" s="41"/>
      <c r="M5" s="44"/>
      <c r="N5" s="44"/>
      <c r="O5" s="44"/>
      <c r="P5" s="44"/>
      <c r="Q5" s="44"/>
      <c r="R5" s="44"/>
      <c r="S5" s="44"/>
      <c r="T5" s="44"/>
      <c r="U5" s="44"/>
      <c r="V5" s="44"/>
      <c r="W5" s="44"/>
      <c r="X5" s="44"/>
      <c r="Y5" s="44"/>
      <c r="Z5" s="44"/>
    </row>
    <row r="6">
      <c r="A6" s="46" t="s">
        <v>39</v>
      </c>
      <c r="B6" s="47">
        <v>10.0</v>
      </c>
      <c r="C6" s="40"/>
      <c r="D6" s="41"/>
      <c r="E6" s="48"/>
      <c r="F6" s="49" t="s">
        <v>40</v>
      </c>
      <c r="G6" s="50"/>
      <c r="H6" s="40"/>
      <c r="I6" s="40"/>
      <c r="J6" s="40"/>
      <c r="K6" s="40"/>
      <c r="L6" s="41"/>
      <c r="M6" s="44"/>
      <c r="N6" s="44"/>
      <c r="O6" s="44"/>
      <c r="P6" s="44"/>
      <c r="Q6" s="44"/>
      <c r="R6" s="44"/>
      <c r="S6" s="44"/>
      <c r="T6" s="44"/>
      <c r="U6" s="44"/>
      <c r="V6" s="44"/>
      <c r="W6" s="44"/>
      <c r="X6" s="44"/>
      <c r="Y6" s="44"/>
      <c r="Z6" s="44"/>
    </row>
    <row r="7">
      <c r="A7" s="46" t="s">
        <v>41</v>
      </c>
      <c r="B7" s="47" t="s">
        <v>42</v>
      </c>
      <c r="C7" s="40"/>
      <c r="D7" s="41"/>
      <c r="E7" s="51" t="s">
        <v>43</v>
      </c>
      <c r="F7" s="41"/>
      <c r="G7" s="47" t="s">
        <v>44</v>
      </c>
      <c r="H7" s="40"/>
      <c r="I7" s="40"/>
      <c r="J7" s="40"/>
      <c r="K7" s="40"/>
      <c r="L7" s="41"/>
      <c r="M7" s="44"/>
      <c r="N7" s="44"/>
      <c r="O7" s="44"/>
      <c r="P7" s="44"/>
      <c r="Q7" s="44"/>
      <c r="R7" s="44"/>
      <c r="S7" s="44"/>
      <c r="T7" s="44"/>
      <c r="U7" s="44"/>
      <c r="V7" s="44"/>
      <c r="W7" s="44"/>
      <c r="X7" s="44"/>
      <c r="Y7" s="44"/>
      <c r="Z7" s="44"/>
    </row>
    <row r="8">
      <c r="A8" s="52" t="s">
        <v>45</v>
      </c>
      <c r="B8" s="53" t="s">
        <v>46</v>
      </c>
      <c r="C8" s="54"/>
      <c r="D8" s="55"/>
      <c r="E8" s="56" t="s">
        <v>47</v>
      </c>
      <c r="F8" s="56">
        <v>4.6372</v>
      </c>
      <c r="G8" s="47"/>
      <c r="H8" s="40"/>
      <c r="I8" s="41"/>
      <c r="J8" s="47"/>
      <c r="K8" s="40"/>
      <c r="L8" s="41"/>
      <c r="M8" s="44"/>
      <c r="N8" s="44"/>
      <c r="O8" s="44"/>
      <c r="P8" s="44"/>
      <c r="Q8" s="44"/>
      <c r="R8" s="44"/>
      <c r="S8" s="44"/>
      <c r="T8" s="44"/>
      <c r="U8" s="44"/>
      <c r="V8" s="44"/>
      <c r="W8" s="44"/>
      <c r="X8" s="44"/>
      <c r="Y8" s="44"/>
      <c r="Z8" s="44"/>
    </row>
    <row r="9">
      <c r="A9" s="57"/>
      <c r="B9" s="58"/>
      <c r="C9" s="59"/>
      <c r="D9" s="60"/>
      <c r="E9" s="56" t="s">
        <v>48</v>
      </c>
      <c r="F9" s="56">
        <v>-75.292263</v>
      </c>
      <c r="G9" s="47"/>
      <c r="H9" s="40"/>
      <c r="I9" s="41"/>
      <c r="J9" s="47"/>
      <c r="K9" s="40"/>
      <c r="L9" s="41"/>
      <c r="M9" s="44"/>
      <c r="N9" s="44"/>
      <c r="O9" s="44"/>
      <c r="P9" s="44"/>
      <c r="Q9" s="44"/>
      <c r="R9" s="44"/>
      <c r="S9" s="44"/>
      <c r="T9" s="44"/>
      <c r="U9" s="44"/>
      <c r="V9" s="44"/>
      <c r="W9" s="44"/>
      <c r="X9" s="44"/>
      <c r="Y9" s="44"/>
      <c r="Z9" s="44"/>
    </row>
    <row r="10">
      <c r="A10" s="46" t="s">
        <v>49</v>
      </c>
      <c r="B10" s="61">
        <v>25000.0</v>
      </c>
      <c r="C10" s="40"/>
      <c r="D10" s="41"/>
      <c r="E10" s="51" t="s">
        <v>50</v>
      </c>
      <c r="F10" s="41"/>
      <c r="G10" s="47">
        <v>45000.0</v>
      </c>
      <c r="H10" s="40"/>
      <c r="I10" s="41"/>
      <c r="J10" s="56" t="s">
        <v>51</v>
      </c>
      <c r="K10" s="62">
        <v>18.5</v>
      </c>
      <c r="L10" s="41"/>
      <c r="M10" s="44"/>
      <c r="N10" s="44"/>
      <c r="O10" s="44"/>
      <c r="P10" s="44"/>
      <c r="Q10" s="44"/>
      <c r="R10" s="44"/>
      <c r="S10" s="44"/>
      <c r="T10" s="44"/>
      <c r="U10" s="44"/>
      <c r="V10" s="44"/>
      <c r="W10" s="44"/>
      <c r="X10" s="44"/>
      <c r="Y10" s="44"/>
      <c r="Z10" s="44"/>
    </row>
    <row r="11">
      <c r="A11" s="46" t="s">
        <v>52</v>
      </c>
      <c r="B11" s="47">
        <v>2024.0</v>
      </c>
      <c r="C11" s="40"/>
      <c r="D11" s="40"/>
      <c r="E11" s="40"/>
      <c r="F11" s="40"/>
      <c r="G11" s="40"/>
      <c r="H11" s="40"/>
      <c r="I11" s="40"/>
      <c r="J11" s="40"/>
      <c r="K11" s="40"/>
      <c r="L11" s="41"/>
      <c r="M11" s="44"/>
      <c r="N11" s="44"/>
      <c r="O11" s="44"/>
      <c r="P11" s="44"/>
      <c r="Q11" s="44"/>
      <c r="R11" s="44"/>
      <c r="S11" s="44"/>
      <c r="T11" s="44"/>
      <c r="U11" s="44"/>
      <c r="V11" s="44"/>
      <c r="W11" s="44"/>
      <c r="X11" s="44"/>
      <c r="Y11" s="44"/>
      <c r="Z11" s="44"/>
    </row>
    <row r="12">
      <c r="A12" s="63" t="s">
        <v>53</v>
      </c>
      <c r="B12" s="64">
        <v>45877.0</v>
      </c>
      <c r="C12" s="40"/>
      <c r="D12" s="41"/>
      <c r="E12" s="51" t="s">
        <v>54</v>
      </c>
      <c r="F12" s="41"/>
      <c r="G12" s="47" t="s">
        <v>55</v>
      </c>
      <c r="H12" s="40"/>
      <c r="I12" s="40"/>
      <c r="J12" s="40"/>
      <c r="K12" s="40"/>
      <c r="L12" s="41"/>
      <c r="M12" s="44"/>
      <c r="N12" s="44"/>
      <c r="O12" s="44"/>
      <c r="P12" s="44"/>
      <c r="Q12" s="44"/>
      <c r="R12" s="44"/>
      <c r="S12" s="44"/>
      <c r="T12" s="44"/>
      <c r="U12" s="44"/>
      <c r="V12" s="44"/>
      <c r="W12" s="44"/>
      <c r="X12" s="44"/>
      <c r="Y12" s="44"/>
      <c r="Z12" s="44"/>
    </row>
    <row r="13">
      <c r="A13" s="46" t="s">
        <v>56</v>
      </c>
      <c r="B13" s="47" t="s">
        <v>38</v>
      </c>
      <c r="C13" s="40"/>
      <c r="D13" s="40"/>
      <c r="E13" s="40"/>
      <c r="F13" s="40"/>
      <c r="G13" s="40"/>
      <c r="H13" s="40"/>
      <c r="I13" s="40"/>
      <c r="J13" s="40"/>
      <c r="K13" s="40"/>
      <c r="L13" s="41"/>
      <c r="M13" s="44"/>
      <c r="N13" s="44"/>
      <c r="O13" s="44"/>
      <c r="P13" s="44"/>
      <c r="Q13" s="44"/>
      <c r="R13" s="44"/>
      <c r="S13" s="44"/>
      <c r="T13" s="44"/>
      <c r="U13" s="44"/>
      <c r="V13" s="44"/>
      <c r="W13" s="44"/>
      <c r="X13" s="44"/>
      <c r="Y13" s="44"/>
      <c r="Z13" s="44"/>
    </row>
    <row r="14">
      <c r="A14" s="46" t="s">
        <v>57</v>
      </c>
      <c r="B14" s="65" t="s">
        <v>58</v>
      </c>
      <c r="C14" s="40"/>
      <c r="D14" s="41"/>
      <c r="E14" s="51" t="s">
        <v>59</v>
      </c>
      <c r="F14" s="41"/>
      <c r="G14" s="50"/>
      <c r="H14" s="40"/>
      <c r="I14" s="40"/>
      <c r="J14" s="40"/>
      <c r="K14" s="40"/>
      <c r="L14" s="41"/>
      <c r="M14" s="44"/>
      <c r="N14" s="44"/>
      <c r="O14" s="44"/>
      <c r="P14" s="44"/>
      <c r="Q14" s="44"/>
      <c r="R14" s="44"/>
      <c r="S14" s="44"/>
      <c r="T14" s="44"/>
      <c r="U14" s="44"/>
      <c r="V14" s="44"/>
      <c r="W14" s="44"/>
      <c r="X14" s="44"/>
      <c r="Y14" s="44"/>
      <c r="Z14" s="44"/>
    </row>
    <row r="15">
      <c r="A15" s="66" t="s">
        <v>60</v>
      </c>
      <c r="B15" s="40"/>
      <c r="C15" s="40"/>
      <c r="D15" s="40"/>
      <c r="E15" s="40"/>
      <c r="F15" s="40"/>
      <c r="G15" s="40"/>
      <c r="H15" s="40"/>
      <c r="I15" s="40"/>
      <c r="J15" s="40"/>
      <c r="K15" s="40"/>
      <c r="L15" s="41"/>
      <c r="M15" s="44"/>
      <c r="N15" s="44"/>
      <c r="O15" s="44"/>
      <c r="P15" s="44"/>
      <c r="Q15" s="44"/>
      <c r="R15" s="44"/>
      <c r="S15" s="44"/>
      <c r="T15" s="44"/>
      <c r="U15" s="44"/>
      <c r="V15" s="44"/>
      <c r="W15" s="44"/>
      <c r="X15" s="44"/>
      <c r="Y15" s="44"/>
      <c r="Z15" s="44"/>
    </row>
    <row r="16">
      <c r="A16" s="66" t="s">
        <v>61</v>
      </c>
      <c r="B16" s="40"/>
      <c r="C16" s="40"/>
      <c r="D16" s="40"/>
      <c r="E16" s="40"/>
      <c r="F16" s="40"/>
      <c r="G16" s="40"/>
      <c r="H16" s="40"/>
      <c r="I16" s="40"/>
      <c r="J16" s="40"/>
      <c r="K16" s="40"/>
      <c r="L16" s="41"/>
      <c r="M16" s="44"/>
      <c r="N16" s="44"/>
      <c r="O16" s="44"/>
      <c r="P16" s="44"/>
      <c r="Q16" s="44"/>
      <c r="R16" s="44"/>
      <c r="S16" s="44"/>
      <c r="T16" s="44"/>
      <c r="U16" s="44"/>
      <c r="V16" s="44"/>
      <c r="W16" s="44"/>
      <c r="X16" s="44"/>
      <c r="Y16" s="44"/>
      <c r="Z16" s="44"/>
    </row>
    <row r="17" ht="39.75" customHeight="1">
      <c r="A17" s="67" t="s">
        <v>62</v>
      </c>
      <c r="B17" s="67" t="s">
        <v>63</v>
      </c>
      <c r="C17" s="67" t="s">
        <v>64</v>
      </c>
      <c r="D17" s="67" t="s">
        <v>65</v>
      </c>
      <c r="E17" s="67" t="s">
        <v>66</v>
      </c>
      <c r="F17" s="67" t="s">
        <v>67</v>
      </c>
      <c r="G17" s="67" t="s">
        <v>68</v>
      </c>
      <c r="H17" s="68" t="s">
        <v>69</v>
      </c>
      <c r="I17" s="40"/>
      <c r="J17" s="41"/>
      <c r="K17" s="68" t="s">
        <v>70</v>
      </c>
      <c r="L17" s="41"/>
      <c r="M17" s="44"/>
      <c r="N17" s="44"/>
      <c r="O17" s="44"/>
      <c r="P17" s="44"/>
      <c r="Q17" s="44"/>
      <c r="R17" s="44"/>
      <c r="S17" s="44"/>
      <c r="T17" s="44"/>
      <c r="U17" s="44"/>
      <c r="V17" s="44"/>
      <c r="W17" s="44"/>
      <c r="X17" s="44"/>
      <c r="Y17" s="44"/>
      <c r="Z17" s="44"/>
    </row>
    <row r="18">
      <c r="A18" s="69" t="s">
        <v>71</v>
      </c>
      <c r="B18" s="70" t="s">
        <v>72</v>
      </c>
      <c r="C18" s="70" t="s">
        <v>73</v>
      </c>
      <c r="D18" s="70" t="s">
        <v>74</v>
      </c>
      <c r="E18" s="71">
        <v>2.0</v>
      </c>
      <c r="F18" s="72" t="s">
        <v>75</v>
      </c>
      <c r="G18" s="73">
        <v>0.207</v>
      </c>
      <c r="H18" s="74">
        <f t="shared" ref="H18:H30" si="1">K18/1000</f>
        <v>0.000414</v>
      </c>
      <c r="I18" s="40"/>
      <c r="J18" s="41"/>
      <c r="K18" s="74">
        <f t="shared" ref="K18:K30" si="2">G18*E18</f>
        <v>0.414</v>
      </c>
      <c r="L18" s="41"/>
      <c r="M18" s="44"/>
      <c r="N18" s="44"/>
      <c r="O18" s="44"/>
      <c r="P18" s="44"/>
      <c r="Q18" s="44"/>
      <c r="R18" s="44"/>
      <c r="S18" s="44"/>
      <c r="T18" s="44"/>
      <c r="U18" s="44"/>
      <c r="V18" s="44"/>
      <c r="W18" s="44"/>
      <c r="X18" s="44"/>
      <c r="Y18" s="44"/>
      <c r="Z18" s="44"/>
    </row>
    <row r="19">
      <c r="A19" s="69" t="s">
        <v>76</v>
      </c>
      <c r="B19" s="70" t="s">
        <v>72</v>
      </c>
      <c r="C19" s="70" t="s">
        <v>77</v>
      </c>
      <c r="D19" s="70" t="s">
        <v>78</v>
      </c>
      <c r="E19" s="71">
        <v>20.0</v>
      </c>
      <c r="F19" s="72" t="s">
        <v>79</v>
      </c>
      <c r="G19" s="73">
        <v>0.163</v>
      </c>
      <c r="H19" s="74">
        <f t="shared" si="1"/>
        <v>0.00326</v>
      </c>
      <c r="I19" s="40"/>
      <c r="J19" s="41"/>
      <c r="K19" s="74">
        <f t="shared" si="2"/>
        <v>3.26</v>
      </c>
      <c r="L19" s="41"/>
      <c r="M19" s="44"/>
      <c r="N19" s="44"/>
      <c r="O19" s="44"/>
      <c r="P19" s="44"/>
      <c r="Q19" s="44"/>
      <c r="R19" s="44"/>
      <c r="S19" s="44"/>
      <c r="T19" s="44"/>
      <c r="U19" s="44"/>
      <c r="V19" s="44"/>
      <c r="W19" s="44"/>
      <c r="X19" s="44"/>
      <c r="Y19" s="44"/>
      <c r="Z19" s="44"/>
    </row>
    <row r="20">
      <c r="A20" s="69" t="s">
        <v>80</v>
      </c>
      <c r="B20" s="70" t="s">
        <v>81</v>
      </c>
      <c r="C20" s="70" t="s">
        <v>82</v>
      </c>
      <c r="D20" s="70" t="s">
        <v>78</v>
      </c>
      <c r="E20" s="71">
        <v>200.0</v>
      </c>
      <c r="F20" s="72" t="s">
        <v>79</v>
      </c>
      <c r="G20" s="73">
        <v>0.163</v>
      </c>
      <c r="H20" s="74">
        <f t="shared" si="1"/>
        <v>0.0326</v>
      </c>
      <c r="I20" s="40"/>
      <c r="J20" s="41"/>
      <c r="K20" s="74">
        <f t="shared" si="2"/>
        <v>32.6</v>
      </c>
      <c r="L20" s="41"/>
      <c r="M20" s="44"/>
      <c r="N20" s="44"/>
      <c r="O20" s="44"/>
      <c r="P20" s="44"/>
      <c r="Q20" s="44"/>
      <c r="R20" s="44"/>
      <c r="S20" s="44"/>
      <c r="T20" s="44"/>
      <c r="U20" s="44"/>
      <c r="V20" s="44"/>
      <c r="W20" s="44"/>
      <c r="X20" s="44"/>
      <c r="Y20" s="44"/>
      <c r="Z20" s="44"/>
    </row>
    <row r="21" ht="15.75" customHeight="1">
      <c r="A21" s="69" t="s">
        <v>83</v>
      </c>
      <c r="B21" s="70" t="s">
        <v>84</v>
      </c>
      <c r="C21" s="70" t="s">
        <v>85</v>
      </c>
      <c r="D21" s="70" t="s">
        <v>78</v>
      </c>
      <c r="E21" s="71">
        <v>300.0</v>
      </c>
      <c r="F21" s="72" t="s">
        <v>86</v>
      </c>
      <c r="G21" s="73">
        <v>0.129</v>
      </c>
      <c r="H21" s="74">
        <f t="shared" si="1"/>
        <v>0.0387</v>
      </c>
      <c r="I21" s="40"/>
      <c r="J21" s="41"/>
      <c r="K21" s="74">
        <f t="shared" si="2"/>
        <v>38.7</v>
      </c>
      <c r="L21" s="41"/>
      <c r="M21" s="44"/>
      <c r="N21" s="44"/>
      <c r="O21" s="44"/>
      <c r="P21" s="44"/>
      <c r="Q21" s="44"/>
      <c r="R21" s="44"/>
      <c r="S21" s="44"/>
      <c r="T21" s="44"/>
      <c r="U21" s="44"/>
      <c r="V21" s="44"/>
      <c r="W21" s="44"/>
      <c r="X21" s="44"/>
      <c r="Y21" s="44"/>
      <c r="Z21" s="44"/>
    </row>
    <row r="22" ht="15.75" customHeight="1">
      <c r="A22" s="69"/>
      <c r="B22" s="70"/>
      <c r="C22" s="70"/>
      <c r="D22" s="70"/>
      <c r="E22" s="71"/>
      <c r="F22" s="72"/>
      <c r="G22" s="73"/>
      <c r="H22" s="74">
        <f t="shared" si="1"/>
        <v>0</v>
      </c>
      <c r="I22" s="40"/>
      <c r="J22" s="41"/>
      <c r="K22" s="74">
        <f t="shared" si="2"/>
        <v>0</v>
      </c>
      <c r="L22" s="41"/>
      <c r="M22" s="44"/>
      <c r="N22" s="44"/>
      <c r="O22" s="44"/>
      <c r="P22" s="44"/>
      <c r="Q22" s="44"/>
      <c r="R22" s="44"/>
      <c r="S22" s="44"/>
      <c r="T22" s="44"/>
      <c r="U22" s="44"/>
      <c r="V22" s="44"/>
      <c r="W22" s="44"/>
      <c r="X22" s="44"/>
      <c r="Y22" s="44"/>
      <c r="Z22" s="44"/>
    </row>
    <row r="23" ht="15.75" customHeight="1">
      <c r="A23" s="69"/>
      <c r="B23" s="70"/>
      <c r="C23" s="70"/>
      <c r="D23" s="70"/>
      <c r="E23" s="71"/>
      <c r="F23" s="72"/>
      <c r="G23" s="73"/>
      <c r="H23" s="74">
        <f t="shared" si="1"/>
        <v>0</v>
      </c>
      <c r="I23" s="40"/>
      <c r="J23" s="41"/>
      <c r="K23" s="74">
        <f t="shared" si="2"/>
        <v>0</v>
      </c>
      <c r="L23" s="41"/>
      <c r="M23" s="44"/>
      <c r="N23" s="44"/>
      <c r="O23" s="44"/>
      <c r="P23" s="44"/>
      <c r="Q23" s="44"/>
      <c r="R23" s="44"/>
      <c r="S23" s="44"/>
      <c r="T23" s="44"/>
      <c r="U23" s="44"/>
      <c r="V23" s="44"/>
      <c r="W23" s="44"/>
      <c r="X23" s="44"/>
      <c r="Y23" s="44"/>
      <c r="Z23" s="44"/>
    </row>
    <row r="24" ht="15.75" customHeight="1">
      <c r="A24" s="69"/>
      <c r="B24" s="70"/>
      <c r="C24" s="70"/>
      <c r="D24" s="70"/>
      <c r="E24" s="71"/>
      <c r="F24" s="72"/>
      <c r="G24" s="73"/>
      <c r="H24" s="74">
        <f t="shared" si="1"/>
        <v>0</v>
      </c>
      <c r="I24" s="40"/>
      <c r="J24" s="41"/>
      <c r="K24" s="74">
        <f t="shared" si="2"/>
        <v>0</v>
      </c>
      <c r="L24" s="41"/>
      <c r="M24" s="44"/>
      <c r="N24" s="44"/>
      <c r="O24" s="44"/>
      <c r="P24" s="44"/>
      <c r="Q24" s="44"/>
      <c r="R24" s="44"/>
      <c r="S24" s="44"/>
      <c r="T24" s="44"/>
      <c r="U24" s="44"/>
      <c r="V24" s="44"/>
      <c r="W24" s="44"/>
      <c r="X24" s="44"/>
      <c r="Y24" s="44"/>
      <c r="Z24" s="44"/>
    </row>
    <row r="25" ht="15.75" customHeight="1">
      <c r="A25" s="69"/>
      <c r="B25" s="70"/>
      <c r="C25" s="70"/>
      <c r="D25" s="70"/>
      <c r="E25" s="71"/>
      <c r="F25" s="72"/>
      <c r="G25" s="73"/>
      <c r="H25" s="74">
        <f t="shared" si="1"/>
        <v>0</v>
      </c>
      <c r="I25" s="40"/>
      <c r="J25" s="41"/>
      <c r="K25" s="74">
        <f t="shared" si="2"/>
        <v>0</v>
      </c>
      <c r="L25" s="41"/>
      <c r="M25" s="44"/>
      <c r="N25" s="44"/>
      <c r="O25" s="44"/>
      <c r="P25" s="44"/>
      <c r="Q25" s="44"/>
      <c r="R25" s="44"/>
      <c r="S25" s="44"/>
      <c r="T25" s="44"/>
      <c r="U25" s="44"/>
      <c r="V25" s="44"/>
      <c r="W25" s="44"/>
      <c r="X25" s="44"/>
      <c r="Y25" s="44"/>
      <c r="Z25" s="44"/>
    </row>
    <row r="26" ht="15.75" customHeight="1">
      <c r="A26" s="69"/>
      <c r="B26" s="70"/>
      <c r="C26" s="70"/>
      <c r="D26" s="70"/>
      <c r="E26" s="71"/>
      <c r="F26" s="72"/>
      <c r="G26" s="73"/>
      <c r="H26" s="74">
        <f t="shared" si="1"/>
        <v>0</v>
      </c>
      <c r="I26" s="40"/>
      <c r="J26" s="41"/>
      <c r="K26" s="74">
        <f t="shared" si="2"/>
        <v>0</v>
      </c>
      <c r="L26" s="41"/>
      <c r="M26" s="44"/>
      <c r="N26" s="44"/>
      <c r="O26" s="44"/>
      <c r="P26" s="44"/>
      <c r="Q26" s="44"/>
      <c r="R26" s="44"/>
      <c r="S26" s="44"/>
      <c r="T26" s="44"/>
      <c r="U26" s="44"/>
      <c r="V26" s="44"/>
      <c r="W26" s="44"/>
      <c r="X26" s="44"/>
      <c r="Y26" s="44"/>
      <c r="Z26" s="44"/>
    </row>
    <row r="27" ht="15.75" customHeight="1">
      <c r="A27" s="69"/>
      <c r="B27" s="70"/>
      <c r="C27" s="70"/>
      <c r="D27" s="70"/>
      <c r="E27" s="71"/>
      <c r="F27" s="72"/>
      <c r="G27" s="73"/>
      <c r="H27" s="74">
        <f t="shared" si="1"/>
        <v>0</v>
      </c>
      <c r="I27" s="40"/>
      <c r="J27" s="41"/>
      <c r="K27" s="74">
        <f t="shared" si="2"/>
        <v>0</v>
      </c>
      <c r="L27" s="41"/>
      <c r="M27" s="44"/>
      <c r="N27" s="44"/>
      <c r="O27" s="44"/>
      <c r="P27" s="44"/>
      <c r="Q27" s="44"/>
      <c r="R27" s="44"/>
      <c r="S27" s="44"/>
      <c r="T27" s="44"/>
      <c r="U27" s="44"/>
      <c r="V27" s="44"/>
      <c r="W27" s="44"/>
      <c r="X27" s="44"/>
      <c r="Y27" s="44"/>
      <c r="Z27" s="44"/>
    </row>
    <row r="28" ht="15.75" customHeight="1">
      <c r="A28" s="69"/>
      <c r="B28" s="70"/>
      <c r="C28" s="70"/>
      <c r="D28" s="70"/>
      <c r="E28" s="71"/>
      <c r="F28" s="72"/>
      <c r="G28" s="73"/>
      <c r="H28" s="74">
        <f t="shared" si="1"/>
        <v>0</v>
      </c>
      <c r="I28" s="40"/>
      <c r="J28" s="41"/>
      <c r="K28" s="74">
        <f t="shared" si="2"/>
        <v>0</v>
      </c>
      <c r="L28" s="41"/>
      <c r="M28" s="44"/>
      <c r="N28" s="44"/>
      <c r="O28" s="44"/>
      <c r="P28" s="44"/>
      <c r="Q28" s="44"/>
      <c r="R28" s="44"/>
      <c r="S28" s="44"/>
      <c r="T28" s="44"/>
      <c r="U28" s="44"/>
      <c r="V28" s="44"/>
      <c r="W28" s="44"/>
      <c r="X28" s="44"/>
      <c r="Y28" s="44"/>
      <c r="Z28" s="44"/>
    </row>
    <row r="29" ht="15.75" customHeight="1">
      <c r="A29" s="69"/>
      <c r="B29" s="70"/>
      <c r="C29" s="70"/>
      <c r="D29" s="70"/>
      <c r="E29" s="71"/>
      <c r="F29" s="72"/>
      <c r="G29" s="73"/>
      <c r="H29" s="74">
        <f t="shared" si="1"/>
        <v>0</v>
      </c>
      <c r="I29" s="40"/>
      <c r="J29" s="41"/>
      <c r="K29" s="74">
        <f t="shared" si="2"/>
        <v>0</v>
      </c>
      <c r="L29" s="41"/>
      <c r="M29" s="44"/>
      <c r="N29" s="44"/>
      <c r="O29" s="44"/>
      <c r="P29" s="44"/>
      <c r="Q29" s="44"/>
      <c r="R29" s="44"/>
      <c r="S29" s="44"/>
      <c r="T29" s="44"/>
      <c r="U29" s="44"/>
      <c r="V29" s="44"/>
      <c r="W29" s="44"/>
      <c r="X29" s="44"/>
      <c r="Y29" s="44"/>
      <c r="Z29" s="44"/>
    </row>
    <row r="30" ht="15.75" customHeight="1">
      <c r="A30" s="69"/>
      <c r="B30" s="70"/>
      <c r="C30" s="70"/>
      <c r="D30" s="70"/>
      <c r="E30" s="71"/>
      <c r="F30" s="72"/>
      <c r="G30" s="73"/>
      <c r="H30" s="74">
        <f t="shared" si="1"/>
        <v>0</v>
      </c>
      <c r="I30" s="40"/>
      <c r="J30" s="41"/>
      <c r="K30" s="74">
        <f t="shared" si="2"/>
        <v>0</v>
      </c>
      <c r="L30" s="41"/>
      <c r="M30" s="44"/>
      <c r="N30" s="44"/>
      <c r="O30" s="44"/>
      <c r="P30" s="44"/>
      <c r="Q30" s="44"/>
      <c r="R30" s="44"/>
      <c r="S30" s="44"/>
      <c r="T30" s="44"/>
      <c r="U30" s="44"/>
      <c r="V30" s="44"/>
      <c r="W30" s="44"/>
      <c r="X30" s="44"/>
      <c r="Y30" s="44"/>
      <c r="Z30" s="44"/>
    </row>
    <row r="31" ht="15.75" customHeight="1">
      <c r="A31" s="75"/>
      <c r="B31" s="75"/>
      <c r="C31" s="75"/>
      <c r="D31" s="75"/>
      <c r="E31" s="75"/>
      <c r="F31" s="75"/>
      <c r="G31" s="76"/>
      <c r="H31" s="77">
        <f>SUM(H18:J30)</f>
        <v>0.074974</v>
      </c>
      <c r="I31" s="40"/>
      <c r="J31" s="41"/>
      <c r="K31" s="77">
        <f>SUM(K18:L30)</f>
        <v>74.974</v>
      </c>
      <c r="L31" s="41"/>
      <c r="M31" s="44"/>
      <c r="N31" s="44"/>
      <c r="O31" s="44"/>
      <c r="P31" s="44"/>
      <c r="Q31" s="44"/>
      <c r="R31" s="44"/>
      <c r="S31" s="44"/>
      <c r="T31" s="44"/>
      <c r="U31" s="44"/>
      <c r="V31" s="44"/>
      <c r="W31" s="44"/>
      <c r="X31" s="44"/>
      <c r="Y31" s="44"/>
      <c r="Z31" s="44"/>
    </row>
    <row r="32" ht="15.75" customHeight="1">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ht="15.75" customHeight="1">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ht="15.75" customHeight="1">
      <c r="A34" s="78" t="s">
        <v>87</v>
      </c>
      <c r="B34" s="79"/>
      <c r="C34" s="80"/>
      <c r="D34" s="44"/>
      <c r="E34" s="81" t="s">
        <v>88</v>
      </c>
      <c r="F34" s="23"/>
      <c r="G34" s="82"/>
      <c r="H34" s="44"/>
      <c r="I34" s="44"/>
      <c r="J34" s="44"/>
      <c r="K34" s="44"/>
      <c r="L34" s="44"/>
      <c r="M34" s="44"/>
      <c r="N34" s="44"/>
      <c r="O34" s="44"/>
      <c r="P34" s="44"/>
      <c r="Q34" s="44"/>
      <c r="R34" s="44"/>
      <c r="S34" s="44"/>
      <c r="T34" s="44"/>
      <c r="U34" s="44"/>
      <c r="V34" s="44"/>
      <c r="W34" s="44"/>
      <c r="X34" s="44"/>
      <c r="Y34" s="44"/>
      <c r="Z34" s="44"/>
    </row>
    <row r="35" ht="15.75" customHeight="1">
      <c r="A35" s="83">
        <f>H31</f>
        <v>0.074974</v>
      </c>
      <c r="B35" s="23"/>
      <c r="C35" s="82"/>
      <c r="D35" s="44"/>
      <c r="E35" s="84"/>
      <c r="G35" s="85"/>
      <c r="H35" s="44"/>
      <c r="I35" s="44"/>
      <c r="J35" s="44"/>
      <c r="K35" s="44"/>
      <c r="L35" s="44"/>
      <c r="M35" s="44"/>
      <c r="N35" s="44"/>
      <c r="O35" s="44"/>
      <c r="P35" s="44"/>
      <c r="Q35" s="44"/>
      <c r="R35" s="44"/>
      <c r="S35" s="44"/>
      <c r="T35" s="44"/>
      <c r="U35" s="44"/>
      <c r="V35" s="44"/>
      <c r="W35" s="44"/>
      <c r="X35" s="44"/>
      <c r="Y35" s="44"/>
      <c r="Z35" s="44"/>
    </row>
    <row r="36" ht="15.75" customHeight="1">
      <c r="A36" s="84"/>
      <c r="C36" s="85"/>
      <c r="D36" s="44"/>
      <c r="E36" s="84"/>
      <c r="G36" s="85"/>
      <c r="H36" s="44"/>
      <c r="I36" s="44"/>
      <c r="J36" s="44"/>
      <c r="K36" s="44"/>
      <c r="L36" s="44"/>
      <c r="M36" s="44"/>
      <c r="N36" s="44"/>
      <c r="O36" s="44"/>
      <c r="P36" s="44"/>
      <c r="Q36" s="44"/>
      <c r="R36" s="44"/>
      <c r="S36" s="44"/>
      <c r="T36" s="44"/>
      <c r="U36" s="44"/>
      <c r="V36" s="44"/>
      <c r="W36" s="44"/>
      <c r="X36" s="44"/>
      <c r="Y36" s="44"/>
      <c r="Z36" s="44"/>
    </row>
    <row r="37" ht="15.75" customHeight="1">
      <c r="A37" s="84"/>
      <c r="C37" s="85"/>
      <c r="D37" s="44"/>
      <c r="E37" s="84"/>
      <c r="G37" s="85"/>
      <c r="H37" s="44"/>
      <c r="I37" s="44"/>
      <c r="J37" s="44"/>
      <c r="K37" s="44"/>
      <c r="L37" s="44"/>
      <c r="M37" s="44"/>
      <c r="N37" s="44"/>
      <c r="O37" s="44"/>
      <c r="P37" s="44"/>
      <c r="Q37" s="44"/>
      <c r="R37" s="44"/>
      <c r="S37" s="44"/>
      <c r="T37" s="44"/>
      <c r="U37" s="44"/>
      <c r="V37" s="44"/>
      <c r="W37" s="44"/>
      <c r="X37" s="44"/>
      <c r="Y37" s="44"/>
      <c r="Z37" s="44"/>
    </row>
    <row r="38" ht="15.75" customHeight="1">
      <c r="A38" s="86"/>
      <c r="B38" s="26"/>
      <c r="C38" s="87"/>
      <c r="D38" s="44"/>
      <c r="E38" s="86"/>
      <c r="F38" s="26"/>
      <c r="G38" s="87"/>
      <c r="H38" s="44"/>
      <c r="I38" s="44"/>
      <c r="J38" s="44"/>
      <c r="K38" s="44"/>
      <c r="L38" s="44"/>
      <c r="M38" s="44"/>
      <c r="N38" s="44"/>
      <c r="O38" s="44"/>
      <c r="P38" s="44"/>
      <c r="Q38" s="44"/>
      <c r="R38" s="44"/>
      <c r="S38" s="44"/>
      <c r="T38" s="44"/>
      <c r="U38" s="44"/>
      <c r="V38" s="44"/>
      <c r="W38" s="44"/>
      <c r="X38" s="44"/>
      <c r="Y38" s="44"/>
      <c r="Z38" s="44"/>
    </row>
    <row r="39" ht="15.75" customHeight="1">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ht="15.75" customHeight="1">
      <c r="A40" s="88">
        <f>H31/0.025</f>
        <v>2.99896</v>
      </c>
      <c r="B40" s="82"/>
      <c r="C40" s="89" t="s">
        <v>89</v>
      </c>
      <c r="D40" s="90"/>
      <c r="E40" s="44"/>
      <c r="F40" s="44"/>
      <c r="G40" s="44"/>
      <c r="H40" s="44"/>
      <c r="I40" s="44"/>
      <c r="J40" s="44"/>
      <c r="K40" s="44"/>
      <c r="L40" s="44"/>
      <c r="M40" s="44"/>
      <c r="N40" s="44"/>
      <c r="O40" s="44"/>
      <c r="P40" s="44"/>
      <c r="Q40" s="44"/>
      <c r="R40" s="44"/>
      <c r="S40" s="44"/>
      <c r="T40" s="44"/>
      <c r="U40" s="44"/>
      <c r="V40" s="44"/>
      <c r="W40" s="44"/>
      <c r="X40" s="44"/>
      <c r="Y40" s="44"/>
      <c r="Z40" s="44"/>
    </row>
    <row r="41" ht="15.75" customHeight="1">
      <c r="A41" s="84"/>
      <c r="B41" s="85"/>
      <c r="C41" s="91"/>
      <c r="D41" s="92"/>
      <c r="E41" s="44"/>
      <c r="F41" s="44"/>
      <c r="G41" s="44"/>
      <c r="H41" s="44"/>
      <c r="I41" s="44"/>
      <c r="J41" s="44"/>
      <c r="K41" s="44"/>
      <c r="L41" s="44"/>
      <c r="M41" s="44"/>
      <c r="N41" s="44"/>
      <c r="O41" s="44"/>
      <c r="P41" s="44"/>
      <c r="Q41" s="44"/>
      <c r="R41" s="44"/>
      <c r="S41" s="44"/>
      <c r="T41" s="44"/>
      <c r="U41" s="44"/>
      <c r="V41" s="44"/>
      <c r="W41" s="44"/>
      <c r="X41" s="44"/>
      <c r="Y41" s="44"/>
      <c r="Z41" s="44"/>
    </row>
    <row r="42" ht="15.75" customHeight="1">
      <c r="A42" s="84"/>
      <c r="B42" s="85"/>
      <c r="C42" s="91"/>
      <c r="D42" s="92"/>
      <c r="E42" s="44"/>
      <c r="F42" s="44"/>
      <c r="G42" s="44"/>
      <c r="H42" s="44"/>
      <c r="I42" s="44"/>
      <c r="J42" s="44"/>
      <c r="K42" s="44"/>
      <c r="L42" s="44"/>
      <c r="M42" s="44"/>
      <c r="N42" s="44"/>
      <c r="O42" s="44"/>
      <c r="P42" s="44"/>
      <c r="Q42" s="44"/>
      <c r="R42" s="44"/>
      <c r="S42" s="44"/>
      <c r="T42" s="44"/>
      <c r="U42" s="44"/>
      <c r="V42" s="44"/>
      <c r="W42" s="44"/>
      <c r="X42" s="44"/>
      <c r="Y42" s="44"/>
      <c r="Z42" s="44"/>
    </row>
    <row r="43" ht="15.75" customHeight="1">
      <c r="A43" s="84"/>
      <c r="B43" s="85"/>
      <c r="C43" s="91"/>
      <c r="D43" s="92"/>
      <c r="E43" s="44"/>
      <c r="F43" s="44"/>
      <c r="G43" s="44"/>
      <c r="H43" s="44"/>
      <c r="I43" s="44"/>
      <c r="J43" s="44"/>
      <c r="K43" s="44"/>
      <c r="L43" s="44"/>
      <c r="M43" s="44"/>
      <c r="N43" s="44"/>
      <c r="O43" s="44"/>
      <c r="P43" s="44"/>
      <c r="Q43" s="44"/>
      <c r="R43" s="44"/>
      <c r="S43" s="44"/>
      <c r="T43" s="44"/>
      <c r="U43" s="44"/>
      <c r="V43" s="44"/>
      <c r="W43" s="44"/>
      <c r="X43" s="44"/>
      <c r="Y43" s="44"/>
      <c r="Z43" s="44"/>
    </row>
    <row r="44" ht="15.75" customHeight="1">
      <c r="A44" s="84"/>
      <c r="B44" s="85"/>
      <c r="C44" s="91"/>
      <c r="D44" s="92"/>
      <c r="E44" s="44"/>
      <c r="F44" s="44"/>
      <c r="G44" s="44"/>
      <c r="H44" s="44"/>
      <c r="I44" s="44"/>
      <c r="J44" s="44"/>
      <c r="K44" s="44"/>
      <c r="L44" s="44"/>
      <c r="M44" s="44"/>
      <c r="N44" s="44"/>
      <c r="O44" s="44"/>
      <c r="P44" s="44"/>
      <c r="Q44" s="44"/>
      <c r="R44" s="44"/>
      <c r="S44" s="44"/>
      <c r="T44" s="44"/>
      <c r="U44" s="44"/>
      <c r="V44" s="44"/>
      <c r="W44" s="44"/>
      <c r="X44" s="44"/>
      <c r="Y44" s="44"/>
      <c r="Z44" s="44"/>
    </row>
    <row r="45" ht="15.75" customHeight="1">
      <c r="A45" s="84"/>
      <c r="B45" s="85"/>
      <c r="C45" s="91"/>
      <c r="D45" s="92"/>
      <c r="E45" s="44"/>
      <c r="F45" s="44"/>
      <c r="G45" s="44"/>
      <c r="H45" s="44"/>
      <c r="I45" s="44"/>
      <c r="J45" s="44"/>
      <c r="K45" s="44"/>
      <c r="L45" s="44"/>
      <c r="M45" s="44"/>
      <c r="N45" s="44"/>
      <c r="O45" s="44"/>
      <c r="P45" s="44"/>
      <c r="Q45" s="44"/>
      <c r="R45" s="44"/>
      <c r="S45" s="44"/>
      <c r="T45" s="44"/>
      <c r="U45" s="44"/>
      <c r="V45" s="44"/>
      <c r="W45" s="44"/>
      <c r="X45" s="44"/>
      <c r="Y45" s="44"/>
      <c r="Z45" s="44"/>
    </row>
    <row r="46" ht="15.75" customHeight="1">
      <c r="A46" s="86"/>
      <c r="B46" s="87"/>
      <c r="C46" s="93"/>
      <c r="D46" s="94"/>
      <c r="E46" s="44"/>
      <c r="F46" s="44"/>
      <c r="G46" s="44"/>
      <c r="H46" s="44"/>
      <c r="I46" s="44"/>
      <c r="J46" s="44"/>
      <c r="K46" s="44"/>
      <c r="L46" s="44"/>
      <c r="M46" s="44"/>
      <c r="N46" s="44"/>
      <c r="O46" s="44"/>
      <c r="P46" s="44"/>
      <c r="Q46" s="44"/>
      <c r="R46" s="44"/>
      <c r="S46" s="44"/>
      <c r="T46" s="44"/>
      <c r="U46" s="44"/>
      <c r="V46" s="44"/>
      <c r="W46" s="44"/>
      <c r="X46" s="44"/>
      <c r="Y46" s="44"/>
      <c r="Z46" s="44"/>
    </row>
    <row r="47" ht="15.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ht="15.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ht="15.75"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ht="15.75"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ht="15.75"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ht="15.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ht="15.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ht="15.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ht="15.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ht="15.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ht="15.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ht="15.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ht="15.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ht="15.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ht="15.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ht="15.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ht="15.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ht="15.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ht="15.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ht="15.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ht="15.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5.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5.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5.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5.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5.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5.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5.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5.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5.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5.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5.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5.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5.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5.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5.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5.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5.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5.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5.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5.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5.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5.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5.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5.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5.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5.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5.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5.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5.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5.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5.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5.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5.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5.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5.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5.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5.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5.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5.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5.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5.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5.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5.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5.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5.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5.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5.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5.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5.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5.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5.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5.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5.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5.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5.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5.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5.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5.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5.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5.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5.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5.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5.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5.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5.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5.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5.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5.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5.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5.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5.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5.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5.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5.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5.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5.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5.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5.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5.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5.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5.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5.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5.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5.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5.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5.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5.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5.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5.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5.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5.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5.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5.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5.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5.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5.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5.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5.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5.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5.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5.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5.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5.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5.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5.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5.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5.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5.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5.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5.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5.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5.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5.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5.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5.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5.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5.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5.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5.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5.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5.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5.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5.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5.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5.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5.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5.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5.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5.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5.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5.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5.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5.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5.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5.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5.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5.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5.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5.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5.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5.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5.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5.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5.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5.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5.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5.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5.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5.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5.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5.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5.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5.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5.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5.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5.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5.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5.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5.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5.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5.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5.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5.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5.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5.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5.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5.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5.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5.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5.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5.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5.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5.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5.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5.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5.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5.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5.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5.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5.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5.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5.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5.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5.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5.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5.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5.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5.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5.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5.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5.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5.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5.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5.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5.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5.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5.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5.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5.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5.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5.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5.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5.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5.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5.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5.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5.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5.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5.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5.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5.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5.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5.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5.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5.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5.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5.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5.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5.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5.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5.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5.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5.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5.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5.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5.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5.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5.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5.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5.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5.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5.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5.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5.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5.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5.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5.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5.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5.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5.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5.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5.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5.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5.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5.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5.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5.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5.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5.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5.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5.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5.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5.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5.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5.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5.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5.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5.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5.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5.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5.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5.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5.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5.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5.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5.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5.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5.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5.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5.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5.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5.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5.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5.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5.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5.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5.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5.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5.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5.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5.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5.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5.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5.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5.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5.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5.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5.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5.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5.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5.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5.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5.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5.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5.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5.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5.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5.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5.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5.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5.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5.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5.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5.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5.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5.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5.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5.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5.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5.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5.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5.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5.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5.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5.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5.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5.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5.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5.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5.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5.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5.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5.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5.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5.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5.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5.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5.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5.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5.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5.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5.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5.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5.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5.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5.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5.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5.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5.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5.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5.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5.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5.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5.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5.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5.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5.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5.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5.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5.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5.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5.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5.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5.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5.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5.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5.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5.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5.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5.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5.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5.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5.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5.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5.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5.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5.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5.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5.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5.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5.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5.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5.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5.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5.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5.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5.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5.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5.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5.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5.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5.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5.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5.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5.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5.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5.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5.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5.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5.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5.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5.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5.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5.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5.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5.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5.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5.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5.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5.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5.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5.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5.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5.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5.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5.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5.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5.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5.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5.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5.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5.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5.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5.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5.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5.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5.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5.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5.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5.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5.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5.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5.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5.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5.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5.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5.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5.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5.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5.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5.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5.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5.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5.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5.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5.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5.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5.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5.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5.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5.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5.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5.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5.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5.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5.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5.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5.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5.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5.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5.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5.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5.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5.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5.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5.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5.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5.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5.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5.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5.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5.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5.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5.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5.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5.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5.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5.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5.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5.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5.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5.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5.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5.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5.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5.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5.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5.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5.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5.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5.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5.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5.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5.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5.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5.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5.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5.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5.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5.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5.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5.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5.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5.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5.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5.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5.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5.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5.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5.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5.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5.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5.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5.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5.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5.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5.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5.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5.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5.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5.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5.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5.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5.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5.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5.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5.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5.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5.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5.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5.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5.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5.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5.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5.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5.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5.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5.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5.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5.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5.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5.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5.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5.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5.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5.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5.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5.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5.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5.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5.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5.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5.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5.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5.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5.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5.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5.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5.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5.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5.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5.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5.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5.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5.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5.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5.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5.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5.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5.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5.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5.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5.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5.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5.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5.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5.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5.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5.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5.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5.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5.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5.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5.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5.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5.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5.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5.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5.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5.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5.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5.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5.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5.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5.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5.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5.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5.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5.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5.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5.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5.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5.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5.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5.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5.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5.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5.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5.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5.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5.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5.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5.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5.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5.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5.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5.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5.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5.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5.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5.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5.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5.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5.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5.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5.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5.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5.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5.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5.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5.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5.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5.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5.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5.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5.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5.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5.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5.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5.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5.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5.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5.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5.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5.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5.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5.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5.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5.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5.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5.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5.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5.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5.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5.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5.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5.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5.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5.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5.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5.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5.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5.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5.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5.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5.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5.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5.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5.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5.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5.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5.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5.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5.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5.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5.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5.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5.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5.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5.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5.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5.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5.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5.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5.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5.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5.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5.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5.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5.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5.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5.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5.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5.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5.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5.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5.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5.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5.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5.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5.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5.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5.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5.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5.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5.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5.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5.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5.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5.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5.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5.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5.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5.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5.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5.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5.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5.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5.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5.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5.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5.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5.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5.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5.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5.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5.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5.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5.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5.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5.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5.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5.7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5.7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5.7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5.7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5.7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5.7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5.7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5.7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5.7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5.7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5.7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5.7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5.7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5.7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5.7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5.7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5.7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5.7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5.7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5.7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5.7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5.7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5.7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5.7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5.7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5.7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5.7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5.7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5.7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5.7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5.7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5.7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5.7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5.7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5.7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5.7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5.7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5.7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5.7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5.7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5.7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5.7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5.7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5.7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5.7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5.7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5.7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5.7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5.7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5.7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5.7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5.7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5.7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5.7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5.7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65">
    <mergeCell ref="H24:J24"/>
    <mergeCell ref="K24:L24"/>
    <mergeCell ref="H25:J25"/>
    <mergeCell ref="K25:L25"/>
    <mergeCell ref="H26:J26"/>
    <mergeCell ref="K26:L26"/>
    <mergeCell ref="K27:L27"/>
    <mergeCell ref="H31:J31"/>
    <mergeCell ref="K31:L31"/>
    <mergeCell ref="A34:C34"/>
    <mergeCell ref="E34:G38"/>
    <mergeCell ref="A35:C38"/>
    <mergeCell ref="A40:B46"/>
    <mergeCell ref="C40:D46"/>
    <mergeCell ref="H27:J27"/>
    <mergeCell ref="H28:J28"/>
    <mergeCell ref="K28:L28"/>
    <mergeCell ref="H29:J29"/>
    <mergeCell ref="K29:L29"/>
    <mergeCell ref="H30:J30"/>
    <mergeCell ref="K30:L30"/>
    <mergeCell ref="A1:L1"/>
    <mergeCell ref="A2:L2"/>
    <mergeCell ref="A3:L3"/>
    <mergeCell ref="B4:L4"/>
    <mergeCell ref="B5:L5"/>
    <mergeCell ref="B6:D6"/>
    <mergeCell ref="G6:L6"/>
    <mergeCell ref="G9:I9"/>
    <mergeCell ref="J9:L9"/>
    <mergeCell ref="B7:D7"/>
    <mergeCell ref="E7:F7"/>
    <mergeCell ref="G7:L7"/>
    <mergeCell ref="A8:A9"/>
    <mergeCell ref="B8:D9"/>
    <mergeCell ref="G8:I8"/>
    <mergeCell ref="J8:L8"/>
    <mergeCell ref="B10:D10"/>
    <mergeCell ref="E10:F10"/>
    <mergeCell ref="G10:I10"/>
    <mergeCell ref="K10:L10"/>
    <mergeCell ref="B11:L11"/>
    <mergeCell ref="B12:D12"/>
    <mergeCell ref="E12:F12"/>
    <mergeCell ref="G12:L12"/>
    <mergeCell ref="B13:L13"/>
    <mergeCell ref="B14:D14"/>
    <mergeCell ref="E14:F14"/>
    <mergeCell ref="G14:L14"/>
    <mergeCell ref="A15:L15"/>
    <mergeCell ref="A16:L16"/>
    <mergeCell ref="H17:J17"/>
    <mergeCell ref="K17:L17"/>
    <mergeCell ref="H18:J18"/>
    <mergeCell ref="K18:L18"/>
    <mergeCell ref="H19:J19"/>
    <mergeCell ref="K19:L19"/>
    <mergeCell ref="K20:L20"/>
    <mergeCell ref="H20:J20"/>
    <mergeCell ref="H21:J21"/>
    <mergeCell ref="K21:L21"/>
    <mergeCell ref="H22:J22"/>
    <mergeCell ref="K22:L22"/>
    <mergeCell ref="H23:J23"/>
    <mergeCell ref="K23:L23"/>
  </mergeCells>
  <conditionalFormatting sqref="G8:I9">
    <cfRule type="expression" dxfId="0" priority="1">
      <formula>#REF!="Geográficas"</formula>
    </cfRule>
  </conditionalFormatting>
  <conditionalFormatting sqref="G8:I9">
    <cfRule type="expression" dxfId="1" priority="2">
      <formula>#REF!="Planas"</formula>
    </cfRule>
  </conditionalFormatting>
  <conditionalFormatting sqref="J8:J9">
    <cfRule type="expression" dxfId="2" priority="3">
      <formula>#REF!="X"</formula>
    </cfRule>
  </conditionalFormatting>
  <conditionalFormatting sqref="J8:J9">
    <cfRule type="expression" dxfId="3" priority="4">
      <formula>#REF!="Geográficas"</formula>
    </cfRule>
  </conditionalFormatting>
  <dataValidations>
    <dataValidation type="list" allowBlank="1" showErrorMessage="1" sqref="B8">
      <formula1>"Geográficas,Planas"</formula1>
    </dataValidation>
    <dataValidation type="list" allowBlank="1" showErrorMessage="1" sqref="C18:C30">
      <formula1>Vuelos!$B$2:$B$887</formula1>
    </dataValidation>
    <dataValidation type="list" allowBlank="1" showErrorMessage="1" sqref="G18:G30">
      <formula1>Vuelos!$M$2:$M$4</formula1>
    </dataValidation>
    <dataValidation type="list" allowBlank="1" showErrorMessage="1" sqref="A18:A30">
      <formula1>"Enero,Febrero,Marzo,Abril,Mayo,Junio,Julio,Agosto,Septiembre,Octubre,Noviembre,Diciembre"</formula1>
    </dataValidation>
    <dataValidation type="list" allowBlank="1" showErrorMessage="1" sqref="B18:B30">
      <formula1>Vuelos!$A$2:$A$887</formula1>
    </dataValidation>
    <dataValidation type="list" allowBlank="1" showErrorMessage="1" sqref="G7">
      <formula1>'Tabla Municipios'!$D$2:$D$1152</formula1>
    </dataValidation>
    <dataValidation type="list" allowBlank="1" showErrorMessage="1" sqref="B31:C31">
      <formula1>Vuelos!$J$1:$J$276</formula1>
    </dataValidation>
    <dataValidation type="list" allowBlank="1" showErrorMessage="1" sqref="B7">
      <formula1>'Tabla Municipios'!$H$1:$H$32</formula1>
    </dataValidation>
    <dataValidation type="list" allowBlank="1" showErrorMessage="1" sqref="D18:D30">
      <formula1>"Económica,Ejecutiva"</formula1>
    </dataValidation>
    <dataValidation type="list" allowBlank="1" showErrorMessage="1" sqref="F18:F30">
      <formula1>Vuelos!$L$2:$L$4</formula1>
    </dataValidation>
  </dataValidations>
  <hyperlinks>
    <hyperlink r:id="rId2" ref="B14"/>
  </hyperlinks>
  <printOptions/>
  <pageMargins bottom="0.75" footer="0.0" header="0.0" left="0.7" right="0.7" top="0.75"/>
  <pageSetup paperSize="9" orientation="portrait"/>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sheetPr>
  <sheetViews>
    <sheetView workbookViewId="0"/>
  </sheetViews>
  <sheetFormatPr customHeight="1" defaultColWidth="10.1" defaultRowHeight="15.0"/>
  <cols>
    <col customWidth="1" min="1" max="1" width="3.8"/>
    <col customWidth="1" min="2" max="2" width="3.6"/>
    <col customWidth="1" min="3" max="3" width="29.5"/>
    <col customWidth="1" min="4" max="10" width="17.6"/>
    <col customWidth="1" min="11" max="26" width="11.5"/>
  </cols>
  <sheetData>
    <row r="1">
      <c r="A1" s="95"/>
      <c r="B1" s="96"/>
      <c r="C1" s="95"/>
      <c r="D1" s="95"/>
      <c r="E1" s="95"/>
      <c r="F1" s="95"/>
      <c r="G1" s="95"/>
      <c r="H1" s="95"/>
      <c r="I1" s="95"/>
      <c r="J1" s="95"/>
      <c r="K1" s="95"/>
      <c r="L1" s="95"/>
      <c r="M1" s="95"/>
      <c r="N1" s="95"/>
      <c r="O1" s="95"/>
      <c r="P1" s="95"/>
      <c r="Q1" s="95"/>
      <c r="R1" s="95"/>
      <c r="S1" s="95"/>
      <c r="T1" s="95"/>
      <c r="U1" s="95"/>
      <c r="V1" s="95"/>
      <c r="W1" s="95"/>
      <c r="X1" s="95"/>
      <c r="Y1" s="95"/>
      <c r="Z1" s="95"/>
    </row>
    <row r="2">
      <c r="A2" s="95"/>
      <c r="B2" s="96"/>
      <c r="C2" s="95"/>
      <c r="D2" s="95"/>
      <c r="E2" s="95"/>
      <c r="F2" s="95"/>
      <c r="G2" s="95"/>
      <c r="H2" s="95"/>
      <c r="I2" s="95"/>
      <c r="J2" s="95"/>
      <c r="K2" s="95"/>
      <c r="L2" s="95"/>
      <c r="M2" s="95"/>
      <c r="N2" s="95"/>
      <c r="O2" s="95"/>
      <c r="P2" s="95"/>
      <c r="Q2" s="95"/>
      <c r="R2" s="95"/>
      <c r="S2" s="95"/>
      <c r="T2" s="95"/>
      <c r="U2" s="95"/>
      <c r="V2" s="95"/>
      <c r="W2" s="95"/>
      <c r="X2" s="95"/>
      <c r="Y2" s="95"/>
      <c r="Z2" s="95"/>
    </row>
    <row r="3">
      <c r="A3" s="95"/>
      <c r="B3" s="97" t="s">
        <v>90</v>
      </c>
      <c r="C3" s="98"/>
      <c r="D3" s="98"/>
      <c r="E3" s="98"/>
      <c r="F3" s="98"/>
      <c r="G3" s="98"/>
      <c r="H3" s="98"/>
      <c r="I3" s="98"/>
      <c r="J3" s="98"/>
      <c r="K3" s="95"/>
      <c r="L3" s="95"/>
      <c r="M3" s="95"/>
      <c r="N3" s="95"/>
      <c r="O3" s="95"/>
      <c r="P3" s="95"/>
      <c r="Q3" s="95"/>
      <c r="R3" s="95"/>
      <c r="S3" s="95"/>
      <c r="T3" s="95"/>
      <c r="U3" s="95"/>
      <c r="V3" s="95"/>
      <c r="W3" s="95"/>
      <c r="X3" s="95"/>
      <c r="Y3" s="95"/>
      <c r="Z3" s="95"/>
    </row>
    <row r="4">
      <c r="A4" s="95"/>
      <c r="B4" s="96"/>
      <c r="C4" s="95"/>
      <c r="D4" s="95"/>
      <c r="E4" s="95"/>
      <c r="F4" s="95"/>
      <c r="G4" s="95"/>
      <c r="H4" s="95"/>
      <c r="I4" s="95"/>
      <c r="J4" s="95"/>
      <c r="K4" s="95"/>
      <c r="L4" s="95"/>
      <c r="M4" s="95"/>
      <c r="N4" s="95"/>
      <c r="O4" s="95"/>
      <c r="P4" s="95"/>
      <c r="Q4" s="95"/>
      <c r="R4" s="95"/>
      <c r="S4" s="95"/>
      <c r="T4" s="95"/>
      <c r="U4" s="95"/>
      <c r="V4" s="95"/>
      <c r="W4" s="95"/>
      <c r="X4" s="95"/>
      <c r="Y4" s="95"/>
      <c r="Z4" s="95"/>
    </row>
    <row r="5">
      <c r="A5" s="95"/>
      <c r="B5" s="99" t="s">
        <v>91</v>
      </c>
      <c r="C5" s="99" t="s">
        <v>92</v>
      </c>
      <c r="D5" s="99" t="s">
        <v>93</v>
      </c>
      <c r="E5" s="99" t="s">
        <v>94</v>
      </c>
      <c r="F5" s="99" t="s">
        <v>95</v>
      </c>
      <c r="G5" s="99" t="s">
        <v>96</v>
      </c>
      <c r="H5" s="99" t="s">
        <v>97</v>
      </c>
      <c r="I5" s="99" t="s">
        <v>98</v>
      </c>
      <c r="J5" s="99" t="s">
        <v>99</v>
      </c>
      <c r="K5" s="95"/>
      <c r="L5" s="95"/>
      <c r="M5" s="95"/>
      <c r="N5" s="95"/>
      <c r="O5" s="95"/>
      <c r="P5" s="95"/>
      <c r="Q5" s="95"/>
      <c r="R5" s="95"/>
      <c r="S5" s="95"/>
      <c r="T5" s="95"/>
      <c r="U5" s="95"/>
      <c r="V5" s="95"/>
      <c r="W5" s="95"/>
      <c r="X5" s="95"/>
      <c r="Y5" s="95"/>
      <c r="Z5" s="95"/>
    </row>
    <row r="6">
      <c r="A6" s="95"/>
      <c r="B6" s="100">
        <v>1.0</v>
      </c>
      <c r="C6" s="101" t="s">
        <v>100</v>
      </c>
      <c r="D6" s="101">
        <v>0.803</v>
      </c>
      <c r="E6" s="101">
        <v>42.8168</v>
      </c>
      <c r="F6" s="101">
        <v>73939.639</v>
      </c>
      <c r="G6" s="101">
        <v>3.0</v>
      </c>
      <c r="H6" s="101">
        <v>0.6</v>
      </c>
      <c r="I6" s="101">
        <f t="shared" ref="I6:I10" si="1">H6</f>
        <v>0.6</v>
      </c>
      <c r="J6" s="101">
        <v>42.0002</v>
      </c>
      <c r="K6" s="95"/>
      <c r="L6" s="95"/>
      <c r="M6" s="95"/>
      <c r="N6" s="95"/>
      <c r="O6" s="95"/>
      <c r="P6" s="95"/>
      <c r="Q6" s="95"/>
      <c r="R6" s="95"/>
      <c r="S6" s="95"/>
      <c r="T6" s="95"/>
      <c r="U6" s="95"/>
      <c r="V6" s="95"/>
      <c r="W6" s="95"/>
      <c r="X6" s="95"/>
      <c r="Y6" s="95"/>
      <c r="Z6" s="95"/>
    </row>
    <row r="7">
      <c r="A7" s="95"/>
      <c r="B7" s="100">
        <v>2.0</v>
      </c>
      <c r="C7" s="101" t="s">
        <v>101</v>
      </c>
      <c r="D7" s="101">
        <v>0.97</v>
      </c>
      <c r="E7" s="101">
        <v>39.3469</v>
      </c>
      <c r="F7" s="101">
        <v>80460.272</v>
      </c>
      <c r="G7" s="101">
        <v>3.0</v>
      </c>
      <c r="H7" s="101">
        <v>0.6</v>
      </c>
      <c r="I7" s="101">
        <f t="shared" si="1"/>
        <v>0.6</v>
      </c>
      <c r="J7" s="101">
        <v>1269.5595</v>
      </c>
      <c r="K7" s="95"/>
      <c r="L7" s="95"/>
      <c r="M7" s="95"/>
      <c r="N7" s="95"/>
      <c r="O7" s="95"/>
      <c r="P7" s="95"/>
      <c r="Q7" s="95"/>
      <c r="R7" s="95"/>
      <c r="S7" s="95"/>
      <c r="T7" s="95"/>
      <c r="U7" s="95"/>
      <c r="V7" s="95"/>
      <c r="W7" s="95"/>
      <c r="X7" s="95"/>
      <c r="Y7" s="95"/>
      <c r="Z7" s="95"/>
    </row>
    <row r="8">
      <c r="A8" s="95"/>
      <c r="B8" s="100">
        <v>3.0</v>
      </c>
      <c r="C8" s="101" t="s">
        <v>102</v>
      </c>
      <c r="D8" s="101">
        <v>0.9414</v>
      </c>
      <c r="E8" s="101">
        <v>40.6705</v>
      </c>
      <c r="F8" s="101">
        <v>77841.778</v>
      </c>
      <c r="G8" s="101">
        <v>3.0</v>
      </c>
      <c r="H8" s="101">
        <v>0.6</v>
      </c>
      <c r="I8" s="101">
        <f t="shared" si="1"/>
        <v>0.6</v>
      </c>
      <c r="J8" s="101">
        <v>1080.8539</v>
      </c>
      <c r="K8" s="95"/>
      <c r="L8" s="95"/>
      <c r="M8" s="95"/>
      <c r="N8" s="95"/>
      <c r="O8" s="95"/>
      <c r="P8" s="95"/>
      <c r="Q8" s="95"/>
      <c r="R8" s="95"/>
      <c r="S8" s="95"/>
      <c r="T8" s="95"/>
      <c r="U8" s="95"/>
      <c r="V8" s="95"/>
      <c r="W8" s="95"/>
      <c r="X8" s="95"/>
      <c r="Y8" s="95"/>
      <c r="Z8" s="95"/>
    </row>
    <row r="9">
      <c r="A9" s="95"/>
      <c r="B9" s="100">
        <v>4.0</v>
      </c>
      <c r="C9" s="101" t="s">
        <v>103</v>
      </c>
      <c r="D9" s="101">
        <v>0.696</v>
      </c>
      <c r="E9" s="101">
        <v>43.0302</v>
      </c>
      <c r="F9" s="101">
        <v>56337.812</v>
      </c>
      <c r="G9" s="101">
        <v>3.0</v>
      </c>
      <c r="H9" s="101">
        <v>0.6</v>
      </c>
      <c r="I9" s="101">
        <f t="shared" si="1"/>
        <v>0.6</v>
      </c>
      <c r="J9" s="101">
        <v>2.4146</v>
      </c>
      <c r="K9" s="95"/>
      <c r="L9" s="95"/>
      <c r="M9" s="95"/>
      <c r="N9" s="95"/>
      <c r="O9" s="95"/>
      <c r="P9" s="95"/>
      <c r="Q9" s="95"/>
      <c r="R9" s="95"/>
      <c r="S9" s="95"/>
      <c r="T9" s="95"/>
      <c r="U9" s="95"/>
      <c r="V9" s="95"/>
      <c r="W9" s="95"/>
      <c r="X9" s="95"/>
      <c r="Y9" s="95"/>
      <c r="Z9" s="95"/>
    </row>
    <row r="10">
      <c r="A10" s="95"/>
      <c r="B10" s="100">
        <v>5.0</v>
      </c>
      <c r="C10" s="101" t="s">
        <v>104</v>
      </c>
      <c r="D10" s="101">
        <v>0.826</v>
      </c>
      <c r="E10" s="101">
        <v>35.5769</v>
      </c>
      <c r="F10" s="101">
        <v>88461.131</v>
      </c>
      <c r="G10" s="101">
        <v>3.0</v>
      </c>
      <c r="H10" s="101">
        <v>0.6</v>
      </c>
      <c r="I10" s="101">
        <f t="shared" si="1"/>
        <v>0.6</v>
      </c>
      <c r="J10" s="101">
        <v>30.6653</v>
      </c>
      <c r="K10" s="95"/>
      <c r="L10" s="95"/>
      <c r="M10" s="95"/>
      <c r="N10" s="95"/>
      <c r="O10" s="95"/>
      <c r="P10" s="95"/>
      <c r="Q10" s="95"/>
      <c r="R10" s="95"/>
      <c r="S10" s="95"/>
      <c r="T10" s="95"/>
      <c r="U10" s="95"/>
      <c r="V10" s="95"/>
      <c r="W10" s="95"/>
      <c r="X10" s="95"/>
      <c r="Y10" s="95"/>
      <c r="Z10" s="95"/>
    </row>
    <row r="11">
      <c r="A11" s="95"/>
      <c r="B11" s="100">
        <v>6.0</v>
      </c>
      <c r="C11" s="101" t="s">
        <v>105</v>
      </c>
      <c r="D11" s="101">
        <v>0.8751</v>
      </c>
      <c r="E11" s="101">
        <v>37.9079</v>
      </c>
      <c r="F11" s="101">
        <v>54806.487</v>
      </c>
      <c r="G11" s="101">
        <v>3.0</v>
      </c>
      <c r="H11" s="101">
        <v>0.6</v>
      </c>
      <c r="I11" s="101">
        <v>3.9</v>
      </c>
      <c r="J11" s="101">
        <v>2.4247</v>
      </c>
      <c r="K11" s="95"/>
      <c r="L11" s="95"/>
      <c r="M11" s="95"/>
      <c r="N11" s="95"/>
      <c r="O11" s="95"/>
      <c r="P11" s="95"/>
      <c r="Q11" s="95"/>
      <c r="R11" s="95"/>
      <c r="S11" s="95"/>
      <c r="T11" s="95"/>
      <c r="U11" s="95"/>
      <c r="V11" s="95"/>
      <c r="W11" s="95"/>
      <c r="X11" s="95"/>
      <c r="Y11" s="95"/>
      <c r="Z11" s="95"/>
    </row>
    <row r="12">
      <c r="A12" s="95"/>
      <c r="B12" s="100">
        <v>7.0</v>
      </c>
      <c r="C12" s="101" t="s">
        <v>106</v>
      </c>
      <c r="D12" s="101">
        <v>0.8208</v>
      </c>
      <c r="E12" s="101">
        <v>22.4802</v>
      </c>
      <c r="F12" s="101">
        <v>84758.116</v>
      </c>
      <c r="G12" s="101">
        <v>3.0</v>
      </c>
      <c r="H12" s="101">
        <v>0.6</v>
      </c>
      <c r="I12" s="101">
        <v>41.0</v>
      </c>
      <c r="J12" s="101">
        <v>4.0887</v>
      </c>
      <c r="K12" s="95"/>
      <c r="L12" s="95"/>
      <c r="M12" s="95"/>
      <c r="N12" s="95"/>
      <c r="O12" s="95"/>
      <c r="P12" s="95"/>
      <c r="Q12" s="95"/>
      <c r="R12" s="95"/>
      <c r="S12" s="95"/>
      <c r="T12" s="95"/>
      <c r="U12" s="95"/>
      <c r="V12" s="95"/>
      <c r="W12" s="95"/>
      <c r="X12" s="95"/>
      <c r="Y12" s="95"/>
      <c r="Z12" s="95"/>
    </row>
    <row r="13">
      <c r="A13" s="95"/>
      <c r="B13" s="100">
        <v>8.0</v>
      </c>
      <c r="C13" s="101" t="s">
        <v>107</v>
      </c>
      <c r="D13" s="101">
        <v>0.8493</v>
      </c>
      <c r="E13" s="101">
        <v>40.4422</v>
      </c>
      <c r="F13" s="101">
        <v>78281.203</v>
      </c>
      <c r="G13" s="101">
        <v>3.0</v>
      </c>
      <c r="H13" s="101">
        <v>0.6</v>
      </c>
      <c r="I13" s="101">
        <f>H13</f>
        <v>0.6</v>
      </c>
      <c r="J13" s="101">
        <v>0.0</v>
      </c>
      <c r="K13" s="95"/>
      <c r="L13" s="95"/>
      <c r="M13" s="95"/>
      <c r="N13" s="95"/>
      <c r="O13" s="95"/>
      <c r="P13" s="95"/>
      <c r="Q13" s="95"/>
      <c r="R13" s="95"/>
      <c r="S13" s="95"/>
      <c r="T13" s="95"/>
      <c r="U13" s="95"/>
      <c r="V13" s="95"/>
      <c r="W13" s="95"/>
      <c r="X13" s="95"/>
      <c r="Y13" s="95"/>
      <c r="Z13" s="95"/>
    </row>
    <row r="14">
      <c r="A14" s="95"/>
      <c r="B14" s="100">
        <v>9.0</v>
      </c>
      <c r="C14" s="101" t="s">
        <v>108</v>
      </c>
      <c r="D14" s="101">
        <v>0.7405</v>
      </c>
      <c r="E14" s="101">
        <v>45.3295</v>
      </c>
      <c r="F14" s="101">
        <v>69323.686</v>
      </c>
      <c r="G14" s="101">
        <v>3.0</v>
      </c>
      <c r="H14" s="101">
        <v>0.6</v>
      </c>
      <c r="I14" s="101">
        <v>3.2</v>
      </c>
      <c r="J14" s="101">
        <v>3.5705</v>
      </c>
      <c r="K14" s="95"/>
      <c r="L14" s="95"/>
      <c r="M14" s="95"/>
      <c r="N14" s="95"/>
      <c r="O14" s="95"/>
      <c r="P14" s="95"/>
      <c r="Q14" s="95"/>
      <c r="R14" s="95"/>
      <c r="S14" s="95"/>
      <c r="T14" s="95"/>
      <c r="U14" s="95"/>
      <c r="V14" s="95"/>
      <c r="W14" s="95"/>
      <c r="X14" s="95"/>
      <c r="Y14" s="95"/>
      <c r="Z14" s="95"/>
    </row>
    <row r="15">
      <c r="A15" s="95"/>
      <c r="B15" s="100">
        <v>10.0</v>
      </c>
      <c r="C15" s="101" t="s">
        <v>109</v>
      </c>
      <c r="D15" s="101">
        <v>0.8576</v>
      </c>
      <c r="E15" s="101">
        <v>41.8694</v>
      </c>
      <c r="F15" s="101">
        <v>65207.203</v>
      </c>
      <c r="G15" s="101">
        <v>1.0</v>
      </c>
      <c r="H15" s="101">
        <v>0.6</v>
      </c>
      <c r="I15" s="102">
        <v>3.9</v>
      </c>
      <c r="J15" s="101">
        <v>4.3905</v>
      </c>
      <c r="K15" s="95"/>
      <c r="L15" s="95"/>
      <c r="M15" s="95"/>
      <c r="N15" s="95"/>
      <c r="O15" s="95"/>
      <c r="P15" s="95"/>
      <c r="Q15" s="95"/>
      <c r="R15" s="95"/>
      <c r="S15" s="95"/>
      <c r="T15" s="95"/>
      <c r="U15" s="95"/>
      <c r="V15" s="95"/>
      <c r="W15" s="95"/>
      <c r="X15" s="95"/>
      <c r="Y15" s="95"/>
      <c r="Z15" s="95"/>
    </row>
    <row r="16">
      <c r="A16" s="95"/>
      <c r="B16" s="100">
        <v>11.0</v>
      </c>
      <c r="C16" s="101" t="s">
        <v>110</v>
      </c>
      <c r="D16" s="101">
        <v>0.8519</v>
      </c>
      <c r="E16" s="101">
        <v>42.4185</v>
      </c>
      <c r="F16" s="101">
        <v>74193.483</v>
      </c>
      <c r="G16" s="101">
        <v>1.0</v>
      </c>
      <c r="H16" s="101">
        <v>0.6</v>
      </c>
      <c r="I16" s="102">
        <v>3.9</v>
      </c>
      <c r="J16" s="101">
        <v>2.9676</v>
      </c>
      <c r="K16" s="95"/>
      <c r="L16" s="95"/>
      <c r="M16" s="95"/>
      <c r="N16" s="95"/>
      <c r="O16" s="95"/>
      <c r="P16" s="95"/>
      <c r="Q16" s="95"/>
      <c r="R16" s="95"/>
      <c r="S16" s="95"/>
      <c r="T16" s="95"/>
      <c r="U16" s="95"/>
      <c r="V16" s="95"/>
      <c r="W16" s="95"/>
      <c r="X16" s="95"/>
      <c r="Y16" s="95"/>
      <c r="Z16" s="95"/>
    </row>
    <row r="17">
      <c r="A17" s="95"/>
      <c r="B17" s="100">
        <v>12.0</v>
      </c>
      <c r="C17" s="101" t="s">
        <v>111</v>
      </c>
      <c r="D17" s="101">
        <v>0.7412</v>
      </c>
      <c r="E17" s="101">
        <v>40.6593</v>
      </c>
      <c r="F17" s="101">
        <v>66778.409</v>
      </c>
      <c r="G17" s="101">
        <v>3.0</v>
      </c>
      <c r="H17" s="101">
        <v>0.6</v>
      </c>
      <c r="I17" s="101">
        <v>3.2</v>
      </c>
      <c r="J17" s="101">
        <v>10.9589</v>
      </c>
      <c r="K17" s="95"/>
      <c r="L17" s="95"/>
      <c r="M17" s="95"/>
      <c r="N17" s="95"/>
      <c r="O17" s="95"/>
      <c r="P17" s="95"/>
      <c r="Q17" s="95"/>
      <c r="R17" s="95"/>
      <c r="S17" s="95"/>
      <c r="T17" s="95"/>
      <c r="U17" s="95"/>
      <c r="V17" s="95"/>
      <c r="W17" s="95"/>
      <c r="X17" s="95"/>
      <c r="Y17" s="95"/>
      <c r="Z17" s="95"/>
    </row>
    <row r="18">
      <c r="A18" s="95"/>
      <c r="B18" s="100">
        <v>13.0</v>
      </c>
      <c r="C18" s="101" t="s">
        <v>112</v>
      </c>
      <c r="D18" s="101">
        <v>0.559</v>
      </c>
      <c r="E18" s="101">
        <v>45.4134</v>
      </c>
      <c r="F18" s="101">
        <v>67134.755</v>
      </c>
      <c r="G18" s="101">
        <v>1.0</v>
      </c>
      <c r="H18" s="101">
        <v>0.1</v>
      </c>
      <c r="I18" s="101">
        <v>3.0</v>
      </c>
      <c r="J18" s="101">
        <v>0.0</v>
      </c>
      <c r="K18" s="95"/>
      <c r="L18" s="95"/>
      <c r="M18" s="95"/>
      <c r="N18" s="95"/>
      <c r="O18" s="95"/>
      <c r="P18" s="95"/>
      <c r="Q18" s="95"/>
      <c r="R18" s="95"/>
      <c r="S18" s="95"/>
      <c r="T18" s="95"/>
      <c r="U18" s="95"/>
      <c r="V18" s="95"/>
      <c r="W18" s="95"/>
      <c r="X18" s="95"/>
      <c r="Y18" s="95"/>
      <c r="Z18" s="95"/>
    </row>
    <row r="19">
      <c r="A19" s="95"/>
      <c r="B19" s="100">
        <v>14.0</v>
      </c>
      <c r="C19" s="101" t="s">
        <v>113</v>
      </c>
      <c r="D19" s="101">
        <v>0.5864</v>
      </c>
      <c r="E19" s="101">
        <v>45.2318</v>
      </c>
      <c r="F19" s="101">
        <v>68911.812</v>
      </c>
      <c r="G19" s="101">
        <v>1.0</v>
      </c>
      <c r="H19" s="101">
        <v>0.1</v>
      </c>
      <c r="I19" s="101">
        <v>3.0</v>
      </c>
      <c r="J19" s="101">
        <v>0.0</v>
      </c>
      <c r="K19" s="95"/>
      <c r="L19" s="95"/>
      <c r="M19" s="95"/>
      <c r="N19" s="95"/>
      <c r="O19" s="95"/>
      <c r="P19" s="95"/>
      <c r="Q19" s="95"/>
      <c r="R19" s="95"/>
      <c r="S19" s="95"/>
      <c r="T19" s="95"/>
      <c r="U19" s="95"/>
      <c r="V19" s="95"/>
      <c r="W19" s="95"/>
      <c r="X19" s="95"/>
      <c r="Y19" s="95"/>
      <c r="Z19" s="95"/>
    </row>
    <row r="20">
      <c r="A20" s="95"/>
      <c r="B20" s="100">
        <v>15.0</v>
      </c>
      <c r="C20" s="101" t="s">
        <v>114</v>
      </c>
      <c r="D20" s="101">
        <v>0.5343</v>
      </c>
      <c r="E20" s="101">
        <v>45.7431</v>
      </c>
      <c r="F20" s="101">
        <v>65846.382</v>
      </c>
      <c r="G20" s="101">
        <v>1.0</v>
      </c>
      <c r="H20" s="101">
        <v>0.1</v>
      </c>
      <c r="I20" s="101">
        <v>3.0</v>
      </c>
      <c r="J20" s="101">
        <v>0.0</v>
      </c>
      <c r="K20" s="95"/>
      <c r="L20" s="95"/>
      <c r="M20" s="95"/>
      <c r="N20" s="95"/>
      <c r="O20" s="95"/>
      <c r="P20" s="95"/>
      <c r="Q20" s="95"/>
      <c r="R20" s="95"/>
      <c r="S20" s="95"/>
      <c r="T20" s="95"/>
      <c r="U20" s="95"/>
      <c r="V20" s="95"/>
      <c r="W20" s="95"/>
      <c r="X20" s="95"/>
      <c r="Y20" s="95"/>
      <c r="Z20" s="95"/>
    </row>
    <row r="21" ht="15.75" customHeight="1">
      <c r="A21" s="95"/>
      <c r="B21" s="100">
        <v>16.0</v>
      </c>
      <c r="C21" s="101" t="s">
        <v>115</v>
      </c>
      <c r="D21" s="101">
        <v>0.5599</v>
      </c>
      <c r="E21" s="101">
        <v>45.4145</v>
      </c>
      <c r="F21" s="101">
        <v>67185.115</v>
      </c>
      <c r="G21" s="101">
        <v>1.0</v>
      </c>
      <c r="H21" s="101">
        <v>0.1</v>
      </c>
      <c r="I21" s="101">
        <v>3.0</v>
      </c>
      <c r="J21" s="101">
        <v>0.0</v>
      </c>
      <c r="K21" s="95"/>
      <c r="L21" s="95"/>
      <c r="M21" s="95"/>
      <c r="N21" s="95"/>
      <c r="O21" s="95"/>
      <c r="P21" s="95"/>
      <c r="Q21" s="95"/>
      <c r="R21" s="95"/>
      <c r="S21" s="95"/>
      <c r="T21" s="95"/>
      <c r="U21" s="95"/>
      <c r="V21" s="95"/>
      <c r="W21" s="95"/>
      <c r="X21" s="95"/>
      <c r="Y21" s="95"/>
      <c r="Z21" s="95"/>
    </row>
    <row r="22" ht="15.75" customHeight="1">
      <c r="A22" s="95"/>
      <c r="B22" s="96"/>
      <c r="C22" s="95"/>
      <c r="D22" s="95"/>
      <c r="E22" s="95"/>
      <c r="F22" s="95"/>
      <c r="G22" s="95"/>
      <c r="H22" s="95"/>
      <c r="I22" s="95"/>
      <c r="J22" s="95"/>
      <c r="K22" s="95"/>
      <c r="L22" s="95"/>
      <c r="M22" s="95"/>
      <c r="N22" s="95"/>
      <c r="O22" s="95"/>
      <c r="P22" s="95"/>
      <c r="Q22" s="95"/>
      <c r="R22" s="95"/>
      <c r="S22" s="95"/>
      <c r="T22" s="95"/>
      <c r="U22" s="95"/>
      <c r="V22" s="95"/>
      <c r="W22" s="95"/>
      <c r="X22" s="95"/>
      <c r="Y22" s="95"/>
      <c r="Z22" s="95"/>
    </row>
    <row r="23" ht="15.75" customHeight="1">
      <c r="A23" s="95"/>
      <c r="B23" s="96"/>
      <c r="C23" s="95"/>
      <c r="D23" s="95"/>
      <c r="E23" s="95"/>
      <c r="F23" s="95"/>
      <c r="G23" s="95"/>
      <c r="H23" s="95"/>
      <c r="I23" s="95"/>
      <c r="J23" s="95"/>
      <c r="K23" s="95"/>
      <c r="L23" s="95"/>
      <c r="M23" s="95"/>
      <c r="N23" s="95"/>
      <c r="O23" s="95"/>
      <c r="P23" s="95"/>
      <c r="Q23" s="95"/>
      <c r="R23" s="95"/>
      <c r="S23" s="95"/>
      <c r="T23" s="95"/>
      <c r="U23" s="95"/>
      <c r="V23" s="95"/>
      <c r="W23" s="95"/>
      <c r="X23" s="95"/>
      <c r="Y23" s="95"/>
      <c r="Z23" s="95"/>
    </row>
    <row r="24" ht="15.75" customHeight="1">
      <c r="A24" s="95"/>
      <c r="B24" s="97" t="s">
        <v>116</v>
      </c>
      <c r="C24" s="98"/>
      <c r="D24" s="98"/>
      <c r="E24" s="98"/>
      <c r="F24" s="98"/>
      <c r="G24" s="98"/>
      <c r="H24" s="98"/>
      <c r="I24" s="95"/>
      <c r="J24" s="95"/>
      <c r="K24" s="95"/>
      <c r="L24" s="95"/>
      <c r="M24" s="95"/>
      <c r="N24" s="95"/>
      <c r="O24" s="95"/>
      <c r="P24" s="95"/>
      <c r="Q24" s="95"/>
      <c r="R24" s="95"/>
      <c r="S24" s="95"/>
      <c r="T24" s="95"/>
      <c r="U24" s="95"/>
      <c r="V24" s="95"/>
      <c r="W24" s="95"/>
      <c r="X24" s="95"/>
      <c r="Y24" s="95"/>
      <c r="Z24" s="95"/>
    </row>
    <row r="25" ht="15.75" customHeight="1">
      <c r="A25" s="95"/>
      <c r="B25" s="96"/>
      <c r="C25" s="95"/>
      <c r="D25" s="95"/>
      <c r="E25" s="95"/>
      <c r="F25" s="95"/>
      <c r="G25" s="95"/>
      <c r="H25" s="95"/>
      <c r="I25" s="95"/>
      <c r="J25" s="95"/>
      <c r="K25" s="95"/>
      <c r="L25" s="95"/>
      <c r="M25" s="95"/>
      <c r="N25" s="95"/>
      <c r="O25" s="95"/>
      <c r="P25" s="95"/>
      <c r="Q25" s="95"/>
      <c r="R25" s="95"/>
      <c r="S25" s="95"/>
      <c r="T25" s="95"/>
      <c r="U25" s="95"/>
      <c r="V25" s="95"/>
      <c r="W25" s="95"/>
      <c r="X25" s="95"/>
      <c r="Y25" s="95"/>
      <c r="Z25" s="95"/>
    </row>
    <row r="26" ht="15.75" customHeight="1">
      <c r="A26" s="95"/>
      <c r="B26" s="99" t="s">
        <v>91</v>
      </c>
      <c r="C26" s="99" t="s">
        <v>92</v>
      </c>
      <c r="D26" s="99" t="s">
        <v>117</v>
      </c>
      <c r="E26" s="99" t="s">
        <v>95</v>
      </c>
      <c r="F26" s="99" t="s">
        <v>96</v>
      </c>
      <c r="G26" s="99" t="s">
        <v>118</v>
      </c>
      <c r="H26" s="99" t="s">
        <v>99</v>
      </c>
      <c r="I26" s="95"/>
      <c r="J26" s="95"/>
      <c r="K26" s="95"/>
      <c r="L26" s="95"/>
      <c r="M26" s="95"/>
      <c r="N26" s="95"/>
      <c r="O26" s="95"/>
      <c r="P26" s="95"/>
      <c r="Q26" s="95"/>
      <c r="R26" s="95"/>
      <c r="S26" s="95"/>
      <c r="T26" s="95"/>
      <c r="U26" s="95"/>
      <c r="V26" s="95"/>
      <c r="W26" s="95"/>
      <c r="X26" s="95"/>
      <c r="Y26" s="95"/>
      <c r="Z26" s="95"/>
    </row>
    <row r="27" ht="15.75" customHeight="1">
      <c r="A27" s="95"/>
      <c r="B27" s="100">
        <v>1.0</v>
      </c>
      <c r="C27" s="101" t="s">
        <v>119</v>
      </c>
      <c r="D27" s="103">
        <v>28.76</v>
      </c>
      <c r="E27" s="103">
        <v>88136.063</v>
      </c>
      <c r="F27" s="104">
        <v>1.0</v>
      </c>
      <c r="G27" s="104">
        <v>1.5</v>
      </c>
      <c r="H27" s="103">
        <v>3101.7541</v>
      </c>
      <c r="I27" s="95"/>
      <c r="J27" s="95"/>
      <c r="K27" s="95"/>
      <c r="L27" s="95"/>
      <c r="M27" s="95"/>
      <c r="N27" s="95"/>
      <c r="O27" s="95"/>
      <c r="P27" s="95"/>
      <c r="Q27" s="95"/>
      <c r="R27" s="95"/>
      <c r="S27" s="95"/>
      <c r="T27" s="95"/>
      <c r="U27" s="95"/>
      <c r="V27" s="95"/>
      <c r="W27" s="95"/>
      <c r="X27" s="95"/>
      <c r="Y27" s="95"/>
      <c r="Z27" s="95"/>
    </row>
    <row r="28" ht="15.75" customHeight="1">
      <c r="A28" s="95"/>
      <c r="B28" s="100">
        <v>2.0</v>
      </c>
      <c r="C28" s="101" t="s">
        <v>120</v>
      </c>
      <c r="D28" s="103">
        <v>26.622</v>
      </c>
      <c r="E28" s="103">
        <v>81163.156</v>
      </c>
      <c r="F28" s="104">
        <v>1.0</v>
      </c>
      <c r="G28" s="104">
        <v>1.5</v>
      </c>
      <c r="H28" s="103">
        <v>1133.7889</v>
      </c>
      <c r="I28" s="95"/>
      <c r="J28" s="95"/>
      <c r="K28" s="95"/>
      <c r="L28" s="95"/>
      <c r="M28" s="95"/>
      <c r="N28" s="95"/>
      <c r="O28" s="95"/>
      <c r="P28" s="95"/>
      <c r="Q28" s="95"/>
      <c r="R28" s="95"/>
      <c r="S28" s="95"/>
      <c r="T28" s="95"/>
      <c r="U28" s="95"/>
      <c r="V28" s="95"/>
      <c r="W28" s="95"/>
      <c r="X28" s="95"/>
      <c r="Y28" s="95"/>
      <c r="Z28" s="95"/>
    </row>
    <row r="29" ht="15.75" customHeight="1">
      <c r="A29" s="95"/>
      <c r="B29" s="100">
        <v>3.0</v>
      </c>
      <c r="C29" s="101" t="s">
        <v>121</v>
      </c>
      <c r="D29" s="103">
        <v>30.417</v>
      </c>
      <c r="E29" s="103">
        <v>95146.446</v>
      </c>
      <c r="F29" s="104">
        <v>1.0</v>
      </c>
      <c r="G29" s="104">
        <v>1.5</v>
      </c>
      <c r="H29" s="103">
        <v>427.5182</v>
      </c>
      <c r="I29" s="95"/>
      <c r="J29" s="95"/>
      <c r="K29" s="95"/>
      <c r="L29" s="95"/>
      <c r="M29" s="95"/>
      <c r="N29" s="95"/>
      <c r="O29" s="95"/>
      <c r="P29" s="95"/>
      <c r="Q29" s="95"/>
      <c r="R29" s="95"/>
      <c r="S29" s="95"/>
      <c r="T29" s="95"/>
      <c r="U29" s="95"/>
      <c r="V29" s="95"/>
      <c r="W29" s="95"/>
      <c r="X29" s="95"/>
      <c r="Y29" s="95"/>
      <c r="Z29" s="95"/>
    </row>
    <row r="30" ht="15.75" customHeight="1">
      <c r="A30" s="95"/>
      <c r="B30" s="100">
        <v>4.0</v>
      </c>
      <c r="C30" s="101" t="s">
        <v>122</v>
      </c>
      <c r="D30" s="103">
        <v>29.17</v>
      </c>
      <c r="E30" s="103">
        <v>75915.075</v>
      </c>
      <c r="F30" s="104">
        <v>1.0</v>
      </c>
      <c r="G30" s="104">
        <v>1.5</v>
      </c>
      <c r="H30" s="103">
        <v>578.8202</v>
      </c>
      <c r="I30" s="95"/>
      <c r="J30" s="95"/>
      <c r="K30" s="95"/>
      <c r="L30" s="95"/>
      <c r="M30" s="95"/>
      <c r="N30" s="95"/>
      <c r="O30" s="95"/>
      <c r="P30" s="95"/>
      <c r="Q30" s="95"/>
      <c r="R30" s="95"/>
      <c r="S30" s="95"/>
      <c r="T30" s="95"/>
      <c r="U30" s="95"/>
      <c r="V30" s="95"/>
      <c r="W30" s="95"/>
      <c r="X30" s="95"/>
      <c r="Y30" s="95"/>
      <c r="Z30" s="95"/>
    </row>
    <row r="31" ht="15.75" customHeight="1">
      <c r="A31" s="95"/>
      <c r="B31" s="100">
        <v>5.0</v>
      </c>
      <c r="C31" s="101" t="s">
        <v>123</v>
      </c>
      <c r="D31" s="103">
        <v>31.212</v>
      </c>
      <c r="E31" s="103">
        <v>80341.198</v>
      </c>
      <c r="F31" s="104">
        <v>1.0</v>
      </c>
      <c r="G31" s="104">
        <v>1.5</v>
      </c>
      <c r="H31" s="103">
        <v>10011.7045</v>
      </c>
      <c r="I31" s="95"/>
      <c r="J31" s="95"/>
      <c r="K31" s="95"/>
      <c r="L31" s="95"/>
      <c r="M31" s="95"/>
      <c r="N31" s="95"/>
      <c r="O31" s="95"/>
      <c r="P31" s="95"/>
      <c r="Q31" s="95"/>
      <c r="R31" s="95"/>
      <c r="S31" s="95"/>
      <c r="T31" s="95"/>
      <c r="U31" s="95"/>
      <c r="V31" s="95"/>
      <c r="W31" s="95"/>
      <c r="X31" s="95"/>
      <c r="Y31" s="95"/>
      <c r="Z31" s="95"/>
    </row>
    <row r="32" ht="15.75" customHeight="1">
      <c r="A32" s="95"/>
      <c r="B32" s="100">
        <v>6.0</v>
      </c>
      <c r="C32" s="101" t="s">
        <v>124</v>
      </c>
      <c r="D32" s="103">
        <v>31.229</v>
      </c>
      <c r="E32" s="103">
        <v>90067.894</v>
      </c>
      <c r="F32" s="104">
        <v>1.0</v>
      </c>
      <c r="G32" s="104">
        <v>1.5</v>
      </c>
      <c r="H32" s="103">
        <v>671.8226</v>
      </c>
      <c r="I32" s="95"/>
      <c r="J32" s="95"/>
      <c r="K32" s="95"/>
      <c r="L32" s="95"/>
      <c r="M32" s="95"/>
      <c r="N32" s="95"/>
      <c r="O32" s="95"/>
      <c r="P32" s="95"/>
      <c r="Q32" s="95"/>
      <c r="R32" s="95"/>
      <c r="S32" s="95"/>
      <c r="T32" s="95"/>
      <c r="U32" s="95"/>
      <c r="V32" s="95"/>
      <c r="W32" s="95"/>
      <c r="X32" s="95"/>
      <c r="Y32" s="95"/>
      <c r="Z32" s="95"/>
    </row>
    <row r="33" ht="15.75" customHeight="1">
      <c r="A33" s="95"/>
      <c r="B33" s="100">
        <v>7.0</v>
      </c>
      <c r="C33" s="101" t="s">
        <v>125</v>
      </c>
      <c r="D33" s="103">
        <v>20.948</v>
      </c>
      <c r="E33" s="103">
        <v>90854.391</v>
      </c>
      <c r="F33" s="104">
        <v>1.0</v>
      </c>
      <c r="G33" s="104">
        <v>1.5</v>
      </c>
      <c r="H33" s="103">
        <v>1430.7775</v>
      </c>
      <c r="I33" s="95"/>
      <c r="J33" s="95"/>
      <c r="K33" s="95"/>
      <c r="L33" s="95"/>
      <c r="M33" s="95"/>
      <c r="N33" s="95"/>
      <c r="O33" s="95"/>
      <c r="P33" s="95"/>
      <c r="Q33" s="95"/>
      <c r="R33" s="95"/>
      <c r="S33" s="95"/>
      <c r="T33" s="95"/>
      <c r="U33" s="95"/>
      <c r="V33" s="95"/>
      <c r="W33" s="95"/>
      <c r="X33" s="95"/>
      <c r="Y33" s="95"/>
      <c r="Z33" s="95"/>
    </row>
    <row r="34" ht="15.75" customHeight="1">
      <c r="A34" s="95"/>
      <c r="B34" s="100">
        <v>8.0</v>
      </c>
      <c r="C34" s="101" t="s">
        <v>126</v>
      </c>
      <c r="D34" s="103">
        <v>33.077</v>
      </c>
      <c r="E34" s="103">
        <v>77405.145</v>
      </c>
      <c r="F34" s="104">
        <v>1.0</v>
      </c>
      <c r="G34" s="104">
        <v>1.5</v>
      </c>
      <c r="H34" s="103">
        <v>11860.2824</v>
      </c>
      <c r="I34" s="95"/>
      <c r="J34" s="95"/>
      <c r="K34" s="95"/>
      <c r="L34" s="95"/>
      <c r="M34" s="95"/>
      <c r="N34" s="95"/>
      <c r="O34" s="95"/>
      <c r="P34" s="95"/>
      <c r="Q34" s="95"/>
      <c r="R34" s="95"/>
      <c r="S34" s="95"/>
      <c r="T34" s="95"/>
      <c r="U34" s="95"/>
      <c r="V34" s="95"/>
      <c r="W34" s="95"/>
      <c r="X34" s="95"/>
      <c r="Y34" s="95"/>
      <c r="Z34" s="95"/>
    </row>
    <row r="35" ht="15.75" customHeight="1">
      <c r="A35" s="95"/>
      <c r="B35" s="100">
        <v>9.0</v>
      </c>
      <c r="C35" s="101" t="s">
        <v>127</v>
      </c>
      <c r="D35" s="103">
        <v>29.205</v>
      </c>
      <c r="E35" s="103">
        <v>92142.041</v>
      </c>
      <c r="F35" s="104">
        <v>1.0</v>
      </c>
      <c r="G35" s="104">
        <v>1.5</v>
      </c>
      <c r="H35" s="103">
        <v>738.9073</v>
      </c>
      <c r="I35" s="95"/>
      <c r="J35" s="95"/>
      <c r="K35" s="95"/>
      <c r="L35" s="95"/>
      <c r="M35" s="95"/>
      <c r="N35" s="95"/>
      <c r="O35" s="95"/>
      <c r="P35" s="95"/>
      <c r="Q35" s="95"/>
      <c r="R35" s="95"/>
      <c r="S35" s="95"/>
      <c r="T35" s="95"/>
      <c r="U35" s="95"/>
      <c r="V35" s="95"/>
      <c r="W35" s="95"/>
      <c r="X35" s="95"/>
      <c r="Y35" s="95"/>
      <c r="Z35" s="95"/>
    </row>
    <row r="36" ht="15.75" customHeight="1">
      <c r="A36" s="95"/>
      <c r="B36" s="100">
        <v>10.0</v>
      </c>
      <c r="C36" s="101" t="s">
        <v>128</v>
      </c>
      <c r="D36" s="103">
        <v>35.206</v>
      </c>
      <c r="E36" s="103">
        <v>86711.847</v>
      </c>
      <c r="F36" s="104">
        <v>1.0</v>
      </c>
      <c r="G36" s="104">
        <v>1.5</v>
      </c>
      <c r="H36" s="103">
        <v>308.9193</v>
      </c>
      <c r="I36" s="95"/>
      <c r="J36" s="95"/>
      <c r="K36" s="95"/>
      <c r="L36" s="95"/>
      <c r="M36" s="95"/>
      <c r="N36" s="95"/>
      <c r="O36" s="95"/>
      <c r="P36" s="95"/>
      <c r="Q36" s="95"/>
      <c r="R36" s="95"/>
      <c r="S36" s="95"/>
      <c r="T36" s="95"/>
      <c r="U36" s="95"/>
      <c r="V36" s="95"/>
      <c r="W36" s="95"/>
      <c r="X36" s="95"/>
      <c r="Y36" s="95"/>
      <c r="Z36" s="95"/>
    </row>
    <row r="37" ht="15.75" customHeight="1">
      <c r="A37" s="95"/>
      <c r="B37" s="100">
        <v>11.0</v>
      </c>
      <c r="C37" s="101" t="s">
        <v>129</v>
      </c>
      <c r="D37" s="103">
        <v>24.405</v>
      </c>
      <c r="E37" s="103">
        <v>93317.311</v>
      </c>
      <c r="F37" s="104">
        <v>1.0</v>
      </c>
      <c r="G37" s="104">
        <v>1.5</v>
      </c>
      <c r="H37" s="103">
        <v>1399.6315</v>
      </c>
      <c r="I37" s="95"/>
      <c r="J37" s="95"/>
      <c r="K37" s="95"/>
      <c r="L37" s="95"/>
      <c r="M37" s="95"/>
      <c r="N37" s="95"/>
      <c r="O37" s="95"/>
      <c r="P37" s="95"/>
      <c r="Q37" s="95"/>
      <c r="R37" s="95"/>
      <c r="S37" s="95"/>
      <c r="T37" s="95"/>
      <c r="U37" s="95"/>
      <c r="V37" s="95"/>
      <c r="W37" s="95"/>
      <c r="X37" s="95"/>
      <c r="Y37" s="95"/>
      <c r="Z37" s="95"/>
    </row>
    <row r="38" ht="15.75" customHeight="1">
      <c r="A38" s="95"/>
      <c r="B38" s="100">
        <v>12.0</v>
      </c>
      <c r="C38" s="101" t="s">
        <v>130</v>
      </c>
      <c r="D38" s="103">
        <v>14.743</v>
      </c>
      <c r="E38" s="103">
        <v>112929.718</v>
      </c>
      <c r="F38" s="104">
        <v>30.0</v>
      </c>
      <c r="G38" s="104">
        <v>4.0</v>
      </c>
      <c r="H38" s="103">
        <v>47.4357</v>
      </c>
      <c r="I38" s="95"/>
      <c r="J38" s="95"/>
      <c r="K38" s="95"/>
      <c r="L38" s="95"/>
      <c r="M38" s="95"/>
      <c r="N38" s="95"/>
      <c r="O38" s="95"/>
      <c r="P38" s="95"/>
      <c r="Q38" s="95"/>
      <c r="R38" s="95"/>
      <c r="S38" s="95"/>
      <c r="T38" s="95"/>
      <c r="U38" s="95"/>
      <c r="V38" s="95"/>
      <c r="W38" s="95"/>
      <c r="X38" s="95"/>
      <c r="Y38" s="95"/>
      <c r="Z38" s="95"/>
    </row>
    <row r="39" ht="15.75" customHeight="1">
      <c r="A39" s="95"/>
      <c r="B39" s="100">
        <v>13.0</v>
      </c>
      <c r="C39" s="101" t="s">
        <v>131</v>
      </c>
      <c r="D39" s="103">
        <v>16.64</v>
      </c>
      <c r="E39" s="103">
        <v>112371.945</v>
      </c>
      <c r="F39" s="104">
        <v>30.0</v>
      </c>
      <c r="G39" s="104">
        <v>4.0</v>
      </c>
      <c r="H39" s="103">
        <v>240.1597</v>
      </c>
      <c r="I39" s="95"/>
      <c r="J39" s="95"/>
      <c r="K39" s="95"/>
      <c r="L39" s="95"/>
      <c r="M39" s="95"/>
      <c r="N39" s="95"/>
      <c r="O39" s="95"/>
      <c r="P39" s="95"/>
      <c r="Q39" s="95"/>
      <c r="R39" s="95"/>
      <c r="S39" s="95"/>
      <c r="T39" s="95"/>
      <c r="U39" s="95"/>
      <c r="V39" s="95"/>
      <c r="W39" s="95"/>
      <c r="X39" s="95"/>
      <c r="Y39" s="95"/>
      <c r="Z39" s="95"/>
    </row>
    <row r="40" ht="15.75" customHeight="1">
      <c r="A40" s="95"/>
      <c r="B40" s="100">
        <v>14.0</v>
      </c>
      <c r="C40" s="101" t="s">
        <v>132</v>
      </c>
      <c r="D40" s="103">
        <v>16.771</v>
      </c>
      <c r="E40" s="103">
        <v>104850.546</v>
      </c>
      <c r="F40" s="104">
        <v>30.0</v>
      </c>
      <c r="G40" s="104">
        <v>4.0</v>
      </c>
      <c r="H40" s="103">
        <v>131.0561</v>
      </c>
      <c r="I40" s="95"/>
      <c r="J40" s="95"/>
      <c r="K40" s="95"/>
      <c r="L40" s="95"/>
      <c r="M40" s="95"/>
      <c r="N40" s="95"/>
      <c r="O40" s="95"/>
      <c r="P40" s="95"/>
      <c r="Q40" s="95"/>
      <c r="R40" s="95"/>
      <c r="S40" s="95"/>
      <c r="T40" s="95"/>
      <c r="U40" s="95"/>
      <c r="V40" s="95"/>
      <c r="W40" s="95"/>
      <c r="X40" s="95"/>
      <c r="Y40" s="95"/>
      <c r="Z40" s="95"/>
    </row>
    <row r="41" ht="15.75" customHeight="1">
      <c r="A41" s="95"/>
      <c r="B41" s="100">
        <v>15.0</v>
      </c>
      <c r="C41" s="101" t="s">
        <v>133</v>
      </c>
      <c r="D41" s="103">
        <v>18.297</v>
      </c>
      <c r="E41" s="103">
        <v>107438.33</v>
      </c>
      <c r="F41" s="104">
        <v>30.0</v>
      </c>
      <c r="G41" s="104">
        <v>4.0</v>
      </c>
      <c r="H41" s="103">
        <v>32.7616</v>
      </c>
      <c r="I41" s="95"/>
      <c r="J41" s="95"/>
      <c r="K41" s="95"/>
      <c r="L41" s="95"/>
      <c r="M41" s="95"/>
      <c r="N41" s="95"/>
      <c r="O41" s="95"/>
      <c r="P41" s="95"/>
      <c r="Q41" s="95"/>
      <c r="R41" s="95"/>
      <c r="S41" s="95"/>
      <c r="T41" s="95"/>
      <c r="U41" s="95"/>
      <c r="V41" s="95"/>
      <c r="W41" s="95"/>
      <c r="X41" s="95"/>
      <c r="Y41" s="95"/>
      <c r="Z41" s="95"/>
    </row>
    <row r="42" ht="15.75" customHeight="1">
      <c r="A42" s="95"/>
      <c r="B42" s="100">
        <v>16.0</v>
      </c>
      <c r="C42" s="101" t="s">
        <v>134</v>
      </c>
      <c r="D42" s="103">
        <v>14.953</v>
      </c>
      <c r="E42" s="103">
        <v>103875.939</v>
      </c>
      <c r="F42" s="104">
        <v>30.0</v>
      </c>
      <c r="G42" s="104">
        <v>4.0</v>
      </c>
      <c r="H42" s="103">
        <v>153.6714</v>
      </c>
      <c r="I42" s="95"/>
      <c r="J42" s="95"/>
      <c r="K42" s="95"/>
      <c r="L42" s="95"/>
      <c r="M42" s="95"/>
      <c r="N42" s="95"/>
      <c r="O42" s="95"/>
      <c r="P42" s="95"/>
      <c r="Q42" s="95"/>
      <c r="R42" s="95"/>
      <c r="S42" s="95"/>
      <c r="T42" s="95"/>
      <c r="U42" s="95"/>
      <c r="V42" s="95"/>
      <c r="W42" s="95"/>
      <c r="X42" s="95"/>
      <c r="Y42" s="95"/>
      <c r="Z42" s="95"/>
    </row>
    <row r="43" ht="15.75" customHeight="1">
      <c r="A43" s="95"/>
      <c r="B43" s="100">
        <v>17.0</v>
      </c>
      <c r="C43" s="101" t="s">
        <v>135</v>
      </c>
      <c r="D43" s="103">
        <v>24.506</v>
      </c>
      <c r="E43" s="103">
        <v>90676.956</v>
      </c>
      <c r="F43" s="104">
        <v>30.0</v>
      </c>
      <c r="G43" s="104">
        <v>4.0</v>
      </c>
      <c r="H43" s="103">
        <v>122.3044</v>
      </c>
      <c r="I43" s="95"/>
      <c r="J43" s="95"/>
      <c r="K43" s="95"/>
      <c r="L43" s="95"/>
      <c r="M43" s="95"/>
      <c r="N43" s="95"/>
      <c r="O43" s="95"/>
      <c r="P43" s="95"/>
      <c r="Q43" s="95"/>
      <c r="R43" s="95"/>
      <c r="S43" s="95"/>
      <c r="T43" s="95"/>
      <c r="U43" s="95"/>
      <c r="V43" s="95"/>
      <c r="W43" s="95"/>
      <c r="X43" s="95"/>
      <c r="Y43" s="95"/>
      <c r="Z43" s="95"/>
    </row>
    <row r="44" ht="15.75" customHeight="1">
      <c r="A44" s="95"/>
      <c r="B44" s="100">
        <v>18.0</v>
      </c>
      <c r="C44" s="101" t="s">
        <v>136</v>
      </c>
      <c r="D44" s="103">
        <v>17.926</v>
      </c>
      <c r="E44" s="103">
        <v>104410.901</v>
      </c>
      <c r="F44" s="104">
        <v>30.0</v>
      </c>
      <c r="G44" s="104">
        <v>4.0</v>
      </c>
      <c r="H44" s="103">
        <v>78.0258</v>
      </c>
      <c r="I44" s="95"/>
      <c r="J44" s="95"/>
      <c r="K44" s="95"/>
      <c r="L44" s="95"/>
      <c r="M44" s="95"/>
      <c r="N44" s="95"/>
      <c r="O44" s="95"/>
      <c r="P44" s="95"/>
      <c r="Q44" s="95"/>
      <c r="R44" s="95"/>
      <c r="S44" s="95"/>
      <c r="T44" s="95"/>
      <c r="U44" s="95"/>
      <c r="V44" s="95"/>
      <c r="W44" s="95"/>
      <c r="X44" s="95"/>
      <c r="Y44" s="95"/>
      <c r="Z44" s="95"/>
    </row>
    <row r="45" ht="15.75" customHeight="1">
      <c r="A45" s="95"/>
      <c r="B45" s="100">
        <v>19.0</v>
      </c>
      <c r="C45" s="101" t="s">
        <v>137</v>
      </c>
      <c r="D45" s="103">
        <v>16.993</v>
      </c>
      <c r="E45" s="103">
        <v>89525.027</v>
      </c>
      <c r="F45" s="104">
        <v>30.0</v>
      </c>
      <c r="G45" s="104">
        <v>4.0</v>
      </c>
      <c r="H45" s="103">
        <v>0.0</v>
      </c>
      <c r="I45" s="95"/>
      <c r="J45" s="95"/>
      <c r="K45" s="95"/>
      <c r="L45" s="95"/>
      <c r="M45" s="95"/>
      <c r="N45" s="95"/>
      <c r="O45" s="95"/>
      <c r="P45" s="95"/>
      <c r="Q45" s="95"/>
      <c r="R45" s="95"/>
      <c r="S45" s="95"/>
      <c r="T45" s="95"/>
      <c r="U45" s="95"/>
      <c r="V45" s="95"/>
      <c r="W45" s="95"/>
      <c r="X45" s="95"/>
      <c r="Y45" s="95"/>
      <c r="Z45" s="95"/>
    </row>
    <row r="46" ht="15.75" customHeight="1">
      <c r="A46" s="95"/>
      <c r="B46" s="100">
        <v>20.0</v>
      </c>
      <c r="C46" s="101" t="s">
        <v>138</v>
      </c>
      <c r="D46" s="103">
        <v>16.979</v>
      </c>
      <c r="E46" s="103">
        <v>115342.945</v>
      </c>
      <c r="F46" s="104">
        <v>30.0</v>
      </c>
      <c r="G46" s="104">
        <v>4.0</v>
      </c>
      <c r="H46" s="103">
        <v>19.1822</v>
      </c>
      <c r="I46" s="95"/>
      <c r="J46" s="95"/>
      <c r="K46" s="95"/>
      <c r="L46" s="95"/>
      <c r="M46" s="95"/>
      <c r="N46" s="95"/>
      <c r="O46" s="95"/>
      <c r="P46" s="95"/>
      <c r="Q46" s="95"/>
      <c r="R46" s="95"/>
      <c r="S46" s="95"/>
      <c r="T46" s="95"/>
      <c r="U46" s="95"/>
      <c r="V46" s="95"/>
      <c r="W46" s="95"/>
      <c r="X46" s="95"/>
      <c r="Y46" s="95"/>
      <c r="Z46" s="95"/>
    </row>
    <row r="47" ht="15.75" customHeight="1">
      <c r="A47" s="95"/>
      <c r="B47" s="100">
        <v>21.0</v>
      </c>
      <c r="C47" s="101" t="s">
        <v>139</v>
      </c>
      <c r="D47" s="103">
        <v>18.489</v>
      </c>
      <c r="E47" s="103">
        <v>105650.942</v>
      </c>
      <c r="F47" s="104">
        <v>30.0</v>
      </c>
      <c r="G47" s="104">
        <v>4.0</v>
      </c>
      <c r="H47" s="103">
        <v>21.6142</v>
      </c>
      <c r="I47" s="95"/>
      <c r="J47" s="95"/>
      <c r="K47" s="95"/>
      <c r="L47" s="95"/>
      <c r="M47" s="95"/>
      <c r="N47" s="95"/>
      <c r="O47" s="95"/>
      <c r="P47" s="95"/>
      <c r="Q47" s="95"/>
      <c r="R47" s="95"/>
      <c r="S47" s="95"/>
      <c r="T47" s="95"/>
      <c r="U47" s="95"/>
      <c r="V47" s="95"/>
      <c r="W47" s="95"/>
      <c r="X47" s="95"/>
      <c r="Y47" s="95"/>
      <c r="Z47" s="95"/>
    </row>
    <row r="48" ht="15.75" customHeight="1">
      <c r="A48" s="95"/>
      <c r="B48" s="100">
        <v>22.0</v>
      </c>
      <c r="C48" s="101" t="s">
        <v>140</v>
      </c>
      <c r="D48" s="103">
        <v>18.969</v>
      </c>
      <c r="E48" s="103">
        <v>105720.48</v>
      </c>
      <c r="F48" s="104">
        <v>30.0</v>
      </c>
      <c r="G48" s="104">
        <v>4.0</v>
      </c>
      <c r="H48" s="103">
        <v>5.2668</v>
      </c>
      <c r="I48" s="95"/>
      <c r="J48" s="95"/>
      <c r="K48" s="95"/>
      <c r="L48" s="95"/>
      <c r="M48" s="95"/>
      <c r="N48" s="95"/>
      <c r="O48" s="95"/>
      <c r="P48" s="95"/>
      <c r="Q48" s="95"/>
      <c r="R48" s="95"/>
      <c r="S48" s="95"/>
      <c r="T48" s="95"/>
      <c r="U48" s="95"/>
      <c r="V48" s="95"/>
      <c r="W48" s="95"/>
      <c r="X48" s="95"/>
      <c r="Y48" s="95"/>
      <c r="Z48" s="95"/>
    </row>
    <row r="49" ht="15.75" customHeight="1">
      <c r="A49" s="95"/>
      <c r="B49" s="100">
        <v>23.0</v>
      </c>
      <c r="C49" s="101" t="s">
        <v>141</v>
      </c>
      <c r="D49" s="103">
        <v>18.694</v>
      </c>
      <c r="E49" s="103">
        <v>103923.939</v>
      </c>
      <c r="F49" s="104">
        <v>30.0</v>
      </c>
      <c r="G49" s="104">
        <v>4.0</v>
      </c>
      <c r="H49" s="103">
        <v>21.3772</v>
      </c>
      <c r="I49" s="95"/>
      <c r="J49" s="95"/>
      <c r="K49" s="95"/>
      <c r="L49" s="95"/>
      <c r="M49" s="95"/>
      <c r="N49" s="95"/>
      <c r="O49" s="95"/>
      <c r="P49" s="95"/>
      <c r="Q49" s="95"/>
      <c r="R49" s="95"/>
      <c r="S49" s="95"/>
      <c r="T49" s="95"/>
      <c r="U49" s="95"/>
      <c r="V49" s="95"/>
      <c r="W49" s="95"/>
      <c r="X49" s="95"/>
      <c r="Y49" s="95"/>
      <c r="Z49" s="95"/>
    </row>
    <row r="50" ht="15.75" customHeight="1">
      <c r="A50" s="95"/>
      <c r="B50" s="100">
        <v>24.0</v>
      </c>
      <c r="C50" s="101" t="s">
        <v>142</v>
      </c>
      <c r="D50" s="103">
        <v>18.582</v>
      </c>
      <c r="E50" s="103">
        <v>103978.472</v>
      </c>
      <c r="F50" s="104">
        <v>30.0</v>
      </c>
      <c r="G50" s="104">
        <v>4.0</v>
      </c>
      <c r="H50" s="103">
        <v>21.5061</v>
      </c>
      <c r="I50" s="95"/>
      <c r="J50" s="95"/>
      <c r="K50" s="95"/>
      <c r="L50" s="95"/>
      <c r="M50" s="95"/>
      <c r="N50" s="95"/>
      <c r="O50" s="95"/>
      <c r="P50" s="95"/>
      <c r="Q50" s="95"/>
      <c r="R50" s="95"/>
      <c r="S50" s="95"/>
      <c r="T50" s="95"/>
      <c r="U50" s="95"/>
      <c r="V50" s="95"/>
      <c r="W50" s="95"/>
      <c r="X50" s="95"/>
      <c r="Y50" s="95"/>
      <c r="Z50" s="95"/>
    </row>
    <row r="51" ht="15.75" customHeight="1">
      <c r="A51" s="95"/>
      <c r="B51" s="100">
        <v>25.0</v>
      </c>
      <c r="C51" s="101" t="s">
        <v>143</v>
      </c>
      <c r="D51" s="103">
        <v>37.921</v>
      </c>
      <c r="E51" s="103">
        <v>77577.488</v>
      </c>
      <c r="F51" s="104">
        <v>30.0</v>
      </c>
      <c r="G51" s="104">
        <v>0.1</v>
      </c>
      <c r="H51" s="103">
        <v>1124.9715</v>
      </c>
      <c r="I51" s="95"/>
      <c r="J51" s="95"/>
      <c r="K51" s="95"/>
      <c r="L51" s="95"/>
      <c r="M51" s="95"/>
      <c r="N51" s="95"/>
      <c r="O51" s="95"/>
      <c r="P51" s="95"/>
      <c r="Q51" s="95"/>
      <c r="R51" s="95"/>
      <c r="S51" s="95"/>
      <c r="T51" s="95"/>
      <c r="U51" s="95"/>
      <c r="V51" s="95"/>
      <c r="W51" s="95"/>
      <c r="X51" s="95"/>
      <c r="Y51" s="95"/>
      <c r="Z51" s="95"/>
    </row>
    <row r="52" ht="15.75" customHeight="1">
      <c r="A52" s="95"/>
      <c r="B52" s="96"/>
      <c r="C52" s="95"/>
      <c r="D52" s="95"/>
      <c r="E52" s="95"/>
      <c r="F52" s="95"/>
      <c r="G52" s="95"/>
      <c r="H52" s="95"/>
      <c r="I52" s="95"/>
      <c r="J52" s="95"/>
      <c r="K52" s="95"/>
      <c r="L52" s="95"/>
      <c r="M52" s="95"/>
      <c r="N52" s="95"/>
      <c r="O52" s="95"/>
      <c r="P52" s="95"/>
      <c r="Q52" s="95"/>
      <c r="R52" s="95"/>
      <c r="S52" s="95"/>
      <c r="T52" s="95"/>
      <c r="U52" s="95"/>
      <c r="V52" s="95"/>
      <c r="W52" s="95"/>
      <c r="X52" s="95"/>
      <c r="Y52" s="95"/>
      <c r="Z52" s="95"/>
    </row>
    <row r="53" ht="15.75" customHeight="1">
      <c r="A53" s="95"/>
      <c r="B53" s="97" t="s">
        <v>144</v>
      </c>
      <c r="C53" s="98"/>
      <c r="D53" s="98"/>
      <c r="E53" s="98"/>
      <c r="F53" s="98"/>
      <c r="G53" s="98"/>
      <c r="H53" s="98"/>
      <c r="I53" s="95"/>
      <c r="J53" s="95"/>
      <c r="K53" s="95"/>
      <c r="L53" s="95"/>
      <c r="M53" s="95"/>
      <c r="N53" s="95"/>
      <c r="O53" s="95"/>
      <c r="P53" s="95"/>
      <c r="Q53" s="95"/>
      <c r="R53" s="95"/>
      <c r="S53" s="95"/>
      <c r="T53" s="95"/>
      <c r="U53" s="95"/>
      <c r="V53" s="95"/>
      <c r="W53" s="95"/>
      <c r="X53" s="95"/>
      <c r="Y53" s="95"/>
      <c r="Z53" s="95"/>
    </row>
    <row r="54" ht="15.75" customHeight="1">
      <c r="A54" s="95"/>
      <c r="B54" s="96"/>
      <c r="C54" s="95"/>
      <c r="D54" s="95"/>
      <c r="E54" s="95"/>
      <c r="F54" s="95"/>
      <c r="G54" s="95"/>
      <c r="H54" s="95"/>
      <c r="I54" s="95"/>
      <c r="J54" s="95"/>
      <c r="K54" s="95"/>
      <c r="L54" s="95"/>
      <c r="M54" s="95"/>
      <c r="N54" s="95"/>
      <c r="O54" s="95"/>
      <c r="P54" s="95"/>
      <c r="Q54" s="95"/>
      <c r="R54" s="95"/>
      <c r="S54" s="95"/>
      <c r="T54" s="95"/>
      <c r="U54" s="95"/>
      <c r="V54" s="95"/>
      <c r="W54" s="95"/>
      <c r="X54" s="95"/>
      <c r="Y54" s="95"/>
      <c r="Z54" s="95"/>
    </row>
    <row r="55" ht="15.75" customHeight="1">
      <c r="A55" s="95"/>
      <c r="B55" s="99" t="s">
        <v>91</v>
      </c>
      <c r="C55" s="99" t="s">
        <v>92</v>
      </c>
      <c r="D55" s="99" t="s">
        <v>145</v>
      </c>
      <c r="E55" s="99" t="s">
        <v>95</v>
      </c>
      <c r="F55" s="99" t="s">
        <v>96</v>
      </c>
      <c r="G55" s="99" t="s">
        <v>146</v>
      </c>
      <c r="H55" s="99" t="s">
        <v>147</v>
      </c>
      <c r="I55" s="95"/>
      <c r="J55" s="95"/>
      <c r="K55" s="95"/>
      <c r="L55" s="95"/>
      <c r="M55" s="95"/>
      <c r="N55" s="95"/>
      <c r="O55" s="95"/>
      <c r="P55" s="95"/>
      <c r="Q55" s="95"/>
      <c r="R55" s="95"/>
      <c r="S55" s="95"/>
      <c r="T55" s="95"/>
      <c r="U55" s="95"/>
      <c r="V55" s="95"/>
      <c r="W55" s="95"/>
      <c r="X55" s="95"/>
      <c r="Y55" s="95"/>
      <c r="Z55" s="95"/>
    </row>
    <row r="56" ht="15.75" customHeight="1">
      <c r="A56" s="95"/>
      <c r="B56" s="100">
        <v>1.0</v>
      </c>
      <c r="C56" s="101" t="s">
        <v>148</v>
      </c>
      <c r="D56" s="101">
        <v>22.0001</v>
      </c>
      <c r="E56" s="101">
        <v>84364.4183</v>
      </c>
      <c r="F56" s="101">
        <v>1.0</v>
      </c>
      <c r="G56" s="101">
        <v>0.1</v>
      </c>
      <c r="H56" s="101">
        <f t="shared" ref="H56:H57" si="2">G56</f>
        <v>0.1</v>
      </c>
      <c r="I56" s="95"/>
      <c r="J56" s="95"/>
      <c r="K56" s="95"/>
      <c r="L56" s="95"/>
      <c r="M56" s="95"/>
      <c r="N56" s="95"/>
      <c r="O56" s="95"/>
      <c r="P56" s="95"/>
      <c r="Q56" s="95"/>
      <c r="R56" s="95"/>
      <c r="S56" s="95"/>
      <c r="T56" s="95"/>
      <c r="U56" s="95"/>
      <c r="V56" s="95"/>
      <c r="W56" s="95"/>
      <c r="X56" s="95"/>
      <c r="Y56" s="95"/>
      <c r="Z56" s="95"/>
    </row>
    <row r="57" ht="15.75" customHeight="1">
      <c r="A57" s="95"/>
      <c r="B57" s="100">
        <v>2.0</v>
      </c>
      <c r="C57" s="101" t="s">
        <v>149</v>
      </c>
      <c r="D57" s="105">
        <v>15.0252</v>
      </c>
      <c r="E57" s="101">
        <v>40784.0416</v>
      </c>
      <c r="F57" s="101">
        <v>1.0</v>
      </c>
      <c r="G57" s="101">
        <v>0.1</v>
      </c>
      <c r="H57" s="101">
        <f t="shared" si="2"/>
        <v>0.1</v>
      </c>
      <c r="I57" s="95"/>
      <c r="J57" s="95"/>
      <c r="K57" s="95"/>
      <c r="L57" s="95"/>
      <c r="M57" s="95"/>
      <c r="N57" s="95"/>
      <c r="O57" s="95"/>
      <c r="P57" s="95"/>
      <c r="Q57" s="95"/>
      <c r="R57" s="95"/>
      <c r="S57" s="95"/>
      <c r="T57" s="95"/>
      <c r="U57" s="95"/>
      <c r="V57" s="95"/>
      <c r="W57" s="95"/>
      <c r="X57" s="95"/>
      <c r="Y57" s="95"/>
      <c r="Z57" s="95"/>
    </row>
    <row r="58" ht="15.75" customHeight="1">
      <c r="A58" s="95"/>
      <c r="B58" s="100">
        <v>3.0</v>
      </c>
      <c r="C58" s="101" t="s">
        <v>150</v>
      </c>
      <c r="D58" s="101">
        <v>38.6735</v>
      </c>
      <c r="E58" s="101">
        <v>56647.7825</v>
      </c>
      <c r="F58" s="101">
        <v>1.0</v>
      </c>
      <c r="G58" s="101">
        <v>0.1</v>
      </c>
      <c r="H58" s="101">
        <v>3.0</v>
      </c>
      <c r="I58" s="95"/>
      <c r="J58" s="95"/>
      <c r="K58" s="95"/>
      <c r="L58" s="95"/>
      <c r="M58" s="95"/>
      <c r="N58" s="95"/>
      <c r="O58" s="95"/>
      <c r="P58" s="95"/>
      <c r="Q58" s="95"/>
      <c r="R58" s="95"/>
      <c r="S58" s="95"/>
      <c r="T58" s="95"/>
      <c r="U58" s="95"/>
      <c r="V58" s="95"/>
      <c r="W58" s="95"/>
      <c r="X58" s="95"/>
      <c r="Y58" s="95"/>
      <c r="Z58" s="95"/>
    </row>
    <row r="59" ht="15.75" customHeight="1">
      <c r="A59" s="95"/>
      <c r="B59" s="100">
        <v>4.0</v>
      </c>
      <c r="C59" s="101" t="s">
        <v>151</v>
      </c>
      <c r="D59" s="101">
        <v>33.4943</v>
      </c>
      <c r="E59" s="101">
        <v>54911.3424</v>
      </c>
      <c r="F59" s="101">
        <v>1.0</v>
      </c>
      <c r="G59" s="101">
        <v>0.1</v>
      </c>
      <c r="H59" s="101">
        <v>3.0</v>
      </c>
      <c r="I59" s="95"/>
      <c r="J59" s="95"/>
      <c r="K59" s="95"/>
      <c r="L59" s="95"/>
      <c r="M59" s="95"/>
      <c r="N59" s="95"/>
      <c r="O59" s="95"/>
      <c r="P59" s="95"/>
      <c r="Q59" s="95"/>
      <c r="R59" s="95"/>
      <c r="S59" s="95"/>
      <c r="T59" s="95"/>
      <c r="U59" s="95"/>
      <c r="V59" s="95"/>
      <c r="W59" s="95"/>
      <c r="X59" s="95"/>
      <c r="Y59" s="95"/>
      <c r="Z59" s="95"/>
    </row>
    <row r="60" ht="15.75" customHeight="1">
      <c r="A60" s="95"/>
      <c r="B60" s="100">
        <v>5.0</v>
      </c>
      <c r="C60" s="101" t="s">
        <v>152</v>
      </c>
      <c r="D60" s="101">
        <v>33.2687</v>
      </c>
      <c r="E60" s="101">
        <v>54869.5752</v>
      </c>
      <c r="F60" s="101">
        <v>1.0</v>
      </c>
      <c r="G60" s="101">
        <v>0.1</v>
      </c>
      <c r="H60" s="101">
        <v>3.0</v>
      </c>
      <c r="I60" s="95"/>
      <c r="J60" s="95"/>
      <c r="K60" s="95"/>
      <c r="L60" s="95"/>
      <c r="M60" s="95"/>
      <c r="N60" s="95"/>
      <c r="O60" s="95"/>
      <c r="P60" s="95"/>
      <c r="Q60" s="95"/>
      <c r="R60" s="95"/>
      <c r="S60" s="95"/>
      <c r="T60" s="95"/>
      <c r="U60" s="95"/>
      <c r="V60" s="95"/>
      <c r="W60" s="95"/>
      <c r="X60" s="95"/>
      <c r="Y60" s="95"/>
      <c r="Z60" s="95"/>
    </row>
    <row r="61" ht="15.75" customHeight="1">
      <c r="A61" s="95"/>
      <c r="B61" s="100">
        <v>6.0</v>
      </c>
      <c r="C61" s="101" t="s">
        <v>153</v>
      </c>
      <c r="D61" s="101">
        <v>37.259</v>
      </c>
      <c r="E61" s="101">
        <v>54618.0888</v>
      </c>
      <c r="F61" s="101">
        <v>1.0</v>
      </c>
      <c r="G61" s="101">
        <v>0.1</v>
      </c>
      <c r="H61" s="101">
        <v>3.0</v>
      </c>
      <c r="I61" s="95"/>
      <c r="J61" s="95"/>
      <c r="K61" s="95"/>
      <c r="L61" s="95"/>
      <c r="M61" s="95"/>
      <c r="N61" s="95"/>
      <c r="O61" s="95"/>
      <c r="P61" s="95"/>
      <c r="Q61" s="95"/>
      <c r="R61" s="95"/>
      <c r="S61" s="95"/>
      <c r="T61" s="95"/>
      <c r="U61" s="95"/>
      <c r="V61" s="95"/>
      <c r="W61" s="95"/>
      <c r="X61" s="95"/>
      <c r="Y61" s="95"/>
      <c r="Z61" s="95"/>
    </row>
    <row r="62" ht="15.75" customHeight="1">
      <c r="A62" s="95"/>
      <c r="B62" s="100">
        <v>7.0</v>
      </c>
      <c r="C62" s="101" t="s">
        <v>154</v>
      </c>
      <c r="D62" s="101">
        <v>35.4292</v>
      </c>
      <c r="E62" s="101">
        <v>55801.046</v>
      </c>
      <c r="F62" s="101">
        <v>1.0</v>
      </c>
      <c r="G62" s="101">
        <v>0.1</v>
      </c>
      <c r="H62" s="101">
        <v>3.0</v>
      </c>
      <c r="I62" s="95"/>
      <c r="J62" s="95"/>
      <c r="K62" s="95"/>
      <c r="L62" s="95"/>
      <c r="M62" s="95"/>
      <c r="N62" s="95"/>
      <c r="O62" s="95"/>
      <c r="P62" s="95"/>
      <c r="Q62" s="95"/>
      <c r="R62" s="95"/>
      <c r="S62" s="95"/>
      <c r="T62" s="95"/>
      <c r="U62" s="95"/>
      <c r="V62" s="95"/>
      <c r="W62" s="95"/>
      <c r="X62" s="95"/>
      <c r="Y62" s="95"/>
      <c r="Z62" s="95"/>
    </row>
    <row r="63" ht="15.75" customHeight="1">
      <c r="A63" s="95"/>
      <c r="B63" s="100">
        <v>8.0</v>
      </c>
      <c r="C63" s="101" t="s">
        <v>155</v>
      </c>
      <c r="D63" s="101">
        <v>37.935</v>
      </c>
      <c r="E63" s="101">
        <v>56980.0106</v>
      </c>
      <c r="F63" s="101">
        <v>1.0</v>
      </c>
      <c r="G63" s="101">
        <v>0.1</v>
      </c>
      <c r="H63" s="101">
        <v>3.0</v>
      </c>
      <c r="I63" s="95"/>
      <c r="J63" s="95"/>
      <c r="K63" s="95"/>
      <c r="L63" s="95"/>
      <c r="M63" s="95"/>
      <c r="N63" s="95"/>
      <c r="O63" s="95"/>
      <c r="P63" s="95"/>
      <c r="Q63" s="95"/>
      <c r="R63" s="95"/>
      <c r="S63" s="95"/>
      <c r="T63" s="95"/>
      <c r="U63" s="95"/>
      <c r="V63" s="95"/>
      <c r="W63" s="95"/>
      <c r="X63" s="95"/>
      <c r="Y63" s="95"/>
      <c r="Z63" s="95"/>
    </row>
    <row r="64" ht="15.75" customHeight="1">
      <c r="A64" s="95"/>
      <c r="B64" s="100">
        <v>9.0</v>
      </c>
      <c r="C64" s="101" t="s">
        <v>156</v>
      </c>
      <c r="D64" s="101">
        <v>33.5056</v>
      </c>
      <c r="E64" s="101">
        <v>54667.7823</v>
      </c>
      <c r="F64" s="101">
        <v>1.0</v>
      </c>
      <c r="G64" s="101">
        <v>0.1</v>
      </c>
      <c r="H64" s="101">
        <v>3.0</v>
      </c>
      <c r="I64" s="95"/>
      <c r="J64" s="95"/>
      <c r="K64" s="95"/>
      <c r="L64" s="95"/>
      <c r="M64" s="95"/>
      <c r="N64" s="95"/>
      <c r="O64" s="95"/>
      <c r="P64" s="95"/>
      <c r="Q64" s="95"/>
      <c r="R64" s="95"/>
      <c r="S64" s="95"/>
      <c r="T64" s="95"/>
      <c r="U64" s="95"/>
      <c r="V64" s="95"/>
      <c r="W64" s="95"/>
      <c r="X64" s="95"/>
      <c r="Y64" s="95"/>
      <c r="Z64" s="95"/>
    </row>
    <row r="65" ht="15.75" customHeight="1">
      <c r="A65" s="95"/>
      <c r="B65" s="100">
        <v>10.0</v>
      </c>
      <c r="C65" s="101" t="s">
        <v>157</v>
      </c>
      <c r="D65" s="101">
        <v>35.6522</v>
      </c>
      <c r="E65" s="101">
        <v>55539.0869</v>
      </c>
      <c r="F65" s="101">
        <v>1.0</v>
      </c>
      <c r="G65" s="101">
        <v>0.1</v>
      </c>
      <c r="H65" s="101">
        <v>3.0</v>
      </c>
      <c r="I65" s="95"/>
      <c r="J65" s="95"/>
      <c r="K65" s="95"/>
      <c r="L65" s="95"/>
      <c r="M65" s="95"/>
      <c r="N65" s="95"/>
      <c r="O65" s="95"/>
      <c r="P65" s="95"/>
      <c r="Q65" s="95"/>
      <c r="R65" s="95"/>
      <c r="S65" s="95"/>
      <c r="T65" s="95"/>
      <c r="U65" s="95"/>
      <c r="V65" s="95"/>
      <c r="W65" s="95"/>
      <c r="X65" s="95"/>
      <c r="Y65" s="95"/>
      <c r="Z65" s="95"/>
    </row>
    <row r="66" ht="15.75" customHeight="1">
      <c r="A66" s="95"/>
      <c r="B66" s="100">
        <v>11.0</v>
      </c>
      <c r="C66" s="101" t="s">
        <v>158</v>
      </c>
      <c r="D66" s="101">
        <v>40.5725</v>
      </c>
      <c r="E66" s="101">
        <v>56225.4566</v>
      </c>
      <c r="F66" s="101">
        <v>1.0</v>
      </c>
      <c r="G66" s="101">
        <v>0.1</v>
      </c>
      <c r="H66" s="101">
        <f>G66</f>
        <v>0.1</v>
      </c>
      <c r="I66" s="95"/>
      <c r="J66" s="95"/>
      <c r="K66" s="95"/>
      <c r="L66" s="95"/>
      <c r="M66" s="95"/>
      <c r="N66" s="95"/>
      <c r="O66" s="95"/>
      <c r="P66" s="95"/>
      <c r="Q66" s="95"/>
      <c r="R66" s="95"/>
      <c r="S66" s="95"/>
      <c r="T66" s="95"/>
      <c r="U66" s="95"/>
      <c r="V66" s="95"/>
      <c r="W66" s="95"/>
      <c r="X66" s="95"/>
      <c r="Y66" s="95"/>
      <c r="Z66" s="95"/>
    </row>
    <row r="67" ht="15.75" customHeight="1">
      <c r="A67" s="95"/>
      <c r="B67" s="96"/>
      <c r="C67" s="95"/>
      <c r="D67" s="95"/>
      <c r="E67" s="95"/>
      <c r="F67" s="95"/>
      <c r="G67" s="95"/>
      <c r="H67" s="95"/>
      <c r="I67" s="95"/>
      <c r="J67" s="95"/>
      <c r="K67" s="95"/>
      <c r="L67" s="95"/>
      <c r="M67" s="95"/>
      <c r="N67" s="95"/>
      <c r="O67" s="95"/>
      <c r="P67" s="95"/>
      <c r="Q67" s="95"/>
      <c r="R67" s="95"/>
      <c r="S67" s="95"/>
      <c r="T67" s="95"/>
      <c r="U67" s="95"/>
      <c r="V67" s="95"/>
      <c r="W67" s="95"/>
      <c r="X67" s="95"/>
      <c r="Y67" s="95"/>
      <c r="Z67" s="95"/>
    </row>
    <row r="68" ht="15.75" customHeight="1">
      <c r="A68" s="95"/>
      <c r="B68" s="96"/>
      <c r="C68" s="95"/>
      <c r="D68" s="95"/>
      <c r="E68" s="95"/>
      <c r="F68" s="95"/>
      <c r="G68" s="95"/>
      <c r="H68" s="95"/>
      <c r="I68" s="95"/>
      <c r="J68" s="95"/>
      <c r="K68" s="95"/>
      <c r="L68" s="95"/>
      <c r="M68" s="95"/>
      <c r="N68" s="95"/>
      <c r="O68" s="95"/>
      <c r="P68" s="95"/>
      <c r="Q68" s="95"/>
      <c r="R68" s="95"/>
      <c r="S68" s="95"/>
      <c r="T68" s="95"/>
      <c r="U68" s="95"/>
      <c r="V68" s="95"/>
      <c r="W68" s="95"/>
      <c r="X68" s="95"/>
      <c r="Y68" s="95"/>
      <c r="Z68" s="95"/>
    </row>
    <row r="69" ht="15.75" customHeight="1">
      <c r="A69" s="95"/>
      <c r="B69" s="106" t="s">
        <v>159</v>
      </c>
      <c r="C69" s="98"/>
      <c r="D69" s="98"/>
      <c r="E69" s="98"/>
      <c r="F69" s="95"/>
      <c r="G69" s="95"/>
      <c r="H69" s="95"/>
      <c r="I69" s="95"/>
      <c r="J69" s="95"/>
      <c r="K69" s="95"/>
      <c r="L69" s="95"/>
      <c r="M69" s="95"/>
      <c r="N69" s="95"/>
      <c r="O69" s="95"/>
      <c r="P69" s="95"/>
      <c r="Q69" s="95"/>
      <c r="R69" s="95"/>
      <c r="S69" s="95"/>
      <c r="T69" s="95"/>
      <c r="U69" s="95"/>
      <c r="V69" s="95"/>
      <c r="W69" s="95"/>
      <c r="X69" s="95"/>
      <c r="Y69" s="95"/>
      <c r="Z69" s="95"/>
    </row>
    <row r="70" ht="15.75" customHeight="1">
      <c r="A70" s="95"/>
      <c r="B70" s="96"/>
      <c r="C70" s="95"/>
      <c r="D70" s="95"/>
      <c r="E70" s="95"/>
      <c r="F70" s="95"/>
      <c r="G70" s="95"/>
      <c r="H70" s="95"/>
      <c r="I70" s="95"/>
      <c r="J70" s="95"/>
      <c r="K70" s="95"/>
      <c r="L70" s="95"/>
      <c r="M70" s="95"/>
      <c r="N70" s="95"/>
      <c r="O70" s="95"/>
      <c r="P70" s="95"/>
      <c r="Q70" s="95"/>
      <c r="R70" s="95"/>
      <c r="S70" s="95"/>
      <c r="T70" s="95"/>
      <c r="U70" s="95"/>
      <c r="V70" s="95"/>
      <c r="W70" s="95"/>
      <c r="X70" s="95"/>
      <c r="Y70" s="95"/>
      <c r="Z70" s="95"/>
    </row>
    <row r="71" ht="15.75" customHeight="1">
      <c r="A71" s="95"/>
      <c r="B71" s="99" t="s">
        <v>91</v>
      </c>
      <c r="C71" s="99" t="s">
        <v>160</v>
      </c>
      <c r="D71" s="99" t="s">
        <v>161</v>
      </c>
      <c r="E71" s="99" t="s">
        <v>162</v>
      </c>
      <c r="F71" s="95"/>
      <c r="G71" s="95"/>
      <c r="H71" s="95"/>
      <c r="I71" s="95"/>
      <c r="J71" s="95"/>
      <c r="K71" s="95"/>
      <c r="L71" s="95"/>
      <c r="M71" s="95"/>
      <c r="N71" s="95"/>
      <c r="O71" s="95"/>
      <c r="P71" s="95"/>
      <c r="Q71" s="95"/>
      <c r="R71" s="95"/>
      <c r="S71" s="95"/>
      <c r="T71" s="95"/>
      <c r="U71" s="95"/>
      <c r="V71" s="95"/>
      <c r="W71" s="95"/>
      <c r="X71" s="95"/>
      <c r="Y71" s="95"/>
      <c r="Z71" s="95"/>
    </row>
    <row r="72" ht="15.75" customHeight="1">
      <c r="A72" s="95"/>
      <c r="B72" s="100">
        <v>1.0</v>
      </c>
      <c r="C72" s="101" t="s">
        <v>163</v>
      </c>
      <c r="D72" s="101" t="s">
        <v>164</v>
      </c>
      <c r="E72" s="101">
        <v>1.0</v>
      </c>
      <c r="F72" s="95"/>
      <c r="G72" s="95"/>
      <c r="H72" s="95"/>
      <c r="I72" s="95"/>
      <c r="J72" s="95"/>
      <c r="K72" s="95"/>
      <c r="L72" s="95"/>
      <c r="M72" s="95"/>
      <c r="N72" s="95"/>
      <c r="O72" s="95"/>
      <c r="P72" s="95"/>
      <c r="Q72" s="95"/>
      <c r="R72" s="95"/>
      <c r="S72" s="95"/>
      <c r="T72" s="95"/>
      <c r="U72" s="95"/>
      <c r="V72" s="95"/>
      <c r="W72" s="95"/>
      <c r="X72" s="95"/>
      <c r="Y72" s="95"/>
      <c r="Z72" s="95"/>
    </row>
    <row r="73" ht="15.75" customHeight="1">
      <c r="A73" s="95"/>
      <c r="B73" s="100">
        <v>2.0</v>
      </c>
      <c r="C73" s="101" t="s">
        <v>165</v>
      </c>
      <c r="D73" s="101" t="s">
        <v>166</v>
      </c>
      <c r="E73" s="101">
        <v>0.0</v>
      </c>
      <c r="F73" s="95"/>
      <c r="G73" s="95"/>
      <c r="H73" s="95"/>
      <c r="I73" s="95"/>
      <c r="J73" s="95"/>
      <c r="K73" s="95"/>
      <c r="L73" s="95"/>
      <c r="M73" s="95"/>
      <c r="N73" s="95"/>
      <c r="O73" s="95"/>
      <c r="P73" s="95"/>
      <c r="Q73" s="95"/>
      <c r="R73" s="95"/>
      <c r="S73" s="95"/>
      <c r="T73" s="95"/>
      <c r="U73" s="95"/>
      <c r="V73" s="95"/>
      <c r="W73" s="95"/>
      <c r="X73" s="95"/>
      <c r="Y73" s="95"/>
      <c r="Z73" s="95"/>
    </row>
    <row r="74" ht="15.75" customHeight="1">
      <c r="A74" s="95"/>
      <c r="B74" s="100">
        <v>3.0</v>
      </c>
      <c r="C74" s="101" t="s">
        <v>167</v>
      </c>
      <c r="D74" s="101" t="s">
        <v>168</v>
      </c>
      <c r="E74" s="101">
        <v>77.0</v>
      </c>
      <c r="F74" s="95"/>
      <c r="G74" s="95"/>
      <c r="H74" s="95"/>
      <c r="I74" s="95"/>
      <c r="J74" s="95"/>
      <c r="K74" s="95"/>
      <c r="L74" s="95"/>
      <c r="M74" s="95"/>
      <c r="N74" s="95"/>
      <c r="O74" s="95"/>
      <c r="P74" s="95"/>
      <c r="Q74" s="95"/>
      <c r="R74" s="95"/>
      <c r="S74" s="95"/>
      <c r="T74" s="95"/>
      <c r="U74" s="95"/>
      <c r="V74" s="95"/>
      <c r="W74" s="95"/>
      <c r="X74" s="95"/>
      <c r="Y74" s="95"/>
      <c r="Z74" s="95"/>
    </row>
    <row r="75" ht="15.75" customHeight="1">
      <c r="A75" s="95"/>
      <c r="B75" s="96"/>
      <c r="C75" s="95"/>
      <c r="D75" s="95"/>
      <c r="E75" s="95"/>
      <c r="F75" s="95"/>
      <c r="G75" s="95"/>
      <c r="H75" s="95"/>
      <c r="I75" s="95"/>
      <c r="J75" s="95"/>
      <c r="K75" s="95"/>
      <c r="L75" s="95"/>
      <c r="M75" s="95"/>
      <c r="N75" s="95"/>
      <c r="O75" s="95"/>
      <c r="P75" s="95"/>
      <c r="Q75" s="95"/>
      <c r="R75" s="95"/>
      <c r="S75" s="95"/>
      <c r="T75" s="95"/>
      <c r="U75" s="95"/>
      <c r="V75" s="95"/>
      <c r="W75" s="95"/>
      <c r="X75" s="95"/>
      <c r="Y75" s="95"/>
      <c r="Z75" s="95"/>
    </row>
    <row r="76" ht="15.75" customHeight="1">
      <c r="A76" s="95"/>
      <c r="B76" s="96"/>
      <c r="C76" s="95"/>
      <c r="D76" s="95"/>
      <c r="E76" s="95"/>
      <c r="F76" s="95"/>
      <c r="G76" s="95"/>
      <c r="H76" s="95"/>
      <c r="I76" s="95"/>
      <c r="J76" s="95"/>
      <c r="K76" s="95"/>
      <c r="L76" s="95"/>
      <c r="M76" s="95"/>
      <c r="N76" s="95"/>
      <c r="O76" s="95"/>
      <c r="P76" s="95"/>
      <c r="Q76" s="95"/>
      <c r="R76" s="95"/>
      <c r="S76" s="95"/>
      <c r="T76" s="95"/>
      <c r="U76" s="95"/>
      <c r="V76" s="95"/>
      <c r="W76" s="95"/>
      <c r="X76" s="95"/>
      <c r="Y76" s="95"/>
      <c r="Z76" s="95"/>
    </row>
    <row r="77" ht="15.75" customHeight="1">
      <c r="A77" s="95"/>
      <c r="B77" s="96"/>
      <c r="C77" s="95"/>
      <c r="D77" s="95"/>
      <c r="E77" s="95"/>
      <c r="F77" s="95"/>
      <c r="G77" s="95"/>
      <c r="H77" s="95"/>
      <c r="I77" s="95"/>
      <c r="J77" s="95"/>
      <c r="K77" s="95"/>
      <c r="L77" s="95"/>
      <c r="M77" s="95"/>
      <c r="N77" s="95"/>
      <c r="O77" s="95"/>
      <c r="P77" s="95"/>
      <c r="Q77" s="95"/>
      <c r="R77" s="95"/>
      <c r="S77" s="95"/>
      <c r="T77" s="95"/>
      <c r="U77" s="95"/>
      <c r="V77" s="95"/>
      <c r="W77" s="95"/>
      <c r="X77" s="95"/>
      <c r="Y77" s="95"/>
      <c r="Z77" s="95"/>
    </row>
    <row r="78" ht="15.75" customHeight="1">
      <c r="A78" s="95"/>
      <c r="B78" s="97" t="s">
        <v>169</v>
      </c>
      <c r="C78" s="98"/>
      <c r="D78" s="98"/>
      <c r="E78" s="98"/>
      <c r="F78" s="98"/>
      <c r="G78" s="98"/>
      <c r="H78" s="98"/>
      <c r="I78" s="95"/>
      <c r="J78" s="95"/>
      <c r="K78" s="95"/>
      <c r="L78" s="95"/>
      <c r="M78" s="95"/>
      <c r="N78" s="95"/>
      <c r="O78" s="95"/>
      <c r="P78" s="95"/>
      <c r="Q78" s="95"/>
      <c r="R78" s="95"/>
      <c r="S78" s="95"/>
      <c r="T78" s="95"/>
      <c r="U78" s="95"/>
      <c r="V78" s="95"/>
      <c r="W78" s="95"/>
      <c r="X78" s="95"/>
      <c r="Y78" s="95"/>
      <c r="Z78" s="95"/>
    </row>
    <row r="79" ht="15.75" customHeight="1">
      <c r="A79" s="95"/>
      <c r="B79" s="96"/>
      <c r="C79" s="95"/>
      <c r="D79" s="95"/>
      <c r="E79" s="95"/>
      <c r="F79" s="95"/>
      <c r="G79" s="95"/>
      <c r="H79" s="95"/>
      <c r="I79" s="95"/>
      <c r="J79" s="95"/>
      <c r="K79" s="95"/>
      <c r="L79" s="95"/>
      <c r="M79" s="95"/>
      <c r="N79" s="95"/>
      <c r="O79" s="95"/>
      <c r="P79" s="95"/>
      <c r="Q79" s="95"/>
      <c r="R79" s="95"/>
      <c r="S79" s="95"/>
      <c r="T79" s="95"/>
      <c r="U79" s="95"/>
      <c r="V79" s="95"/>
      <c r="W79" s="95"/>
      <c r="X79" s="95"/>
      <c r="Y79" s="95"/>
      <c r="Z79" s="95"/>
    </row>
    <row r="80" ht="15.75" customHeight="1">
      <c r="A80" s="95"/>
      <c r="B80" s="99" t="s">
        <v>91</v>
      </c>
      <c r="C80" s="107" t="s">
        <v>170</v>
      </c>
      <c r="D80" s="99" t="s">
        <v>171</v>
      </c>
      <c r="E80" s="108" t="s">
        <v>172</v>
      </c>
      <c r="F80" s="109" t="s">
        <v>173</v>
      </c>
      <c r="G80" s="40"/>
      <c r="H80" s="41"/>
      <c r="I80" s="95"/>
      <c r="J80" s="95"/>
      <c r="K80" s="95"/>
      <c r="L80" s="95"/>
      <c r="M80" s="95"/>
      <c r="N80" s="95"/>
      <c r="O80" s="95"/>
      <c r="P80" s="95"/>
      <c r="Q80" s="95"/>
      <c r="R80" s="95"/>
      <c r="S80" s="95"/>
      <c r="T80" s="95"/>
      <c r="U80" s="95"/>
      <c r="V80" s="95"/>
      <c r="W80" s="95"/>
      <c r="X80" s="95"/>
      <c r="Y80" s="95"/>
      <c r="Z80" s="95"/>
    </row>
    <row r="81" ht="49.5" customHeight="1">
      <c r="A81" s="95"/>
      <c r="B81" s="100">
        <v>1.0</v>
      </c>
      <c r="C81" s="100">
        <v>2024.0</v>
      </c>
      <c r="D81" s="110">
        <v>0.391</v>
      </c>
      <c r="E81" s="111" t="s">
        <v>174</v>
      </c>
      <c r="F81" s="112" t="s">
        <v>175</v>
      </c>
      <c r="G81" s="40"/>
      <c r="H81" s="41"/>
      <c r="I81" s="95"/>
      <c r="J81" s="95"/>
      <c r="K81" s="95"/>
      <c r="L81" s="95"/>
      <c r="M81" s="95"/>
      <c r="N81" s="95"/>
      <c r="O81" s="95"/>
      <c r="P81" s="95"/>
      <c r="Q81" s="95"/>
      <c r="R81" s="95"/>
      <c r="S81" s="95"/>
      <c r="T81" s="95"/>
      <c r="U81" s="95"/>
      <c r="V81" s="95"/>
      <c r="W81" s="95"/>
      <c r="X81" s="95"/>
      <c r="Y81" s="95"/>
      <c r="Z81" s="95"/>
    </row>
    <row r="82" ht="15.75" customHeight="1">
      <c r="A82" s="95"/>
      <c r="B82" s="100">
        <v>2.0</v>
      </c>
      <c r="C82" s="100"/>
      <c r="D82" s="110"/>
      <c r="E82" s="111"/>
      <c r="F82" s="113"/>
      <c r="G82" s="40"/>
      <c r="H82" s="41"/>
      <c r="I82" s="95"/>
      <c r="J82" s="95"/>
      <c r="K82" s="95"/>
      <c r="L82" s="95"/>
      <c r="M82" s="95"/>
      <c r="N82" s="95"/>
      <c r="O82" s="95"/>
      <c r="P82" s="95"/>
      <c r="Q82" s="95"/>
      <c r="R82" s="95"/>
      <c r="S82" s="95"/>
      <c r="T82" s="95"/>
      <c r="U82" s="95"/>
      <c r="V82" s="95"/>
      <c r="W82" s="95"/>
      <c r="X82" s="95"/>
      <c r="Y82" s="95"/>
      <c r="Z82" s="95"/>
    </row>
    <row r="83" ht="15.75" customHeight="1">
      <c r="A83" s="95"/>
      <c r="B83" s="100">
        <v>3.0</v>
      </c>
      <c r="C83" s="100"/>
      <c r="D83" s="110"/>
      <c r="E83" s="111"/>
      <c r="F83" s="113"/>
      <c r="G83" s="40"/>
      <c r="H83" s="41"/>
      <c r="I83" s="95"/>
      <c r="J83" s="95"/>
      <c r="K83" s="95"/>
      <c r="L83" s="95"/>
      <c r="M83" s="95"/>
      <c r="N83" s="95"/>
      <c r="O83" s="95"/>
      <c r="P83" s="95"/>
      <c r="Q83" s="95"/>
      <c r="R83" s="95"/>
      <c r="S83" s="95"/>
      <c r="T83" s="95"/>
      <c r="U83" s="95"/>
      <c r="V83" s="95"/>
      <c r="W83" s="95"/>
      <c r="X83" s="95"/>
      <c r="Y83" s="95"/>
      <c r="Z83" s="95"/>
    </row>
    <row r="84" ht="15.75" customHeight="1">
      <c r="A84" s="95"/>
      <c r="B84" s="100">
        <v>4.0</v>
      </c>
      <c r="C84" s="100"/>
      <c r="D84" s="110"/>
      <c r="E84" s="111"/>
      <c r="F84" s="113"/>
      <c r="G84" s="40"/>
      <c r="H84" s="41"/>
      <c r="I84" s="95"/>
      <c r="J84" s="95"/>
      <c r="K84" s="95"/>
      <c r="L84" s="95"/>
      <c r="M84" s="95"/>
      <c r="N84" s="95"/>
      <c r="O84" s="95"/>
      <c r="P84" s="95"/>
      <c r="Q84" s="95"/>
      <c r="R84" s="95"/>
      <c r="S84" s="95"/>
      <c r="T84" s="95"/>
      <c r="U84" s="95"/>
      <c r="V84" s="95"/>
      <c r="W84" s="95"/>
      <c r="X84" s="95"/>
      <c r="Y84" s="95"/>
      <c r="Z84" s="95"/>
    </row>
    <row r="85" ht="15.75" customHeight="1">
      <c r="A85" s="95"/>
      <c r="B85" s="96"/>
      <c r="C85" s="95"/>
      <c r="D85" s="95"/>
      <c r="E85" s="95"/>
      <c r="F85" s="95"/>
      <c r="G85" s="95"/>
      <c r="H85" s="95"/>
      <c r="I85" s="95"/>
      <c r="J85" s="95"/>
      <c r="K85" s="95"/>
      <c r="L85" s="95"/>
      <c r="M85" s="95"/>
      <c r="N85" s="95"/>
      <c r="O85" s="95"/>
      <c r="P85" s="95"/>
      <c r="Q85" s="95"/>
      <c r="R85" s="95"/>
      <c r="S85" s="95"/>
      <c r="T85" s="95"/>
      <c r="U85" s="95"/>
      <c r="V85" s="95"/>
      <c r="W85" s="95"/>
      <c r="X85" s="95"/>
      <c r="Y85" s="95"/>
      <c r="Z85" s="95"/>
    </row>
    <row r="86" ht="15.75" customHeight="1">
      <c r="A86" s="95"/>
      <c r="B86" s="96"/>
      <c r="C86" s="95"/>
      <c r="D86" s="95"/>
      <c r="E86" s="95"/>
      <c r="F86" s="95"/>
      <c r="G86" s="95"/>
      <c r="H86" s="95"/>
      <c r="I86" s="95"/>
      <c r="J86" s="95"/>
      <c r="K86" s="95"/>
      <c r="L86" s="95"/>
      <c r="M86" s="95"/>
      <c r="N86" s="95"/>
      <c r="O86" s="95"/>
      <c r="P86" s="95"/>
      <c r="Q86" s="95"/>
      <c r="R86" s="95"/>
      <c r="S86" s="95"/>
      <c r="T86" s="95"/>
      <c r="U86" s="95"/>
      <c r="V86" s="95"/>
      <c r="W86" s="95"/>
      <c r="X86" s="95"/>
      <c r="Y86" s="95"/>
      <c r="Z86" s="95"/>
    </row>
    <row r="87" ht="15.75" customHeight="1">
      <c r="A87" s="95"/>
      <c r="B87" s="96"/>
      <c r="C87" s="95"/>
      <c r="D87" s="95"/>
      <c r="E87" s="95"/>
      <c r="F87" s="95"/>
      <c r="G87" s="95"/>
      <c r="H87" s="95"/>
      <c r="I87" s="95"/>
      <c r="J87" s="95"/>
      <c r="K87" s="95"/>
      <c r="L87" s="95"/>
      <c r="M87" s="95"/>
      <c r="N87" s="95"/>
      <c r="O87" s="95"/>
      <c r="P87" s="95"/>
      <c r="Q87" s="95"/>
      <c r="R87" s="95"/>
      <c r="S87" s="95"/>
      <c r="T87" s="95"/>
      <c r="U87" s="95"/>
      <c r="V87" s="95"/>
      <c r="W87" s="95"/>
      <c r="X87" s="95"/>
      <c r="Y87" s="95"/>
      <c r="Z87" s="95"/>
    </row>
    <row r="88" ht="15.75" customHeight="1">
      <c r="A88" s="95"/>
      <c r="B88" s="96"/>
      <c r="C88" s="95"/>
      <c r="D88" s="95"/>
      <c r="E88" s="95"/>
      <c r="F88" s="95"/>
      <c r="G88" s="95"/>
      <c r="H88" s="95"/>
      <c r="I88" s="95"/>
      <c r="J88" s="95"/>
      <c r="K88" s="95"/>
      <c r="L88" s="95"/>
      <c r="M88" s="95"/>
      <c r="N88" s="95"/>
      <c r="O88" s="95"/>
      <c r="P88" s="95"/>
      <c r="Q88" s="95"/>
      <c r="R88" s="95"/>
      <c r="S88" s="95"/>
      <c r="T88" s="95"/>
      <c r="U88" s="95"/>
      <c r="V88" s="95"/>
      <c r="W88" s="95"/>
      <c r="X88" s="95"/>
      <c r="Y88" s="95"/>
      <c r="Z88" s="95"/>
    </row>
    <row r="89" ht="15.75" customHeight="1">
      <c r="A89" s="95"/>
      <c r="B89" s="96"/>
      <c r="C89" s="95"/>
      <c r="D89" s="95"/>
      <c r="E89" s="95"/>
      <c r="F89" s="95"/>
      <c r="G89" s="95"/>
      <c r="H89" s="95"/>
      <c r="I89" s="95"/>
      <c r="J89" s="95"/>
      <c r="K89" s="95"/>
      <c r="L89" s="95"/>
      <c r="M89" s="95"/>
      <c r="N89" s="95"/>
      <c r="O89" s="95"/>
      <c r="P89" s="95"/>
      <c r="Q89" s="95"/>
      <c r="R89" s="95"/>
      <c r="S89" s="95"/>
      <c r="T89" s="95"/>
      <c r="U89" s="95"/>
      <c r="V89" s="95"/>
      <c r="W89" s="95"/>
      <c r="X89" s="95"/>
      <c r="Y89" s="95"/>
      <c r="Z89" s="95"/>
    </row>
    <row r="90" ht="15.75" customHeight="1">
      <c r="A90" s="95"/>
      <c r="B90" s="96"/>
      <c r="C90" s="95"/>
      <c r="D90" s="95"/>
      <c r="E90" s="95"/>
      <c r="F90" s="95"/>
      <c r="G90" s="95"/>
      <c r="H90" s="95"/>
      <c r="I90" s="95"/>
      <c r="J90" s="95"/>
      <c r="K90" s="95"/>
      <c r="L90" s="95"/>
      <c r="M90" s="95"/>
      <c r="N90" s="95"/>
      <c r="O90" s="95"/>
      <c r="P90" s="95"/>
      <c r="Q90" s="95"/>
      <c r="R90" s="95"/>
      <c r="S90" s="95"/>
      <c r="T90" s="95"/>
      <c r="U90" s="95"/>
      <c r="V90" s="95"/>
      <c r="W90" s="95"/>
      <c r="X90" s="95"/>
      <c r="Y90" s="95"/>
      <c r="Z90" s="95"/>
    </row>
    <row r="91" ht="15.75" customHeight="1">
      <c r="A91" s="95"/>
      <c r="B91" s="96"/>
      <c r="C91" s="95"/>
      <c r="D91" s="95"/>
      <c r="E91" s="95"/>
      <c r="F91" s="95"/>
      <c r="G91" s="95"/>
      <c r="H91" s="95"/>
      <c r="I91" s="95"/>
      <c r="J91" s="95"/>
      <c r="K91" s="95"/>
      <c r="L91" s="95"/>
      <c r="M91" s="95"/>
      <c r="N91" s="95"/>
      <c r="O91" s="95"/>
      <c r="P91" s="95"/>
      <c r="Q91" s="95"/>
      <c r="R91" s="95"/>
      <c r="S91" s="95"/>
      <c r="T91" s="95"/>
      <c r="U91" s="95"/>
      <c r="V91" s="95"/>
      <c r="W91" s="95"/>
      <c r="X91" s="95"/>
      <c r="Y91" s="95"/>
      <c r="Z91" s="95"/>
    </row>
    <row r="92" ht="15.75" customHeight="1">
      <c r="A92" s="95"/>
      <c r="B92" s="96"/>
      <c r="C92" s="95"/>
      <c r="D92" s="95"/>
      <c r="E92" s="95"/>
      <c r="F92" s="95"/>
      <c r="G92" s="95"/>
      <c r="H92" s="95"/>
      <c r="I92" s="95"/>
      <c r="J92" s="95"/>
      <c r="K92" s="95"/>
      <c r="L92" s="95"/>
      <c r="M92" s="95"/>
      <c r="N92" s="95"/>
      <c r="O92" s="95"/>
      <c r="P92" s="95"/>
      <c r="Q92" s="95"/>
      <c r="R92" s="95"/>
      <c r="S92" s="95"/>
      <c r="T92" s="95"/>
      <c r="U92" s="95"/>
      <c r="V92" s="95"/>
      <c r="W92" s="95"/>
      <c r="X92" s="95"/>
      <c r="Y92" s="95"/>
      <c r="Z92" s="95"/>
    </row>
    <row r="93" ht="15.75" customHeight="1">
      <c r="A93" s="95"/>
      <c r="B93" s="96"/>
      <c r="C93" s="95"/>
      <c r="D93" s="95"/>
      <c r="E93" s="95"/>
      <c r="F93" s="95"/>
      <c r="G93" s="95"/>
      <c r="H93" s="95"/>
      <c r="I93" s="95"/>
      <c r="J93" s="95"/>
      <c r="K93" s="95"/>
      <c r="L93" s="95"/>
      <c r="M93" s="95"/>
      <c r="N93" s="95"/>
      <c r="O93" s="95"/>
      <c r="P93" s="95"/>
      <c r="Q93" s="95"/>
      <c r="R93" s="95"/>
      <c r="S93" s="95"/>
      <c r="T93" s="95"/>
      <c r="U93" s="95"/>
      <c r="V93" s="95"/>
      <c r="W93" s="95"/>
      <c r="X93" s="95"/>
      <c r="Y93" s="95"/>
      <c r="Z93" s="95"/>
    </row>
    <row r="94" ht="15.75" customHeight="1">
      <c r="A94" s="95"/>
      <c r="B94" s="96"/>
      <c r="C94" s="95"/>
      <c r="D94" s="95"/>
      <c r="E94" s="95"/>
      <c r="F94" s="95"/>
      <c r="G94" s="95"/>
      <c r="H94" s="95"/>
      <c r="I94" s="95"/>
      <c r="J94" s="95"/>
      <c r="K94" s="95"/>
      <c r="L94" s="95"/>
      <c r="M94" s="95"/>
      <c r="N94" s="95"/>
      <c r="O94" s="95"/>
      <c r="P94" s="95"/>
      <c r="Q94" s="95"/>
      <c r="R94" s="95"/>
      <c r="S94" s="95"/>
      <c r="T94" s="95"/>
      <c r="U94" s="95"/>
      <c r="V94" s="95"/>
      <c r="W94" s="95"/>
      <c r="X94" s="95"/>
      <c r="Y94" s="95"/>
      <c r="Z94" s="95"/>
    </row>
    <row r="95" ht="15.75" customHeight="1">
      <c r="A95" s="95"/>
      <c r="B95" s="96"/>
      <c r="C95" s="95"/>
      <c r="D95" s="95"/>
      <c r="E95" s="95"/>
      <c r="F95" s="95"/>
      <c r="G95" s="95"/>
      <c r="H95" s="95"/>
      <c r="I95" s="95"/>
      <c r="J95" s="95"/>
      <c r="K95" s="95"/>
      <c r="L95" s="95"/>
      <c r="M95" s="95"/>
      <c r="N95" s="95"/>
      <c r="O95" s="95"/>
      <c r="P95" s="95"/>
      <c r="Q95" s="95"/>
      <c r="R95" s="95"/>
      <c r="S95" s="95"/>
      <c r="T95" s="95"/>
      <c r="U95" s="95"/>
      <c r="V95" s="95"/>
      <c r="W95" s="95"/>
      <c r="X95" s="95"/>
      <c r="Y95" s="95"/>
      <c r="Z95" s="95"/>
    </row>
    <row r="96" ht="15.75" customHeight="1">
      <c r="A96" s="95"/>
      <c r="B96" s="96"/>
      <c r="C96" s="95"/>
      <c r="D96" s="95"/>
      <c r="E96" s="95"/>
      <c r="F96" s="95"/>
      <c r="G96" s="95"/>
      <c r="H96" s="95"/>
      <c r="I96" s="95"/>
      <c r="J96" s="95"/>
      <c r="K96" s="95"/>
      <c r="L96" s="95"/>
      <c r="M96" s="95"/>
      <c r="N96" s="95"/>
      <c r="O96" s="95"/>
      <c r="P96" s="95"/>
      <c r="Q96" s="95"/>
      <c r="R96" s="95"/>
      <c r="S96" s="95"/>
      <c r="T96" s="95"/>
      <c r="U96" s="95"/>
      <c r="V96" s="95"/>
      <c r="W96" s="95"/>
      <c r="X96" s="95"/>
      <c r="Y96" s="95"/>
      <c r="Z96" s="95"/>
    </row>
    <row r="97" ht="15.75" customHeight="1">
      <c r="A97" s="95"/>
      <c r="B97" s="96"/>
      <c r="C97" s="95"/>
      <c r="D97" s="95"/>
      <c r="E97" s="95"/>
      <c r="F97" s="95"/>
      <c r="G97" s="95"/>
      <c r="H97" s="95"/>
      <c r="I97" s="95"/>
      <c r="J97" s="95"/>
      <c r="K97" s="95"/>
      <c r="L97" s="95"/>
      <c r="M97" s="95"/>
      <c r="N97" s="95"/>
      <c r="O97" s="95"/>
      <c r="P97" s="95"/>
      <c r="Q97" s="95"/>
      <c r="R97" s="95"/>
      <c r="S97" s="95"/>
      <c r="T97" s="95"/>
      <c r="U97" s="95"/>
      <c r="V97" s="95"/>
      <c r="W97" s="95"/>
      <c r="X97" s="95"/>
      <c r="Y97" s="95"/>
      <c r="Z97" s="95"/>
    </row>
    <row r="98" ht="15.75" customHeight="1">
      <c r="A98" s="95"/>
      <c r="B98" s="96"/>
      <c r="C98" s="95"/>
      <c r="D98" s="95"/>
      <c r="E98" s="95"/>
      <c r="F98" s="95"/>
      <c r="G98" s="95"/>
      <c r="H98" s="95"/>
      <c r="I98" s="95"/>
      <c r="J98" s="95"/>
      <c r="K98" s="95"/>
      <c r="L98" s="95"/>
      <c r="M98" s="95"/>
      <c r="N98" s="95"/>
      <c r="O98" s="95"/>
      <c r="P98" s="95"/>
      <c r="Q98" s="95"/>
      <c r="R98" s="95"/>
      <c r="S98" s="95"/>
      <c r="T98" s="95"/>
      <c r="U98" s="95"/>
      <c r="V98" s="95"/>
      <c r="W98" s="95"/>
      <c r="X98" s="95"/>
      <c r="Y98" s="95"/>
      <c r="Z98" s="95"/>
    </row>
    <row r="99" ht="15.75" customHeight="1">
      <c r="A99" s="95"/>
      <c r="B99" s="96"/>
      <c r="C99" s="95"/>
      <c r="D99" s="95"/>
      <c r="E99" s="95"/>
      <c r="F99" s="95"/>
      <c r="G99" s="95"/>
      <c r="H99" s="95"/>
      <c r="I99" s="95"/>
      <c r="J99" s="95"/>
      <c r="K99" s="95"/>
      <c r="L99" s="95"/>
      <c r="M99" s="95"/>
      <c r="N99" s="95"/>
      <c r="O99" s="95"/>
      <c r="P99" s="95"/>
      <c r="Q99" s="95"/>
      <c r="R99" s="95"/>
      <c r="S99" s="95"/>
      <c r="T99" s="95"/>
      <c r="U99" s="95"/>
      <c r="V99" s="95"/>
      <c r="W99" s="95"/>
      <c r="X99" s="95"/>
      <c r="Y99" s="95"/>
      <c r="Z99" s="95"/>
    </row>
    <row r="100" ht="15.75" customHeight="1">
      <c r="A100" s="95"/>
      <c r="B100" s="96"/>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row>
    <row r="101" ht="15.75" customHeight="1">
      <c r="A101" s="95"/>
      <c r="B101" s="96"/>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row>
    <row r="102" ht="15.75" customHeight="1">
      <c r="A102" s="95"/>
      <c r="B102" s="96"/>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row>
    <row r="103" ht="15.75" customHeight="1">
      <c r="A103" s="95"/>
      <c r="B103" s="96"/>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row>
    <row r="104" ht="15.75" customHeight="1">
      <c r="A104" s="95"/>
      <c r="B104" s="96"/>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row>
    <row r="105" ht="15.75" customHeight="1">
      <c r="A105" s="95"/>
      <c r="B105" s="96"/>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row>
    <row r="106" ht="15.75" customHeight="1">
      <c r="A106" s="95"/>
      <c r="B106" s="96"/>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row>
    <row r="107" ht="15.75" customHeight="1">
      <c r="A107" s="95"/>
      <c r="B107" s="96"/>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row>
    <row r="108" ht="15.75" customHeight="1">
      <c r="A108" s="95"/>
      <c r="B108" s="96"/>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row>
    <row r="109" ht="15.75" customHeight="1">
      <c r="A109" s="95"/>
      <c r="B109" s="96"/>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row>
    <row r="110" ht="15.75" customHeight="1">
      <c r="A110" s="95"/>
      <c r="B110" s="96"/>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row>
    <row r="111" ht="15.75" customHeight="1">
      <c r="A111" s="95"/>
      <c r="B111" s="96"/>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row>
    <row r="112" ht="15.75" customHeight="1">
      <c r="A112" s="95"/>
      <c r="B112" s="96"/>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row>
    <row r="113" ht="15.75" customHeight="1">
      <c r="A113" s="95"/>
      <c r="B113" s="96"/>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row>
    <row r="114" ht="15.75" customHeight="1">
      <c r="A114" s="95"/>
      <c r="B114" s="96"/>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row>
    <row r="115" ht="15.75" customHeight="1">
      <c r="A115" s="95"/>
      <c r="B115" s="96"/>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row>
    <row r="116" ht="15.75" customHeight="1">
      <c r="A116" s="95"/>
      <c r="B116" s="96"/>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row>
    <row r="117" ht="15.75" customHeight="1">
      <c r="A117" s="95"/>
      <c r="B117" s="96"/>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row>
    <row r="118" ht="15.75" customHeight="1">
      <c r="A118" s="95"/>
      <c r="B118" s="96"/>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row>
    <row r="119" ht="15.75" customHeight="1">
      <c r="A119" s="95"/>
      <c r="B119" s="96"/>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row>
    <row r="120" ht="15.75" customHeight="1">
      <c r="A120" s="95"/>
      <c r="B120" s="96"/>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row>
    <row r="121" ht="15.75" customHeight="1">
      <c r="A121" s="95"/>
      <c r="B121" s="96"/>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row>
    <row r="122" ht="15.75" customHeight="1">
      <c r="A122" s="95"/>
      <c r="B122" s="96"/>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row>
    <row r="123" ht="15.75" customHeight="1">
      <c r="A123" s="95"/>
      <c r="B123" s="96"/>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row>
    <row r="124" ht="15.75" customHeight="1">
      <c r="A124" s="95"/>
      <c r="B124" s="96"/>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row>
    <row r="125" ht="15.75" customHeight="1">
      <c r="A125" s="95"/>
      <c r="B125" s="96"/>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row>
    <row r="126" ht="15.75" customHeight="1">
      <c r="A126" s="95"/>
      <c r="B126" s="96"/>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row>
    <row r="127" ht="15.75" customHeight="1">
      <c r="A127" s="95"/>
      <c r="B127" s="96"/>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row>
    <row r="128" ht="15.75" customHeight="1">
      <c r="A128" s="95"/>
      <c r="B128" s="96"/>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row>
    <row r="129" ht="15.75" customHeight="1">
      <c r="A129" s="95"/>
      <c r="B129" s="96"/>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row>
    <row r="130" ht="15.75" customHeight="1">
      <c r="A130" s="95"/>
      <c r="B130" s="96"/>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row>
    <row r="131" ht="15.75" customHeight="1">
      <c r="A131" s="95"/>
      <c r="B131" s="96"/>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row>
    <row r="132" ht="15.75" customHeight="1">
      <c r="A132" s="95"/>
      <c r="B132" s="96"/>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row>
    <row r="133" ht="15.75" customHeight="1">
      <c r="A133" s="95"/>
      <c r="B133" s="96"/>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row>
    <row r="134" ht="15.75" customHeight="1">
      <c r="A134" s="95"/>
      <c r="B134" s="96"/>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row>
    <row r="135" ht="15.75" customHeight="1">
      <c r="A135" s="95"/>
      <c r="B135" s="96"/>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row>
    <row r="136" ht="15.75" customHeight="1">
      <c r="A136" s="95"/>
      <c r="B136" s="96"/>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row>
    <row r="137" ht="15.75" customHeight="1">
      <c r="A137" s="95"/>
      <c r="B137" s="96"/>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row>
    <row r="138" ht="15.75" customHeight="1">
      <c r="A138" s="95"/>
      <c r="B138" s="96"/>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row>
    <row r="139" ht="15.75" customHeight="1">
      <c r="A139" s="95"/>
      <c r="B139" s="96"/>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row>
    <row r="140" ht="15.75" customHeight="1">
      <c r="A140" s="95"/>
      <c r="B140" s="96"/>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row>
    <row r="141" ht="15.75" customHeight="1">
      <c r="A141" s="95"/>
      <c r="B141" s="96"/>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row>
    <row r="142" ht="15.75" customHeight="1">
      <c r="A142" s="95"/>
      <c r="B142" s="96"/>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row>
    <row r="143" ht="15.75" customHeight="1">
      <c r="A143" s="95"/>
      <c r="B143" s="96"/>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row>
    <row r="144" ht="15.75" customHeight="1">
      <c r="A144" s="95"/>
      <c r="B144" s="96"/>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row>
    <row r="145" ht="15.75" customHeight="1">
      <c r="A145" s="95"/>
      <c r="B145" s="96"/>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row>
    <row r="146" ht="15.75" customHeight="1">
      <c r="A146" s="95"/>
      <c r="B146" s="96"/>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row>
    <row r="147" ht="15.75" customHeight="1">
      <c r="A147" s="95"/>
      <c r="B147" s="96"/>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row>
    <row r="148" ht="15.75" customHeight="1">
      <c r="A148" s="95"/>
      <c r="B148" s="96"/>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row>
    <row r="149" ht="15.75" customHeight="1">
      <c r="A149" s="95"/>
      <c r="B149" s="96"/>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row>
    <row r="150" ht="15.75" customHeight="1">
      <c r="A150" s="95"/>
      <c r="B150" s="96"/>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row>
    <row r="151" ht="15.75" customHeight="1">
      <c r="A151" s="95"/>
      <c r="B151" s="96"/>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row>
    <row r="152" ht="15.75" customHeight="1">
      <c r="A152" s="95"/>
      <c r="B152" s="96"/>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row>
    <row r="153" ht="15.75" customHeight="1">
      <c r="A153" s="95"/>
      <c r="B153" s="96"/>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row>
    <row r="154" ht="15.75" customHeight="1">
      <c r="A154" s="95"/>
      <c r="B154" s="96"/>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row>
    <row r="155" ht="15.75" customHeight="1">
      <c r="A155" s="95"/>
      <c r="B155" s="96"/>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row>
    <row r="156" ht="15.75" customHeight="1">
      <c r="A156" s="95"/>
      <c r="B156" s="96"/>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row>
    <row r="157" ht="15.75" customHeight="1">
      <c r="A157" s="95"/>
      <c r="B157" s="96"/>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row>
    <row r="158" ht="15.75" customHeight="1">
      <c r="A158" s="95"/>
      <c r="B158" s="96"/>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row>
    <row r="159" ht="15.75" customHeight="1">
      <c r="A159" s="95"/>
      <c r="B159" s="96"/>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row>
    <row r="160" ht="15.75" customHeight="1">
      <c r="A160" s="95"/>
      <c r="B160" s="96"/>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row>
    <row r="161" ht="15.75" customHeight="1">
      <c r="A161" s="95"/>
      <c r="B161" s="96"/>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row>
    <row r="162" ht="15.75" customHeight="1">
      <c r="A162" s="95"/>
      <c r="B162" s="96"/>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row>
    <row r="163" ht="15.75" customHeight="1">
      <c r="A163" s="95"/>
      <c r="B163" s="96"/>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row>
    <row r="164" ht="15.75" customHeight="1">
      <c r="A164" s="95"/>
      <c r="B164" s="96"/>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row>
    <row r="165" ht="15.75" customHeight="1">
      <c r="A165" s="95"/>
      <c r="B165" s="96"/>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row>
    <row r="166" ht="15.75" customHeight="1">
      <c r="A166" s="95"/>
      <c r="B166" s="96"/>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row>
    <row r="167" ht="15.75" customHeight="1">
      <c r="A167" s="95"/>
      <c r="B167" s="96"/>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row>
    <row r="168" ht="15.75" customHeight="1">
      <c r="A168" s="95"/>
      <c r="B168" s="96"/>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row>
    <row r="169" ht="15.75" customHeight="1">
      <c r="A169" s="95"/>
      <c r="B169" s="96"/>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row>
    <row r="170" ht="15.75" customHeight="1">
      <c r="A170" s="95"/>
      <c r="B170" s="96"/>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row>
    <row r="171" ht="15.75" customHeight="1">
      <c r="A171" s="95"/>
      <c r="B171" s="96"/>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row>
    <row r="172" ht="15.75" customHeight="1">
      <c r="A172" s="95"/>
      <c r="B172" s="96"/>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row>
    <row r="173" ht="15.75" customHeight="1">
      <c r="A173" s="95"/>
      <c r="B173" s="96"/>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row>
    <row r="174" ht="15.75" customHeight="1">
      <c r="A174" s="95"/>
      <c r="B174" s="96"/>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row>
    <row r="175" ht="15.75" customHeight="1">
      <c r="A175" s="95"/>
      <c r="B175" s="96"/>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row>
    <row r="176" ht="15.75" customHeight="1">
      <c r="A176" s="95"/>
      <c r="B176" s="96"/>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row>
    <row r="177" ht="15.75" customHeight="1">
      <c r="A177" s="95"/>
      <c r="B177" s="96"/>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row>
    <row r="178" ht="15.75" customHeight="1">
      <c r="A178" s="95"/>
      <c r="B178" s="96"/>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row>
    <row r="179" ht="15.75" customHeight="1">
      <c r="A179" s="95"/>
      <c r="B179" s="96"/>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row>
    <row r="180" ht="15.75" customHeight="1">
      <c r="A180" s="95"/>
      <c r="B180" s="96"/>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row>
    <row r="181" ht="15.75" customHeight="1">
      <c r="A181" s="95"/>
      <c r="B181" s="96"/>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row>
    <row r="182" ht="15.75" customHeight="1">
      <c r="A182" s="95"/>
      <c r="B182" s="96"/>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row>
    <row r="183" ht="15.75" customHeight="1">
      <c r="A183" s="95"/>
      <c r="B183" s="96"/>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row>
    <row r="184" ht="15.75" customHeight="1">
      <c r="A184" s="95"/>
      <c r="B184" s="96"/>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row>
    <row r="185" ht="15.75" customHeight="1">
      <c r="A185" s="95"/>
      <c r="B185" s="96"/>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row>
    <row r="186" ht="15.75" customHeight="1">
      <c r="A186" s="95"/>
      <c r="B186" s="96"/>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row>
    <row r="187" ht="15.75" customHeight="1">
      <c r="A187" s="95"/>
      <c r="B187" s="96"/>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row>
    <row r="188" ht="15.75" customHeight="1">
      <c r="A188" s="95"/>
      <c r="B188" s="96"/>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row>
    <row r="189" ht="15.75" customHeight="1">
      <c r="A189" s="95"/>
      <c r="B189" s="96"/>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row>
    <row r="190" ht="15.75" customHeight="1">
      <c r="A190" s="95"/>
      <c r="B190" s="96"/>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row>
    <row r="191" ht="15.75" customHeight="1">
      <c r="A191" s="95"/>
      <c r="B191" s="96"/>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row>
    <row r="192" ht="15.75" customHeight="1">
      <c r="A192" s="95"/>
      <c r="B192" s="96"/>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row>
    <row r="193" ht="15.75" customHeight="1">
      <c r="A193" s="95"/>
      <c r="B193" s="96"/>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row>
    <row r="194" ht="15.75" customHeight="1">
      <c r="A194" s="95"/>
      <c r="B194" s="96"/>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row>
    <row r="195" ht="15.75" customHeight="1">
      <c r="A195" s="95"/>
      <c r="B195" s="96"/>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row>
    <row r="196" ht="15.75" customHeight="1">
      <c r="A196" s="95"/>
      <c r="B196" s="96"/>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row>
    <row r="197" ht="15.75" customHeight="1">
      <c r="A197" s="95"/>
      <c r="B197" s="96"/>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row>
    <row r="198" ht="15.75" customHeight="1">
      <c r="A198" s="95"/>
      <c r="B198" s="96"/>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row>
    <row r="199" ht="15.75" customHeight="1">
      <c r="A199" s="95"/>
      <c r="B199" s="96"/>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row>
    <row r="200" ht="15.75" customHeight="1">
      <c r="A200" s="95"/>
      <c r="B200" s="96"/>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row>
    <row r="201" ht="15.75" customHeight="1">
      <c r="A201" s="95"/>
      <c r="B201" s="96"/>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row>
    <row r="202" ht="15.75" customHeight="1">
      <c r="A202" s="95"/>
      <c r="B202" s="96"/>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row>
    <row r="203" ht="15.75" customHeight="1">
      <c r="A203" s="95"/>
      <c r="B203" s="96"/>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row>
    <row r="204" ht="15.75" customHeight="1">
      <c r="A204" s="95"/>
      <c r="B204" s="96"/>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row>
    <row r="205" ht="15.75" customHeight="1">
      <c r="A205" s="95"/>
      <c r="B205" s="96"/>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row>
    <row r="206" ht="15.75" customHeight="1">
      <c r="A206" s="95"/>
      <c r="B206" s="96"/>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row>
    <row r="207" ht="15.75" customHeight="1">
      <c r="A207" s="95"/>
      <c r="B207" s="96"/>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row>
    <row r="208" ht="15.75" customHeight="1">
      <c r="A208" s="95"/>
      <c r="B208" s="96"/>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row>
    <row r="209" ht="15.75" customHeight="1">
      <c r="A209" s="95"/>
      <c r="B209" s="96"/>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row>
    <row r="210" ht="15.75" customHeight="1">
      <c r="A210" s="95"/>
      <c r="B210" s="96"/>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row>
    <row r="211" ht="15.75" customHeight="1">
      <c r="A211" s="95"/>
      <c r="B211" s="96"/>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row>
    <row r="212" ht="15.75" customHeight="1">
      <c r="A212" s="95"/>
      <c r="B212" s="96"/>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row>
    <row r="213" ht="15.75" customHeight="1">
      <c r="A213" s="95"/>
      <c r="B213" s="96"/>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row>
    <row r="214" ht="15.75" customHeight="1">
      <c r="A214" s="95"/>
      <c r="B214" s="96"/>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row>
    <row r="215" ht="15.75" customHeight="1">
      <c r="A215" s="95"/>
      <c r="B215" s="96"/>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row>
    <row r="216" ht="15.75" customHeight="1">
      <c r="A216" s="95"/>
      <c r="B216" s="96"/>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row>
    <row r="217" ht="15.75" customHeight="1">
      <c r="A217" s="95"/>
      <c r="B217" s="96"/>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row>
    <row r="218" ht="15.75" customHeight="1">
      <c r="A218" s="95"/>
      <c r="B218" s="96"/>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row>
    <row r="219" ht="15.75" customHeight="1">
      <c r="A219" s="95"/>
      <c r="B219" s="96"/>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row>
    <row r="220" ht="15.75" customHeight="1">
      <c r="A220" s="95"/>
      <c r="B220" s="96"/>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row>
    <row r="221" ht="15.75" customHeight="1">
      <c r="A221" s="95"/>
      <c r="B221" s="96"/>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row>
    <row r="222" ht="15.75" customHeight="1">
      <c r="A222" s="95"/>
      <c r="B222" s="96"/>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row>
    <row r="223" ht="15.75" customHeight="1">
      <c r="A223" s="95"/>
      <c r="B223" s="96"/>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row>
    <row r="224" ht="15.75" customHeight="1">
      <c r="A224" s="95"/>
      <c r="B224" s="96"/>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row>
    <row r="225" ht="15.75" customHeight="1">
      <c r="A225" s="95"/>
      <c r="B225" s="96"/>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row>
    <row r="226" ht="15.75" customHeight="1">
      <c r="A226" s="95"/>
      <c r="B226" s="96"/>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row>
    <row r="227" ht="15.75" customHeight="1">
      <c r="A227" s="95"/>
      <c r="B227" s="96"/>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row>
    <row r="228" ht="15.75" customHeight="1">
      <c r="A228" s="95"/>
      <c r="B228" s="96"/>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row>
    <row r="229" ht="15.75" customHeight="1">
      <c r="A229" s="95"/>
      <c r="B229" s="96"/>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row>
    <row r="230" ht="15.75" customHeight="1">
      <c r="A230" s="95"/>
      <c r="B230" s="96"/>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row>
    <row r="231" ht="15.75" customHeight="1">
      <c r="A231" s="95"/>
      <c r="B231" s="96"/>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row>
    <row r="232" ht="15.75" customHeight="1">
      <c r="A232" s="95"/>
      <c r="B232" s="96"/>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row>
    <row r="233" ht="15.75" customHeight="1">
      <c r="A233" s="95"/>
      <c r="B233" s="96"/>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row>
    <row r="234" ht="15.75" customHeight="1">
      <c r="A234" s="95"/>
      <c r="B234" s="96"/>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row>
    <row r="235" ht="15.75" customHeight="1">
      <c r="A235" s="95"/>
      <c r="B235" s="96"/>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row>
    <row r="236" ht="15.75" customHeight="1">
      <c r="A236" s="95"/>
      <c r="B236" s="96"/>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row>
    <row r="237" ht="15.75" customHeight="1">
      <c r="A237" s="95"/>
      <c r="B237" s="96"/>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row>
    <row r="238" ht="15.75" customHeight="1">
      <c r="A238" s="95"/>
      <c r="B238" s="96"/>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row>
    <row r="239" ht="15.75" customHeight="1">
      <c r="A239" s="95"/>
      <c r="B239" s="96"/>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row>
    <row r="240" ht="15.75" customHeight="1">
      <c r="A240" s="95"/>
      <c r="B240" s="96"/>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row>
    <row r="241" ht="15.75" customHeight="1">
      <c r="A241" s="95"/>
      <c r="B241" s="96"/>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row>
    <row r="242" ht="15.75" customHeight="1">
      <c r="A242" s="95"/>
      <c r="B242" s="96"/>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row>
    <row r="243" ht="15.75" customHeight="1">
      <c r="A243" s="95"/>
      <c r="B243" s="96"/>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row>
    <row r="244" ht="15.75" customHeight="1">
      <c r="A244" s="95"/>
      <c r="B244" s="96"/>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row>
    <row r="245" ht="15.75" customHeight="1">
      <c r="A245" s="95"/>
      <c r="B245" s="96"/>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row>
    <row r="246" ht="15.75" customHeight="1">
      <c r="A246" s="95"/>
      <c r="B246" s="96"/>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row>
    <row r="247" ht="15.75" customHeight="1">
      <c r="A247" s="95"/>
      <c r="B247" s="96"/>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row>
    <row r="248" ht="15.75" customHeight="1">
      <c r="A248" s="95"/>
      <c r="B248" s="96"/>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row>
    <row r="249" ht="15.75" customHeight="1">
      <c r="A249" s="95"/>
      <c r="B249" s="96"/>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row>
    <row r="250" ht="15.75" customHeight="1">
      <c r="A250" s="95"/>
      <c r="B250" s="96"/>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row>
    <row r="251" ht="15.75" customHeight="1">
      <c r="A251" s="95"/>
      <c r="B251" s="96"/>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row>
    <row r="252" ht="15.75" customHeight="1">
      <c r="A252" s="95"/>
      <c r="B252" s="96"/>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row>
    <row r="253" ht="15.75" customHeight="1">
      <c r="A253" s="95"/>
      <c r="B253" s="96"/>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row>
    <row r="254" ht="15.75" customHeight="1">
      <c r="A254" s="95"/>
      <c r="B254" s="96"/>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row>
    <row r="255" ht="15.75" customHeight="1">
      <c r="A255" s="95"/>
      <c r="B255" s="96"/>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row>
    <row r="256" ht="15.75" customHeight="1">
      <c r="A256" s="95"/>
      <c r="B256" s="96"/>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row>
    <row r="257" ht="15.75" customHeight="1">
      <c r="A257" s="95"/>
      <c r="B257" s="96"/>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row>
    <row r="258" ht="15.75" customHeight="1">
      <c r="A258" s="95"/>
      <c r="B258" s="96"/>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row>
    <row r="259" ht="15.75" customHeight="1">
      <c r="A259" s="95"/>
      <c r="B259" s="96"/>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row>
    <row r="260" ht="15.75" customHeight="1">
      <c r="A260" s="95"/>
      <c r="B260" s="96"/>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row>
    <row r="261" ht="15.75" customHeight="1">
      <c r="A261" s="95"/>
      <c r="B261" s="96"/>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row>
    <row r="262" ht="15.75" customHeight="1">
      <c r="A262" s="95"/>
      <c r="B262" s="96"/>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row>
    <row r="263" ht="15.75" customHeight="1">
      <c r="A263" s="95"/>
      <c r="B263" s="96"/>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row>
    <row r="264" ht="15.75" customHeight="1">
      <c r="A264" s="95"/>
      <c r="B264" s="96"/>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row>
    <row r="265" ht="15.75" customHeight="1">
      <c r="A265" s="95"/>
      <c r="B265" s="96"/>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row>
    <row r="266" ht="15.75" customHeight="1">
      <c r="A266" s="95"/>
      <c r="B266" s="96"/>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row>
    <row r="267" ht="15.75" customHeight="1">
      <c r="A267" s="95"/>
      <c r="B267" s="96"/>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row>
    <row r="268" ht="15.75" customHeight="1">
      <c r="A268" s="95"/>
      <c r="B268" s="96"/>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row>
    <row r="269" ht="15.75" customHeight="1">
      <c r="A269" s="95"/>
      <c r="B269" s="96"/>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row>
    <row r="270" ht="15.75" customHeight="1">
      <c r="A270" s="95"/>
      <c r="B270" s="96"/>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row>
    <row r="271" ht="15.75" customHeight="1">
      <c r="A271" s="95"/>
      <c r="B271" s="96"/>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row>
    <row r="272" ht="15.75" customHeight="1">
      <c r="A272" s="95"/>
      <c r="B272" s="96"/>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row>
    <row r="273" ht="15.75" customHeight="1">
      <c r="A273" s="95"/>
      <c r="B273" s="96"/>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row>
    <row r="274" ht="15.75" customHeight="1">
      <c r="A274" s="95"/>
      <c r="B274" s="96"/>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row>
    <row r="275" ht="15.75" customHeight="1">
      <c r="A275" s="95"/>
      <c r="B275" s="96"/>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row>
    <row r="276" ht="15.75" customHeight="1">
      <c r="A276" s="95"/>
      <c r="B276" s="96"/>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row>
    <row r="277" ht="15.75" customHeight="1">
      <c r="A277" s="95"/>
      <c r="B277" s="96"/>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row>
    <row r="278" ht="15.75" customHeight="1">
      <c r="A278" s="95"/>
      <c r="B278" s="96"/>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row>
    <row r="279" ht="15.75" customHeight="1">
      <c r="A279" s="95"/>
      <c r="B279" s="96"/>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row>
    <row r="280" ht="15.75" customHeight="1">
      <c r="A280" s="95"/>
      <c r="B280" s="96"/>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row>
    <row r="281" ht="15.75" customHeight="1">
      <c r="A281" s="95"/>
      <c r="B281" s="96"/>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row>
    <row r="282" ht="15.75" customHeight="1">
      <c r="A282" s="95"/>
      <c r="B282" s="96"/>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row>
    <row r="283" ht="15.75" customHeight="1">
      <c r="A283" s="95"/>
      <c r="B283" s="96"/>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row>
    <row r="284" ht="15.75" customHeight="1">
      <c r="A284" s="95"/>
      <c r="B284" s="96"/>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row>
    <row r="285" ht="15.75" customHeight="1">
      <c r="A285" s="95"/>
      <c r="B285" s="96"/>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row>
    <row r="286" ht="15.75" customHeight="1">
      <c r="A286" s="95"/>
      <c r="B286" s="96"/>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row>
    <row r="287" ht="15.75" customHeight="1">
      <c r="A287" s="95"/>
      <c r="B287" s="96"/>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row>
    <row r="288" ht="15.75" customHeight="1">
      <c r="A288" s="95"/>
      <c r="B288" s="96"/>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row>
    <row r="289" ht="15.75" customHeight="1">
      <c r="A289" s="95"/>
      <c r="B289" s="96"/>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row>
    <row r="290" ht="15.75" customHeight="1">
      <c r="A290" s="95"/>
      <c r="B290" s="96"/>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row>
    <row r="291" ht="15.75" customHeight="1">
      <c r="A291" s="95"/>
      <c r="B291" s="96"/>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row>
    <row r="292" ht="15.75" customHeight="1">
      <c r="A292" s="95"/>
      <c r="B292" s="96"/>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row>
    <row r="293" ht="15.75" customHeight="1">
      <c r="A293" s="95"/>
      <c r="B293" s="96"/>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row>
    <row r="294" ht="15.75" customHeight="1">
      <c r="A294" s="95"/>
      <c r="B294" s="96"/>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row>
    <row r="295" ht="15.75" customHeight="1">
      <c r="A295" s="95"/>
      <c r="B295" s="96"/>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row>
    <row r="296" ht="15.75" customHeight="1">
      <c r="A296" s="95"/>
      <c r="B296" s="96"/>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row>
    <row r="297" ht="15.75" customHeight="1">
      <c r="A297" s="95"/>
      <c r="B297" s="96"/>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row>
    <row r="298" ht="15.75" customHeight="1">
      <c r="A298" s="95"/>
      <c r="B298" s="96"/>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row>
    <row r="299" ht="15.75" customHeight="1">
      <c r="A299" s="95"/>
      <c r="B299" s="96"/>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row>
    <row r="300" ht="15.75" customHeight="1">
      <c r="A300" s="95"/>
      <c r="B300" s="96"/>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row>
    <row r="301" ht="15.75" customHeight="1">
      <c r="A301" s="95"/>
      <c r="B301" s="96"/>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row>
    <row r="302" ht="15.75" customHeight="1">
      <c r="A302" s="95"/>
      <c r="B302" s="96"/>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row>
    <row r="303" ht="15.75" customHeight="1">
      <c r="A303" s="95"/>
      <c r="B303" s="96"/>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row>
    <row r="304" ht="15.75" customHeight="1">
      <c r="A304" s="95"/>
      <c r="B304" s="96"/>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row>
    <row r="305" ht="15.75" customHeight="1">
      <c r="A305" s="95"/>
      <c r="B305" s="96"/>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row>
    <row r="306" ht="15.75" customHeight="1">
      <c r="A306" s="95"/>
      <c r="B306" s="96"/>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row>
    <row r="307" ht="15.75" customHeight="1">
      <c r="A307" s="95"/>
      <c r="B307" s="96"/>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row>
    <row r="308" ht="15.75" customHeight="1">
      <c r="A308" s="95"/>
      <c r="B308" s="96"/>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row>
    <row r="309" ht="15.75" customHeight="1">
      <c r="A309" s="95"/>
      <c r="B309" s="96"/>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row>
    <row r="310" ht="15.75" customHeight="1">
      <c r="A310" s="95"/>
      <c r="B310" s="96"/>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row>
    <row r="311" ht="15.75" customHeight="1">
      <c r="A311" s="95"/>
      <c r="B311" s="96"/>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row>
    <row r="312" ht="15.75" customHeight="1">
      <c r="A312" s="95"/>
      <c r="B312" s="96"/>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row>
    <row r="313" ht="15.75" customHeight="1">
      <c r="A313" s="95"/>
      <c r="B313" s="96"/>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row>
    <row r="314" ht="15.75" customHeight="1">
      <c r="A314" s="95"/>
      <c r="B314" s="96"/>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row>
    <row r="315" ht="15.75" customHeight="1">
      <c r="A315" s="95"/>
      <c r="B315" s="96"/>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row>
    <row r="316" ht="15.75" customHeight="1">
      <c r="A316" s="95"/>
      <c r="B316" s="96"/>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row>
    <row r="317" ht="15.75" customHeight="1">
      <c r="A317" s="95"/>
      <c r="B317" s="96"/>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row>
    <row r="318" ht="15.75" customHeight="1">
      <c r="A318" s="95"/>
      <c r="B318" s="96"/>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row>
    <row r="319" ht="15.75" customHeight="1">
      <c r="A319" s="95"/>
      <c r="B319" s="96"/>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row>
    <row r="320" ht="15.75" customHeight="1">
      <c r="A320" s="95"/>
      <c r="B320" s="96"/>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row>
    <row r="321" ht="15.75" customHeight="1">
      <c r="A321" s="95"/>
      <c r="B321" s="96"/>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row>
    <row r="322" ht="15.75" customHeight="1">
      <c r="A322" s="95"/>
      <c r="B322" s="96"/>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row>
    <row r="323" ht="15.75" customHeight="1">
      <c r="A323" s="95"/>
      <c r="B323" s="96"/>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row>
    <row r="324" ht="15.75" customHeight="1">
      <c r="A324" s="95"/>
      <c r="B324" s="96"/>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row>
    <row r="325" ht="15.75" customHeight="1">
      <c r="A325" s="95"/>
      <c r="B325" s="96"/>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row>
    <row r="326" ht="15.75" customHeight="1">
      <c r="A326" s="95"/>
      <c r="B326" s="96"/>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row>
    <row r="327" ht="15.75" customHeight="1">
      <c r="A327" s="95"/>
      <c r="B327" s="96"/>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row>
    <row r="328" ht="15.75" customHeight="1">
      <c r="A328" s="95"/>
      <c r="B328" s="96"/>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row>
    <row r="329" ht="15.75" customHeight="1">
      <c r="A329" s="95"/>
      <c r="B329" s="96"/>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row>
    <row r="330" ht="15.75" customHeight="1">
      <c r="A330" s="95"/>
      <c r="B330" s="96"/>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row>
    <row r="331" ht="15.75" customHeight="1">
      <c r="A331" s="95"/>
      <c r="B331" s="96"/>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row>
    <row r="332" ht="15.75" customHeight="1">
      <c r="A332" s="95"/>
      <c r="B332" s="96"/>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row>
    <row r="333" ht="15.75" customHeight="1">
      <c r="A333" s="95"/>
      <c r="B333" s="96"/>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row>
    <row r="334" ht="15.75" customHeight="1">
      <c r="A334" s="95"/>
      <c r="B334" s="96"/>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row>
    <row r="335" ht="15.75" customHeight="1">
      <c r="A335" s="95"/>
      <c r="B335" s="96"/>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row>
    <row r="336" ht="15.75" customHeight="1">
      <c r="A336" s="95"/>
      <c r="B336" s="96"/>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row>
    <row r="337" ht="15.75" customHeight="1">
      <c r="A337" s="95"/>
      <c r="B337" s="96"/>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row>
    <row r="338" ht="15.75" customHeight="1">
      <c r="A338" s="95"/>
      <c r="B338" s="96"/>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row>
    <row r="339" ht="15.75" customHeight="1">
      <c r="A339" s="95"/>
      <c r="B339" s="96"/>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row>
    <row r="340" ht="15.75" customHeight="1">
      <c r="A340" s="95"/>
      <c r="B340" s="96"/>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row>
    <row r="341" ht="15.75" customHeight="1">
      <c r="A341" s="95"/>
      <c r="B341" s="96"/>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row>
    <row r="342" ht="15.75" customHeight="1">
      <c r="A342" s="95"/>
      <c r="B342" s="96"/>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row>
    <row r="343" ht="15.75" customHeight="1">
      <c r="A343" s="95"/>
      <c r="B343" s="96"/>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row>
    <row r="344" ht="15.75" customHeight="1">
      <c r="A344" s="95"/>
      <c r="B344" s="96"/>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row>
    <row r="345" ht="15.75" customHeight="1">
      <c r="A345" s="95"/>
      <c r="B345" s="96"/>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row>
    <row r="346" ht="15.75" customHeight="1">
      <c r="A346" s="95"/>
      <c r="B346" s="96"/>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row>
    <row r="347" ht="15.75" customHeight="1">
      <c r="A347" s="95"/>
      <c r="B347" s="96"/>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row>
    <row r="348" ht="15.75" customHeight="1">
      <c r="A348" s="95"/>
      <c r="B348" s="96"/>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row>
    <row r="349" ht="15.75" customHeight="1">
      <c r="A349" s="95"/>
      <c r="B349" s="96"/>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row>
    <row r="350" ht="15.75" customHeight="1">
      <c r="A350" s="95"/>
      <c r="B350" s="96"/>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row>
    <row r="351" ht="15.75" customHeight="1">
      <c r="A351" s="95"/>
      <c r="B351" s="96"/>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row>
    <row r="352" ht="15.75" customHeight="1">
      <c r="A352" s="95"/>
      <c r="B352" s="96"/>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row>
    <row r="353" ht="15.75" customHeight="1">
      <c r="A353" s="95"/>
      <c r="B353" s="96"/>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row>
    <row r="354" ht="15.75" customHeight="1">
      <c r="A354" s="95"/>
      <c r="B354" s="96"/>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row>
    <row r="355" ht="15.75" customHeight="1">
      <c r="A355" s="95"/>
      <c r="B355" s="96"/>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row>
    <row r="356" ht="15.75" customHeight="1">
      <c r="A356" s="95"/>
      <c r="B356" s="96"/>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row>
    <row r="357" ht="15.75" customHeight="1">
      <c r="A357" s="95"/>
      <c r="B357" s="96"/>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row>
    <row r="358" ht="15.75" customHeight="1">
      <c r="A358" s="95"/>
      <c r="B358" s="96"/>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row>
    <row r="359" ht="15.75" customHeight="1">
      <c r="A359" s="95"/>
      <c r="B359" s="96"/>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row>
    <row r="360" ht="15.75" customHeight="1">
      <c r="A360" s="95"/>
      <c r="B360" s="96"/>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row>
    <row r="361" ht="15.75" customHeight="1">
      <c r="A361" s="95"/>
      <c r="B361" s="96"/>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row>
    <row r="362" ht="15.75" customHeight="1">
      <c r="A362" s="95"/>
      <c r="B362" s="96"/>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row>
    <row r="363" ht="15.75" customHeight="1">
      <c r="A363" s="95"/>
      <c r="B363" s="96"/>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row>
    <row r="364" ht="15.75" customHeight="1">
      <c r="A364" s="95"/>
      <c r="B364" s="96"/>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row>
    <row r="365" ht="15.75" customHeight="1">
      <c r="A365" s="95"/>
      <c r="B365" s="96"/>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row>
    <row r="366" ht="15.75" customHeight="1">
      <c r="A366" s="95"/>
      <c r="B366" s="96"/>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row>
    <row r="367" ht="15.75" customHeight="1">
      <c r="A367" s="95"/>
      <c r="B367" s="96"/>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row>
    <row r="368" ht="15.75" customHeight="1">
      <c r="A368" s="95"/>
      <c r="B368" s="96"/>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row>
    <row r="369" ht="15.75" customHeight="1">
      <c r="A369" s="95"/>
      <c r="B369" s="96"/>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row>
    <row r="370" ht="15.75" customHeight="1">
      <c r="A370" s="95"/>
      <c r="B370" s="96"/>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row>
    <row r="371" ht="15.75" customHeight="1">
      <c r="A371" s="95"/>
      <c r="B371" s="96"/>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row>
    <row r="372" ht="15.75" customHeight="1">
      <c r="A372" s="95"/>
      <c r="B372" s="96"/>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row>
    <row r="373" ht="15.75" customHeight="1">
      <c r="A373" s="95"/>
      <c r="B373" s="96"/>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row>
    <row r="374" ht="15.75" customHeight="1">
      <c r="A374" s="95"/>
      <c r="B374" s="96"/>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row>
    <row r="375" ht="15.75" customHeight="1">
      <c r="A375" s="95"/>
      <c r="B375" s="96"/>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row>
    <row r="376" ht="15.75" customHeight="1">
      <c r="A376" s="95"/>
      <c r="B376" s="96"/>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row>
    <row r="377" ht="15.75" customHeight="1">
      <c r="A377" s="95"/>
      <c r="B377" s="96"/>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row>
    <row r="378" ht="15.75" customHeight="1">
      <c r="A378" s="95"/>
      <c r="B378" s="96"/>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row>
    <row r="379" ht="15.75" customHeight="1">
      <c r="A379" s="95"/>
      <c r="B379" s="96"/>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row>
    <row r="380" ht="15.75" customHeight="1">
      <c r="A380" s="95"/>
      <c r="B380" s="96"/>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row>
    <row r="381" ht="15.75" customHeight="1">
      <c r="A381" s="95"/>
      <c r="B381" s="96"/>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row>
    <row r="382" ht="15.75" customHeight="1">
      <c r="A382" s="95"/>
      <c r="B382" s="96"/>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row>
    <row r="383" ht="15.75" customHeight="1">
      <c r="A383" s="95"/>
      <c r="B383" s="96"/>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row>
    <row r="384" ht="15.75" customHeight="1">
      <c r="A384" s="95"/>
      <c r="B384" s="96"/>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row>
    <row r="385" ht="15.75" customHeight="1">
      <c r="A385" s="95"/>
      <c r="B385" s="96"/>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row>
    <row r="386" ht="15.75" customHeight="1">
      <c r="A386" s="95"/>
      <c r="B386" s="96"/>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row>
    <row r="387" ht="15.75" customHeight="1">
      <c r="A387" s="95"/>
      <c r="B387" s="96"/>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row>
    <row r="388" ht="15.75" customHeight="1">
      <c r="A388" s="95"/>
      <c r="B388" s="96"/>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row>
    <row r="389" ht="15.75" customHeight="1">
      <c r="A389" s="95"/>
      <c r="B389" s="96"/>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row>
    <row r="390" ht="15.75" customHeight="1">
      <c r="A390" s="95"/>
      <c r="B390" s="96"/>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row>
    <row r="391" ht="15.75" customHeight="1">
      <c r="A391" s="95"/>
      <c r="B391" s="96"/>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row>
    <row r="392" ht="15.75" customHeight="1">
      <c r="A392" s="95"/>
      <c r="B392" s="96"/>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row>
    <row r="393" ht="15.75" customHeight="1">
      <c r="A393" s="95"/>
      <c r="B393" s="96"/>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row>
    <row r="394" ht="15.75" customHeight="1">
      <c r="A394" s="95"/>
      <c r="B394" s="96"/>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row>
    <row r="395" ht="15.75" customHeight="1">
      <c r="A395" s="95"/>
      <c r="B395" s="96"/>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row>
    <row r="396" ht="15.75" customHeight="1">
      <c r="A396" s="95"/>
      <c r="B396" s="96"/>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row>
    <row r="397" ht="15.75" customHeight="1">
      <c r="A397" s="95"/>
      <c r="B397" s="96"/>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row>
    <row r="398" ht="15.75" customHeight="1">
      <c r="A398" s="95"/>
      <c r="B398" s="96"/>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row>
    <row r="399" ht="15.75" customHeight="1">
      <c r="A399" s="95"/>
      <c r="B399" s="96"/>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row>
    <row r="400" ht="15.75" customHeight="1">
      <c r="A400" s="95"/>
      <c r="B400" s="96"/>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row>
    <row r="401" ht="15.75" customHeight="1">
      <c r="A401" s="95"/>
      <c r="B401" s="96"/>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row>
    <row r="402" ht="15.75" customHeight="1">
      <c r="A402" s="95"/>
      <c r="B402" s="96"/>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row>
    <row r="403" ht="15.75" customHeight="1">
      <c r="A403" s="95"/>
      <c r="B403" s="96"/>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row>
    <row r="404" ht="15.75" customHeight="1">
      <c r="A404" s="95"/>
      <c r="B404" s="96"/>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row>
    <row r="405" ht="15.75" customHeight="1">
      <c r="A405" s="95"/>
      <c r="B405" s="96"/>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row>
    <row r="406" ht="15.75" customHeight="1">
      <c r="A406" s="95"/>
      <c r="B406" s="96"/>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row>
    <row r="407" ht="15.75" customHeight="1">
      <c r="A407" s="95"/>
      <c r="B407" s="96"/>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row>
    <row r="408" ht="15.75" customHeight="1">
      <c r="A408" s="95"/>
      <c r="B408" s="96"/>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row>
    <row r="409" ht="15.75" customHeight="1">
      <c r="A409" s="95"/>
      <c r="B409" s="96"/>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row>
    <row r="410" ht="15.75" customHeight="1">
      <c r="A410" s="95"/>
      <c r="B410" s="96"/>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row>
    <row r="411" ht="15.75" customHeight="1">
      <c r="A411" s="95"/>
      <c r="B411" s="96"/>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row>
    <row r="412" ht="15.75" customHeight="1">
      <c r="A412" s="95"/>
      <c r="B412" s="96"/>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row>
    <row r="413" ht="15.75" customHeight="1">
      <c r="A413" s="95"/>
      <c r="B413" s="96"/>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row>
    <row r="414" ht="15.75" customHeight="1">
      <c r="A414" s="95"/>
      <c r="B414" s="96"/>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row>
    <row r="415" ht="15.75" customHeight="1">
      <c r="A415" s="95"/>
      <c r="B415" s="96"/>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row>
    <row r="416" ht="15.75" customHeight="1">
      <c r="A416" s="95"/>
      <c r="B416" s="96"/>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row>
    <row r="417" ht="15.75" customHeight="1">
      <c r="A417" s="95"/>
      <c r="B417" s="96"/>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row>
    <row r="418" ht="15.75" customHeight="1">
      <c r="A418" s="95"/>
      <c r="B418" s="96"/>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row>
    <row r="419" ht="15.75" customHeight="1">
      <c r="A419" s="95"/>
      <c r="B419" s="96"/>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row>
    <row r="420" ht="15.75" customHeight="1">
      <c r="A420" s="95"/>
      <c r="B420" s="96"/>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row>
    <row r="421" ht="15.75" customHeight="1">
      <c r="A421" s="95"/>
      <c r="B421" s="96"/>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row>
    <row r="422" ht="15.75" customHeight="1">
      <c r="A422" s="95"/>
      <c r="B422" s="96"/>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row>
    <row r="423" ht="15.75" customHeight="1">
      <c r="A423" s="95"/>
      <c r="B423" s="96"/>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row>
    <row r="424" ht="15.75" customHeight="1">
      <c r="A424" s="95"/>
      <c r="B424" s="96"/>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row>
    <row r="425" ht="15.75" customHeight="1">
      <c r="A425" s="95"/>
      <c r="B425" s="96"/>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row>
    <row r="426" ht="15.75" customHeight="1">
      <c r="A426" s="95"/>
      <c r="B426" s="96"/>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row>
    <row r="427" ht="15.75" customHeight="1">
      <c r="A427" s="95"/>
      <c r="B427" s="96"/>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row>
    <row r="428" ht="15.75" customHeight="1">
      <c r="A428" s="95"/>
      <c r="B428" s="96"/>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row>
    <row r="429" ht="15.75" customHeight="1">
      <c r="A429" s="95"/>
      <c r="B429" s="96"/>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row>
    <row r="430" ht="15.75" customHeight="1">
      <c r="A430" s="95"/>
      <c r="B430" s="96"/>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row>
    <row r="431" ht="15.75" customHeight="1">
      <c r="A431" s="95"/>
      <c r="B431" s="96"/>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row>
    <row r="432" ht="15.75" customHeight="1">
      <c r="A432" s="95"/>
      <c r="B432" s="96"/>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row>
    <row r="433" ht="15.75" customHeight="1">
      <c r="A433" s="95"/>
      <c r="B433" s="96"/>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row>
    <row r="434" ht="15.75" customHeight="1">
      <c r="A434" s="95"/>
      <c r="B434" s="96"/>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row>
    <row r="435" ht="15.75" customHeight="1">
      <c r="A435" s="95"/>
      <c r="B435" s="96"/>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row>
    <row r="436" ht="15.75" customHeight="1">
      <c r="A436" s="95"/>
      <c r="B436" s="96"/>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row>
    <row r="437" ht="15.75" customHeight="1">
      <c r="A437" s="95"/>
      <c r="B437" s="96"/>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row>
    <row r="438" ht="15.75" customHeight="1">
      <c r="A438" s="95"/>
      <c r="B438" s="96"/>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row>
    <row r="439" ht="15.75" customHeight="1">
      <c r="A439" s="95"/>
      <c r="B439" s="96"/>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row>
    <row r="440" ht="15.75" customHeight="1">
      <c r="A440" s="95"/>
      <c r="B440" s="96"/>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row>
    <row r="441" ht="15.75" customHeight="1">
      <c r="A441" s="95"/>
      <c r="B441" s="96"/>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row>
    <row r="442" ht="15.75" customHeight="1">
      <c r="A442" s="95"/>
      <c r="B442" s="96"/>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row>
    <row r="443" ht="15.75" customHeight="1">
      <c r="A443" s="95"/>
      <c r="B443" s="96"/>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row>
    <row r="444" ht="15.75" customHeight="1">
      <c r="A444" s="95"/>
      <c r="B444" s="96"/>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row>
    <row r="445" ht="15.75" customHeight="1">
      <c r="A445" s="95"/>
      <c r="B445" s="96"/>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row>
    <row r="446" ht="15.75" customHeight="1">
      <c r="A446" s="95"/>
      <c r="B446" s="96"/>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row>
    <row r="447" ht="15.75" customHeight="1">
      <c r="A447" s="95"/>
      <c r="B447" s="96"/>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row>
    <row r="448" ht="15.75" customHeight="1">
      <c r="A448" s="95"/>
      <c r="B448" s="96"/>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row>
    <row r="449" ht="15.75" customHeight="1">
      <c r="A449" s="95"/>
      <c r="B449" s="96"/>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row>
    <row r="450" ht="15.75" customHeight="1">
      <c r="A450" s="95"/>
      <c r="B450" s="96"/>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row>
    <row r="451" ht="15.75" customHeight="1">
      <c r="A451" s="95"/>
      <c r="B451" s="96"/>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row>
    <row r="452" ht="15.75" customHeight="1">
      <c r="A452" s="95"/>
      <c r="B452" s="96"/>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row>
    <row r="453" ht="15.75" customHeight="1">
      <c r="A453" s="95"/>
      <c r="B453" s="96"/>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row>
    <row r="454" ht="15.75" customHeight="1">
      <c r="A454" s="95"/>
      <c r="B454" s="96"/>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row>
    <row r="455" ht="15.75" customHeight="1">
      <c r="A455" s="95"/>
      <c r="B455" s="96"/>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row>
    <row r="456" ht="15.75" customHeight="1">
      <c r="A456" s="95"/>
      <c r="B456" s="96"/>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row>
    <row r="457" ht="15.75" customHeight="1">
      <c r="A457" s="95"/>
      <c r="B457" s="96"/>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row>
    <row r="458" ht="15.75" customHeight="1">
      <c r="A458" s="95"/>
      <c r="B458" s="96"/>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row>
    <row r="459" ht="15.75" customHeight="1">
      <c r="A459" s="95"/>
      <c r="B459" s="96"/>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row>
    <row r="460" ht="15.75" customHeight="1">
      <c r="A460" s="95"/>
      <c r="B460" s="96"/>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row>
    <row r="461" ht="15.75" customHeight="1">
      <c r="A461" s="95"/>
      <c r="B461" s="96"/>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row>
    <row r="462" ht="15.75" customHeight="1">
      <c r="A462" s="95"/>
      <c r="B462" s="96"/>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row>
    <row r="463" ht="15.75" customHeight="1">
      <c r="A463" s="95"/>
      <c r="B463" s="96"/>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row>
    <row r="464" ht="15.75" customHeight="1">
      <c r="A464" s="95"/>
      <c r="B464" s="96"/>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row>
    <row r="465" ht="15.75" customHeight="1">
      <c r="A465" s="95"/>
      <c r="B465" s="96"/>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row>
    <row r="466" ht="15.75" customHeight="1">
      <c r="A466" s="95"/>
      <c r="B466" s="96"/>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row>
    <row r="467" ht="15.75" customHeight="1">
      <c r="A467" s="95"/>
      <c r="B467" s="96"/>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row>
    <row r="468" ht="15.75" customHeight="1">
      <c r="A468" s="95"/>
      <c r="B468" s="96"/>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row>
    <row r="469" ht="15.75" customHeight="1">
      <c r="A469" s="95"/>
      <c r="B469" s="96"/>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row>
    <row r="470" ht="15.75" customHeight="1">
      <c r="A470" s="95"/>
      <c r="B470" s="96"/>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row>
    <row r="471" ht="15.75" customHeight="1">
      <c r="A471" s="95"/>
      <c r="B471" s="96"/>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row>
    <row r="472" ht="15.75" customHeight="1">
      <c r="A472" s="95"/>
      <c r="B472" s="96"/>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row>
    <row r="473" ht="15.75" customHeight="1">
      <c r="A473" s="95"/>
      <c r="B473" s="96"/>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row>
    <row r="474" ht="15.75" customHeight="1">
      <c r="A474" s="95"/>
      <c r="B474" s="96"/>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row>
    <row r="475" ht="15.75" customHeight="1">
      <c r="A475" s="95"/>
      <c r="B475" s="96"/>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row>
    <row r="476" ht="15.75" customHeight="1">
      <c r="A476" s="95"/>
      <c r="B476" s="96"/>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row>
    <row r="477" ht="15.75" customHeight="1">
      <c r="A477" s="95"/>
      <c r="B477" s="96"/>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row>
    <row r="478" ht="15.75" customHeight="1">
      <c r="A478" s="95"/>
      <c r="B478" s="96"/>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row>
    <row r="479" ht="15.75" customHeight="1">
      <c r="A479" s="95"/>
      <c r="B479" s="96"/>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row>
    <row r="480" ht="15.75" customHeight="1">
      <c r="A480" s="95"/>
      <c r="B480" s="96"/>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row>
    <row r="481" ht="15.75" customHeight="1">
      <c r="A481" s="95"/>
      <c r="B481" s="96"/>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row>
    <row r="482" ht="15.75" customHeight="1">
      <c r="A482" s="95"/>
      <c r="B482" s="96"/>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row>
    <row r="483" ht="15.75" customHeight="1">
      <c r="A483" s="95"/>
      <c r="B483" s="96"/>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row>
    <row r="484" ht="15.75" customHeight="1">
      <c r="A484" s="95"/>
      <c r="B484" s="96"/>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row>
    <row r="485" ht="15.75" customHeight="1">
      <c r="A485" s="95"/>
      <c r="B485" s="96"/>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row>
    <row r="486" ht="15.75" customHeight="1">
      <c r="A486" s="95"/>
      <c r="B486" s="96"/>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row>
    <row r="487" ht="15.75" customHeight="1">
      <c r="A487" s="95"/>
      <c r="B487" s="96"/>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row>
    <row r="488" ht="15.75" customHeight="1">
      <c r="A488" s="95"/>
      <c r="B488" s="96"/>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row>
    <row r="489" ht="15.75" customHeight="1">
      <c r="A489" s="95"/>
      <c r="B489" s="96"/>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row>
    <row r="490" ht="15.75" customHeight="1">
      <c r="A490" s="95"/>
      <c r="B490" s="96"/>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row>
    <row r="491" ht="15.75" customHeight="1">
      <c r="A491" s="95"/>
      <c r="B491" s="96"/>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row>
    <row r="492" ht="15.75" customHeight="1">
      <c r="A492" s="95"/>
      <c r="B492" s="96"/>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row>
    <row r="493" ht="15.75" customHeight="1">
      <c r="A493" s="95"/>
      <c r="B493" s="96"/>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row>
    <row r="494" ht="15.75" customHeight="1">
      <c r="A494" s="95"/>
      <c r="B494" s="96"/>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row>
    <row r="495" ht="15.75" customHeight="1">
      <c r="A495" s="95"/>
      <c r="B495" s="96"/>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row>
    <row r="496" ht="15.75" customHeight="1">
      <c r="A496" s="95"/>
      <c r="B496" s="96"/>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row>
    <row r="497" ht="15.75" customHeight="1">
      <c r="A497" s="95"/>
      <c r="B497" s="96"/>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row>
    <row r="498" ht="15.75" customHeight="1">
      <c r="A498" s="95"/>
      <c r="B498" s="96"/>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row>
    <row r="499" ht="15.75" customHeight="1">
      <c r="A499" s="95"/>
      <c r="B499" s="96"/>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row>
    <row r="500" ht="15.75" customHeight="1">
      <c r="A500" s="95"/>
      <c r="B500" s="96"/>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row>
    <row r="501" ht="15.75" customHeight="1">
      <c r="A501" s="95"/>
      <c r="B501" s="96"/>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row>
    <row r="502" ht="15.75" customHeight="1">
      <c r="A502" s="95"/>
      <c r="B502" s="96"/>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row>
    <row r="503" ht="15.75" customHeight="1">
      <c r="A503" s="95"/>
      <c r="B503" s="96"/>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row>
    <row r="504" ht="15.75" customHeight="1">
      <c r="A504" s="95"/>
      <c r="B504" s="96"/>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row>
    <row r="505" ht="15.75" customHeight="1">
      <c r="A505" s="95"/>
      <c r="B505" s="96"/>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row>
    <row r="506" ht="15.75" customHeight="1">
      <c r="A506" s="95"/>
      <c r="B506" s="96"/>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row>
    <row r="507" ht="15.75" customHeight="1">
      <c r="A507" s="95"/>
      <c r="B507" s="96"/>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row>
    <row r="508" ht="15.75" customHeight="1">
      <c r="A508" s="95"/>
      <c r="B508" s="96"/>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row>
    <row r="509" ht="15.75" customHeight="1">
      <c r="A509" s="95"/>
      <c r="B509" s="96"/>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row>
    <row r="510" ht="15.75" customHeight="1">
      <c r="A510" s="95"/>
      <c r="B510" s="96"/>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row>
    <row r="511" ht="15.75" customHeight="1">
      <c r="A511" s="95"/>
      <c r="B511" s="96"/>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row>
    <row r="512" ht="15.75" customHeight="1">
      <c r="A512" s="95"/>
      <c r="B512" s="96"/>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row>
    <row r="513" ht="15.75" customHeight="1">
      <c r="A513" s="95"/>
      <c r="B513" s="96"/>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row>
    <row r="514" ht="15.75" customHeight="1">
      <c r="A514" s="95"/>
      <c r="B514" s="96"/>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row>
    <row r="515" ht="15.75" customHeight="1">
      <c r="A515" s="95"/>
      <c r="B515" s="96"/>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row>
    <row r="516" ht="15.75" customHeight="1">
      <c r="A516" s="95"/>
      <c r="B516" s="96"/>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row>
    <row r="517" ht="15.75" customHeight="1">
      <c r="A517" s="95"/>
      <c r="B517" s="96"/>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row>
    <row r="518" ht="15.75" customHeight="1">
      <c r="A518" s="95"/>
      <c r="B518" s="96"/>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row>
    <row r="519" ht="15.75" customHeight="1">
      <c r="A519" s="95"/>
      <c r="B519" s="96"/>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row>
    <row r="520" ht="15.75" customHeight="1">
      <c r="A520" s="95"/>
      <c r="B520" s="96"/>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row>
    <row r="521" ht="15.75" customHeight="1">
      <c r="A521" s="95"/>
      <c r="B521" s="96"/>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row>
    <row r="522" ht="15.75" customHeight="1">
      <c r="A522" s="95"/>
      <c r="B522" s="96"/>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row>
    <row r="523" ht="15.75" customHeight="1">
      <c r="A523" s="95"/>
      <c r="B523" s="96"/>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row>
    <row r="524" ht="15.75" customHeight="1">
      <c r="A524" s="95"/>
      <c r="B524" s="96"/>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row>
    <row r="525" ht="15.75" customHeight="1">
      <c r="A525" s="95"/>
      <c r="B525" s="96"/>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row>
    <row r="526" ht="15.75" customHeight="1">
      <c r="A526" s="95"/>
      <c r="B526" s="96"/>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row>
    <row r="527" ht="15.75" customHeight="1">
      <c r="A527" s="95"/>
      <c r="B527" s="96"/>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row>
    <row r="528" ht="15.75" customHeight="1">
      <c r="A528" s="95"/>
      <c r="B528" s="96"/>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row>
    <row r="529" ht="15.75" customHeight="1">
      <c r="A529" s="95"/>
      <c r="B529" s="96"/>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row>
    <row r="530" ht="15.75" customHeight="1">
      <c r="A530" s="95"/>
      <c r="B530" s="96"/>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row>
    <row r="531" ht="15.75" customHeight="1">
      <c r="A531" s="95"/>
      <c r="B531" s="96"/>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row>
    <row r="532" ht="15.75" customHeight="1">
      <c r="A532" s="95"/>
      <c r="B532" s="96"/>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row>
    <row r="533" ht="15.75" customHeight="1">
      <c r="A533" s="95"/>
      <c r="B533" s="96"/>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row>
    <row r="534" ht="15.75" customHeight="1">
      <c r="A534" s="95"/>
      <c r="B534" s="96"/>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row>
    <row r="535" ht="15.75" customHeight="1">
      <c r="A535" s="95"/>
      <c r="B535" s="96"/>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row>
    <row r="536" ht="15.75" customHeight="1">
      <c r="A536" s="95"/>
      <c r="B536" s="96"/>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row>
    <row r="537" ht="15.75" customHeight="1">
      <c r="A537" s="95"/>
      <c r="B537" s="96"/>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row>
    <row r="538" ht="15.75" customHeight="1">
      <c r="A538" s="95"/>
      <c r="B538" s="96"/>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row>
    <row r="539" ht="15.75" customHeight="1">
      <c r="A539" s="95"/>
      <c r="B539" s="96"/>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row>
    <row r="540" ht="15.75" customHeight="1">
      <c r="A540" s="95"/>
      <c r="B540" s="96"/>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row>
    <row r="541" ht="15.75" customHeight="1">
      <c r="A541" s="95"/>
      <c r="B541" s="96"/>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row>
    <row r="542" ht="15.75" customHeight="1">
      <c r="A542" s="95"/>
      <c r="B542" s="96"/>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row>
    <row r="543" ht="15.75" customHeight="1">
      <c r="A543" s="95"/>
      <c r="B543" s="96"/>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row>
    <row r="544" ht="15.75" customHeight="1">
      <c r="A544" s="95"/>
      <c r="B544" s="96"/>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row>
    <row r="545" ht="15.75" customHeight="1">
      <c r="A545" s="95"/>
      <c r="B545" s="96"/>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row>
    <row r="546" ht="15.75" customHeight="1">
      <c r="A546" s="95"/>
      <c r="B546" s="96"/>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row>
    <row r="547" ht="15.75" customHeight="1">
      <c r="A547" s="95"/>
      <c r="B547" s="96"/>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row>
    <row r="548" ht="15.75" customHeight="1">
      <c r="A548" s="95"/>
      <c r="B548" s="96"/>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row>
    <row r="549" ht="15.75" customHeight="1">
      <c r="A549" s="95"/>
      <c r="B549" s="96"/>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row>
    <row r="550" ht="15.75" customHeight="1">
      <c r="A550" s="95"/>
      <c r="B550" s="96"/>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row>
    <row r="551" ht="15.75" customHeight="1">
      <c r="A551" s="95"/>
      <c r="B551" s="96"/>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row>
    <row r="552" ht="15.75" customHeight="1">
      <c r="A552" s="95"/>
      <c r="B552" s="96"/>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row>
    <row r="553" ht="15.75" customHeight="1">
      <c r="A553" s="95"/>
      <c r="B553" s="96"/>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row>
    <row r="554" ht="15.75" customHeight="1">
      <c r="A554" s="95"/>
      <c r="B554" s="96"/>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row>
    <row r="555" ht="15.75" customHeight="1">
      <c r="A555" s="95"/>
      <c r="B555" s="96"/>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row>
    <row r="556" ht="15.75" customHeight="1">
      <c r="A556" s="95"/>
      <c r="B556" s="96"/>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row>
    <row r="557" ht="15.75" customHeight="1">
      <c r="A557" s="95"/>
      <c r="B557" s="96"/>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row>
    <row r="558" ht="15.75" customHeight="1">
      <c r="A558" s="95"/>
      <c r="B558" s="96"/>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row>
    <row r="559" ht="15.75" customHeight="1">
      <c r="A559" s="95"/>
      <c r="B559" s="96"/>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row>
    <row r="560" ht="15.75" customHeight="1">
      <c r="A560" s="95"/>
      <c r="B560" s="96"/>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row>
    <row r="561" ht="15.75" customHeight="1">
      <c r="A561" s="95"/>
      <c r="B561" s="96"/>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row>
    <row r="562" ht="15.75" customHeight="1">
      <c r="A562" s="95"/>
      <c r="B562" s="96"/>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row>
    <row r="563" ht="15.75" customHeight="1">
      <c r="A563" s="95"/>
      <c r="B563" s="96"/>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row>
    <row r="564" ht="15.75" customHeight="1">
      <c r="A564" s="95"/>
      <c r="B564" s="96"/>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row>
    <row r="565" ht="15.75" customHeight="1">
      <c r="A565" s="95"/>
      <c r="B565" s="96"/>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row>
    <row r="566" ht="15.75" customHeight="1">
      <c r="A566" s="95"/>
      <c r="B566" s="96"/>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row>
    <row r="567" ht="15.75" customHeight="1">
      <c r="A567" s="95"/>
      <c r="B567" s="96"/>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row>
    <row r="568" ht="15.75" customHeight="1">
      <c r="A568" s="95"/>
      <c r="B568" s="96"/>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row>
    <row r="569" ht="15.75" customHeight="1">
      <c r="A569" s="95"/>
      <c r="B569" s="96"/>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row>
    <row r="570" ht="15.75" customHeight="1">
      <c r="A570" s="95"/>
      <c r="B570" s="96"/>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row>
    <row r="571" ht="15.75" customHeight="1">
      <c r="A571" s="95"/>
      <c r="B571" s="96"/>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row>
    <row r="572" ht="15.75" customHeight="1">
      <c r="A572" s="95"/>
      <c r="B572" s="96"/>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row>
    <row r="573" ht="15.75" customHeight="1">
      <c r="A573" s="95"/>
      <c r="B573" s="96"/>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row>
    <row r="574" ht="15.75" customHeight="1">
      <c r="A574" s="95"/>
      <c r="B574" s="96"/>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row>
    <row r="575" ht="15.75" customHeight="1">
      <c r="A575" s="95"/>
      <c r="B575" s="96"/>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row>
    <row r="576" ht="15.75" customHeight="1">
      <c r="A576" s="95"/>
      <c r="B576" s="96"/>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row>
    <row r="577" ht="15.75" customHeight="1">
      <c r="A577" s="95"/>
      <c r="B577" s="96"/>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row>
    <row r="578" ht="15.75" customHeight="1">
      <c r="A578" s="95"/>
      <c r="B578" s="96"/>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row>
    <row r="579" ht="15.75" customHeight="1">
      <c r="A579" s="95"/>
      <c r="B579" s="96"/>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row>
    <row r="580" ht="15.75" customHeight="1">
      <c r="A580" s="95"/>
      <c r="B580" s="96"/>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row>
    <row r="581" ht="15.75" customHeight="1">
      <c r="A581" s="95"/>
      <c r="B581" s="96"/>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row>
    <row r="582" ht="15.75" customHeight="1">
      <c r="A582" s="95"/>
      <c r="B582" s="96"/>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row>
    <row r="583" ht="15.75" customHeight="1">
      <c r="A583" s="95"/>
      <c r="B583" s="96"/>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row>
    <row r="584" ht="15.75" customHeight="1">
      <c r="A584" s="95"/>
      <c r="B584" s="96"/>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row>
    <row r="585" ht="15.75" customHeight="1">
      <c r="A585" s="95"/>
      <c r="B585" s="96"/>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row>
    <row r="586" ht="15.75" customHeight="1">
      <c r="A586" s="95"/>
      <c r="B586" s="96"/>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row>
    <row r="587" ht="15.75" customHeight="1">
      <c r="A587" s="95"/>
      <c r="B587" s="96"/>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row>
    <row r="588" ht="15.75" customHeight="1">
      <c r="A588" s="95"/>
      <c r="B588" s="96"/>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row>
    <row r="589" ht="15.75" customHeight="1">
      <c r="A589" s="95"/>
      <c r="B589" s="96"/>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row>
    <row r="590" ht="15.75" customHeight="1">
      <c r="A590" s="95"/>
      <c r="B590" s="96"/>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row>
    <row r="591" ht="15.75" customHeight="1">
      <c r="A591" s="95"/>
      <c r="B591" s="96"/>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row>
    <row r="592" ht="15.75" customHeight="1">
      <c r="A592" s="95"/>
      <c r="B592" s="96"/>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row>
    <row r="593" ht="15.75" customHeight="1">
      <c r="A593" s="95"/>
      <c r="B593" s="96"/>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row>
    <row r="594" ht="15.75" customHeight="1">
      <c r="A594" s="95"/>
      <c r="B594" s="96"/>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row>
    <row r="595" ht="15.75" customHeight="1">
      <c r="A595" s="95"/>
      <c r="B595" s="96"/>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row>
    <row r="596" ht="15.75" customHeight="1">
      <c r="A596" s="95"/>
      <c r="B596" s="96"/>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row>
    <row r="597" ht="15.75" customHeight="1">
      <c r="A597" s="95"/>
      <c r="B597" s="96"/>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row>
    <row r="598" ht="15.75" customHeight="1">
      <c r="A598" s="95"/>
      <c r="B598" s="96"/>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row>
    <row r="599" ht="15.75" customHeight="1">
      <c r="A599" s="95"/>
      <c r="B599" s="96"/>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row>
    <row r="600" ht="15.75" customHeight="1">
      <c r="A600" s="95"/>
      <c r="B600" s="96"/>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row>
    <row r="601" ht="15.75" customHeight="1">
      <c r="A601" s="95"/>
      <c r="B601" s="96"/>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row>
    <row r="602" ht="15.75" customHeight="1">
      <c r="A602" s="95"/>
      <c r="B602" s="96"/>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row>
    <row r="603" ht="15.75" customHeight="1">
      <c r="A603" s="95"/>
      <c r="B603" s="96"/>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row>
    <row r="604" ht="15.75" customHeight="1">
      <c r="A604" s="95"/>
      <c r="B604" s="96"/>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row>
    <row r="605" ht="15.75" customHeight="1">
      <c r="A605" s="95"/>
      <c r="B605" s="96"/>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row>
    <row r="606" ht="15.75" customHeight="1">
      <c r="A606" s="95"/>
      <c r="B606" s="96"/>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row>
    <row r="607" ht="15.75" customHeight="1">
      <c r="A607" s="95"/>
      <c r="B607" s="96"/>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row>
    <row r="608" ht="15.75" customHeight="1">
      <c r="A608" s="95"/>
      <c r="B608" s="96"/>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row>
    <row r="609" ht="15.75" customHeight="1">
      <c r="A609" s="95"/>
      <c r="B609" s="96"/>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row>
    <row r="610" ht="15.75" customHeight="1">
      <c r="A610" s="95"/>
      <c r="B610" s="96"/>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row>
    <row r="611" ht="15.75" customHeight="1">
      <c r="A611" s="95"/>
      <c r="B611" s="96"/>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row>
    <row r="612" ht="15.75" customHeight="1">
      <c r="A612" s="95"/>
      <c r="B612" s="96"/>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row>
    <row r="613" ht="15.75" customHeight="1">
      <c r="A613" s="95"/>
      <c r="B613" s="96"/>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row>
    <row r="614" ht="15.75" customHeight="1">
      <c r="A614" s="95"/>
      <c r="B614" s="96"/>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row>
    <row r="615" ht="15.75" customHeight="1">
      <c r="A615" s="95"/>
      <c r="B615" s="96"/>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row>
    <row r="616" ht="15.75" customHeight="1">
      <c r="A616" s="95"/>
      <c r="B616" s="96"/>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row>
    <row r="617" ht="15.75" customHeight="1">
      <c r="A617" s="95"/>
      <c r="B617" s="96"/>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row>
    <row r="618" ht="15.75" customHeight="1">
      <c r="A618" s="95"/>
      <c r="B618" s="96"/>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row>
    <row r="619" ht="15.75" customHeight="1">
      <c r="A619" s="95"/>
      <c r="B619" s="96"/>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row>
    <row r="620" ht="15.75" customHeight="1">
      <c r="A620" s="95"/>
      <c r="B620" s="96"/>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row>
    <row r="621" ht="15.75" customHeight="1">
      <c r="A621" s="95"/>
      <c r="B621" s="96"/>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row>
    <row r="622" ht="15.75" customHeight="1">
      <c r="A622" s="95"/>
      <c r="B622" s="96"/>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row>
    <row r="623" ht="15.75" customHeight="1">
      <c r="A623" s="95"/>
      <c r="B623" s="96"/>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row>
    <row r="624" ht="15.75" customHeight="1">
      <c r="A624" s="95"/>
      <c r="B624" s="96"/>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row>
    <row r="625" ht="15.75" customHeight="1">
      <c r="A625" s="95"/>
      <c r="B625" s="96"/>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row>
    <row r="626" ht="15.75" customHeight="1">
      <c r="A626" s="95"/>
      <c r="B626" s="96"/>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row>
    <row r="627" ht="15.75" customHeight="1">
      <c r="A627" s="95"/>
      <c r="B627" s="96"/>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row>
    <row r="628" ht="15.75" customHeight="1">
      <c r="A628" s="95"/>
      <c r="B628" s="96"/>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row>
    <row r="629" ht="15.75" customHeight="1">
      <c r="A629" s="95"/>
      <c r="B629" s="96"/>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row>
    <row r="630" ht="15.75" customHeight="1">
      <c r="A630" s="95"/>
      <c r="B630" s="96"/>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row>
    <row r="631" ht="15.75" customHeight="1">
      <c r="A631" s="95"/>
      <c r="B631" s="96"/>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row>
    <row r="632" ht="15.75" customHeight="1">
      <c r="A632" s="95"/>
      <c r="B632" s="96"/>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row>
    <row r="633" ht="15.75" customHeight="1">
      <c r="A633" s="95"/>
      <c r="B633" s="96"/>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row>
    <row r="634" ht="15.75" customHeight="1">
      <c r="A634" s="95"/>
      <c r="B634" s="96"/>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row>
    <row r="635" ht="15.75" customHeight="1">
      <c r="A635" s="95"/>
      <c r="B635" s="96"/>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row>
    <row r="636" ht="15.75" customHeight="1">
      <c r="A636" s="95"/>
      <c r="B636" s="96"/>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row>
    <row r="637" ht="15.75" customHeight="1">
      <c r="A637" s="95"/>
      <c r="B637" s="96"/>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row>
    <row r="638" ht="15.75" customHeight="1">
      <c r="A638" s="95"/>
      <c r="B638" s="96"/>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row>
    <row r="639" ht="15.75" customHeight="1">
      <c r="A639" s="95"/>
      <c r="B639" s="96"/>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row>
    <row r="640" ht="15.75" customHeight="1">
      <c r="A640" s="95"/>
      <c r="B640" s="96"/>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row>
    <row r="641" ht="15.75" customHeight="1">
      <c r="A641" s="95"/>
      <c r="B641" s="96"/>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row>
    <row r="642" ht="15.75" customHeight="1">
      <c r="A642" s="95"/>
      <c r="B642" s="96"/>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row>
    <row r="643" ht="15.75" customHeight="1">
      <c r="A643" s="95"/>
      <c r="B643" s="96"/>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row>
    <row r="644" ht="15.75" customHeight="1">
      <c r="A644" s="95"/>
      <c r="B644" s="96"/>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row>
    <row r="645" ht="15.75" customHeight="1">
      <c r="A645" s="95"/>
      <c r="B645" s="96"/>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row>
    <row r="646" ht="15.75" customHeight="1">
      <c r="A646" s="95"/>
      <c r="B646" s="96"/>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row>
    <row r="647" ht="15.75" customHeight="1">
      <c r="A647" s="95"/>
      <c r="B647" s="96"/>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row>
    <row r="648" ht="15.75" customHeight="1">
      <c r="A648" s="95"/>
      <c r="B648" s="96"/>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row>
    <row r="649" ht="15.75" customHeight="1">
      <c r="A649" s="95"/>
      <c r="B649" s="96"/>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row>
    <row r="650" ht="15.75" customHeight="1">
      <c r="A650" s="95"/>
      <c r="B650" s="96"/>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row>
    <row r="651" ht="15.75" customHeight="1">
      <c r="A651" s="95"/>
      <c r="B651" s="96"/>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row>
    <row r="652" ht="15.75" customHeight="1">
      <c r="A652" s="95"/>
      <c r="B652" s="96"/>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row>
    <row r="653" ht="15.75" customHeight="1">
      <c r="A653" s="95"/>
      <c r="B653" s="96"/>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row>
    <row r="654" ht="15.75" customHeight="1">
      <c r="A654" s="95"/>
      <c r="B654" s="96"/>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row>
    <row r="655" ht="15.75" customHeight="1">
      <c r="A655" s="95"/>
      <c r="B655" s="96"/>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row>
    <row r="656" ht="15.75" customHeight="1">
      <c r="A656" s="95"/>
      <c r="B656" s="96"/>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row>
    <row r="657" ht="15.75" customHeight="1">
      <c r="A657" s="95"/>
      <c r="B657" s="96"/>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row>
    <row r="658" ht="15.75" customHeight="1">
      <c r="A658" s="95"/>
      <c r="B658" s="96"/>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row>
    <row r="659" ht="15.75" customHeight="1">
      <c r="A659" s="95"/>
      <c r="B659" s="96"/>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row>
    <row r="660" ht="15.75" customHeight="1">
      <c r="A660" s="95"/>
      <c r="B660" s="96"/>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row>
    <row r="661" ht="15.75" customHeight="1">
      <c r="A661" s="95"/>
      <c r="B661" s="96"/>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row>
    <row r="662" ht="15.75" customHeight="1">
      <c r="A662" s="95"/>
      <c r="B662" s="96"/>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row>
    <row r="663" ht="15.75" customHeight="1">
      <c r="A663" s="95"/>
      <c r="B663" s="96"/>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row>
    <row r="664" ht="15.75" customHeight="1">
      <c r="A664" s="95"/>
      <c r="B664" s="96"/>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row>
    <row r="665" ht="15.75" customHeight="1">
      <c r="A665" s="95"/>
      <c r="B665" s="96"/>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row>
    <row r="666" ht="15.75" customHeight="1">
      <c r="A666" s="95"/>
      <c r="B666" s="96"/>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row>
    <row r="667" ht="15.75" customHeight="1">
      <c r="A667" s="95"/>
      <c r="B667" s="96"/>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row>
    <row r="668" ht="15.75" customHeight="1">
      <c r="A668" s="95"/>
      <c r="B668" s="96"/>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row>
    <row r="669" ht="15.75" customHeight="1">
      <c r="A669" s="95"/>
      <c r="B669" s="96"/>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row>
    <row r="670" ht="15.75" customHeight="1">
      <c r="A670" s="95"/>
      <c r="B670" s="96"/>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row>
    <row r="671" ht="15.75" customHeight="1">
      <c r="A671" s="95"/>
      <c r="B671" s="96"/>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row>
    <row r="672" ht="15.75" customHeight="1">
      <c r="A672" s="95"/>
      <c r="B672" s="96"/>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row>
    <row r="673" ht="15.75" customHeight="1">
      <c r="A673" s="95"/>
      <c r="B673" s="96"/>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row>
    <row r="674" ht="15.75" customHeight="1">
      <c r="A674" s="95"/>
      <c r="B674" s="96"/>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row>
    <row r="675" ht="15.75" customHeight="1">
      <c r="A675" s="95"/>
      <c r="B675" s="96"/>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row>
    <row r="676" ht="15.75" customHeight="1">
      <c r="A676" s="95"/>
      <c r="B676" s="96"/>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row>
    <row r="677" ht="15.75" customHeight="1">
      <c r="A677" s="95"/>
      <c r="B677" s="96"/>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row>
    <row r="678" ht="15.75" customHeight="1">
      <c r="A678" s="95"/>
      <c r="B678" s="96"/>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row>
    <row r="679" ht="15.75" customHeight="1">
      <c r="A679" s="95"/>
      <c r="B679" s="96"/>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row>
    <row r="680" ht="15.75" customHeight="1">
      <c r="A680" s="95"/>
      <c r="B680" s="96"/>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row>
    <row r="681" ht="15.75" customHeight="1">
      <c r="A681" s="95"/>
      <c r="B681" s="96"/>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row>
    <row r="682" ht="15.75" customHeight="1">
      <c r="A682" s="95"/>
      <c r="B682" s="96"/>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row>
    <row r="683" ht="15.75" customHeight="1">
      <c r="A683" s="95"/>
      <c r="B683" s="96"/>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row>
    <row r="684" ht="15.75" customHeight="1">
      <c r="A684" s="95"/>
      <c r="B684" s="96"/>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row>
    <row r="685" ht="15.75" customHeight="1">
      <c r="A685" s="95"/>
      <c r="B685" s="96"/>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row>
    <row r="686" ht="15.75" customHeight="1">
      <c r="A686" s="95"/>
      <c r="B686" s="96"/>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row>
    <row r="687" ht="15.75" customHeight="1">
      <c r="A687" s="95"/>
      <c r="B687" s="96"/>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row>
    <row r="688" ht="15.75" customHeight="1">
      <c r="A688" s="95"/>
      <c r="B688" s="96"/>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row>
    <row r="689" ht="15.75" customHeight="1">
      <c r="A689" s="95"/>
      <c r="B689" s="96"/>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row>
    <row r="690" ht="15.75" customHeight="1">
      <c r="A690" s="95"/>
      <c r="B690" s="96"/>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row>
    <row r="691" ht="15.75" customHeight="1">
      <c r="A691" s="95"/>
      <c r="B691" s="96"/>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row>
    <row r="692" ht="15.75" customHeight="1">
      <c r="A692" s="95"/>
      <c r="B692" s="96"/>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row>
    <row r="693" ht="15.75" customHeight="1">
      <c r="A693" s="95"/>
      <c r="B693" s="96"/>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row>
    <row r="694" ht="15.75" customHeight="1">
      <c r="A694" s="95"/>
      <c r="B694" s="96"/>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row>
    <row r="695" ht="15.75" customHeight="1">
      <c r="A695" s="95"/>
      <c r="B695" s="96"/>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row>
    <row r="696" ht="15.75" customHeight="1">
      <c r="A696" s="95"/>
      <c r="B696" s="96"/>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row>
    <row r="697" ht="15.75" customHeight="1">
      <c r="A697" s="95"/>
      <c r="B697" s="96"/>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row>
    <row r="698" ht="15.75" customHeight="1">
      <c r="A698" s="95"/>
      <c r="B698" s="96"/>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row>
    <row r="699" ht="15.75" customHeight="1">
      <c r="A699" s="95"/>
      <c r="B699" s="96"/>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row>
    <row r="700" ht="15.75" customHeight="1">
      <c r="A700" s="95"/>
      <c r="B700" s="96"/>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row>
    <row r="701" ht="15.75" customHeight="1">
      <c r="A701" s="95"/>
      <c r="B701" s="96"/>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row>
    <row r="702" ht="15.75" customHeight="1">
      <c r="A702" s="95"/>
      <c r="B702" s="96"/>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row>
    <row r="703" ht="15.75" customHeight="1">
      <c r="A703" s="95"/>
      <c r="B703" s="96"/>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row>
    <row r="704" ht="15.75" customHeight="1">
      <c r="A704" s="95"/>
      <c r="B704" s="96"/>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row>
    <row r="705" ht="15.75" customHeight="1">
      <c r="A705" s="95"/>
      <c r="B705" s="96"/>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row>
    <row r="706" ht="15.75" customHeight="1">
      <c r="A706" s="95"/>
      <c r="B706" s="96"/>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row>
    <row r="707" ht="15.75" customHeight="1">
      <c r="A707" s="95"/>
      <c r="B707" s="96"/>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row>
    <row r="708" ht="15.75" customHeight="1">
      <c r="A708" s="95"/>
      <c r="B708" s="96"/>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row>
    <row r="709" ht="15.75" customHeight="1">
      <c r="A709" s="95"/>
      <c r="B709" s="96"/>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row>
    <row r="710" ht="15.75" customHeight="1">
      <c r="A710" s="95"/>
      <c r="B710" s="96"/>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row>
    <row r="711" ht="15.75" customHeight="1">
      <c r="A711" s="95"/>
      <c r="B711" s="96"/>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row>
    <row r="712" ht="15.75" customHeight="1">
      <c r="A712" s="95"/>
      <c r="B712" s="96"/>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row>
    <row r="713" ht="15.75" customHeight="1">
      <c r="A713" s="95"/>
      <c r="B713" s="96"/>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row>
    <row r="714" ht="15.75" customHeight="1">
      <c r="A714" s="95"/>
      <c r="B714" s="96"/>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row>
    <row r="715" ht="15.75" customHeight="1">
      <c r="A715" s="95"/>
      <c r="B715" s="96"/>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row>
    <row r="716" ht="15.75" customHeight="1">
      <c r="A716" s="95"/>
      <c r="B716" s="96"/>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row>
    <row r="717" ht="15.75" customHeight="1">
      <c r="A717" s="95"/>
      <c r="B717" s="96"/>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row>
    <row r="718" ht="15.75" customHeight="1">
      <c r="A718" s="95"/>
      <c r="B718" s="96"/>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row>
    <row r="719" ht="15.75" customHeight="1">
      <c r="A719" s="95"/>
      <c r="B719" s="96"/>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row>
    <row r="720" ht="15.75" customHeight="1">
      <c r="A720" s="95"/>
      <c r="B720" s="96"/>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row>
    <row r="721" ht="15.75" customHeight="1">
      <c r="A721" s="95"/>
      <c r="B721" s="96"/>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row>
    <row r="722" ht="15.75" customHeight="1">
      <c r="A722" s="95"/>
      <c r="B722" s="96"/>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row>
    <row r="723" ht="15.75" customHeight="1">
      <c r="A723" s="95"/>
      <c r="B723" s="96"/>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row>
    <row r="724" ht="15.75" customHeight="1">
      <c r="A724" s="95"/>
      <c r="B724" s="96"/>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row>
    <row r="725" ht="15.75" customHeight="1">
      <c r="A725" s="95"/>
      <c r="B725" s="96"/>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row>
    <row r="726" ht="15.75" customHeight="1">
      <c r="A726" s="95"/>
      <c r="B726" s="96"/>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row>
    <row r="727" ht="15.75" customHeight="1">
      <c r="A727" s="95"/>
      <c r="B727" s="96"/>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row>
    <row r="728" ht="15.75" customHeight="1">
      <c r="A728" s="95"/>
      <c r="B728" s="96"/>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row>
    <row r="729" ht="15.75" customHeight="1">
      <c r="A729" s="95"/>
      <c r="B729" s="96"/>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row>
    <row r="730" ht="15.75" customHeight="1">
      <c r="A730" s="95"/>
      <c r="B730" s="96"/>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row>
    <row r="731" ht="15.75" customHeight="1">
      <c r="A731" s="95"/>
      <c r="B731" s="96"/>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row>
    <row r="732" ht="15.75" customHeight="1">
      <c r="A732" s="95"/>
      <c r="B732" s="96"/>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row>
    <row r="733" ht="15.75" customHeight="1">
      <c r="A733" s="95"/>
      <c r="B733" s="96"/>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row>
    <row r="734" ht="15.75" customHeight="1">
      <c r="A734" s="95"/>
      <c r="B734" s="96"/>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row>
    <row r="735" ht="15.75" customHeight="1">
      <c r="A735" s="95"/>
      <c r="B735" s="96"/>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row>
    <row r="736" ht="15.75" customHeight="1">
      <c r="A736" s="95"/>
      <c r="B736" s="96"/>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row>
    <row r="737" ht="15.75" customHeight="1">
      <c r="A737" s="95"/>
      <c r="B737" s="96"/>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row>
    <row r="738" ht="15.75" customHeight="1">
      <c r="A738" s="95"/>
      <c r="B738" s="96"/>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row>
    <row r="739" ht="15.75" customHeight="1">
      <c r="A739" s="95"/>
      <c r="B739" s="96"/>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row>
    <row r="740" ht="15.75" customHeight="1">
      <c r="A740" s="95"/>
      <c r="B740" s="96"/>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row>
    <row r="741" ht="15.75" customHeight="1">
      <c r="A741" s="95"/>
      <c r="B741" s="96"/>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row>
    <row r="742" ht="15.75" customHeight="1">
      <c r="A742" s="95"/>
      <c r="B742" s="96"/>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row>
    <row r="743" ht="15.75" customHeight="1">
      <c r="A743" s="95"/>
      <c r="B743" s="96"/>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row>
    <row r="744" ht="15.75" customHeight="1">
      <c r="A744" s="95"/>
      <c r="B744" s="96"/>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row>
    <row r="745" ht="15.75" customHeight="1">
      <c r="A745" s="95"/>
      <c r="B745" s="96"/>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row>
    <row r="746" ht="15.75" customHeight="1">
      <c r="A746" s="95"/>
      <c r="B746" s="96"/>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row>
    <row r="747" ht="15.75" customHeight="1">
      <c r="A747" s="95"/>
      <c r="B747" s="96"/>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row>
    <row r="748" ht="15.75" customHeight="1">
      <c r="A748" s="95"/>
      <c r="B748" s="96"/>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row>
    <row r="749" ht="15.75" customHeight="1">
      <c r="A749" s="95"/>
      <c r="B749" s="96"/>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row>
    <row r="750" ht="15.75" customHeight="1">
      <c r="A750" s="95"/>
      <c r="B750" s="96"/>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row>
    <row r="751" ht="15.75" customHeight="1">
      <c r="A751" s="95"/>
      <c r="B751" s="96"/>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row>
    <row r="752" ht="15.75" customHeight="1">
      <c r="A752" s="95"/>
      <c r="B752" s="96"/>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row>
    <row r="753" ht="15.75" customHeight="1">
      <c r="A753" s="95"/>
      <c r="B753" s="96"/>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row>
    <row r="754" ht="15.75" customHeight="1">
      <c r="A754" s="95"/>
      <c r="B754" s="96"/>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row>
    <row r="755" ht="15.75" customHeight="1">
      <c r="A755" s="95"/>
      <c r="B755" s="96"/>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row>
    <row r="756" ht="15.75" customHeight="1">
      <c r="A756" s="95"/>
      <c r="B756" s="96"/>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row>
    <row r="757" ht="15.75" customHeight="1">
      <c r="A757" s="95"/>
      <c r="B757" s="96"/>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row>
    <row r="758" ht="15.75" customHeight="1">
      <c r="A758" s="95"/>
      <c r="B758" s="96"/>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row>
    <row r="759" ht="15.75" customHeight="1">
      <c r="A759" s="95"/>
      <c r="B759" s="96"/>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row>
    <row r="760" ht="15.75" customHeight="1">
      <c r="A760" s="95"/>
      <c r="B760" s="96"/>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row>
    <row r="761" ht="15.75" customHeight="1">
      <c r="A761" s="95"/>
      <c r="B761" s="96"/>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row>
    <row r="762" ht="15.75" customHeight="1">
      <c r="A762" s="95"/>
      <c r="B762" s="96"/>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row>
    <row r="763" ht="15.75" customHeight="1">
      <c r="A763" s="95"/>
      <c r="B763" s="96"/>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row>
    <row r="764" ht="15.75" customHeight="1">
      <c r="A764" s="95"/>
      <c r="B764" s="96"/>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row>
    <row r="765" ht="15.75" customHeight="1">
      <c r="A765" s="95"/>
      <c r="B765" s="96"/>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row>
    <row r="766" ht="15.75" customHeight="1">
      <c r="A766" s="95"/>
      <c r="B766" s="96"/>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row>
    <row r="767" ht="15.75" customHeight="1">
      <c r="A767" s="95"/>
      <c r="B767" s="96"/>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row>
    <row r="768" ht="15.75" customHeight="1">
      <c r="A768" s="95"/>
      <c r="B768" s="96"/>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row>
    <row r="769" ht="15.75" customHeight="1">
      <c r="A769" s="95"/>
      <c r="B769" s="96"/>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row>
    <row r="770" ht="15.75" customHeight="1">
      <c r="A770" s="95"/>
      <c r="B770" s="96"/>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row>
    <row r="771" ht="15.75" customHeight="1">
      <c r="A771" s="95"/>
      <c r="B771" s="96"/>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row>
    <row r="772" ht="15.75" customHeight="1">
      <c r="A772" s="95"/>
      <c r="B772" s="96"/>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row>
    <row r="773" ht="15.75" customHeight="1">
      <c r="A773" s="95"/>
      <c r="B773" s="96"/>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row>
    <row r="774" ht="15.75" customHeight="1">
      <c r="A774" s="95"/>
      <c r="B774" s="96"/>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row>
    <row r="775" ht="15.75" customHeight="1">
      <c r="A775" s="95"/>
      <c r="B775" s="96"/>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row>
    <row r="776" ht="15.75" customHeight="1">
      <c r="A776" s="95"/>
      <c r="B776" s="96"/>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row>
    <row r="777" ht="15.75" customHeight="1">
      <c r="A777" s="95"/>
      <c r="B777" s="96"/>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row>
    <row r="778" ht="15.75" customHeight="1">
      <c r="A778" s="95"/>
      <c r="B778" s="96"/>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row>
    <row r="779" ht="15.75" customHeight="1">
      <c r="A779" s="95"/>
      <c r="B779" s="96"/>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row>
    <row r="780" ht="15.75" customHeight="1">
      <c r="A780" s="95"/>
      <c r="B780" s="96"/>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row>
    <row r="781" ht="15.75" customHeight="1">
      <c r="A781" s="95"/>
      <c r="B781" s="96"/>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row>
    <row r="782" ht="15.75" customHeight="1">
      <c r="A782" s="95"/>
      <c r="B782" s="96"/>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row>
    <row r="783" ht="15.75" customHeight="1">
      <c r="A783" s="95"/>
      <c r="B783" s="96"/>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row>
    <row r="784" ht="15.75" customHeight="1">
      <c r="A784" s="95"/>
      <c r="B784" s="96"/>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row>
    <row r="785" ht="15.75" customHeight="1">
      <c r="A785" s="95"/>
      <c r="B785" s="96"/>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row>
    <row r="786" ht="15.75" customHeight="1">
      <c r="A786" s="95"/>
      <c r="B786" s="96"/>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row>
    <row r="787" ht="15.75" customHeight="1">
      <c r="A787" s="95"/>
      <c r="B787" s="96"/>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row>
    <row r="788" ht="15.75" customHeight="1">
      <c r="A788" s="95"/>
      <c r="B788" s="96"/>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row>
    <row r="789" ht="15.75" customHeight="1">
      <c r="A789" s="95"/>
      <c r="B789" s="96"/>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row>
    <row r="790" ht="15.75" customHeight="1">
      <c r="A790" s="95"/>
      <c r="B790" s="96"/>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row>
    <row r="791" ht="15.75" customHeight="1">
      <c r="A791" s="95"/>
      <c r="B791" s="96"/>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row>
    <row r="792" ht="15.75" customHeight="1">
      <c r="A792" s="95"/>
      <c r="B792" s="96"/>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row>
    <row r="793" ht="15.75" customHeight="1">
      <c r="A793" s="95"/>
      <c r="B793" s="96"/>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row>
    <row r="794" ht="15.75" customHeight="1">
      <c r="A794" s="95"/>
      <c r="B794" s="96"/>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row>
    <row r="795" ht="15.75" customHeight="1">
      <c r="A795" s="95"/>
      <c r="B795" s="96"/>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row>
    <row r="796" ht="15.75" customHeight="1">
      <c r="A796" s="95"/>
      <c r="B796" s="96"/>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row>
    <row r="797" ht="15.75" customHeight="1">
      <c r="A797" s="95"/>
      <c r="B797" s="96"/>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row>
    <row r="798" ht="15.75" customHeight="1">
      <c r="A798" s="95"/>
      <c r="B798" s="96"/>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row>
    <row r="799" ht="15.75" customHeight="1">
      <c r="A799" s="95"/>
      <c r="B799" s="96"/>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row>
    <row r="800" ht="15.75" customHeight="1">
      <c r="A800" s="95"/>
      <c r="B800" s="96"/>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row>
    <row r="801" ht="15.75" customHeight="1">
      <c r="A801" s="95"/>
      <c r="B801" s="96"/>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row>
    <row r="802" ht="15.75" customHeight="1">
      <c r="A802" s="95"/>
      <c r="B802" s="96"/>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row>
    <row r="803" ht="15.75" customHeight="1">
      <c r="A803" s="95"/>
      <c r="B803" s="96"/>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row>
    <row r="804" ht="15.75" customHeight="1">
      <c r="A804" s="95"/>
      <c r="B804" s="96"/>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row>
    <row r="805" ht="15.75" customHeight="1">
      <c r="A805" s="95"/>
      <c r="B805" s="96"/>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row>
    <row r="806" ht="15.75" customHeight="1">
      <c r="A806" s="95"/>
      <c r="B806" s="96"/>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row>
    <row r="807" ht="15.75" customHeight="1">
      <c r="A807" s="95"/>
      <c r="B807" s="96"/>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row>
    <row r="808" ht="15.75" customHeight="1">
      <c r="A808" s="95"/>
      <c r="B808" s="96"/>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row>
    <row r="809" ht="15.75" customHeight="1">
      <c r="A809" s="95"/>
      <c r="B809" s="96"/>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row>
    <row r="810" ht="15.75" customHeight="1">
      <c r="A810" s="95"/>
      <c r="B810" s="96"/>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row>
    <row r="811" ht="15.75" customHeight="1">
      <c r="A811" s="95"/>
      <c r="B811" s="96"/>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row>
    <row r="812" ht="15.75" customHeight="1">
      <c r="A812" s="95"/>
      <c r="B812" s="96"/>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row>
    <row r="813" ht="15.75" customHeight="1">
      <c r="A813" s="95"/>
      <c r="B813" s="96"/>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row>
    <row r="814" ht="15.75" customHeight="1">
      <c r="A814" s="95"/>
      <c r="B814" s="96"/>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row>
    <row r="815" ht="15.75" customHeight="1">
      <c r="A815" s="95"/>
      <c r="B815" s="96"/>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row>
    <row r="816" ht="15.75" customHeight="1">
      <c r="A816" s="95"/>
      <c r="B816" s="96"/>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row>
    <row r="817" ht="15.75" customHeight="1">
      <c r="A817" s="95"/>
      <c r="B817" s="96"/>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row>
    <row r="818" ht="15.75" customHeight="1">
      <c r="A818" s="95"/>
      <c r="B818" s="96"/>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row>
    <row r="819" ht="15.75" customHeight="1">
      <c r="A819" s="95"/>
      <c r="B819" s="96"/>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row>
    <row r="820" ht="15.75" customHeight="1">
      <c r="A820" s="95"/>
      <c r="B820" s="96"/>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row>
    <row r="821" ht="15.75" customHeight="1">
      <c r="A821" s="95"/>
      <c r="B821" s="96"/>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row>
    <row r="822" ht="15.75" customHeight="1">
      <c r="A822" s="95"/>
      <c r="B822" s="96"/>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row>
    <row r="823" ht="15.75" customHeight="1">
      <c r="A823" s="95"/>
      <c r="B823" s="96"/>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row>
    <row r="824" ht="15.75" customHeight="1">
      <c r="A824" s="95"/>
      <c r="B824" s="96"/>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row>
    <row r="825" ht="15.75" customHeight="1">
      <c r="A825" s="95"/>
      <c r="B825" s="96"/>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row>
    <row r="826" ht="15.75" customHeight="1">
      <c r="A826" s="95"/>
      <c r="B826" s="96"/>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row>
    <row r="827" ht="15.75" customHeight="1">
      <c r="A827" s="95"/>
      <c r="B827" s="96"/>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row>
    <row r="828" ht="15.75" customHeight="1">
      <c r="A828" s="95"/>
      <c r="B828" s="96"/>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row>
    <row r="829" ht="15.75" customHeight="1">
      <c r="A829" s="95"/>
      <c r="B829" s="96"/>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row>
    <row r="830" ht="15.75" customHeight="1">
      <c r="A830" s="95"/>
      <c r="B830" s="96"/>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row>
    <row r="831" ht="15.75" customHeight="1">
      <c r="A831" s="95"/>
      <c r="B831" s="96"/>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row>
    <row r="832" ht="15.75" customHeight="1">
      <c r="A832" s="95"/>
      <c r="B832" s="96"/>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row>
    <row r="833" ht="15.75" customHeight="1">
      <c r="A833" s="95"/>
      <c r="B833" s="96"/>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row>
    <row r="834" ht="15.75" customHeight="1">
      <c r="A834" s="95"/>
      <c r="B834" s="96"/>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row>
    <row r="835" ht="15.75" customHeight="1">
      <c r="A835" s="95"/>
      <c r="B835" s="96"/>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row>
    <row r="836" ht="15.75" customHeight="1">
      <c r="A836" s="95"/>
      <c r="B836" s="96"/>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row>
    <row r="837" ht="15.75" customHeight="1">
      <c r="A837" s="95"/>
      <c r="B837" s="96"/>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row>
    <row r="838" ht="15.75" customHeight="1">
      <c r="A838" s="95"/>
      <c r="B838" s="96"/>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row>
    <row r="839" ht="15.75" customHeight="1">
      <c r="A839" s="95"/>
      <c r="B839" s="96"/>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row>
    <row r="840" ht="15.75" customHeight="1">
      <c r="A840" s="95"/>
      <c r="B840" s="96"/>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row>
    <row r="841" ht="15.75" customHeight="1">
      <c r="A841" s="95"/>
      <c r="B841" s="96"/>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row>
    <row r="842" ht="15.75" customHeight="1">
      <c r="A842" s="95"/>
      <c r="B842" s="96"/>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row>
    <row r="843" ht="15.75" customHeight="1">
      <c r="A843" s="95"/>
      <c r="B843" s="96"/>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row>
    <row r="844" ht="15.75" customHeight="1">
      <c r="A844" s="95"/>
      <c r="B844" s="96"/>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row>
    <row r="845" ht="15.75" customHeight="1">
      <c r="A845" s="95"/>
      <c r="B845" s="96"/>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row>
    <row r="846" ht="15.75" customHeight="1">
      <c r="A846" s="95"/>
      <c r="B846" s="96"/>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row>
    <row r="847" ht="15.75" customHeight="1">
      <c r="A847" s="95"/>
      <c r="B847" s="96"/>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row>
    <row r="848" ht="15.75" customHeight="1">
      <c r="A848" s="95"/>
      <c r="B848" s="96"/>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row>
    <row r="849" ht="15.75" customHeight="1">
      <c r="A849" s="95"/>
      <c r="B849" s="96"/>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row>
    <row r="850" ht="15.75" customHeight="1">
      <c r="A850" s="95"/>
      <c r="B850" s="96"/>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row>
    <row r="851" ht="15.75" customHeight="1">
      <c r="A851" s="95"/>
      <c r="B851" s="96"/>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row>
    <row r="852" ht="15.75" customHeight="1">
      <c r="A852" s="95"/>
      <c r="B852" s="96"/>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row>
    <row r="853" ht="15.75" customHeight="1">
      <c r="A853" s="95"/>
      <c r="B853" s="96"/>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row>
    <row r="854" ht="15.75" customHeight="1">
      <c r="A854" s="95"/>
      <c r="B854" s="96"/>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row>
    <row r="855" ht="15.75" customHeight="1">
      <c r="A855" s="95"/>
      <c r="B855" s="96"/>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row>
    <row r="856" ht="15.75" customHeight="1">
      <c r="A856" s="95"/>
      <c r="B856" s="96"/>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row>
    <row r="857" ht="15.75" customHeight="1">
      <c r="A857" s="95"/>
      <c r="B857" s="96"/>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row>
    <row r="858" ht="15.75" customHeight="1">
      <c r="A858" s="95"/>
      <c r="B858" s="96"/>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row>
    <row r="859" ht="15.75" customHeight="1">
      <c r="A859" s="95"/>
      <c r="B859" s="96"/>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row>
    <row r="860" ht="15.75" customHeight="1">
      <c r="A860" s="95"/>
      <c r="B860" s="96"/>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row>
    <row r="861" ht="15.75" customHeight="1">
      <c r="A861" s="95"/>
      <c r="B861" s="96"/>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row>
    <row r="862" ht="15.75" customHeight="1">
      <c r="A862" s="95"/>
      <c r="B862" s="96"/>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row>
    <row r="863" ht="15.75" customHeight="1">
      <c r="A863" s="95"/>
      <c r="B863" s="96"/>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row>
    <row r="864" ht="15.75" customHeight="1">
      <c r="A864" s="95"/>
      <c r="B864" s="96"/>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row>
    <row r="865" ht="15.75" customHeight="1">
      <c r="A865" s="95"/>
      <c r="B865" s="96"/>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row>
    <row r="866" ht="15.75" customHeight="1">
      <c r="A866" s="95"/>
      <c r="B866" s="96"/>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row>
    <row r="867" ht="15.75" customHeight="1">
      <c r="A867" s="95"/>
      <c r="B867" s="96"/>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row>
    <row r="868" ht="15.75" customHeight="1">
      <c r="A868" s="95"/>
      <c r="B868" s="96"/>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row>
    <row r="869" ht="15.75" customHeight="1">
      <c r="A869" s="95"/>
      <c r="B869" s="96"/>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row>
    <row r="870" ht="15.75" customHeight="1">
      <c r="A870" s="95"/>
      <c r="B870" s="96"/>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row>
    <row r="871" ht="15.75" customHeight="1">
      <c r="A871" s="95"/>
      <c r="B871" s="96"/>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row>
    <row r="872" ht="15.75" customHeight="1">
      <c r="A872" s="95"/>
      <c r="B872" s="96"/>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row>
    <row r="873" ht="15.75" customHeight="1">
      <c r="A873" s="95"/>
      <c r="B873" s="96"/>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row>
    <row r="874" ht="15.75" customHeight="1">
      <c r="A874" s="95"/>
      <c r="B874" s="96"/>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row>
    <row r="875" ht="15.75" customHeight="1">
      <c r="A875" s="95"/>
      <c r="B875" s="96"/>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row>
    <row r="876" ht="15.75" customHeight="1">
      <c r="A876" s="95"/>
      <c r="B876" s="96"/>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row>
    <row r="877" ht="15.75" customHeight="1">
      <c r="A877" s="95"/>
      <c r="B877" s="96"/>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row>
    <row r="878" ht="15.75" customHeight="1">
      <c r="A878" s="95"/>
      <c r="B878" s="96"/>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row>
    <row r="879" ht="15.75" customHeight="1">
      <c r="A879" s="95"/>
      <c r="B879" s="96"/>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row>
    <row r="880" ht="15.75" customHeight="1">
      <c r="A880" s="95"/>
      <c r="B880" s="96"/>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row>
    <row r="881" ht="15.75" customHeight="1">
      <c r="A881" s="95"/>
      <c r="B881" s="96"/>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row>
    <row r="882" ht="15.75" customHeight="1">
      <c r="A882" s="95"/>
      <c r="B882" s="96"/>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row>
    <row r="883" ht="15.75" customHeight="1">
      <c r="A883" s="95"/>
      <c r="B883" s="96"/>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row>
    <row r="884" ht="15.75" customHeight="1">
      <c r="A884" s="95"/>
      <c r="B884" s="96"/>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row>
    <row r="885" ht="15.75" customHeight="1">
      <c r="A885" s="95"/>
      <c r="B885" s="96"/>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row>
    <row r="886" ht="15.75" customHeight="1">
      <c r="A886" s="95"/>
      <c r="B886" s="96"/>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row>
    <row r="887" ht="15.75" customHeight="1">
      <c r="A887" s="95"/>
      <c r="B887" s="96"/>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row>
    <row r="888" ht="15.75" customHeight="1">
      <c r="A888" s="95"/>
      <c r="B888" s="96"/>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row>
    <row r="889" ht="15.75" customHeight="1">
      <c r="A889" s="95"/>
      <c r="B889" s="96"/>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row>
    <row r="890" ht="15.75" customHeight="1">
      <c r="A890" s="95"/>
      <c r="B890" s="96"/>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row>
    <row r="891" ht="15.75" customHeight="1">
      <c r="A891" s="95"/>
      <c r="B891" s="96"/>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row>
    <row r="892" ht="15.75" customHeight="1">
      <c r="A892" s="95"/>
      <c r="B892" s="96"/>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row>
    <row r="893" ht="15.75" customHeight="1">
      <c r="A893" s="95"/>
      <c r="B893" s="96"/>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row>
    <row r="894" ht="15.75" customHeight="1">
      <c r="A894" s="95"/>
      <c r="B894" s="96"/>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row>
    <row r="895" ht="15.75" customHeight="1">
      <c r="A895" s="95"/>
      <c r="B895" s="96"/>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row>
    <row r="896" ht="15.75" customHeight="1">
      <c r="A896" s="95"/>
      <c r="B896" s="96"/>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row>
    <row r="897" ht="15.75" customHeight="1">
      <c r="A897" s="95"/>
      <c r="B897" s="96"/>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row>
    <row r="898" ht="15.75" customHeight="1">
      <c r="A898" s="95"/>
      <c r="B898" s="96"/>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row>
    <row r="899" ht="15.75" customHeight="1">
      <c r="A899" s="95"/>
      <c r="B899" s="96"/>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row>
    <row r="900" ht="15.75" customHeight="1">
      <c r="A900" s="95"/>
      <c r="B900" s="96"/>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row>
    <row r="901" ht="15.75" customHeight="1">
      <c r="A901" s="95"/>
      <c r="B901" s="96"/>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row>
    <row r="902" ht="15.75" customHeight="1">
      <c r="A902" s="95"/>
      <c r="B902" s="96"/>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row>
    <row r="903" ht="15.75" customHeight="1">
      <c r="A903" s="95"/>
      <c r="B903" s="96"/>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row>
    <row r="904" ht="15.75" customHeight="1">
      <c r="A904" s="95"/>
      <c r="B904" s="96"/>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row>
    <row r="905" ht="15.75" customHeight="1">
      <c r="A905" s="95"/>
      <c r="B905" s="96"/>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row>
    <row r="906" ht="15.75" customHeight="1">
      <c r="A906" s="95"/>
      <c r="B906" s="96"/>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row>
    <row r="907" ht="15.75" customHeight="1">
      <c r="A907" s="95"/>
      <c r="B907" s="96"/>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row>
    <row r="908" ht="15.75" customHeight="1">
      <c r="A908" s="95"/>
      <c r="B908" s="96"/>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row>
    <row r="909" ht="15.75" customHeight="1">
      <c r="A909" s="95"/>
      <c r="B909" s="96"/>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row>
    <row r="910" ht="15.75" customHeight="1">
      <c r="A910" s="95"/>
      <c r="B910" s="96"/>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row>
    <row r="911" ht="15.75" customHeight="1">
      <c r="A911" s="95"/>
      <c r="B911" s="96"/>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row>
    <row r="912" ht="15.75" customHeight="1">
      <c r="A912" s="95"/>
      <c r="B912" s="96"/>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row>
    <row r="913" ht="15.75" customHeight="1">
      <c r="A913" s="95"/>
      <c r="B913" s="96"/>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row>
    <row r="914" ht="15.75" customHeight="1">
      <c r="A914" s="95"/>
      <c r="B914" s="96"/>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row>
    <row r="915" ht="15.75" customHeight="1">
      <c r="A915" s="95"/>
      <c r="B915" s="96"/>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row>
    <row r="916" ht="15.75" customHeight="1">
      <c r="A916" s="95"/>
      <c r="B916" s="96"/>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row>
    <row r="917" ht="15.75" customHeight="1">
      <c r="A917" s="95"/>
      <c r="B917" s="96"/>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row>
    <row r="918" ht="15.75" customHeight="1">
      <c r="A918" s="95"/>
      <c r="B918" s="96"/>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row>
    <row r="919" ht="15.75" customHeight="1">
      <c r="A919" s="95"/>
      <c r="B919" s="96"/>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row>
    <row r="920" ht="15.75" customHeight="1">
      <c r="A920" s="95"/>
      <c r="B920" s="96"/>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row>
    <row r="921" ht="15.75" customHeight="1">
      <c r="A921" s="95"/>
      <c r="B921" s="96"/>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row>
    <row r="922" ht="15.75" customHeight="1">
      <c r="A922" s="95"/>
      <c r="B922" s="96"/>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row>
    <row r="923" ht="15.75" customHeight="1">
      <c r="A923" s="95"/>
      <c r="B923" s="96"/>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row>
    <row r="924" ht="15.75" customHeight="1">
      <c r="A924" s="95"/>
      <c r="B924" s="96"/>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row>
    <row r="925" ht="15.75" customHeight="1">
      <c r="A925" s="95"/>
      <c r="B925" s="96"/>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row>
    <row r="926" ht="15.75" customHeight="1">
      <c r="A926" s="95"/>
      <c r="B926" s="96"/>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row>
    <row r="927" ht="15.75" customHeight="1">
      <c r="A927" s="95"/>
      <c r="B927" s="96"/>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row>
    <row r="928" ht="15.75" customHeight="1">
      <c r="A928" s="95"/>
      <c r="B928" s="96"/>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row>
    <row r="929" ht="15.75" customHeight="1">
      <c r="A929" s="95"/>
      <c r="B929" s="96"/>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row>
    <row r="930" ht="15.75" customHeight="1">
      <c r="A930" s="95"/>
      <c r="B930" s="96"/>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row>
    <row r="931" ht="15.75" customHeight="1">
      <c r="A931" s="95"/>
      <c r="B931" s="96"/>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row>
    <row r="932" ht="15.75" customHeight="1">
      <c r="A932" s="95"/>
      <c r="B932" s="96"/>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row>
    <row r="933" ht="15.75" customHeight="1">
      <c r="A933" s="95"/>
      <c r="B933" s="96"/>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row>
    <row r="934" ht="15.75" customHeight="1">
      <c r="A934" s="95"/>
      <c r="B934" s="96"/>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row>
    <row r="935" ht="15.75" customHeight="1">
      <c r="A935" s="95"/>
      <c r="B935" s="96"/>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row>
    <row r="936" ht="15.75" customHeight="1">
      <c r="A936" s="95"/>
      <c r="B936" s="96"/>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row>
    <row r="937" ht="15.75" customHeight="1">
      <c r="A937" s="95"/>
      <c r="B937" s="96"/>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row>
    <row r="938" ht="15.75" customHeight="1">
      <c r="A938" s="95"/>
      <c r="B938" s="96"/>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row>
    <row r="939" ht="15.75" customHeight="1">
      <c r="A939" s="95"/>
      <c r="B939" s="96"/>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row>
    <row r="940" ht="15.75" customHeight="1">
      <c r="A940" s="95"/>
      <c r="B940" s="96"/>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row>
    <row r="941" ht="15.75" customHeight="1">
      <c r="A941" s="95"/>
      <c r="B941" s="96"/>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row>
    <row r="942" ht="15.75" customHeight="1">
      <c r="A942" s="95"/>
      <c r="B942" s="96"/>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row>
    <row r="943" ht="15.75" customHeight="1">
      <c r="A943" s="95"/>
      <c r="B943" s="96"/>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row>
    <row r="944" ht="15.75" customHeight="1">
      <c r="A944" s="95"/>
      <c r="B944" s="96"/>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row>
    <row r="945" ht="15.75" customHeight="1">
      <c r="A945" s="95"/>
      <c r="B945" s="96"/>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row>
    <row r="946" ht="15.75" customHeight="1">
      <c r="A946" s="95"/>
      <c r="B946" s="96"/>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row>
    <row r="947" ht="15.75" customHeight="1">
      <c r="A947" s="95"/>
      <c r="B947" s="96"/>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row>
    <row r="948" ht="15.75" customHeight="1">
      <c r="A948" s="95"/>
      <c r="B948" s="96"/>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row>
    <row r="949" ht="15.75" customHeight="1">
      <c r="A949" s="95"/>
      <c r="B949" s="96"/>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row>
    <row r="950" ht="15.75" customHeight="1">
      <c r="A950" s="95"/>
      <c r="B950" s="96"/>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row>
    <row r="951" ht="15.75" customHeight="1">
      <c r="A951" s="95"/>
      <c r="B951" s="96"/>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row>
    <row r="952" ht="15.75" customHeight="1">
      <c r="A952" s="95"/>
      <c r="B952" s="96"/>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row>
    <row r="953" ht="15.75" customHeight="1">
      <c r="A953" s="95"/>
      <c r="B953" s="96"/>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row>
    <row r="954" ht="15.75" customHeight="1">
      <c r="A954" s="95"/>
      <c r="B954" s="96"/>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row>
    <row r="955" ht="15.75" customHeight="1">
      <c r="A955" s="95"/>
      <c r="B955" s="96"/>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row>
    <row r="956" ht="15.75" customHeight="1">
      <c r="A956" s="95"/>
      <c r="B956" s="96"/>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row>
    <row r="957" ht="15.75" customHeight="1">
      <c r="A957" s="95"/>
      <c r="B957" s="96"/>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row>
    <row r="958" ht="15.75" customHeight="1">
      <c r="A958" s="95"/>
      <c r="B958" s="96"/>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row>
    <row r="959" ht="15.75" customHeight="1">
      <c r="A959" s="95"/>
      <c r="B959" s="96"/>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row>
    <row r="960" ht="15.75" customHeight="1">
      <c r="A960" s="95"/>
      <c r="B960" s="96"/>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row>
    <row r="961" ht="15.75" customHeight="1">
      <c r="A961" s="95"/>
      <c r="B961" s="96"/>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row>
    <row r="962" ht="15.75" customHeight="1">
      <c r="A962" s="95"/>
      <c r="B962" s="96"/>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row>
    <row r="963" ht="15.75" customHeight="1">
      <c r="A963" s="95"/>
      <c r="B963" s="96"/>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row>
    <row r="964" ht="15.75" customHeight="1">
      <c r="A964" s="95"/>
      <c r="B964" s="96"/>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row>
    <row r="965" ht="15.75" customHeight="1">
      <c r="A965" s="95"/>
      <c r="B965" s="96"/>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row>
    <row r="966" ht="15.75" customHeight="1">
      <c r="A966" s="95"/>
      <c r="B966" s="96"/>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row>
    <row r="967" ht="15.75" customHeight="1">
      <c r="A967" s="95"/>
      <c r="B967" s="96"/>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row>
    <row r="968" ht="15.75" customHeight="1">
      <c r="A968" s="95"/>
      <c r="B968" s="96"/>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row>
    <row r="969" ht="15.75" customHeight="1">
      <c r="A969" s="95"/>
      <c r="B969" s="96"/>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row>
    <row r="970" ht="15.75" customHeight="1">
      <c r="A970" s="95"/>
      <c r="B970" s="96"/>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row>
    <row r="971" ht="15.75" customHeight="1">
      <c r="A971" s="95"/>
      <c r="B971" s="96"/>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row>
    <row r="972" ht="15.75" customHeight="1">
      <c r="A972" s="95"/>
      <c r="B972" s="96"/>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row>
    <row r="973" ht="15.75" customHeight="1">
      <c r="A973" s="95"/>
      <c r="B973" s="96"/>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row>
    <row r="974" ht="15.75" customHeight="1">
      <c r="A974" s="95"/>
      <c r="B974" s="96"/>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row>
    <row r="975" ht="15.75" customHeight="1">
      <c r="A975" s="95"/>
      <c r="B975" s="96"/>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row>
    <row r="976" ht="15.75" customHeight="1">
      <c r="A976" s="95"/>
      <c r="B976" s="96"/>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row>
    <row r="977" ht="15.75" customHeight="1">
      <c r="A977" s="95"/>
      <c r="B977" s="96"/>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row>
    <row r="978" ht="15.75" customHeight="1">
      <c r="A978" s="95"/>
      <c r="B978" s="96"/>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row>
    <row r="979" ht="15.75" customHeight="1">
      <c r="A979" s="95"/>
      <c r="B979" s="96"/>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row>
    <row r="980" ht="15.75" customHeight="1">
      <c r="A980" s="95"/>
      <c r="B980" s="96"/>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row>
    <row r="981" ht="15.75" customHeight="1">
      <c r="A981" s="95"/>
      <c r="B981" s="96"/>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row>
    <row r="982" ht="15.75" customHeight="1">
      <c r="A982" s="95"/>
      <c r="B982" s="96"/>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row>
    <row r="983" ht="15.75" customHeight="1">
      <c r="A983" s="95"/>
      <c r="B983" s="96"/>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row>
    <row r="984" ht="15.75" customHeight="1">
      <c r="A984" s="95"/>
      <c r="B984" s="96"/>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row>
    <row r="985" ht="15.75" customHeight="1">
      <c r="A985" s="95"/>
      <c r="B985" s="96"/>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row>
    <row r="986" ht="15.75" customHeight="1">
      <c r="A986" s="95"/>
      <c r="B986" s="96"/>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row>
    <row r="987" ht="15.75" customHeight="1">
      <c r="A987" s="95"/>
      <c r="B987" s="96"/>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row>
    <row r="988" ht="15.75" customHeight="1">
      <c r="A988" s="95"/>
      <c r="B988" s="96"/>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row>
    <row r="989" ht="15.75" customHeight="1">
      <c r="A989" s="95"/>
      <c r="B989" s="96"/>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row>
    <row r="990" ht="15.75" customHeight="1">
      <c r="A990" s="95"/>
      <c r="B990" s="96"/>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row>
    <row r="991" ht="15.75" customHeight="1">
      <c r="A991" s="95"/>
      <c r="B991" s="96"/>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row>
    <row r="992" ht="15.75" customHeight="1">
      <c r="A992" s="95"/>
      <c r="B992" s="96"/>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row>
    <row r="993" ht="15.75" customHeight="1">
      <c r="A993" s="95"/>
      <c r="B993" s="96"/>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row>
    <row r="994" ht="15.75" customHeight="1">
      <c r="A994" s="95"/>
      <c r="B994" s="96"/>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row>
    <row r="995" ht="15.75" customHeight="1">
      <c r="A995" s="95"/>
      <c r="B995" s="96"/>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row>
    <row r="996" ht="15.75" customHeight="1">
      <c r="A996" s="95"/>
      <c r="B996" s="96"/>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row>
    <row r="997" ht="15.75" customHeight="1">
      <c r="A997" s="95"/>
      <c r="B997" s="96"/>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row>
    <row r="998" ht="15.75" customHeight="1">
      <c r="A998" s="95"/>
      <c r="B998" s="96"/>
      <c r="C998" s="95"/>
      <c r="D998" s="95"/>
      <c r="E998" s="95"/>
      <c r="F998" s="95"/>
      <c r="G998" s="95"/>
      <c r="H998" s="95"/>
      <c r="I998" s="95"/>
      <c r="J998" s="95"/>
      <c r="K998" s="95"/>
      <c r="L998" s="95"/>
      <c r="M998" s="95"/>
      <c r="N998" s="95"/>
      <c r="O998" s="95"/>
      <c r="P998" s="95"/>
      <c r="Q998" s="95"/>
      <c r="R998" s="95"/>
      <c r="S998" s="95"/>
      <c r="T998" s="95"/>
      <c r="U998" s="95"/>
      <c r="V998" s="95"/>
      <c r="W998" s="95"/>
      <c r="X998" s="95"/>
      <c r="Y998" s="95"/>
      <c r="Z998" s="95"/>
    </row>
    <row r="999" ht="15.75" customHeight="1">
      <c r="A999" s="95"/>
      <c r="B999" s="96"/>
      <c r="C999" s="95"/>
      <c r="D999" s="95"/>
      <c r="E999" s="95"/>
      <c r="F999" s="95"/>
      <c r="G999" s="95"/>
      <c r="H999" s="95"/>
      <c r="I999" s="95"/>
      <c r="J999" s="95"/>
      <c r="K999" s="95"/>
      <c r="L999" s="95"/>
      <c r="M999" s="95"/>
      <c r="N999" s="95"/>
      <c r="O999" s="95"/>
      <c r="P999" s="95"/>
      <c r="Q999" s="95"/>
      <c r="R999" s="95"/>
      <c r="S999" s="95"/>
      <c r="T999" s="95"/>
      <c r="U999" s="95"/>
      <c r="V999" s="95"/>
      <c r="W999" s="95"/>
      <c r="X999" s="95"/>
      <c r="Y999" s="95"/>
      <c r="Z999" s="95"/>
    </row>
    <row r="1000" ht="15.75" customHeight="1">
      <c r="A1000" s="95"/>
      <c r="B1000" s="96"/>
      <c r="C1000" s="95"/>
      <c r="D1000" s="95"/>
      <c r="E1000" s="95"/>
      <c r="F1000" s="95"/>
      <c r="G1000" s="95"/>
      <c r="H1000" s="95"/>
      <c r="I1000" s="95"/>
      <c r="J1000" s="95"/>
      <c r="K1000" s="95"/>
      <c r="L1000" s="95"/>
      <c r="M1000" s="95"/>
      <c r="N1000" s="95"/>
      <c r="O1000" s="95"/>
      <c r="P1000" s="95"/>
      <c r="Q1000" s="95"/>
      <c r="R1000" s="95"/>
      <c r="S1000" s="95"/>
      <c r="T1000" s="95"/>
      <c r="U1000" s="95"/>
      <c r="V1000" s="95"/>
      <c r="W1000" s="95"/>
      <c r="X1000" s="95"/>
      <c r="Y1000" s="95"/>
      <c r="Z1000" s="95"/>
    </row>
  </sheetData>
  <mergeCells count="10">
    <mergeCell ref="F82:H82"/>
    <mergeCell ref="F83:H83"/>
    <mergeCell ref="F84:H84"/>
    <mergeCell ref="B3:J3"/>
    <mergeCell ref="B24:H24"/>
    <mergeCell ref="B53:H53"/>
    <mergeCell ref="B69:E69"/>
    <mergeCell ref="B78:H78"/>
    <mergeCell ref="F80:H80"/>
    <mergeCell ref="F81:H81"/>
  </mergeCells>
  <hyperlinks>
    <hyperlink r:id="rId1" ref="F81"/>
  </hyperlinks>
  <printOptions/>
  <pageMargins bottom="0.75" footer="0.0" header="0.0" left="0.7" right="0.7" top="0.75"/>
  <pageSetup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sheetPr>
  <sheetViews>
    <sheetView workbookViewId="0"/>
  </sheetViews>
  <sheetFormatPr customHeight="1" defaultColWidth="10.1" defaultRowHeight="15.0"/>
  <cols>
    <col customWidth="1" min="1" max="1" width="3.8"/>
    <col customWidth="1" min="2" max="2" width="3.9"/>
    <col customWidth="1" min="3" max="3" width="15.0"/>
    <col customWidth="1" min="4" max="4" width="15.2"/>
    <col customWidth="1" min="5" max="18" width="12.8"/>
    <col customWidth="1" min="19" max="26" width="11.5"/>
  </cols>
  <sheetData>
    <row r="1">
      <c r="A1" s="114"/>
      <c r="B1" s="115" t="s">
        <v>176</v>
      </c>
      <c r="C1" s="98"/>
      <c r="D1" s="98"/>
      <c r="E1" s="98"/>
      <c r="F1" s="98"/>
      <c r="G1" s="98"/>
      <c r="H1" s="98"/>
      <c r="I1" s="98"/>
      <c r="J1" s="98"/>
      <c r="K1" s="98"/>
      <c r="L1" s="98"/>
      <c r="M1" s="98"/>
      <c r="N1" s="98"/>
      <c r="O1" s="98"/>
      <c r="P1" s="98"/>
      <c r="Q1" s="98"/>
      <c r="R1" s="98"/>
      <c r="S1" s="114"/>
      <c r="T1" s="114"/>
      <c r="U1" s="114"/>
      <c r="V1" s="114"/>
      <c r="W1" s="114"/>
      <c r="X1" s="114"/>
      <c r="Y1" s="114"/>
      <c r="Z1" s="114"/>
    </row>
    <row r="2">
      <c r="A2" s="114"/>
      <c r="B2" s="116"/>
      <c r="C2" s="116"/>
      <c r="D2" s="116"/>
      <c r="E2" s="116"/>
      <c r="F2" s="116"/>
      <c r="G2" s="116"/>
      <c r="H2" s="116"/>
      <c r="I2" s="116"/>
      <c r="J2" s="116"/>
      <c r="K2" s="116"/>
      <c r="L2" s="116"/>
      <c r="M2" s="116"/>
      <c r="N2" s="116"/>
      <c r="O2" s="116"/>
      <c r="P2" s="116"/>
      <c r="Q2" s="116"/>
      <c r="R2" s="116"/>
      <c r="S2" s="114"/>
      <c r="T2" s="114"/>
      <c r="U2" s="114"/>
      <c r="V2" s="114"/>
      <c r="W2" s="114"/>
      <c r="X2" s="114"/>
      <c r="Y2" s="114"/>
      <c r="Z2" s="114"/>
    </row>
    <row r="3">
      <c r="A3" s="114"/>
      <c r="B3" s="99" t="s">
        <v>177</v>
      </c>
      <c r="C3" s="99" t="s">
        <v>178</v>
      </c>
      <c r="D3" s="99" t="s">
        <v>179</v>
      </c>
      <c r="E3" s="99" t="s">
        <v>180</v>
      </c>
      <c r="F3" s="99" t="s">
        <v>181</v>
      </c>
      <c r="G3" s="99" t="s">
        <v>182</v>
      </c>
      <c r="H3" s="99" t="s">
        <v>183</v>
      </c>
      <c r="I3" s="99" t="s">
        <v>184</v>
      </c>
      <c r="J3" s="99" t="s">
        <v>95</v>
      </c>
      <c r="K3" s="99" t="s">
        <v>96</v>
      </c>
      <c r="L3" s="99" t="s">
        <v>118</v>
      </c>
      <c r="M3" s="99" t="s">
        <v>185</v>
      </c>
      <c r="N3" s="99" t="s">
        <v>186</v>
      </c>
      <c r="O3" s="99" t="s">
        <v>187</v>
      </c>
      <c r="P3" s="99" t="s">
        <v>188</v>
      </c>
      <c r="Q3" s="99" t="s">
        <v>189</v>
      </c>
      <c r="R3" s="99" t="s">
        <v>190</v>
      </c>
      <c r="S3" s="114"/>
      <c r="T3" s="114"/>
      <c r="U3" s="114"/>
      <c r="V3" s="114"/>
      <c r="W3" s="114"/>
      <c r="X3" s="114"/>
      <c r="Y3" s="114"/>
      <c r="Z3" s="114"/>
    </row>
    <row r="4" ht="15.0" customHeight="1">
      <c r="A4" s="114"/>
      <c r="B4" s="117">
        <v>1.0</v>
      </c>
      <c r="C4" s="118"/>
      <c r="D4" s="119"/>
      <c r="E4" s="120"/>
      <c r="F4" s="121"/>
      <c r="G4" s="120"/>
      <c r="H4" s="122"/>
      <c r="I4" s="122"/>
      <c r="J4" s="123"/>
      <c r="K4" s="122"/>
      <c r="L4" s="122"/>
      <c r="M4" s="122"/>
      <c r="N4" s="122"/>
      <c r="O4" s="122"/>
      <c r="P4" s="122"/>
      <c r="Q4" s="122"/>
      <c r="R4" s="124">
        <f>SUM(N20,O20,P20,Q20)/1000</f>
        <v>0.4236824116</v>
      </c>
      <c r="S4" s="114"/>
      <c r="T4" s="114"/>
      <c r="U4" s="114"/>
      <c r="V4" s="114"/>
      <c r="W4" s="114"/>
      <c r="X4" s="114"/>
      <c r="Y4" s="114"/>
      <c r="Z4" s="114"/>
    </row>
    <row r="5" ht="15.0" customHeight="1">
      <c r="A5" s="114"/>
      <c r="B5" s="117">
        <v>2.0</v>
      </c>
      <c r="C5" s="118"/>
      <c r="D5" s="119"/>
      <c r="E5" s="120"/>
      <c r="F5" s="121"/>
      <c r="G5" s="120"/>
      <c r="H5" s="122"/>
      <c r="I5" s="122"/>
      <c r="J5" s="123"/>
      <c r="K5" s="122"/>
      <c r="L5" s="122"/>
      <c r="M5" s="122"/>
      <c r="N5" s="122"/>
      <c r="O5" s="122"/>
      <c r="P5" s="122"/>
      <c r="Q5" s="122"/>
      <c r="R5" s="125"/>
      <c r="S5" s="114"/>
      <c r="T5" s="114"/>
      <c r="U5" s="114"/>
      <c r="V5" s="114"/>
      <c r="W5" s="114"/>
      <c r="X5" s="114"/>
      <c r="Y5" s="114"/>
      <c r="Z5" s="114"/>
    </row>
    <row r="6" ht="15.0" customHeight="1">
      <c r="A6" s="114"/>
      <c r="B6" s="117">
        <v>3.0</v>
      </c>
      <c r="C6" s="118"/>
      <c r="D6" s="119"/>
      <c r="E6" s="120"/>
      <c r="F6" s="121"/>
      <c r="G6" s="120"/>
      <c r="H6" s="122"/>
      <c r="I6" s="122"/>
      <c r="J6" s="123"/>
      <c r="K6" s="122"/>
      <c r="L6" s="122"/>
      <c r="M6" s="122"/>
      <c r="N6" s="122"/>
      <c r="O6" s="122"/>
      <c r="P6" s="122"/>
      <c r="Q6" s="122"/>
      <c r="R6" s="125"/>
      <c r="S6" s="114"/>
      <c r="T6" s="114"/>
      <c r="U6" s="114"/>
      <c r="V6" s="114"/>
      <c r="W6" s="114"/>
      <c r="X6" s="114"/>
      <c r="Y6" s="114"/>
      <c r="Z6" s="114"/>
    </row>
    <row r="7" ht="15.0" customHeight="1">
      <c r="A7" s="114"/>
      <c r="B7" s="117">
        <v>4.0</v>
      </c>
      <c r="C7" s="126"/>
      <c r="D7" s="127"/>
      <c r="E7" s="120"/>
      <c r="F7" s="121"/>
      <c r="G7" s="120"/>
      <c r="H7" s="122"/>
      <c r="I7" s="122"/>
      <c r="J7" s="123"/>
      <c r="K7" s="122"/>
      <c r="L7" s="122"/>
      <c r="M7" s="122"/>
      <c r="N7" s="122"/>
      <c r="O7" s="122"/>
      <c r="P7" s="122"/>
      <c r="Q7" s="122"/>
      <c r="R7" s="125"/>
      <c r="S7" s="114"/>
      <c r="T7" s="114"/>
      <c r="U7" s="114"/>
      <c r="V7" s="114"/>
      <c r="W7" s="114"/>
      <c r="X7" s="114"/>
      <c r="Y7" s="114"/>
      <c r="Z7" s="114"/>
    </row>
    <row r="8" ht="15.0" customHeight="1">
      <c r="A8" s="114"/>
      <c r="B8" s="117">
        <v>5.0</v>
      </c>
      <c r="C8" s="126" t="s">
        <v>100</v>
      </c>
      <c r="D8" s="127">
        <v>44.0</v>
      </c>
      <c r="E8" s="120">
        <f t="shared" ref="E8:E19" si="1">D8*3.78541</f>
        <v>166.55804</v>
      </c>
      <c r="F8" s="121">
        <f>IF($C8="Kerosene",Factores!$D$6,IF($C8="Combustoleo",Factores!$D$7,IF($C8="Crudo de Castilla",Factores!$D$8,IF($C8="Avigas",Factores!$D$9,IF($C8="Jet A1",Factores!$D$10,IF($C8="Biodiesel palma",Factores!$D$11,IF($C8="Etanol Anhidro",Factores!$D$12,IF($C8="Fuel Oil # 4 - Ecopetrol",Factores!$D$13, IF($C8="Gasolina Motor",Factores!$D$14,IF($C8="Diesel Marino",Factores!$D$15,IF($C8="Diesel B2",Factores!$D$16,IF($C8="Gasolina E10 (Comercial)",Factores!$D$17,IF($C8="GLP Cartagena",Factores!$D$18,IF($C8="GLP Barrancabermeja",Factores!$D$19,IF($C8="GLP Cusiana",Factores!$D$20,IF($C8="GLP Genérico",Factores!$D$21, "0"))))))))))))))))</f>
        <v>0.803</v>
      </c>
      <c r="G8" s="120">
        <f t="shared" ref="G8:G19" si="2">E8*F8</f>
        <v>133.7461061</v>
      </c>
      <c r="H8" s="122">
        <f>IF($C8="Kerosene",Factores!$E$6,IF($C8="Combustoleo",Factores!$E$7,IF($C8="Crudo de Castilla",Factores!$E$8,IF($C8="Avigas",Factores!$E$9,IF($C8="Jet A1",Factores!$E$10,IF($C8="Biodiesel palma",Factores!$E$11,IF($C8="Etanol Anhidro",Factores!$E$12,IF($C8="Fuel Oil # 4 - Ecopetrol",Factores!$E$13, IF($C8="Gasolina Motor",Factores!$E$14,IF($C8="Diesel Marino",Factores!$E$15,IF($C8="Diesel B2",Factores!$E$16,IF($C8="Gasolina E10 (Comercial)",Factores!$E$17,IF($C8="GLP Cartagena",Factores!$E$18,IF($C8="GLP Barrancabermeja",Factores!$E$19,IF($C8="GLP Cusiana",Factores!$E$20,IF($C8="GLP Genérico",Factores!$E$21, "0"))))))))))))))))</f>
        <v>42.8168</v>
      </c>
      <c r="I8" s="122">
        <f t="shared" ref="I8:I19" si="3">(H8*G8)/1000000</f>
        <v>0.005726580277</v>
      </c>
      <c r="J8" s="123">
        <f>IF($C8="Kerosene",Factores!$F$6,IF($C8="Combustoleo",Factores!$F$7,IF($C8="Crudo de Castilla",Factores!$F$8,IF($C8="Avigas",Factores!$F$9,IF($C8="Jet A1",Factores!$F$10,IF($C8="Biodiesel palma",Factores!$F$11,IF($C8="Etanol Anhidro",Factores!$F$12,IF($C8="Fuel Oil # 4 - Ecopetrol",Factores!$F$13, IF($C8="Gasolina Motor",Factores!$F$14,IF($C8="Diesel Marino",Factores!$F$15,IF($C8="Diesel B2",Factores!$F$16,IF($C8="Gasolina E10 (Comercial)",Factores!$F$17,IF($C8="GLP Cartagena",Factores!$F$18,IF($C8="GLP Barrancabermeja",Factores!$F$19,IF($C8="GLP Cusiana",Factores!$F$20,IF($C8="GLP Genérico",Factores!$F$21, "0"))))))))))))))))</f>
        <v>73939.639</v>
      </c>
      <c r="K8" s="122">
        <f>IF($C8="Kerosene",Factores!$G$6,IF($C8="Combustoleo",Factores!$G$7,IF($C8="Crudo de Castilla",Factores!$G$8,IF($C8="Avigas",Factores!$G$9,IF($C8="Jet A1",Factores!$G$10,IF($C8="Biodiesel palma",Factores!$G$11,IF($C8="Etanol Anhidro",Factores!$G$12,IF($C8="Fuel Oil # 4 - Ecopetrol",Factores!$G$13, IF($C8="Gasolina Motor",Factores!$G$14,IF($C8="Diesel Marino",Factores!$G$15,IF($C8="Diesel B2",Factores!$G$16,IF($C8="Gasolina E10 (Comercial)",Factores!$G$17,IF($C8="GLP Cartagena",Factores!$G$18,IF($C8="GLP Barrancabermeja",Factores!$G$19,IF($C8="GLP Cusiana",Factores!$G$20,IF($C8="GLP Genérico",Factores!$G$21, "0"))))))))))))))))</f>
        <v>3</v>
      </c>
      <c r="L8" s="122">
        <f>IF($C8="Kerosene",Factores!$H$6,IF($C8="Combustoleo",Factores!$H$7,IF($C8="Crudo de Castilla",Factores!$H$8,IF($C8="Avigas",Factores!$H$9,IF($C8="Jet A1",Factores!$H$10,IF($C8="Biodiesel palma",Factores!$H$11,IF($C8="Etanol Anhidro",Factores!$H$12,IF($C8="Fuel Oil # 4 - Ecopetrol",Factores!$H$13, IF($C8="Gasolina Motor",Factores!$H$14,IF($C8="Diesel Marino",Factores!$H$15,IF($C8="Diesel B2",Factores!$H$16,IF($C8="Gasolina E10 (Comercial)",Factores!$H$17,IF($C8="GLP Cartagena",Factores!$H$18,IF($C8="GLP Barrancabermeja",Factores!$H$19,IF($C8="GLP Cusiana",Factores!$H$20,IF($C8="GLP Genérico",Factores!$H$21, "0"))))))))))))))))</f>
        <v>0.6</v>
      </c>
      <c r="M8" s="122">
        <f>IF($C8="Kerosene",Factores!$J$6,IF($C8="Combustoleo",Factores!$J$7,IF($C8="Crudo de Castilla",Factores!$J$8,IF($C8="Avigas",Factores!$J$9,IF($C8="Jet A1",Factores!$J$10,IF($C8="Biodiesel palma",Factores!$J$11,IF($C8="Etanol Anhidro",Factores!$J$12,IF($C8="Fuel Oil # 4 - Ecopetrol",Factores!$J$13, IF($C8="Gasolina Motor",Factores!$J$14,IF($C8="Diesel Marino",Factores!$J$15,IF($C8="Diesel B2",Factores!$J$16,IF($C8="Gasolina E10 (Comercial)",Factores!$J$17,IF($C8="GLP Cartagena",Factores!$J$18,IF($C8="GLP Barrancabermeja",Factores!$J$19,IF($C8="GLP Cusiana",Factores!$J$20,IF($C8="GLP Genérico",Factores!$J$21, "0"))))))))))))))))</f>
        <v>42.0002</v>
      </c>
      <c r="N8" s="122">
        <f t="shared" ref="N8:N19" si="4">$J8*$I8</f>
        <v>423.4212784</v>
      </c>
      <c r="O8" s="122">
        <f t="shared" ref="O8:O19" si="5">$K8*$I8</f>
        <v>0.01717974083</v>
      </c>
      <c r="P8" s="122">
        <f t="shared" ref="P8:P19" si="6">$I8*$L8</f>
        <v>0.003435948166</v>
      </c>
      <c r="Q8" s="122">
        <f t="shared" ref="Q8:Q19" si="7">$I8*$M8</f>
        <v>0.2405175169</v>
      </c>
      <c r="R8" s="125"/>
      <c r="S8" s="114"/>
      <c r="T8" s="114"/>
      <c r="U8" s="114"/>
      <c r="V8" s="114"/>
      <c r="W8" s="114"/>
      <c r="X8" s="114"/>
      <c r="Y8" s="114"/>
      <c r="Z8" s="114"/>
    </row>
    <row r="9" ht="15.0" customHeight="1">
      <c r="A9" s="114"/>
      <c r="B9" s="117">
        <v>6.0</v>
      </c>
      <c r="C9" s="118"/>
      <c r="D9" s="119"/>
      <c r="E9" s="120">
        <f t="shared" si="1"/>
        <v>0</v>
      </c>
      <c r="F9" s="121" t="str">
        <f>IF($C9="Kerosene",Factores!$D$6,IF($C9="Combustoleo",Factores!$D$7,IF($C9="Crudo de Castilla",Factores!$D$8,IF($C9="Avigas",Factores!$D$9,IF($C9="Jet A1",Factores!$D$10,IF($C9="Biodiesel palma",Factores!$D$11,IF($C9="Etanol Anhidro",Factores!$D$12,IF($C9="Fuel Oil # 4 - Ecopetrol",Factores!$D$13, IF($C9="Gasolina Motor",Factores!$D$14,IF($C9="Diesel Marino",Factores!$D$15,IF($C9="Diesel B2",Factores!$D$16,IF($C9="Gasolina E10 (Comercial)",Factores!$D$17,IF($C9="GLP Cartagena",Factores!$D$18,IF($C9="GLP Barrancabermeja",Factores!$D$19,IF($C9="GLP Cusiana",Factores!$D$20,IF($C9="GLP Genérico",Factores!$D$21, "0"))))))))))))))))</f>
        <v>0</v>
      </c>
      <c r="G9" s="120">
        <f t="shared" si="2"/>
        <v>0</v>
      </c>
      <c r="H9" s="122" t="str">
        <f>IF($C9="Kerosene",Factores!$E$6,IF($C9="Combustoleo",Factores!$E$7,IF($C9="Crudo de Castilla",Factores!$E$8,IF($C9="Avigas",Factores!$E$9,IF($C9="Jet A1",Factores!$E$10,IF($C9="Biodiesel palma",Factores!$E$11,IF($C9="Etanol Anhidro",Factores!$E$12,IF($C9="Fuel Oil # 4 - Ecopetrol",Factores!$E$13, IF($C9="Gasolina Motor",Factores!$E$14,IF($C9="Diesel Marino",Factores!$E$15,IF($C9="Diesel B2",Factores!$E$16,IF($C9="Gasolina E10 (Comercial)",Factores!$E$17,IF($C9="GLP Cartagena",Factores!$E$18,IF($C9="GLP Barrancabermeja",Factores!$E$19,IF($C9="GLP Cusiana",Factores!$E$20,IF($C9="GLP Genérico",Factores!$E$21, "0"))))))))))))))))</f>
        <v>0</v>
      </c>
      <c r="I9" s="122">
        <f t="shared" si="3"/>
        <v>0</v>
      </c>
      <c r="J9" s="123" t="str">
        <f>IF($C9="Kerosene",Factores!$F$6,IF($C9="Combustoleo",Factores!$F$7,IF($C9="Crudo de Castilla",Factores!$F$8,IF($C9="Avigas",Factores!$F$9,IF($C9="Jet A1",Factores!$F$10,IF($C9="Biodiesel palma",Factores!$F$11,IF($C9="Etanol Anhidro",Factores!$F$12,IF($C9="Fuel Oil # 4 - Ecopetrol",Factores!$F$13, IF($C9="Gasolina Motor",Factores!$F$14,IF($C9="Diesel Marino",Factores!$F$15,IF($C9="Diesel B2",Factores!$F$16,IF($C9="Gasolina E10 (Comercial)",Factores!$F$17,IF($C9="GLP Cartagena",Factores!$F$18,IF($C9="GLP Barrancabermeja",Factores!$F$19,IF($C9="GLP Cusiana",Factores!$F$20,IF($C9="GLP Genérico",Factores!$F$21, "0"))))))))))))))))</f>
        <v>0</v>
      </c>
      <c r="K9" s="122" t="str">
        <f>IF($C9="Kerosene",Factores!$G$6,IF($C9="Combustoleo",Factores!$G$7,IF($C9="Crudo de Castilla",Factores!$G$8,IF($C9="Avigas",Factores!$G$9,IF($C9="Jet A1",Factores!$G$10,IF($C9="Biodiesel palma",Factores!$G$11,IF($C9="Etanol Anhidro",Factores!$G$12,IF($C9="Fuel Oil # 4 - Ecopetrol",Factores!$G$13, IF($C9="Gasolina Motor",Factores!$G$14,IF($C9="Diesel Marino",Factores!$G$15,IF($C9="Diesel B2",Factores!$G$16,IF($C9="Gasolina E10 (Comercial)",Factores!$G$17,IF($C9="GLP Cartagena",Factores!$G$18,IF($C9="GLP Barrancabermeja",Factores!$G$19,IF($C9="GLP Cusiana",Factores!$G$20,IF($C9="GLP Genérico",Factores!$G$21, "0"))))))))))))))))</f>
        <v>0</v>
      </c>
      <c r="L9" s="122" t="str">
        <f>IF($C9="Kerosene",Factores!$H$6,IF($C9="Combustoleo",Factores!$H$7,IF($C9="Crudo de Castilla",Factores!$H$8,IF($C9="Avigas",Factores!$H$9,IF($C9="Jet A1",Factores!$H$10,IF($C9="Biodiesel palma",Factores!$H$11,IF($C9="Etanol Anhidro",Factores!$H$12,IF($C9="Fuel Oil # 4 - Ecopetrol",Factores!$H$13, IF($C9="Gasolina Motor",Factores!$H$14,IF($C9="Diesel Marino",Factores!$H$15,IF($C9="Diesel B2",Factores!$H$16,IF($C9="Gasolina E10 (Comercial)",Factores!$H$17,IF($C9="GLP Cartagena",Factores!$H$18,IF($C9="GLP Barrancabermeja",Factores!$H$19,IF($C9="GLP Cusiana",Factores!$H$20,IF($C9="GLP Genérico",Factores!$H$21, "0"))))))))))))))))</f>
        <v>0</v>
      </c>
      <c r="M9" s="122" t="str">
        <f>IF($C9="Kerosene",Factores!$J$6,IF($C9="Combustoleo",Factores!$J$7,IF($C9="Crudo de Castilla",Factores!$J$8,IF($C9="Avigas",Factores!$J$9,IF($C9="Jet A1",Factores!$J$10,IF($C9="Biodiesel palma",Factores!$J$11,IF($C9="Etanol Anhidro",Factores!$J$12,IF($C9="Fuel Oil # 4 - Ecopetrol",Factores!$J$13, IF($C9="Gasolina Motor",Factores!$J$14,IF($C9="Diesel Marino",Factores!$J$15,IF($C9="Diesel B2",Factores!$J$16,IF($C9="Gasolina E10 (Comercial)",Factores!$J$17,IF($C9="GLP Cartagena",Factores!$J$18,IF($C9="GLP Barrancabermeja",Factores!$J$19,IF($C9="GLP Cusiana",Factores!$J$20,IF($C9="GLP Genérico",Factores!$J$21, "0"))))))))))))))))</f>
        <v>0</v>
      </c>
      <c r="N9" s="122">
        <f t="shared" si="4"/>
        <v>0</v>
      </c>
      <c r="O9" s="122">
        <f t="shared" si="5"/>
        <v>0</v>
      </c>
      <c r="P9" s="122">
        <f t="shared" si="6"/>
        <v>0</v>
      </c>
      <c r="Q9" s="122">
        <f t="shared" si="7"/>
        <v>0</v>
      </c>
      <c r="R9" s="125"/>
      <c r="S9" s="114"/>
      <c r="T9" s="114"/>
      <c r="U9" s="114"/>
      <c r="V9" s="114"/>
      <c r="W9" s="114"/>
      <c r="X9" s="114"/>
      <c r="Y9" s="114"/>
      <c r="Z9" s="114"/>
    </row>
    <row r="10" ht="15.0" customHeight="1">
      <c r="A10" s="114"/>
      <c r="B10" s="117">
        <v>7.0</v>
      </c>
      <c r="C10" s="118"/>
      <c r="D10" s="119"/>
      <c r="E10" s="120">
        <f t="shared" si="1"/>
        <v>0</v>
      </c>
      <c r="F10" s="121" t="str">
        <f>IF($C10="Kerosene",Factores!$D$6,IF($C10="Combustoleo",Factores!$D$7,IF($C10="Crudo de Castilla",Factores!$D$8,IF($C10="Avigas",Factores!$D$9,IF($C10="Jet A1",Factores!$D$10,IF($C10="Biodiesel palma",Factores!$D$11,IF($C10="Etanol Anhidro",Factores!$D$12,IF($C10="Fuel Oil # 4 - Ecopetrol",Factores!$D$13, IF($C10="Gasolina Motor",Factores!$D$14,IF($C10="Diesel Marino",Factores!$D$15,IF($C10="Diesel B2",Factores!$D$16,IF($C10="Gasolina E10 (Comercial)",Factores!$D$17,IF($C10="GLP Cartagena",Factores!$D$18,IF($C10="GLP Barrancabermeja",Factores!$D$19,IF($C10="GLP Cusiana",Factores!$D$20,IF($C10="GLP Genérico",Factores!$D$21, "0"))))))))))))))))</f>
        <v>0</v>
      </c>
      <c r="G10" s="120">
        <f t="shared" si="2"/>
        <v>0</v>
      </c>
      <c r="H10" s="122" t="str">
        <f>IF($C10="Kerosene",Factores!$E$6,IF($C10="Combustoleo",Factores!$E$7,IF($C10="Crudo de Castilla",Factores!$E$8,IF($C10="Avigas",Factores!$E$9,IF($C10="Jet A1",Factores!$E$10,IF($C10="Biodiesel palma",Factores!$E$11,IF($C10="Etanol Anhidro",Factores!$E$12,IF($C10="Fuel Oil # 4 - Ecopetrol",Factores!$E$13, IF($C10="Gasolina Motor",Factores!$E$14,IF($C10="Diesel Marino",Factores!$E$15,IF($C10="Diesel B2",Factores!$E$16,IF($C10="Gasolina E10 (Comercial)",Factores!$E$17,IF($C10="GLP Cartagena",Factores!$E$18,IF($C10="GLP Barrancabermeja",Factores!$E$19,IF($C10="GLP Cusiana",Factores!$E$20,IF($C10="GLP Genérico",Factores!$E$21, "0"))))))))))))))))</f>
        <v>0</v>
      </c>
      <c r="I10" s="122">
        <f t="shared" si="3"/>
        <v>0</v>
      </c>
      <c r="J10" s="123" t="str">
        <f>IF($C10="Kerosene",Factores!$F$6,IF($C10="Combustoleo",Factores!$F$7,IF($C10="Crudo de Castilla",Factores!$F$8,IF($C10="Avigas",Factores!$F$9,IF($C10="Jet A1",Factores!$F$10,IF($C10="Biodiesel palma",Factores!$F$11,IF($C10="Etanol Anhidro",Factores!$F$12,IF($C10="Fuel Oil # 4 - Ecopetrol",Factores!$F$13, IF($C10="Gasolina Motor",Factores!$F$14,IF($C10="Diesel Marino",Factores!$F$15,IF($C10="Diesel B2",Factores!$F$16,IF($C10="Gasolina E10 (Comercial)",Factores!$F$17,IF($C10="GLP Cartagena",Factores!$F$18,IF($C10="GLP Barrancabermeja",Factores!$F$19,IF($C10="GLP Cusiana",Factores!$F$20,IF($C10="GLP Genérico",Factores!$F$21, "0"))))))))))))))))</f>
        <v>0</v>
      </c>
      <c r="K10" s="122" t="str">
        <f>IF($C10="Kerosene",Factores!$G$6,IF($C10="Combustoleo",Factores!$G$7,IF($C10="Crudo de Castilla",Factores!$G$8,IF($C10="Avigas",Factores!$G$9,IF($C10="Jet A1",Factores!$G$10,IF($C10="Biodiesel palma",Factores!$G$11,IF($C10="Etanol Anhidro",Factores!$G$12,IF($C10="Fuel Oil # 4 - Ecopetrol",Factores!$G$13, IF($C10="Gasolina Motor",Factores!$G$14,IF($C10="Diesel Marino",Factores!$G$15,IF($C10="Diesel B2",Factores!$G$16,IF($C10="Gasolina E10 (Comercial)",Factores!$G$17,IF($C10="GLP Cartagena",Factores!$G$18,IF($C10="GLP Barrancabermeja",Factores!$G$19,IF($C10="GLP Cusiana",Factores!$G$20,IF($C10="GLP Genérico",Factores!$G$21, "0"))))))))))))))))</f>
        <v>0</v>
      </c>
      <c r="L10" s="122" t="str">
        <f>IF($C10="Kerosene",Factores!$H$6,IF($C10="Combustoleo",Factores!$H$7,IF($C10="Crudo de Castilla",Factores!$H$8,IF($C10="Avigas",Factores!$H$9,IF($C10="Jet A1",Factores!$H$10,IF($C10="Biodiesel palma",Factores!$H$11,IF($C10="Etanol Anhidro",Factores!$H$12,IF($C10="Fuel Oil # 4 - Ecopetrol",Factores!$H$13, IF($C10="Gasolina Motor",Factores!$H$14,IF($C10="Diesel Marino",Factores!$H$15,IF($C10="Diesel B2",Factores!$H$16,IF($C10="Gasolina E10 (Comercial)",Factores!$H$17,IF($C10="GLP Cartagena",Factores!$H$18,IF($C10="GLP Barrancabermeja",Factores!$H$19,IF($C10="GLP Cusiana",Factores!$H$20,IF($C10="GLP Genérico",Factores!$H$21, "0"))))))))))))))))</f>
        <v>0</v>
      </c>
      <c r="M10" s="122" t="str">
        <f>IF($C10="Kerosene",Factores!$J$6,IF($C10="Combustoleo",Factores!$J$7,IF($C10="Crudo de Castilla",Factores!$J$8,IF($C10="Avigas",Factores!$J$9,IF($C10="Jet A1",Factores!$J$10,IF($C10="Biodiesel palma",Factores!$J$11,IF($C10="Etanol Anhidro",Factores!$J$12,IF($C10="Fuel Oil # 4 - Ecopetrol",Factores!$J$13, IF($C10="Gasolina Motor",Factores!$J$14,IF($C10="Diesel Marino",Factores!$J$15,IF($C10="Diesel B2",Factores!$J$16,IF($C10="Gasolina E10 (Comercial)",Factores!$J$17,IF($C10="GLP Cartagena",Factores!$J$18,IF($C10="GLP Barrancabermeja",Factores!$J$19,IF($C10="GLP Cusiana",Factores!$J$20,IF($C10="GLP Genérico",Factores!$J$21, "0"))))))))))))))))</f>
        <v>0</v>
      </c>
      <c r="N10" s="122">
        <f t="shared" si="4"/>
        <v>0</v>
      </c>
      <c r="O10" s="122">
        <f t="shared" si="5"/>
        <v>0</v>
      </c>
      <c r="P10" s="122">
        <f t="shared" si="6"/>
        <v>0</v>
      </c>
      <c r="Q10" s="122">
        <f t="shared" si="7"/>
        <v>0</v>
      </c>
      <c r="R10" s="125"/>
      <c r="S10" s="114"/>
      <c r="T10" s="114"/>
      <c r="U10" s="114"/>
      <c r="V10" s="114"/>
      <c r="W10" s="114"/>
      <c r="X10" s="114"/>
      <c r="Y10" s="114"/>
      <c r="Z10" s="114"/>
    </row>
    <row r="11" ht="15.0" customHeight="1">
      <c r="A11" s="114"/>
      <c r="B11" s="117">
        <v>8.0</v>
      </c>
      <c r="C11" s="118"/>
      <c r="D11" s="119"/>
      <c r="E11" s="120">
        <f t="shared" si="1"/>
        <v>0</v>
      </c>
      <c r="F11" s="121" t="str">
        <f>IF($C11="Kerosene",Factores!$D$6,IF($C11="Combustoleo",Factores!$D$7,IF($C11="Crudo de Castilla",Factores!$D$8,IF($C11="Avigas",Factores!$D$9,IF($C11="Jet A1",Factores!$D$10,IF($C11="Biodiesel palma",Factores!$D$11,IF($C11="Etanol Anhidro",Factores!$D$12,IF($C11="Fuel Oil # 4 - Ecopetrol",Factores!$D$13, IF($C11="Gasolina Motor",Factores!$D$14,IF($C11="Diesel Marino",Factores!$D$15,IF($C11="Diesel B2",Factores!$D$16,IF($C11="Gasolina E10 (Comercial)",Factores!$D$17,IF($C11="GLP Cartagena",Factores!$D$18,IF($C11="GLP Barrancabermeja",Factores!$D$19,IF($C11="GLP Cusiana",Factores!$D$20,IF($C11="GLP Genérico",Factores!$D$21, "0"))))))))))))))))</f>
        <v>0</v>
      </c>
      <c r="G11" s="120">
        <f t="shared" si="2"/>
        <v>0</v>
      </c>
      <c r="H11" s="122" t="str">
        <f>IF($C11="Kerosene",Factores!$E$6,IF($C11="Combustoleo",Factores!$E$7,IF($C11="Crudo de Castilla",Factores!$E$8,IF($C11="Avigas",Factores!$E$9,IF($C11="Jet A1",Factores!$E$10,IF($C11="Biodiesel palma",Factores!$E$11,IF($C11="Etanol Anhidro",Factores!$E$12,IF($C11="Fuel Oil # 4 - Ecopetrol",Factores!$E$13, IF($C11="Gasolina Motor",Factores!$E$14,IF($C11="Diesel Marino",Factores!$E$15,IF($C11="Diesel B2",Factores!$E$16,IF($C11="Gasolina E10 (Comercial)",Factores!$E$17,IF($C11="GLP Cartagena",Factores!$E$18,IF($C11="GLP Barrancabermeja",Factores!$E$19,IF($C11="GLP Cusiana",Factores!$E$20,IF($C11="GLP Genérico",Factores!$E$21, "0"))))))))))))))))</f>
        <v>0</v>
      </c>
      <c r="I11" s="122">
        <f t="shared" si="3"/>
        <v>0</v>
      </c>
      <c r="J11" s="123" t="str">
        <f>IF($C11="Kerosene",Factores!$F$6,IF($C11="Combustoleo",Factores!$F$7,IF($C11="Crudo de Castilla",Factores!$F$8,IF($C11="Avigas",Factores!$F$9,IF($C11="Jet A1",Factores!$F$10,IF($C11="Biodiesel palma",Factores!$F$11,IF($C11="Etanol Anhidro",Factores!$F$12,IF($C11="Fuel Oil # 4 - Ecopetrol",Factores!$F$13, IF($C11="Gasolina Motor",Factores!$F$14,IF($C11="Diesel Marino",Factores!$F$15,IF($C11="Diesel B2",Factores!$F$16,IF($C11="Gasolina E10 (Comercial)",Factores!$F$17,IF($C11="GLP Cartagena",Factores!$F$18,IF($C11="GLP Barrancabermeja",Factores!$F$19,IF($C11="GLP Cusiana",Factores!$F$20,IF($C11="GLP Genérico",Factores!$F$21, "0"))))))))))))))))</f>
        <v>0</v>
      </c>
      <c r="K11" s="122" t="str">
        <f>IF($C11="Kerosene",Factores!$G$6,IF($C11="Combustoleo",Factores!$G$7,IF($C11="Crudo de Castilla",Factores!$G$8,IF($C11="Avigas",Factores!$G$9,IF($C11="Jet A1",Factores!$G$10,IF($C11="Biodiesel palma",Factores!$G$11,IF($C11="Etanol Anhidro",Factores!$G$12,IF($C11="Fuel Oil # 4 - Ecopetrol",Factores!$G$13, IF($C11="Gasolina Motor",Factores!$G$14,IF($C11="Diesel Marino",Factores!$G$15,IF($C11="Diesel B2",Factores!$G$16,IF($C11="Gasolina E10 (Comercial)",Factores!$G$17,IF($C11="GLP Cartagena",Factores!$G$18,IF($C11="GLP Barrancabermeja",Factores!$G$19,IF($C11="GLP Cusiana",Factores!$G$20,IF($C11="GLP Genérico",Factores!$G$21, "0"))))))))))))))))</f>
        <v>0</v>
      </c>
      <c r="L11" s="122" t="str">
        <f>IF($C11="Kerosene",Factores!$H$6,IF($C11="Combustoleo",Factores!$H$7,IF($C11="Crudo de Castilla",Factores!$H$8,IF($C11="Avigas",Factores!$H$9,IF($C11="Jet A1",Factores!$H$10,IF($C11="Biodiesel palma",Factores!$H$11,IF($C11="Etanol Anhidro",Factores!$H$12,IF($C11="Fuel Oil # 4 - Ecopetrol",Factores!$H$13, IF($C11="Gasolina Motor",Factores!$H$14,IF($C11="Diesel Marino",Factores!$H$15,IF($C11="Diesel B2",Factores!$H$16,IF($C11="Gasolina E10 (Comercial)",Factores!$H$17,IF($C11="GLP Cartagena",Factores!$H$18,IF($C11="GLP Barrancabermeja",Factores!$H$19,IF($C11="GLP Cusiana",Factores!$H$20,IF($C11="GLP Genérico",Factores!$H$21, "0"))))))))))))))))</f>
        <v>0</v>
      </c>
      <c r="M11" s="122" t="str">
        <f>IF($C11="Kerosene",Factores!$J$6,IF($C11="Combustoleo",Factores!$J$7,IF($C11="Crudo de Castilla",Factores!$J$8,IF($C11="Avigas",Factores!$J$9,IF($C11="Jet A1",Factores!$J$10,IF($C11="Biodiesel palma",Factores!$J$11,IF($C11="Etanol Anhidro",Factores!$J$12,IF($C11="Fuel Oil # 4 - Ecopetrol",Factores!$J$13, IF($C11="Gasolina Motor",Factores!$J$14,IF($C11="Diesel Marino",Factores!$J$15,IF($C11="Diesel B2",Factores!$J$16,IF($C11="Gasolina E10 (Comercial)",Factores!$J$17,IF($C11="GLP Cartagena",Factores!$J$18,IF($C11="GLP Barrancabermeja",Factores!$J$19,IF($C11="GLP Cusiana",Factores!$J$20,IF($C11="GLP Genérico",Factores!$J$21, "0"))))))))))))))))</f>
        <v>0</v>
      </c>
      <c r="N11" s="122">
        <f t="shared" si="4"/>
        <v>0</v>
      </c>
      <c r="O11" s="122">
        <f t="shared" si="5"/>
        <v>0</v>
      </c>
      <c r="P11" s="122">
        <f t="shared" si="6"/>
        <v>0</v>
      </c>
      <c r="Q11" s="122">
        <f t="shared" si="7"/>
        <v>0</v>
      </c>
      <c r="R11" s="125"/>
      <c r="S11" s="114"/>
      <c r="T11" s="114"/>
      <c r="U11" s="114"/>
      <c r="V11" s="114"/>
      <c r="W11" s="114"/>
      <c r="X11" s="114"/>
      <c r="Y11" s="114"/>
      <c r="Z11" s="114"/>
    </row>
    <row r="12" ht="15.0" customHeight="1">
      <c r="A12" s="114"/>
      <c r="B12" s="117">
        <v>9.0</v>
      </c>
      <c r="C12" s="118"/>
      <c r="D12" s="119"/>
      <c r="E12" s="120">
        <f t="shared" si="1"/>
        <v>0</v>
      </c>
      <c r="F12" s="121" t="str">
        <f>IF($C12="Kerosene",Factores!$D$6,IF($C12="Combustoleo",Factores!$D$7,IF($C12="Crudo de Castilla",Factores!$D$8,IF($C12="Avigas",Factores!$D$9,IF($C12="Jet A1",Factores!$D$10,IF($C12="Biodiesel palma",Factores!$D$11,IF($C12="Etanol Anhidro",Factores!$D$12,IF($C12="Fuel Oil # 4 - Ecopetrol",Factores!$D$13, IF($C12="Gasolina Motor",Factores!$D$14,IF($C12="Diesel Marino",Factores!$D$15,IF($C12="Diesel B2",Factores!$D$16,IF($C12="Gasolina E10 (Comercial)",Factores!$D$17,IF($C12="GLP Cartagena",Factores!$D$18,IF($C12="GLP Barrancabermeja",Factores!$D$19,IF($C12="GLP Cusiana",Factores!$D$20,IF($C12="GLP Genérico",Factores!$D$21, "0"))))))))))))))))</f>
        <v>0</v>
      </c>
      <c r="G12" s="120">
        <f t="shared" si="2"/>
        <v>0</v>
      </c>
      <c r="H12" s="122" t="str">
        <f>IF($C12="Kerosene",Factores!$E$6,IF($C12="Combustoleo",Factores!$E$7,IF($C12="Crudo de Castilla",Factores!$E$8,IF($C12="Avigas",Factores!$E$9,IF($C12="Jet A1",Factores!$E$10,IF($C12="Biodiesel palma",Factores!$E$11,IF($C12="Etanol Anhidro",Factores!$E$12,IF($C12="Fuel Oil # 4 - Ecopetrol",Factores!$E$13, IF($C12="Gasolina Motor",Factores!$E$14,IF($C12="Diesel Marino",Factores!$E$15,IF($C12="Diesel B2",Factores!$E$16,IF($C12="Gasolina E10 (Comercial)",Factores!$E$17,IF($C12="GLP Cartagena",Factores!$E$18,IF($C12="GLP Barrancabermeja",Factores!$E$19,IF($C12="GLP Cusiana",Factores!$E$20,IF($C12="GLP Genérico",Factores!$E$21, "0"))))))))))))))))</f>
        <v>0</v>
      </c>
      <c r="I12" s="122">
        <f t="shared" si="3"/>
        <v>0</v>
      </c>
      <c r="J12" s="123" t="str">
        <f>IF($C12="Kerosene",Factores!$F$6,IF($C12="Combustoleo",Factores!$F$7,IF($C12="Crudo de Castilla",Factores!$F$8,IF($C12="Avigas",Factores!$F$9,IF($C12="Jet A1",Factores!$F$10,IF($C12="Biodiesel palma",Factores!$F$11,IF($C12="Etanol Anhidro",Factores!$F$12,IF($C12="Fuel Oil # 4 - Ecopetrol",Factores!$F$13, IF($C12="Gasolina Motor",Factores!$F$14,IF($C12="Diesel Marino",Factores!$F$15,IF($C12="Diesel B2",Factores!$F$16,IF($C12="Gasolina E10 (Comercial)",Factores!$F$17,IF($C12="GLP Cartagena",Factores!$F$18,IF($C12="GLP Barrancabermeja",Factores!$F$19,IF($C12="GLP Cusiana",Factores!$F$20,IF($C12="GLP Genérico",Factores!$F$21, "0"))))))))))))))))</f>
        <v>0</v>
      </c>
      <c r="K12" s="122" t="str">
        <f>IF($C12="Kerosene",Factores!$G$6,IF($C12="Combustoleo",Factores!$G$7,IF($C12="Crudo de Castilla",Factores!$G$8,IF($C12="Avigas",Factores!$G$9,IF($C12="Jet A1",Factores!$G$10,IF($C12="Biodiesel palma",Factores!$G$11,IF($C12="Etanol Anhidro",Factores!$G$12,IF($C12="Fuel Oil # 4 - Ecopetrol",Factores!$G$13, IF($C12="Gasolina Motor",Factores!$G$14,IF($C12="Diesel Marino",Factores!$G$15,IF($C12="Diesel B2",Factores!$G$16,IF($C12="Gasolina E10 (Comercial)",Factores!$G$17,IF($C12="GLP Cartagena",Factores!$G$18,IF($C12="GLP Barrancabermeja",Factores!$G$19,IF($C12="GLP Cusiana",Factores!$G$20,IF($C12="GLP Genérico",Factores!$G$21, "0"))))))))))))))))</f>
        <v>0</v>
      </c>
      <c r="L12" s="122" t="str">
        <f>IF($C12="Kerosene",Factores!$H$6,IF($C12="Combustoleo",Factores!$H$7,IF($C12="Crudo de Castilla",Factores!$H$8,IF($C12="Avigas",Factores!$H$9,IF($C12="Jet A1",Factores!$H$10,IF($C12="Biodiesel palma",Factores!$H$11,IF($C12="Etanol Anhidro",Factores!$H$12,IF($C12="Fuel Oil # 4 - Ecopetrol",Factores!$H$13, IF($C12="Gasolina Motor",Factores!$H$14,IF($C12="Diesel Marino",Factores!$H$15,IF($C12="Diesel B2",Factores!$H$16,IF($C12="Gasolina E10 (Comercial)",Factores!$H$17,IF($C12="GLP Cartagena",Factores!$H$18,IF($C12="GLP Barrancabermeja",Factores!$H$19,IF($C12="GLP Cusiana",Factores!$H$20,IF($C12="GLP Genérico",Factores!$H$21, "0"))))))))))))))))</f>
        <v>0</v>
      </c>
      <c r="M12" s="122" t="str">
        <f>IF($C12="Kerosene",Factores!$J$6,IF($C12="Combustoleo",Factores!$J$7,IF($C12="Crudo de Castilla",Factores!$J$8,IF($C12="Avigas",Factores!$J$9,IF($C12="Jet A1",Factores!$J$10,IF($C12="Biodiesel palma",Factores!$J$11,IF($C12="Etanol Anhidro",Factores!$J$12,IF($C12="Fuel Oil # 4 - Ecopetrol",Factores!$J$13, IF($C12="Gasolina Motor",Factores!$J$14,IF($C12="Diesel Marino",Factores!$J$15,IF($C12="Diesel B2",Factores!$J$16,IF($C12="Gasolina E10 (Comercial)",Factores!$J$17,IF($C12="GLP Cartagena",Factores!$J$18,IF($C12="GLP Barrancabermeja",Factores!$J$19,IF($C12="GLP Cusiana",Factores!$J$20,IF($C12="GLP Genérico",Factores!$J$21, "0"))))))))))))))))</f>
        <v>0</v>
      </c>
      <c r="N12" s="122">
        <f t="shared" si="4"/>
        <v>0</v>
      </c>
      <c r="O12" s="122">
        <f t="shared" si="5"/>
        <v>0</v>
      </c>
      <c r="P12" s="122">
        <f t="shared" si="6"/>
        <v>0</v>
      </c>
      <c r="Q12" s="122">
        <f t="shared" si="7"/>
        <v>0</v>
      </c>
      <c r="R12" s="125"/>
      <c r="S12" s="114"/>
      <c r="T12" s="114"/>
      <c r="U12" s="114"/>
      <c r="V12" s="114"/>
      <c r="W12" s="114"/>
      <c r="X12" s="114"/>
      <c r="Y12" s="114"/>
      <c r="Z12" s="114"/>
    </row>
    <row r="13" ht="15.0" customHeight="1">
      <c r="A13" s="114"/>
      <c r="B13" s="117">
        <v>10.0</v>
      </c>
      <c r="C13" s="118"/>
      <c r="D13" s="119"/>
      <c r="E13" s="120">
        <f t="shared" si="1"/>
        <v>0</v>
      </c>
      <c r="F13" s="121" t="str">
        <f>IF($C13="Kerosene",Factores!$D$6,IF($C13="Combustoleo",Factores!$D$7,IF($C13="Crudo de Castilla",Factores!$D$8,IF($C13="Avigas",Factores!$D$9,IF($C13="Jet A1",Factores!$D$10,IF($C13="Biodiesel palma",Factores!$D$11,IF($C13="Etanol Anhidro",Factores!$D$12,IF($C13="Fuel Oil # 4 - Ecopetrol",Factores!$D$13, IF($C13="Gasolina Motor",Factores!$D$14,IF($C13="Diesel Marino",Factores!$D$15,IF($C13="Diesel B2",Factores!$D$16,IF($C13="Gasolina E10 (Comercial)",Factores!$D$17,IF($C13="GLP Cartagena",Factores!$D$18,IF($C13="GLP Barrancabermeja",Factores!$D$19,IF($C13="GLP Cusiana",Factores!$D$20,IF($C13="GLP Genérico",Factores!$D$21, "0"))))))))))))))))</f>
        <v>0</v>
      </c>
      <c r="G13" s="120">
        <f t="shared" si="2"/>
        <v>0</v>
      </c>
      <c r="H13" s="122" t="str">
        <f>IF($C13="Kerosene",Factores!$E$6,IF($C13="Combustoleo",Factores!$E$7,IF($C13="Crudo de Castilla",Factores!$E$8,IF($C13="Avigas",Factores!$E$9,IF($C13="Jet A1",Factores!$E$10,IF($C13="Biodiesel palma",Factores!$E$11,IF($C13="Etanol Anhidro",Factores!$E$12,IF($C13="Fuel Oil # 4 - Ecopetrol",Factores!$E$13, IF($C13="Gasolina Motor",Factores!$E$14,IF($C13="Diesel Marino",Factores!$E$15,IF($C13="Diesel B2",Factores!$E$16,IF($C13="Gasolina E10 (Comercial)",Factores!$E$17,IF($C13="GLP Cartagena",Factores!$E$18,IF($C13="GLP Barrancabermeja",Factores!$E$19,IF($C13="GLP Cusiana",Factores!$E$20,IF($C13="GLP Genérico",Factores!$E$21, "0"))))))))))))))))</f>
        <v>0</v>
      </c>
      <c r="I13" s="122">
        <f t="shared" si="3"/>
        <v>0</v>
      </c>
      <c r="J13" s="123" t="str">
        <f>IF($C13="Kerosene",Factores!$F$6,IF($C13="Combustoleo",Factores!$F$7,IF($C13="Crudo de Castilla",Factores!$F$8,IF($C13="Avigas",Factores!$F$9,IF($C13="Jet A1",Factores!$F$10,IF($C13="Biodiesel palma",Factores!$F$11,IF($C13="Etanol Anhidro",Factores!$F$12,IF($C13="Fuel Oil # 4 - Ecopetrol",Factores!$F$13, IF($C13="Gasolina Motor",Factores!$F$14,IF($C13="Diesel Marino",Factores!$F$15,IF($C13="Diesel B2",Factores!$F$16,IF($C13="Gasolina E10 (Comercial)",Factores!$F$17,IF($C13="GLP Cartagena",Factores!$F$18,IF($C13="GLP Barrancabermeja",Factores!$F$19,IF($C13="GLP Cusiana",Factores!$F$20,IF($C13="GLP Genérico",Factores!$F$21, "0"))))))))))))))))</f>
        <v>0</v>
      </c>
      <c r="K13" s="122" t="str">
        <f>IF($C13="Kerosene",Factores!$G$6,IF($C13="Combustoleo",Factores!$G$7,IF($C13="Crudo de Castilla",Factores!$G$8,IF($C13="Avigas",Factores!$G$9,IF($C13="Jet A1",Factores!$G$10,IF($C13="Biodiesel palma",Factores!$G$11,IF($C13="Etanol Anhidro",Factores!$G$12,IF($C13="Fuel Oil # 4 - Ecopetrol",Factores!$G$13, IF($C13="Gasolina Motor",Factores!$G$14,IF($C13="Diesel Marino",Factores!$G$15,IF($C13="Diesel B2",Factores!$G$16,IF($C13="Gasolina E10 (Comercial)",Factores!$G$17,IF($C13="GLP Cartagena",Factores!$G$18,IF($C13="GLP Barrancabermeja",Factores!$G$19,IF($C13="GLP Cusiana",Factores!$G$20,IF($C13="GLP Genérico",Factores!$G$21, "0"))))))))))))))))</f>
        <v>0</v>
      </c>
      <c r="L13" s="122" t="str">
        <f>IF($C13="Kerosene",Factores!$H$6,IF($C13="Combustoleo",Factores!$H$7,IF($C13="Crudo de Castilla",Factores!$H$8,IF($C13="Avigas",Factores!$H$9,IF($C13="Jet A1",Factores!$H$10,IF($C13="Biodiesel palma",Factores!$H$11,IF($C13="Etanol Anhidro",Factores!$H$12,IF($C13="Fuel Oil # 4 - Ecopetrol",Factores!$H$13, IF($C13="Gasolina Motor",Factores!$H$14,IF($C13="Diesel Marino",Factores!$H$15,IF($C13="Diesel B2",Factores!$H$16,IF($C13="Gasolina E10 (Comercial)",Factores!$H$17,IF($C13="GLP Cartagena",Factores!$H$18,IF($C13="GLP Barrancabermeja",Factores!$H$19,IF($C13="GLP Cusiana",Factores!$H$20,IF($C13="GLP Genérico",Factores!$H$21, "0"))))))))))))))))</f>
        <v>0</v>
      </c>
      <c r="M13" s="122" t="str">
        <f>IF($C13="Kerosene",Factores!$J$6,IF($C13="Combustoleo",Factores!$J$7,IF($C13="Crudo de Castilla",Factores!$J$8,IF($C13="Avigas",Factores!$J$9,IF($C13="Jet A1",Factores!$J$10,IF($C13="Biodiesel palma",Factores!$J$11,IF($C13="Etanol Anhidro",Factores!$J$12,IF($C13="Fuel Oil # 4 - Ecopetrol",Factores!$J$13, IF($C13="Gasolina Motor",Factores!$J$14,IF($C13="Diesel Marino",Factores!$J$15,IF($C13="Diesel B2",Factores!$J$16,IF($C13="Gasolina E10 (Comercial)",Factores!$J$17,IF($C13="GLP Cartagena",Factores!$J$18,IF($C13="GLP Barrancabermeja",Factores!$J$19,IF($C13="GLP Cusiana",Factores!$J$20,IF($C13="GLP Genérico",Factores!$J$21, "0"))))))))))))))))</f>
        <v>0</v>
      </c>
      <c r="N13" s="122">
        <f t="shared" si="4"/>
        <v>0</v>
      </c>
      <c r="O13" s="122">
        <f t="shared" si="5"/>
        <v>0</v>
      </c>
      <c r="P13" s="122">
        <f t="shared" si="6"/>
        <v>0</v>
      </c>
      <c r="Q13" s="122">
        <f t="shared" si="7"/>
        <v>0</v>
      </c>
      <c r="R13" s="125"/>
      <c r="S13" s="114"/>
      <c r="T13" s="114"/>
      <c r="U13" s="114"/>
      <c r="V13" s="114"/>
      <c r="W13" s="114"/>
      <c r="X13" s="114"/>
      <c r="Y13" s="114"/>
      <c r="Z13" s="114"/>
    </row>
    <row r="14" ht="15.0" customHeight="1">
      <c r="A14" s="114"/>
      <c r="B14" s="117">
        <v>11.0</v>
      </c>
      <c r="C14" s="118"/>
      <c r="D14" s="119"/>
      <c r="E14" s="120">
        <f t="shared" si="1"/>
        <v>0</v>
      </c>
      <c r="F14" s="121" t="str">
        <f>IF($C14="Kerosene",Factores!$D$6,IF($C14="Combustoleo",Factores!$D$7,IF($C14="Crudo de Castilla",Factores!$D$8,IF($C14="Avigas",Factores!$D$9,IF($C14="Jet A1",Factores!$D$10,IF($C14="Biodiesel palma",Factores!$D$11,IF($C14="Etanol Anhidro",Factores!$D$12,IF($C14="Fuel Oil # 4 - Ecopetrol",Factores!$D$13, IF($C14="Gasolina Motor",Factores!$D$14,IF($C14="Diesel Marino",Factores!$D$15,IF($C14="Diesel B2",Factores!$D$16,IF($C14="Gasolina E10 (Comercial)",Factores!$D$17,IF($C14="GLP Cartagena",Factores!$D$18,IF($C14="GLP Barrancabermeja",Factores!$D$19,IF($C14="GLP Cusiana",Factores!$D$20,IF($C14="GLP Genérico",Factores!$D$21, "0"))))))))))))))))</f>
        <v>0</v>
      </c>
      <c r="G14" s="120">
        <f t="shared" si="2"/>
        <v>0</v>
      </c>
      <c r="H14" s="122" t="str">
        <f>IF($C14="Kerosene",Factores!$E$6,IF($C14="Combustoleo",Factores!$E$7,IF($C14="Crudo de Castilla",Factores!$E$8,IF($C14="Avigas",Factores!$E$9,IF($C14="Jet A1",Factores!$E$10,IF($C14="Biodiesel palma",Factores!$E$11,IF($C14="Etanol Anhidro",Factores!$E$12,IF($C14="Fuel Oil # 4 - Ecopetrol",Factores!$E$13, IF($C14="Gasolina Motor",Factores!$E$14,IF($C14="Diesel Marino",Factores!$E$15,IF($C14="Diesel B2",Factores!$E$16,IF($C14="Gasolina E10 (Comercial)",Factores!$E$17,IF($C14="GLP Cartagena",Factores!$E$18,IF($C14="GLP Barrancabermeja",Factores!$E$19,IF($C14="GLP Cusiana",Factores!$E$20,IF($C14="GLP Genérico",Factores!$E$21, "0"))))))))))))))))</f>
        <v>0</v>
      </c>
      <c r="I14" s="122">
        <f t="shared" si="3"/>
        <v>0</v>
      </c>
      <c r="J14" s="123" t="str">
        <f>IF($C14="Kerosene",Factores!$F$6,IF($C14="Combustoleo",Factores!$F$7,IF($C14="Crudo de Castilla",Factores!$F$8,IF($C14="Avigas",Factores!$F$9,IF($C14="Jet A1",Factores!$F$10,IF($C14="Biodiesel palma",Factores!$F$11,IF($C14="Etanol Anhidro",Factores!$F$12,IF($C14="Fuel Oil # 4 - Ecopetrol",Factores!$F$13, IF($C14="Gasolina Motor",Factores!$F$14,IF($C14="Diesel Marino",Factores!$F$15,IF($C14="Diesel B2",Factores!$F$16,IF($C14="Gasolina E10 (Comercial)",Factores!$F$17,IF($C14="GLP Cartagena",Factores!$F$18,IF($C14="GLP Barrancabermeja",Factores!$F$19,IF($C14="GLP Cusiana",Factores!$F$20,IF($C14="GLP Genérico",Factores!$F$21, "0"))))))))))))))))</f>
        <v>0</v>
      </c>
      <c r="K14" s="122" t="str">
        <f>IF($C14="Kerosene",Factores!$G$6,IF($C14="Combustoleo",Factores!$G$7,IF($C14="Crudo de Castilla",Factores!$G$8,IF($C14="Avigas",Factores!$G$9,IF($C14="Jet A1",Factores!$G$10,IF($C14="Biodiesel palma",Factores!$G$11,IF($C14="Etanol Anhidro",Factores!$G$12,IF($C14="Fuel Oil # 4 - Ecopetrol",Factores!$G$13, IF($C14="Gasolina Motor",Factores!$G$14,IF($C14="Diesel Marino",Factores!$G$15,IF($C14="Diesel B2",Factores!$G$16,IF($C14="Gasolina E10 (Comercial)",Factores!$G$17,IF($C14="GLP Cartagena",Factores!$G$18,IF($C14="GLP Barrancabermeja",Factores!$G$19,IF($C14="GLP Cusiana",Factores!$G$20,IF($C14="GLP Genérico",Factores!$G$21, "0"))))))))))))))))</f>
        <v>0</v>
      </c>
      <c r="L14" s="122" t="str">
        <f>IF($C14="Kerosene",Factores!$H$6,IF($C14="Combustoleo",Factores!$H$7,IF($C14="Crudo de Castilla",Factores!$H$8,IF($C14="Avigas",Factores!$H$9,IF($C14="Jet A1",Factores!$H$10,IF($C14="Biodiesel palma",Factores!$H$11,IF($C14="Etanol Anhidro",Factores!$H$12,IF($C14="Fuel Oil # 4 - Ecopetrol",Factores!$H$13, IF($C14="Gasolina Motor",Factores!$H$14,IF($C14="Diesel Marino",Factores!$H$15,IF($C14="Diesel B2",Factores!$H$16,IF($C14="Gasolina E10 (Comercial)",Factores!$H$17,IF($C14="GLP Cartagena",Factores!$H$18,IF($C14="GLP Barrancabermeja",Factores!$H$19,IF($C14="GLP Cusiana",Factores!$H$20,IF($C14="GLP Genérico",Factores!$H$21, "0"))))))))))))))))</f>
        <v>0</v>
      </c>
      <c r="M14" s="122" t="str">
        <f>IF($C14="Kerosene",Factores!$J$6,IF($C14="Combustoleo",Factores!$J$7,IF($C14="Crudo de Castilla",Factores!$J$8,IF($C14="Avigas",Factores!$J$9,IF($C14="Jet A1",Factores!$J$10,IF($C14="Biodiesel palma",Factores!$J$11,IF($C14="Etanol Anhidro",Factores!$J$12,IF($C14="Fuel Oil # 4 - Ecopetrol",Factores!$J$13, IF($C14="Gasolina Motor",Factores!$J$14,IF($C14="Diesel Marino",Factores!$J$15,IF($C14="Diesel B2",Factores!$J$16,IF($C14="Gasolina E10 (Comercial)",Factores!$J$17,IF($C14="GLP Cartagena",Factores!$J$18,IF($C14="GLP Barrancabermeja",Factores!$J$19,IF($C14="GLP Cusiana",Factores!$J$20,IF($C14="GLP Genérico",Factores!$J$21, "0"))))))))))))))))</f>
        <v>0</v>
      </c>
      <c r="N14" s="122">
        <f t="shared" si="4"/>
        <v>0</v>
      </c>
      <c r="O14" s="122">
        <f t="shared" si="5"/>
        <v>0</v>
      </c>
      <c r="P14" s="122">
        <f t="shared" si="6"/>
        <v>0</v>
      </c>
      <c r="Q14" s="122">
        <f t="shared" si="7"/>
        <v>0</v>
      </c>
      <c r="R14" s="125"/>
      <c r="S14" s="114"/>
      <c r="T14" s="114"/>
      <c r="U14" s="114"/>
      <c r="V14" s="114"/>
      <c r="W14" s="114"/>
      <c r="X14" s="114"/>
      <c r="Y14" s="114"/>
      <c r="Z14" s="114"/>
    </row>
    <row r="15" ht="15.0" customHeight="1">
      <c r="A15" s="114"/>
      <c r="B15" s="117">
        <v>12.0</v>
      </c>
      <c r="C15" s="118"/>
      <c r="D15" s="119"/>
      <c r="E15" s="120">
        <f t="shared" si="1"/>
        <v>0</v>
      </c>
      <c r="F15" s="121" t="str">
        <f>IF($C15="Kerosene",Factores!$D$6,IF($C15="Combustoleo",Factores!$D$7,IF($C15="Crudo de Castilla",Factores!$D$8,IF($C15="Avigas",Factores!$D$9,IF($C15="Jet A1",Factores!$D$10,IF($C15="Biodiesel palma",Factores!$D$11,IF($C15="Etanol Anhidro",Factores!$D$12,IF($C15="Fuel Oil # 4 - Ecopetrol",Factores!$D$13, IF($C15="Gasolina Motor",Factores!$D$14,IF($C15="Diesel Marino",Factores!$D$15,IF($C15="Diesel B2",Factores!$D$16,IF($C15="Gasolina E10 (Comercial)",Factores!$D$17,IF($C15="GLP Cartagena",Factores!$D$18,IF($C15="GLP Barrancabermeja",Factores!$D$19,IF($C15="GLP Cusiana",Factores!$D$20,IF($C15="GLP Genérico",Factores!$D$21, "0"))))))))))))))))</f>
        <v>0</v>
      </c>
      <c r="G15" s="120">
        <f t="shared" si="2"/>
        <v>0</v>
      </c>
      <c r="H15" s="122" t="str">
        <f>IF($C15="Kerosene",Factores!$E$6,IF($C15="Combustoleo",Factores!$E$7,IF($C15="Crudo de Castilla",Factores!$E$8,IF($C15="Avigas",Factores!$E$9,IF($C15="Jet A1",Factores!$E$10,IF($C15="Biodiesel palma",Factores!$E$11,IF($C15="Etanol Anhidro",Factores!$E$12,IF($C15="Fuel Oil # 4 - Ecopetrol",Factores!$E$13, IF($C15="Gasolina Motor",Factores!$E$14,IF($C15="Diesel Marino",Factores!$E$15,IF($C15="Diesel B2",Factores!$E$16,IF($C15="Gasolina E10 (Comercial)",Factores!$E$17,IF($C15="GLP Cartagena",Factores!$E$18,IF($C15="GLP Barrancabermeja",Factores!$E$19,IF($C15="GLP Cusiana",Factores!$E$20,IF($C15="GLP Genérico",Factores!$E$21, "0"))))))))))))))))</f>
        <v>0</v>
      </c>
      <c r="I15" s="122">
        <f t="shared" si="3"/>
        <v>0</v>
      </c>
      <c r="J15" s="123" t="str">
        <f>IF($C15="Kerosene",Factores!$F$6,IF($C15="Combustoleo",Factores!$F$7,IF($C15="Crudo de Castilla",Factores!$F$8,IF($C15="Avigas",Factores!$F$9,IF($C15="Jet A1",Factores!$F$10,IF($C15="Biodiesel palma",Factores!$F$11,IF($C15="Etanol Anhidro",Factores!$F$12,IF($C15="Fuel Oil # 4 - Ecopetrol",Factores!$F$13, IF($C15="Gasolina Motor",Factores!$F$14,IF($C15="Diesel Marino",Factores!$F$15,IF($C15="Diesel B2",Factores!$F$16,IF($C15="Gasolina E10 (Comercial)",Factores!$F$17,IF($C15="GLP Cartagena",Factores!$F$18,IF($C15="GLP Barrancabermeja",Factores!$F$19,IF($C15="GLP Cusiana",Factores!$F$20,IF($C15="GLP Genérico",Factores!$F$21, "0"))))))))))))))))</f>
        <v>0</v>
      </c>
      <c r="K15" s="122" t="str">
        <f>IF($C15="Kerosene",Factores!$G$6,IF($C15="Combustoleo",Factores!$G$7,IF($C15="Crudo de Castilla",Factores!$G$8,IF($C15="Avigas",Factores!$G$9,IF($C15="Jet A1",Factores!$G$10,IF($C15="Biodiesel palma",Factores!$G$11,IF($C15="Etanol Anhidro",Factores!$G$12,IF($C15="Fuel Oil # 4 - Ecopetrol",Factores!$G$13, IF($C15="Gasolina Motor",Factores!$G$14,IF($C15="Diesel Marino",Factores!$G$15,IF($C15="Diesel B2",Factores!$G$16,IF($C15="Gasolina E10 (Comercial)",Factores!$G$17,IF($C15="GLP Cartagena",Factores!$G$18,IF($C15="GLP Barrancabermeja",Factores!$G$19,IF($C15="GLP Cusiana",Factores!$G$20,IF($C15="GLP Genérico",Factores!$G$21, "0"))))))))))))))))</f>
        <v>0</v>
      </c>
      <c r="L15" s="122" t="str">
        <f>IF($C15="Kerosene",Factores!$H$6,IF($C15="Combustoleo",Factores!$H$7,IF($C15="Crudo de Castilla",Factores!$H$8,IF($C15="Avigas",Factores!$H$9,IF($C15="Jet A1",Factores!$H$10,IF($C15="Biodiesel palma",Factores!$H$11,IF($C15="Etanol Anhidro",Factores!$H$12,IF($C15="Fuel Oil # 4 - Ecopetrol",Factores!$H$13, IF($C15="Gasolina Motor",Factores!$H$14,IF($C15="Diesel Marino",Factores!$H$15,IF($C15="Diesel B2",Factores!$H$16,IF($C15="Gasolina E10 (Comercial)",Factores!$H$17,IF($C15="GLP Cartagena",Factores!$H$18,IF($C15="GLP Barrancabermeja",Factores!$H$19,IF($C15="GLP Cusiana",Factores!$H$20,IF($C15="GLP Genérico",Factores!$H$21, "0"))))))))))))))))</f>
        <v>0</v>
      </c>
      <c r="M15" s="122" t="str">
        <f>IF($C15="Kerosene",Factores!$J$6,IF($C15="Combustoleo",Factores!$J$7,IF($C15="Crudo de Castilla",Factores!$J$8,IF($C15="Avigas",Factores!$J$9,IF($C15="Jet A1",Factores!$J$10,IF($C15="Biodiesel palma",Factores!$J$11,IF($C15="Etanol Anhidro",Factores!$J$12,IF($C15="Fuel Oil # 4 - Ecopetrol",Factores!$J$13, IF($C15="Gasolina Motor",Factores!$J$14,IF($C15="Diesel Marino",Factores!$J$15,IF($C15="Diesel B2",Factores!$J$16,IF($C15="Gasolina E10 (Comercial)",Factores!$J$17,IF($C15="GLP Cartagena",Factores!$J$18,IF($C15="GLP Barrancabermeja",Factores!$J$19,IF($C15="GLP Cusiana",Factores!$J$20,IF($C15="GLP Genérico",Factores!$J$21, "0"))))))))))))))))</f>
        <v>0</v>
      </c>
      <c r="N15" s="122">
        <f t="shared" si="4"/>
        <v>0</v>
      </c>
      <c r="O15" s="122">
        <f t="shared" si="5"/>
        <v>0</v>
      </c>
      <c r="P15" s="122">
        <f t="shared" si="6"/>
        <v>0</v>
      </c>
      <c r="Q15" s="122">
        <f t="shared" si="7"/>
        <v>0</v>
      </c>
      <c r="R15" s="125"/>
      <c r="S15" s="114"/>
      <c r="T15" s="114"/>
      <c r="U15" s="114"/>
      <c r="V15" s="114"/>
      <c r="W15" s="114"/>
      <c r="X15" s="114"/>
      <c r="Y15" s="114"/>
      <c r="Z15" s="114"/>
    </row>
    <row r="16" ht="15.0" customHeight="1">
      <c r="A16" s="114"/>
      <c r="B16" s="117">
        <v>13.0</v>
      </c>
      <c r="C16" s="118"/>
      <c r="D16" s="119"/>
      <c r="E16" s="120">
        <f t="shared" si="1"/>
        <v>0</v>
      </c>
      <c r="F16" s="121" t="str">
        <f>IF($C16="Kerosene",Factores!$D$6,IF($C16="Combustoleo",Factores!$D$7,IF($C16="Crudo de Castilla",Factores!$D$8,IF($C16="Avigas",Factores!$D$9,IF($C16="Jet A1",Factores!$D$10,IF($C16="Biodiesel palma",Factores!$D$11,IF($C16="Etanol Anhidro",Factores!$D$12,IF($C16="Fuel Oil # 4 - Ecopetrol",Factores!$D$13, IF($C16="Gasolina Motor",Factores!$D$14,IF($C16="Diesel Marino",Factores!$D$15,IF($C16="Diesel B2",Factores!$D$16,IF($C16="Gasolina E10 (Comercial)",Factores!$D$17,IF($C16="GLP Cartagena",Factores!$D$18,IF($C16="GLP Barrancabermeja",Factores!$D$19,IF($C16="GLP Cusiana",Factores!$D$20,IF($C16="GLP Genérico",Factores!$D$21, "0"))))))))))))))))</f>
        <v>0</v>
      </c>
      <c r="G16" s="120">
        <f t="shared" si="2"/>
        <v>0</v>
      </c>
      <c r="H16" s="122" t="str">
        <f>IF($C16="Kerosene",Factores!$E$6,IF($C16="Combustoleo",Factores!$E$7,IF($C16="Crudo de Castilla",Factores!$E$8,IF($C16="Avigas",Factores!$E$9,IF($C16="Jet A1",Factores!$E$10,IF($C16="Biodiesel palma",Factores!$E$11,IF($C16="Etanol Anhidro",Factores!$E$12,IF($C16="Fuel Oil # 4 - Ecopetrol",Factores!$E$13, IF($C16="Gasolina Motor",Factores!$E$14,IF($C16="Diesel Marino",Factores!$E$15,IF($C16="Diesel B2",Factores!$E$16,IF($C16="Gasolina E10 (Comercial)",Factores!$E$17,IF($C16="GLP Cartagena",Factores!$E$18,IF($C16="GLP Barrancabermeja",Factores!$E$19,IF($C16="GLP Cusiana",Factores!$E$20,IF($C16="GLP Genérico",Factores!$E$21, "0"))))))))))))))))</f>
        <v>0</v>
      </c>
      <c r="I16" s="122">
        <f t="shared" si="3"/>
        <v>0</v>
      </c>
      <c r="J16" s="123" t="str">
        <f>IF($C16="Kerosene",Factores!$F$6,IF($C16="Combustoleo",Factores!$F$7,IF($C16="Crudo de Castilla",Factores!$F$8,IF($C16="Avigas",Factores!$F$9,IF($C16="Jet A1",Factores!$F$10,IF($C16="Biodiesel palma",Factores!$F$11,IF($C16="Etanol Anhidro",Factores!$F$12,IF($C16="Fuel Oil # 4 - Ecopetrol",Factores!$F$13, IF($C16="Gasolina Motor",Factores!$F$14,IF($C16="Diesel Marino",Factores!$F$15,IF($C16="Diesel B2",Factores!$F$16,IF($C16="Gasolina E10 (Comercial)",Factores!$F$17,IF($C16="GLP Cartagena",Factores!$F$18,IF($C16="GLP Barrancabermeja",Factores!$F$19,IF($C16="GLP Cusiana",Factores!$F$20,IF($C16="GLP Genérico",Factores!$F$21, "0"))))))))))))))))</f>
        <v>0</v>
      </c>
      <c r="K16" s="122" t="str">
        <f>IF($C16="Kerosene",Factores!$G$6,IF($C16="Combustoleo",Factores!$G$7,IF($C16="Crudo de Castilla",Factores!$G$8,IF($C16="Avigas",Factores!$G$9,IF($C16="Jet A1",Factores!$G$10,IF($C16="Biodiesel palma",Factores!$G$11,IF($C16="Etanol Anhidro",Factores!$G$12,IF($C16="Fuel Oil # 4 - Ecopetrol",Factores!$G$13, IF($C16="Gasolina Motor",Factores!$G$14,IF($C16="Diesel Marino",Factores!$G$15,IF($C16="Diesel B2",Factores!$G$16,IF($C16="Gasolina E10 (Comercial)",Factores!$G$17,IF($C16="GLP Cartagena",Factores!$G$18,IF($C16="GLP Barrancabermeja",Factores!$G$19,IF($C16="GLP Cusiana",Factores!$G$20,IF($C16="GLP Genérico",Factores!$G$21, "0"))))))))))))))))</f>
        <v>0</v>
      </c>
      <c r="L16" s="122" t="str">
        <f>IF($C16="Kerosene",Factores!$H$6,IF($C16="Combustoleo",Factores!$H$7,IF($C16="Crudo de Castilla",Factores!$H$8,IF($C16="Avigas",Factores!$H$9,IF($C16="Jet A1",Factores!$H$10,IF($C16="Biodiesel palma",Factores!$H$11,IF($C16="Etanol Anhidro",Factores!$H$12,IF($C16="Fuel Oil # 4 - Ecopetrol",Factores!$H$13, IF($C16="Gasolina Motor",Factores!$H$14,IF($C16="Diesel Marino",Factores!$H$15,IF($C16="Diesel B2",Factores!$H$16,IF($C16="Gasolina E10 (Comercial)",Factores!$H$17,IF($C16="GLP Cartagena",Factores!$H$18,IF($C16="GLP Barrancabermeja",Factores!$H$19,IF($C16="GLP Cusiana",Factores!$H$20,IF($C16="GLP Genérico",Factores!$H$21, "0"))))))))))))))))</f>
        <v>0</v>
      </c>
      <c r="M16" s="122" t="str">
        <f>IF($C16="Kerosene",Factores!$J$6,IF($C16="Combustoleo",Factores!$J$7,IF($C16="Crudo de Castilla",Factores!$J$8,IF($C16="Avigas",Factores!$J$9,IF($C16="Jet A1",Factores!$J$10,IF($C16="Biodiesel palma",Factores!$J$11,IF($C16="Etanol Anhidro",Factores!$J$12,IF($C16="Fuel Oil # 4 - Ecopetrol",Factores!$J$13, IF($C16="Gasolina Motor",Factores!$J$14,IF($C16="Diesel Marino",Factores!$J$15,IF($C16="Diesel B2",Factores!$J$16,IF($C16="Gasolina E10 (Comercial)",Factores!$J$17,IF($C16="GLP Cartagena",Factores!$J$18,IF($C16="GLP Barrancabermeja",Factores!$J$19,IF($C16="GLP Cusiana",Factores!$J$20,IF($C16="GLP Genérico",Factores!$J$21, "0"))))))))))))))))</f>
        <v>0</v>
      </c>
      <c r="N16" s="122">
        <f t="shared" si="4"/>
        <v>0</v>
      </c>
      <c r="O16" s="122">
        <f t="shared" si="5"/>
        <v>0</v>
      </c>
      <c r="P16" s="122">
        <f t="shared" si="6"/>
        <v>0</v>
      </c>
      <c r="Q16" s="122">
        <f t="shared" si="7"/>
        <v>0</v>
      </c>
      <c r="R16" s="125"/>
      <c r="S16" s="114"/>
      <c r="T16" s="114"/>
      <c r="U16" s="114"/>
      <c r="V16" s="114"/>
      <c r="W16" s="114"/>
      <c r="X16" s="114"/>
      <c r="Y16" s="114"/>
      <c r="Z16" s="114"/>
    </row>
    <row r="17" ht="15.0" customHeight="1">
      <c r="A17" s="114"/>
      <c r="B17" s="117">
        <v>14.0</v>
      </c>
      <c r="C17" s="118"/>
      <c r="D17" s="119"/>
      <c r="E17" s="120">
        <f t="shared" si="1"/>
        <v>0</v>
      </c>
      <c r="F17" s="121" t="str">
        <f>IF($C17="Kerosene",Factores!$D$6,IF($C17="Combustoleo",Factores!$D$7,IF($C17="Crudo de Castilla",Factores!$D$8,IF($C17="Avigas",Factores!$D$9,IF($C17="Jet A1",Factores!$D$10,IF($C17="Biodiesel palma",Factores!$D$11,IF($C17="Etanol Anhidro",Factores!$D$12,IF($C17="Fuel Oil # 4 - Ecopetrol",Factores!$D$13, IF($C17="Gasolina Motor",Factores!$D$14,IF($C17="Diesel Marino",Factores!$D$15,IF($C17="Diesel B2",Factores!$D$16,IF($C17="Gasolina E10 (Comercial)",Factores!$D$17,IF($C17="GLP Cartagena",Factores!$D$18,IF($C17="GLP Barrancabermeja",Factores!$D$19,IF($C17="GLP Cusiana",Factores!$D$20,IF($C17="GLP Genérico",Factores!$D$21, "0"))))))))))))))))</f>
        <v>0</v>
      </c>
      <c r="G17" s="120">
        <f t="shared" si="2"/>
        <v>0</v>
      </c>
      <c r="H17" s="122" t="str">
        <f>IF($C17="Kerosene",Factores!$E$6,IF($C17="Combustoleo",Factores!$E$7,IF($C17="Crudo de Castilla",Factores!$E$8,IF($C17="Avigas",Factores!$E$9,IF($C17="Jet A1",Factores!$E$10,IF($C17="Biodiesel palma",Factores!$E$11,IF($C17="Etanol Anhidro",Factores!$E$12,IF($C17="Fuel Oil # 4 - Ecopetrol",Factores!$E$13, IF($C17="Gasolina Motor",Factores!$E$14,IF($C17="Diesel Marino",Factores!$E$15,IF($C17="Diesel B2",Factores!$E$16,IF($C17="Gasolina E10 (Comercial)",Factores!$E$17,IF($C17="GLP Cartagena",Factores!$E$18,IF($C17="GLP Barrancabermeja",Factores!$E$19,IF($C17="GLP Cusiana",Factores!$E$20,IF($C17="GLP Genérico",Factores!$E$21, "0"))))))))))))))))</f>
        <v>0</v>
      </c>
      <c r="I17" s="122">
        <f t="shared" si="3"/>
        <v>0</v>
      </c>
      <c r="J17" s="123" t="str">
        <f>IF($C17="Kerosene",Factores!$F$6,IF($C17="Combustoleo",Factores!$F$7,IF($C17="Crudo de Castilla",Factores!$F$8,IF($C17="Avigas",Factores!$F$9,IF($C17="Jet A1",Factores!$F$10,IF($C17="Biodiesel palma",Factores!$F$11,IF($C17="Etanol Anhidro",Factores!$F$12,IF($C17="Fuel Oil # 4 - Ecopetrol",Factores!$F$13, IF($C17="Gasolina Motor",Factores!$F$14,IF($C17="Diesel Marino",Factores!$F$15,IF($C17="Diesel B2",Factores!$F$16,IF($C17="Gasolina E10 (Comercial)",Factores!$F$17,IF($C17="GLP Cartagena",Factores!$F$18,IF($C17="GLP Barrancabermeja",Factores!$F$19,IF($C17="GLP Cusiana",Factores!$F$20,IF($C17="GLP Genérico",Factores!$F$21, "0"))))))))))))))))</f>
        <v>0</v>
      </c>
      <c r="K17" s="122" t="str">
        <f>IF($C17="Kerosene",Factores!$G$6,IF($C17="Combustoleo",Factores!$G$7,IF($C17="Crudo de Castilla",Factores!$G$8,IF($C17="Avigas",Factores!$G$9,IF($C17="Jet A1",Factores!$G$10,IF($C17="Biodiesel palma",Factores!$G$11,IF($C17="Etanol Anhidro",Factores!$G$12,IF($C17="Fuel Oil # 4 - Ecopetrol",Factores!$G$13, IF($C17="Gasolina Motor",Factores!$G$14,IF($C17="Diesel Marino",Factores!$G$15,IF($C17="Diesel B2",Factores!$G$16,IF($C17="Gasolina E10 (Comercial)",Factores!$G$17,IF($C17="GLP Cartagena",Factores!$G$18,IF($C17="GLP Barrancabermeja",Factores!$G$19,IF($C17="GLP Cusiana",Factores!$G$20,IF($C17="GLP Genérico",Factores!$G$21, "0"))))))))))))))))</f>
        <v>0</v>
      </c>
      <c r="L17" s="122" t="str">
        <f>IF($C17="Kerosene",Factores!$H$6,IF($C17="Combustoleo",Factores!$H$7,IF($C17="Crudo de Castilla",Factores!$H$8,IF($C17="Avigas",Factores!$H$9,IF($C17="Jet A1",Factores!$H$10,IF($C17="Biodiesel palma",Factores!$H$11,IF($C17="Etanol Anhidro",Factores!$H$12,IF($C17="Fuel Oil # 4 - Ecopetrol",Factores!$H$13, IF($C17="Gasolina Motor",Factores!$H$14,IF($C17="Diesel Marino",Factores!$H$15,IF($C17="Diesel B2",Factores!$H$16,IF($C17="Gasolina E10 (Comercial)",Factores!$H$17,IF($C17="GLP Cartagena",Factores!$H$18,IF($C17="GLP Barrancabermeja",Factores!$H$19,IF($C17="GLP Cusiana",Factores!$H$20,IF($C17="GLP Genérico",Factores!$H$21, "0"))))))))))))))))</f>
        <v>0</v>
      </c>
      <c r="M17" s="122" t="str">
        <f>IF($C17="Kerosene",Factores!$J$6,IF($C17="Combustoleo",Factores!$J$7,IF($C17="Crudo de Castilla",Factores!$J$8,IF($C17="Avigas",Factores!$J$9,IF($C17="Jet A1",Factores!$J$10,IF($C17="Biodiesel palma",Factores!$J$11,IF($C17="Etanol Anhidro",Factores!$J$12,IF($C17="Fuel Oil # 4 - Ecopetrol",Factores!$J$13, IF($C17="Gasolina Motor",Factores!$J$14,IF($C17="Diesel Marino",Factores!$J$15,IF($C17="Diesel B2",Factores!$J$16,IF($C17="Gasolina E10 (Comercial)",Factores!$J$17,IF($C17="GLP Cartagena",Factores!$J$18,IF($C17="GLP Barrancabermeja",Factores!$J$19,IF($C17="GLP Cusiana",Factores!$J$20,IF($C17="GLP Genérico",Factores!$J$21, "0"))))))))))))))))</f>
        <v>0</v>
      </c>
      <c r="N17" s="122">
        <f t="shared" si="4"/>
        <v>0</v>
      </c>
      <c r="O17" s="122">
        <f t="shared" si="5"/>
        <v>0</v>
      </c>
      <c r="P17" s="122">
        <f t="shared" si="6"/>
        <v>0</v>
      </c>
      <c r="Q17" s="122">
        <f t="shared" si="7"/>
        <v>0</v>
      </c>
      <c r="R17" s="125"/>
      <c r="S17" s="114"/>
      <c r="T17" s="114"/>
      <c r="U17" s="114"/>
      <c r="V17" s="114"/>
      <c r="W17" s="114"/>
      <c r="X17" s="114"/>
      <c r="Y17" s="114"/>
      <c r="Z17" s="114"/>
    </row>
    <row r="18" ht="15.0" customHeight="1">
      <c r="A18" s="114"/>
      <c r="B18" s="117">
        <v>15.0</v>
      </c>
      <c r="C18" s="118"/>
      <c r="D18" s="119"/>
      <c r="E18" s="120">
        <f t="shared" si="1"/>
        <v>0</v>
      </c>
      <c r="F18" s="121" t="str">
        <f>IF($C18="Kerosene",Factores!$D$6,IF($C18="Combustoleo",Factores!$D$7,IF($C18="Crudo de Castilla",Factores!$D$8,IF($C18="Avigas",Factores!$D$9,IF($C18="Jet A1",Factores!$D$10,IF($C18="Biodiesel palma",Factores!$D$11,IF($C18="Etanol Anhidro",Factores!$D$12,IF($C18="Fuel Oil # 4 - Ecopetrol",Factores!$D$13, IF($C18="Gasolina Motor",Factores!$D$14,IF($C18="Diesel Marino",Factores!$D$15,IF($C18="Diesel B2",Factores!$D$16,IF($C18="Gasolina E10 (Comercial)",Factores!$D$17,IF($C18="GLP Cartagena",Factores!$D$18,IF($C18="GLP Barrancabermeja",Factores!$D$19,IF($C18="GLP Cusiana",Factores!$D$20,IF($C18="GLP Genérico",Factores!$D$21, "0"))))))))))))))))</f>
        <v>0</v>
      </c>
      <c r="G18" s="120">
        <f t="shared" si="2"/>
        <v>0</v>
      </c>
      <c r="H18" s="122" t="str">
        <f>IF($C18="Kerosene",Factores!$E$6,IF($C18="Combustoleo",Factores!$E$7,IF($C18="Crudo de Castilla",Factores!$E$8,IF($C18="Avigas",Factores!$E$9,IF($C18="Jet A1",Factores!$E$10,IF($C18="Biodiesel palma",Factores!$E$11,IF($C18="Etanol Anhidro",Factores!$E$12,IF($C18="Fuel Oil # 4 - Ecopetrol",Factores!$E$13, IF($C18="Gasolina Motor",Factores!$E$14,IF($C18="Diesel Marino",Factores!$E$15,IF($C18="Diesel B2",Factores!$E$16,IF($C18="Gasolina E10 (Comercial)",Factores!$E$17,IF($C18="GLP Cartagena",Factores!$E$18,IF($C18="GLP Barrancabermeja",Factores!$E$19,IF($C18="GLP Cusiana",Factores!$E$20,IF($C18="GLP Genérico",Factores!$E$21, "0"))))))))))))))))</f>
        <v>0</v>
      </c>
      <c r="I18" s="122">
        <f t="shared" si="3"/>
        <v>0</v>
      </c>
      <c r="J18" s="123" t="str">
        <f>IF($C18="Kerosene",Factores!$F$6,IF($C18="Combustoleo",Factores!$F$7,IF($C18="Crudo de Castilla",Factores!$F$8,IF($C18="Avigas",Factores!$F$9,IF($C18="Jet A1",Factores!$F$10,IF($C18="Biodiesel palma",Factores!$F$11,IF($C18="Etanol Anhidro",Factores!$F$12,IF($C18="Fuel Oil # 4 - Ecopetrol",Factores!$F$13, IF($C18="Gasolina Motor",Factores!$F$14,IF($C18="Diesel Marino",Factores!$F$15,IF($C18="Diesel B2",Factores!$F$16,IF($C18="Gasolina E10 (Comercial)",Factores!$F$17,IF($C18="GLP Cartagena",Factores!$F$18,IF($C18="GLP Barrancabermeja",Factores!$F$19,IF($C18="GLP Cusiana",Factores!$F$20,IF($C18="GLP Genérico",Factores!$F$21, "0"))))))))))))))))</f>
        <v>0</v>
      </c>
      <c r="K18" s="122" t="str">
        <f>IF($C18="Kerosene",Factores!$G$6,IF($C18="Combustoleo",Factores!$G$7,IF($C18="Crudo de Castilla",Factores!$G$8,IF($C18="Avigas",Factores!$G$9,IF($C18="Jet A1",Factores!$G$10,IF($C18="Biodiesel palma",Factores!$G$11,IF($C18="Etanol Anhidro",Factores!$G$12,IF($C18="Fuel Oil # 4 - Ecopetrol",Factores!$G$13, IF($C18="Gasolina Motor",Factores!$G$14,IF($C18="Diesel Marino",Factores!$G$15,IF($C18="Diesel B2",Factores!$G$16,IF($C18="Gasolina E10 (Comercial)",Factores!$G$17,IF($C18="GLP Cartagena",Factores!$G$18,IF($C18="GLP Barrancabermeja",Factores!$G$19,IF($C18="GLP Cusiana",Factores!$G$20,IF($C18="GLP Genérico",Factores!$G$21, "0"))))))))))))))))</f>
        <v>0</v>
      </c>
      <c r="L18" s="122" t="str">
        <f>IF($C18="Kerosene",Factores!$H$6,IF($C18="Combustoleo",Factores!$H$7,IF($C18="Crudo de Castilla",Factores!$H$8,IF($C18="Avigas",Factores!$H$9,IF($C18="Jet A1",Factores!$H$10,IF($C18="Biodiesel palma",Factores!$H$11,IF($C18="Etanol Anhidro",Factores!$H$12,IF($C18="Fuel Oil # 4 - Ecopetrol",Factores!$H$13, IF($C18="Gasolina Motor",Factores!$H$14,IF($C18="Diesel Marino",Factores!$H$15,IF($C18="Diesel B2",Factores!$H$16,IF($C18="Gasolina E10 (Comercial)",Factores!$H$17,IF($C18="GLP Cartagena",Factores!$H$18,IF($C18="GLP Barrancabermeja",Factores!$H$19,IF($C18="GLP Cusiana",Factores!$H$20,IF($C18="GLP Genérico",Factores!$H$21, "0"))))))))))))))))</f>
        <v>0</v>
      </c>
      <c r="M18" s="122" t="str">
        <f>IF($C18="Kerosene",Factores!$J$6,IF($C18="Combustoleo",Factores!$J$7,IF($C18="Crudo de Castilla",Factores!$J$8,IF($C18="Avigas",Factores!$J$9,IF($C18="Jet A1",Factores!$J$10,IF($C18="Biodiesel palma",Factores!$J$11,IF($C18="Etanol Anhidro",Factores!$J$12,IF($C18="Fuel Oil # 4 - Ecopetrol",Factores!$J$13, IF($C18="Gasolina Motor",Factores!$J$14,IF($C18="Diesel Marino",Factores!$J$15,IF($C18="Diesel B2",Factores!$J$16,IF($C18="Gasolina E10 (Comercial)",Factores!$J$17,IF($C18="GLP Cartagena",Factores!$J$18,IF($C18="GLP Barrancabermeja",Factores!$J$19,IF($C18="GLP Cusiana",Factores!$J$20,IF($C18="GLP Genérico",Factores!$J$21, "0"))))))))))))))))</f>
        <v>0</v>
      </c>
      <c r="N18" s="122">
        <f t="shared" si="4"/>
        <v>0</v>
      </c>
      <c r="O18" s="122">
        <f t="shared" si="5"/>
        <v>0</v>
      </c>
      <c r="P18" s="122">
        <f t="shared" si="6"/>
        <v>0</v>
      </c>
      <c r="Q18" s="122">
        <f t="shared" si="7"/>
        <v>0</v>
      </c>
      <c r="R18" s="125"/>
      <c r="S18" s="114"/>
      <c r="T18" s="114"/>
      <c r="U18" s="114"/>
      <c r="V18" s="114"/>
      <c r="W18" s="114"/>
      <c r="X18" s="114"/>
      <c r="Y18" s="114"/>
      <c r="Z18" s="114"/>
    </row>
    <row r="19" ht="15.0" customHeight="1">
      <c r="A19" s="114"/>
      <c r="B19" s="117">
        <v>16.0</v>
      </c>
      <c r="C19" s="118"/>
      <c r="D19" s="119"/>
      <c r="E19" s="120">
        <f t="shared" si="1"/>
        <v>0</v>
      </c>
      <c r="F19" s="121" t="str">
        <f>IF($C19="Kerosene",Factores!$D$6,IF($C19="Combustoleo",Factores!$D$7,IF($C19="Crudo de Castilla",Factores!$D$8,IF($C19="Avigas",Factores!$D$9,IF($C19="Jet A1",Factores!$D$10,IF($C19="Biodiesel palma",Factores!$D$11,IF($C19="Etanol Anhidro",Factores!$D$12,IF($C19="Fuel Oil # 4 - Ecopetrol",Factores!$D$13, IF($C19="Gasolina Motor",Factores!$D$14,IF($C19="Diesel Marino",Factores!$D$15,IF($C19="Diesel B2",Factores!$D$16,IF($C19="Gasolina E10 (Comercial)",Factores!$D$17,IF($C19="GLP Cartagena",Factores!$D$18,IF($C19="GLP Barrancabermeja",Factores!$D$19,IF($C19="GLP Cusiana",Factores!$D$20,IF($C19="GLP Genérico",Factores!$D$21, "0"))))))))))))))))</f>
        <v>0</v>
      </c>
      <c r="G19" s="120">
        <f t="shared" si="2"/>
        <v>0</v>
      </c>
      <c r="H19" s="122" t="str">
        <f>IF($C19="Kerosene",Factores!$E$6,IF($C19="Combustoleo",Factores!$E$7,IF($C19="Crudo de Castilla",Factores!$E$8,IF($C19="Avigas",Factores!$E$9,IF($C19="Jet A1",Factores!$E$10,IF($C19="Biodiesel palma",Factores!$E$11,IF($C19="Etanol Anhidro",Factores!$E$12,IF($C19="Fuel Oil # 4 - Ecopetrol",Factores!$E$13, IF($C19="Gasolina Motor",Factores!$E$14,IF($C19="Diesel Marino",Factores!$E$15,IF($C19="Diesel B2",Factores!$E$16,IF($C19="Gasolina E10 (Comercial)",Factores!$E$17,IF($C19="GLP Cartagena",Factores!$E$18,IF($C19="GLP Barrancabermeja",Factores!$E$19,IF($C19="GLP Cusiana",Factores!$E$20,IF($C19="GLP Genérico",Factores!$E$21, "0"))))))))))))))))</f>
        <v>0</v>
      </c>
      <c r="I19" s="122">
        <f t="shared" si="3"/>
        <v>0</v>
      </c>
      <c r="J19" s="123" t="str">
        <f>IF($C19="Kerosene",Factores!$F$6,IF($C19="Combustoleo",Factores!$F$7,IF($C19="Crudo de Castilla",Factores!$F$8,IF($C19="Avigas",Factores!$F$9,IF($C19="Jet A1",Factores!$F$10,IF($C19="Biodiesel palma",Factores!$F$11,IF($C19="Etanol Anhidro",Factores!$F$12,IF($C19="Fuel Oil # 4 - Ecopetrol",Factores!$F$13, IF($C19="Gasolina Motor",Factores!$F$14,IF($C19="Diesel Marino",Factores!$F$15,IF($C19="Diesel B2",Factores!$F$16,IF($C19="Gasolina E10 (Comercial)",Factores!$F$17,IF($C19="GLP Cartagena",Factores!$F$18,IF($C19="GLP Barrancabermeja",Factores!$F$19,IF($C19="GLP Cusiana",Factores!$F$20,IF($C19="GLP Genérico",Factores!$F$21, "0"))))))))))))))))</f>
        <v>0</v>
      </c>
      <c r="K19" s="122" t="str">
        <f>IF($C19="Kerosene",Factores!$G$6,IF($C19="Combustoleo",Factores!$G$7,IF($C19="Crudo de Castilla",Factores!$G$8,IF($C19="Avigas",Factores!$G$9,IF($C19="Jet A1",Factores!$G$10,IF($C19="Biodiesel palma",Factores!$G$11,IF($C19="Etanol Anhidro",Factores!$G$12,IF($C19="Fuel Oil # 4 - Ecopetrol",Factores!$G$13, IF($C19="Gasolina Motor",Factores!$G$14,IF($C19="Diesel Marino",Factores!$G$15,IF($C19="Diesel B2",Factores!$G$16,IF($C19="Gasolina E10 (Comercial)",Factores!$G$17,IF($C19="GLP Cartagena",Factores!$G$18,IF($C19="GLP Barrancabermeja",Factores!$G$19,IF($C19="GLP Cusiana",Factores!$G$20,IF($C19="GLP Genérico",Factores!$G$21, "0"))))))))))))))))</f>
        <v>0</v>
      </c>
      <c r="L19" s="122" t="str">
        <f>IF($C19="Kerosene",Factores!$H$6,IF($C19="Combustoleo",Factores!$H$7,IF($C19="Crudo de Castilla",Factores!$H$8,IF($C19="Avigas",Factores!$H$9,IF($C19="Jet A1",Factores!$H$10,IF($C19="Biodiesel palma",Factores!$H$11,IF($C19="Etanol Anhidro",Factores!$H$12,IF($C19="Fuel Oil # 4 - Ecopetrol",Factores!$H$13, IF($C19="Gasolina Motor",Factores!$H$14,IF($C19="Diesel Marino",Factores!$H$15,IF($C19="Diesel B2",Factores!$H$16,IF($C19="Gasolina E10 (Comercial)",Factores!$H$17,IF($C19="GLP Cartagena",Factores!$H$18,IF($C19="GLP Barrancabermeja",Factores!$H$19,IF($C19="GLP Cusiana",Factores!$H$20,IF($C19="GLP Genérico",Factores!$H$21, "0"))))))))))))))))</f>
        <v>0</v>
      </c>
      <c r="M19" s="122" t="str">
        <f>IF($C19="Kerosene",Factores!$J$6,IF($C19="Combustoleo",Factores!$J$7,IF($C19="Crudo de Castilla",Factores!$J$8,IF($C19="Avigas",Factores!$J$9,IF($C19="Jet A1",Factores!$J$10,IF($C19="Biodiesel palma",Factores!$J$11,IF($C19="Etanol Anhidro",Factores!$J$12,IF($C19="Fuel Oil # 4 - Ecopetrol",Factores!$J$13, IF($C19="Gasolina Motor",Factores!$J$14,IF($C19="Diesel Marino",Factores!$J$15,IF($C19="Diesel B2",Factores!$J$16,IF($C19="Gasolina E10 (Comercial)",Factores!$J$17,IF($C19="GLP Cartagena",Factores!$J$18,IF($C19="GLP Barrancabermeja",Factores!$J$19,IF($C19="GLP Cusiana",Factores!$J$20,IF($C19="GLP Genérico",Factores!$J$21, "0"))))))))))))))))</f>
        <v>0</v>
      </c>
      <c r="N19" s="122">
        <f t="shared" si="4"/>
        <v>0</v>
      </c>
      <c r="O19" s="122">
        <f t="shared" si="5"/>
        <v>0</v>
      </c>
      <c r="P19" s="122">
        <f t="shared" si="6"/>
        <v>0</v>
      </c>
      <c r="Q19" s="122">
        <f t="shared" si="7"/>
        <v>0</v>
      </c>
      <c r="R19" s="125"/>
      <c r="S19" s="114"/>
      <c r="T19" s="114"/>
      <c r="U19" s="114"/>
      <c r="V19" s="114"/>
      <c r="W19" s="114"/>
      <c r="X19" s="114"/>
      <c r="Y19" s="114"/>
      <c r="Z19" s="114"/>
    </row>
    <row r="20" ht="15.75" customHeight="1">
      <c r="A20" s="114"/>
      <c r="B20" s="114"/>
      <c r="C20" s="114"/>
      <c r="D20" s="114"/>
      <c r="E20" s="114"/>
      <c r="F20" s="114"/>
      <c r="G20" s="114"/>
      <c r="H20" s="114"/>
      <c r="I20" s="114"/>
      <c r="J20" s="114"/>
      <c r="K20" s="114"/>
      <c r="L20" s="114"/>
      <c r="M20" s="114"/>
      <c r="N20" s="128">
        <f t="shared" ref="N20:Q20" si="8">SUM(N4:N19)</f>
        <v>423.4212784</v>
      </c>
      <c r="O20" s="128">
        <f t="shared" si="8"/>
        <v>0.01717974083</v>
      </c>
      <c r="P20" s="128">
        <f t="shared" si="8"/>
        <v>0.003435948166</v>
      </c>
      <c r="Q20" s="128">
        <f t="shared" si="8"/>
        <v>0.2405175169</v>
      </c>
      <c r="R20" s="129"/>
      <c r="S20" s="114"/>
      <c r="T20" s="114"/>
      <c r="U20" s="114"/>
      <c r="V20" s="114"/>
      <c r="W20" s="114"/>
      <c r="X20" s="114"/>
      <c r="Y20" s="114"/>
      <c r="Z20" s="114"/>
    </row>
    <row r="21" ht="15.75" customHeight="1">
      <c r="A21" s="114"/>
      <c r="B21" s="114"/>
      <c r="C21" s="130" t="s">
        <v>191</v>
      </c>
      <c r="D21" s="131" t="s">
        <v>192</v>
      </c>
      <c r="E21" s="114"/>
      <c r="F21" s="114"/>
      <c r="G21" s="114"/>
      <c r="H21" s="114"/>
      <c r="I21" s="114"/>
      <c r="J21" s="114"/>
      <c r="K21" s="114"/>
      <c r="L21" s="114"/>
      <c r="M21" s="114"/>
      <c r="N21" s="114"/>
      <c r="O21" s="114"/>
      <c r="P21" s="114"/>
      <c r="Q21" s="114"/>
      <c r="R21" s="114"/>
      <c r="S21" s="114"/>
      <c r="T21" s="114"/>
      <c r="U21" s="114"/>
      <c r="V21" s="114"/>
      <c r="W21" s="114"/>
      <c r="X21" s="114"/>
      <c r="Y21" s="114"/>
      <c r="Z21" s="114"/>
    </row>
    <row r="22" ht="15.75" customHeight="1">
      <c r="A22" s="114"/>
      <c r="B22" s="114"/>
      <c r="C22" s="114"/>
      <c r="D22" s="114"/>
      <c r="E22" s="114"/>
      <c r="F22" s="114"/>
      <c r="G22" s="114"/>
      <c r="H22" s="114"/>
      <c r="I22" s="114"/>
      <c r="J22" s="114"/>
      <c r="K22" s="114"/>
      <c r="L22" s="114"/>
      <c r="M22" s="114"/>
      <c r="N22" s="114"/>
      <c r="O22" s="114"/>
      <c r="P22" s="114"/>
      <c r="Q22" s="114"/>
      <c r="R22" s="114"/>
      <c r="S22" s="114"/>
      <c r="T22" s="114"/>
      <c r="U22" s="114"/>
      <c r="V22" s="114"/>
      <c r="W22" s="114"/>
      <c r="X22" s="114"/>
      <c r="Y22" s="114"/>
      <c r="Z22" s="114"/>
    </row>
    <row r="23" ht="15.75" customHeight="1">
      <c r="A23" s="114"/>
      <c r="B23" s="115" t="s">
        <v>193</v>
      </c>
      <c r="C23" s="98"/>
      <c r="D23" s="98"/>
      <c r="E23" s="98"/>
      <c r="F23" s="98"/>
      <c r="G23" s="98"/>
      <c r="H23" s="98"/>
      <c r="I23" s="98"/>
      <c r="J23" s="98"/>
      <c r="K23" s="98"/>
      <c r="L23" s="98"/>
      <c r="M23" s="98"/>
      <c r="N23" s="98"/>
      <c r="O23" s="98"/>
      <c r="P23" s="98"/>
      <c r="Q23" s="98"/>
      <c r="R23" s="98"/>
      <c r="S23" s="114"/>
      <c r="T23" s="114"/>
      <c r="U23" s="114"/>
      <c r="V23" s="114"/>
      <c r="W23" s="114"/>
      <c r="X23" s="114"/>
      <c r="Y23" s="114"/>
      <c r="Z23" s="114"/>
    </row>
    <row r="24" ht="15.75" customHeight="1">
      <c r="A24" s="114"/>
      <c r="B24" s="116"/>
      <c r="C24" s="116"/>
      <c r="D24" s="116"/>
      <c r="E24" s="116"/>
      <c r="F24" s="116"/>
      <c r="G24" s="116"/>
      <c r="H24" s="116"/>
      <c r="I24" s="116"/>
      <c r="J24" s="116"/>
      <c r="K24" s="116"/>
      <c r="L24" s="116"/>
      <c r="M24" s="116"/>
      <c r="N24" s="116"/>
      <c r="O24" s="116"/>
      <c r="P24" s="116"/>
      <c r="Q24" s="116"/>
      <c r="R24" s="116"/>
      <c r="S24" s="114"/>
      <c r="T24" s="114"/>
      <c r="U24" s="114"/>
      <c r="V24" s="114"/>
      <c r="W24" s="114"/>
      <c r="X24" s="114"/>
      <c r="Y24" s="114"/>
      <c r="Z24" s="114"/>
    </row>
    <row r="25" ht="15.75" customHeight="1">
      <c r="A25" s="114"/>
      <c r="B25" s="99" t="s">
        <v>177</v>
      </c>
      <c r="C25" s="99" t="s">
        <v>178</v>
      </c>
      <c r="D25" s="99" t="s">
        <v>179</v>
      </c>
      <c r="E25" s="99" t="s">
        <v>180</v>
      </c>
      <c r="F25" s="99" t="s">
        <v>181</v>
      </c>
      <c r="G25" s="99" t="s">
        <v>182</v>
      </c>
      <c r="H25" s="99" t="s">
        <v>183</v>
      </c>
      <c r="I25" s="99" t="s">
        <v>184</v>
      </c>
      <c r="J25" s="99" t="s">
        <v>95</v>
      </c>
      <c r="K25" s="99" t="s">
        <v>96</v>
      </c>
      <c r="L25" s="99" t="s">
        <v>118</v>
      </c>
      <c r="M25" s="99" t="s">
        <v>185</v>
      </c>
      <c r="N25" s="99" t="s">
        <v>186</v>
      </c>
      <c r="O25" s="99" t="s">
        <v>187</v>
      </c>
      <c r="P25" s="99" t="s">
        <v>188</v>
      </c>
      <c r="Q25" s="99" t="s">
        <v>189</v>
      </c>
      <c r="R25" s="99" t="s">
        <v>190</v>
      </c>
      <c r="S25" s="114"/>
      <c r="T25" s="114"/>
      <c r="U25" s="114"/>
      <c r="V25" s="114"/>
      <c r="W25" s="114"/>
      <c r="X25" s="114"/>
      <c r="Y25" s="114"/>
      <c r="Z25" s="114"/>
    </row>
    <row r="26" ht="15.75" customHeight="1">
      <c r="A26" s="114"/>
      <c r="B26" s="132">
        <v>1.0</v>
      </c>
      <c r="C26" s="133"/>
      <c r="D26" s="134"/>
      <c r="E26" s="135"/>
      <c r="F26" s="136"/>
      <c r="G26" s="135"/>
      <c r="H26" s="137"/>
      <c r="I26" s="137"/>
      <c r="J26" s="137"/>
      <c r="K26" s="137"/>
      <c r="L26" s="137"/>
      <c r="M26" s="137"/>
      <c r="N26" s="137"/>
      <c r="O26" s="137"/>
      <c r="P26" s="138"/>
      <c r="Q26" s="137"/>
      <c r="R26" s="124">
        <f>SUM(N42,O42,P42,Q42)/1000</f>
        <v>0.4236824116</v>
      </c>
      <c r="S26" s="114"/>
      <c r="T26" s="114"/>
      <c r="U26" s="114"/>
      <c r="V26" s="114"/>
      <c r="W26" s="114"/>
      <c r="X26" s="114"/>
      <c r="Y26" s="114"/>
      <c r="Z26" s="114"/>
    </row>
    <row r="27" ht="15.75" customHeight="1">
      <c r="A27" s="114"/>
      <c r="B27" s="117">
        <v>2.0</v>
      </c>
      <c r="C27" s="118"/>
      <c r="D27" s="139"/>
      <c r="E27" s="140"/>
      <c r="F27" s="141"/>
      <c r="G27" s="140"/>
      <c r="H27" s="123"/>
      <c r="I27" s="123"/>
      <c r="J27" s="123"/>
      <c r="K27" s="123"/>
      <c r="L27" s="123"/>
      <c r="M27" s="123"/>
      <c r="N27" s="123"/>
      <c r="O27" s="123"/>
      <c r="P27" s="142"/>
      <c r="Q27" s="123"/>
      <c r="R27" s="125"/>
      <c r="S27" s="114"/>
      <c r="T27" s="114"/>
      <c r="U27" s="114"/>
      <c r="V27" s="114"/>
      <c r="W27" s="114"/>
      <c r="X27" s="114"/>
      <c r="Y27" s="114"/>
      <c r="Z27" s="114"/>
    </row>
    <row r="28" ht="15.75" customHeight="1">
      <c r="A28" s="114"/>
      <c r="B28" s="117">
        <v>3.0</v>
      </c>
      <c r="C28" s="126" t="s">
        <v>100</v>
      </c>
      <c r="D28" s="143">
        <v>44.0</v>
      </c>
      <c r="E28" s="140">
        <f t="shared" ref="E28:E41" si="9">D28*3.78541</f>
        <v>166.55804</v>
      </c>
      <c r="F28" s="141">
        <f>IF($C28="Kerosene",Factores!$D$6,IF($C28="Combustoleo",Factores!$D$7,IF($C28="Crudo de Castilla",Factores!$D$8,IF($C28="Avigas",Factores!$D$9,IF($C28="Jet A1",Factores!$D$10,IF($C28="Biodiesel palma",Factores!$D$11,IF($C28="Etanol Anhidro",Factores!$D$12,IF($C28="Fuel Oil # 4 - Ecopetrol",Factores!$D$13, IF($C28="Gasolina Motor",Factores!$D$14,IF($C28="Diesel Marino",Factores!$D$15,IF($C28="Diesel B2",Factores!$D$16,IF($C28="Gasolina E10 (Comercial)",Factores!$D$17,IF($C28="GLP Cartagena",Factores!$D$18,IF($C28="GLP Barrancabermeja",Factores!$D$19,IF($C28="GLP Cusiana",Factores!$D$20,IF($C28="GLP Genérico",Factores!$D$21, "0"))))))))))))))))</f>
        <v>0.803</v>
      </c>
      <c r="G28" s="140">
        <f t="shared" ref="G28:G41" si="10">E28*F28</f>
        <v>133.7461061</v>
      </c>
      <c r="H28" s="123">
        <f>IF($C28="Kerosene",Factores!$E$6,IF($C28="Combustoleo",Factores!$E$7,IF($C28="Crudo de Castilla",Factores!$E$8,IF($C28="Avigas",Factores!$E$9,IF($C28="Jet A1",Factores!$E$10,IF($C28="Biodiesel palma",Factores!$E$11,IF($C28="Etanol Anhidro",Factores!$E$12,IF($C28="Fuel Oil # 4 - Ecopetrol",Factores!$E$13, IF($C28="Gasolina Motor",Factores!$E$14,IF($C28="Diesel Marino",Factores!$E$15,IF($C28="Diesel B2",Factores!$E$16,IF($C28="Gasolina E10 (Comercial)",Factores!$E$17,IF($C28="GLP Cartagena",Factores!$E$18,IF($C28="GLP Barrancabermeja",Factores!$E$19,IF($C28="GLP Cusiana",Factores!$E$20,IF($C28="GLP Genérico",Factores!$E$21, "0"))))))))))))))))</f>
        <v>42.8168</v>
      </c>
      <c r="I28" s="123">
        <f t="shared" ref="I28:I41" si="11">(H28*G28)/1000000</f>
        <v>0.005726580277</v>
      </c>
      <c r="J28" s="123">
        <f>IF($C28="Kerosene",Factores!$F$6,IF($C28="Combustoleo",Factores!$F$7,IF($C28="Crudo de Castilla",Factores!$F$8,IF($C28="Avigas",Factores!$F$9,IF($C28="Jet A1",Factores!$F$10,IF($C28="Biodiesel palma",Factores!$F$11,IF($C28="Etanol Anhidro",Factores!$F$12,IF($C28="Fuel Oil # 4 - Ecopetrol",Factores!$F$13, IF($C28="Gasolina Motor",Factores!$F$14,IF($C28="Diesel Marino",Factores!$F$15,IF($C28="Diesel B2",Factores!$F$16,IF($C28="Gasolina E10 (Comercial)",Factores!$F$17,IF($C28="GLP Cartagena",Factores!$F$18,IF($C28="GLP Barrancabermeja",Factores!$F$19,IF($C28="GLP Cusiana",Factores!$F$20,IF($C28="GLP Genérico",Factores!$F$21, "0"))))))))))))))))</f>
        <v>73939.639</v>
      </c>
      <c r="K28" s="123">
        <f>IF($C28="Kerosene",Factores!$G$6,IF($C28="Combustoleo",Factores!$G$7,IF($C28="Crudo de Castilla",Factores!$G$8,IF($C28="Avigas",Factores!$G$9,IF($C28="Jet A1",Factores!$G$10,IF($C28="Biodiesel palma",Factores!$G$11,IF($C28="Etanol Anhidro",Factores!$G$12,IF($C28="Fuel Oil # 4 - Ecopetrol",Factores!$G$13, IF($C28="Gasolina Motor",Factores!$G$14,IF($C28="Diesel Marino",Factores!$G$15,IF($C28="Diesel B2",Factores!$G$16,IF($C28="Gasolina E10 (Comercial)",Factores!$G$17,IF($C28="GLP Cartagena",Factores!$G$18,IF($C28="GLP Barrancabermeja",Factores!$G$19,IF($C28="GLP Cusiana",Factores!$G$20,IF($C28="GLP Genérico",Factores!$G$21, "0"))))))))))))))))</f>
        <v>3</v>
      </c>
      <c r="L28" s="123">
        <f>IF($C28="Kerosene",Factores!$I$6,IF($C28="Combustoleo",Factores!$I$7,IF($C28="Crudo de Castilla",Factores!$I$8,IF($C28="Avigas",Factores!$I$9,IF($C28="Jet A1",Factores!$I$10,IF($C28="Biodiesel palma",Factores!$I$11,IF($C28="Etanol Anhidro",Factores!$I$12,IF($C28="Fuel Oil # 4 - Ecopetrol",Factores!$I$13, IF($C28="Gasolina Motor",Factores!$I$14,IF($C28="Diesel Marino",Factores!$I$15,IF($C28="Diesel B2",Factores!$I$16,IF($C28="Gasolina E10 (Comercial)",Factores!$I$17,IF($C28="GLP Cartagena",Factores!$I$18,IF($C28="GLP Barrancabermeja",Factores!$I$19,IF($C28="GLP Cusiana",Factores!$I$20,IF($C28="GLP Genérico",Factores!$I$21, "0"))))))))))))))))</f>
        <v>0.6</v>
      </c>
      <c r="M28" s="123">
        <f>IF($C28="Kerosene",Factores!$J$6,IF($C28="Combustoleo",Factores!$J$7,IF($C28="Crudo de Castilla",Factores!$J$8,IF($C28="Avigas",Factores!$J$9,IF($C28="Jet A1",Factores!$J$10,IF($C28="Biodiesel palma",Factores!$J$11,IF($C28="Etanol Anhidro",Factores!$J$12,IF($C28="Fuel Oil # 4 - Ecopetrol",Factores!$J$13, IF($C28="Gasolina Motor",Factores!$J$14,IF($C28="Diesel Marino",Factores!$J$15,IF($C28="Diesel B2",Factores!$J$16,IF($C28="Gasolina E10 (Comercial)",Factores!$J$17,IF($C28="GLP Cartagena",Factores!$J$18,IF($C28="GLP Barrancabermeja",Factores!$J$19,IF($C28="GLP Cusiana",Factores!$J$20,IF($C28="GLP Genérico",Factores!$J$21, "0"))))))))))))))))</f>
        <v>42.0002</v>
      </c>
      <c r="N28" s="123">
        <f t="shared" ref="N28:N41" si="12">$J28*$I28</f>
        <v>423.4212784</v>
      </c>
      <c r="O28" s="123">
        <f t="shared" ref="O28:O41" si="13">$K28*$I28</f>
        <v>0.01717974083</v>
      </c>
      <c r="P28" s="142">
        <f t="shared" ref="P28:P41" si="14">$I28*$L28</f>
        <v>0.003435948166</v>
      </c>
      <c r="Q28" s="123">
        <f t="shared" ref="Q28:Q41" si="15">$I28*$M28</f>
        <v>0.2405175169</v>
      </c>
      <c r="R28" s="125"/>
      <c r="S28" s="114"/>
      <c r="T28" s="114"/>
      <c r="U28" s="114"/>
      <c r="V28" s="114"/>
      <c r="W28" s="114"/>
      <c r="X28" s="114"/>
      <c r="Y28" s="114"/>
      <c r="Z28" s="114"/>
    </row>
    <row r="29" ht="15.75" customHeight="1">
      <c r="A29" s="114"/>
      <c r="B29" s="117">
        <v>4.0</v>
      </c>
      <c r="C29" s="118"/>
      <c r="D29" s="139"/>
      <c r="E29" s="140">
        <f t="shared" si="9"/>
        <v>0</v>
      </c>
      <c r="F29" s="141" t="str">
        <f>IF($C29="Kerosene",Factores!$D$6,IF($C29="Combustoleo",Factores!$D$7,IF($C29="Crudo de Castilla",Factores!$D$8,IF($C29="Avigas",Factores!$D$9,IF($C29="Jet A1",Factores!$D$10,IF($C29="Biodiesel palma",Factores!$D$11,IF($C29="Etanol Anhidro",Factores!$D$12,IF($C29="Fuel Oil # 4 - Ecopetrol",Factores!$D$13, IF($C29="Gasolina Motor",Factores!$D$14,IF($C29="Diesel Marino",Factores!$D$15,IF($C29="Diesel B2",Factores!$D$16,IF($C29="Gasolina E10 (Comercial)",Factores!$D$17,IF($C29="GLP Cartagena",Factores!$D$18,IF($C29="GLP Barrancabermeja",Factores!$D$19,IF($C29="GLP Cusiana",Factores!$D$20,IF($C29="GLP Genérico",Factores!$D$21, "0"))))))))))))))))</f>
        <v>0</v>
      </c>
      <c r="G29" s="140">
        <f t="shared" si="10"/>
        <v>0</v>
      </c>
      <c r="H29" s="123" t="str">
        <f>IF($C29="Kerosene",Factores!$E$6,IF($C29="Combustoleo",Factores!$E$7,IF($C29="Crudo de Castilla",Factores!$E$8,IF($C29="Avigas",Factores!$E$9,IF($C29="Jet A1",Factores!$E$10,IF($C29="Biodiesel palma",Factores!$E$11,IF($C29="Etanol Anhidro",Factores!$E$12,IF($C29="Fuel Oil # 4 - Ecopetrol",Factores!$E$13, IF($C29="Gasolina Motor",Factores!$E$14,IF($C29="Diesel Marino",Factores!$E$15,IF($C29="Diesel B2",Factores!$E$16,IF($C29="Gasolina E10 (Comercial)",Factores!$E$17,IF($C29="GLP Cartagena",Factores!$E$18,IF($C29="GLP Barrancabermeja",Factores!$E$19,IF($C29="GLP Cusiana",Factores!$E$20,IF($C29="GLP Genérico",Factores!$E$21, "0"))))))))))))))))</f>
        <v>0</v>
      </c>
      <c r="I29" s="123">
        <f t="shared" si="11"/>
        <v>0</v>
      </c>
      <c r="J29" s="123" t="str">
        <f>IF($C29="Kerosene",Factores!$F$6,IF($C29="Combustoleo",Factores!$F$7,IF($C29="Crudo de Castilla",Factores!$F$8,IF($C29="Avigas",Factores!$F$9,IF($C29="Jet A1",Factores!$F$10,IF($C29="Biodiesel palma",Factores!$F$11,IF($C29="Etanol Anhidro",Factores!$F$12,IF($C29="Fuel Oil # 4 - Ecopetrol",Factores!$F$13, IF($C29="Gasolina Motor",Factores!$F$14,IF($C29="Diesel Marino",Factores!$F$15,IF($C29="Diesel B2",Factores!$F$16,IF($C29="Gasolina E10 (Comercial)",Factores!$F$17,IF($C29="GLP Cartagena",Factores!$F$18,IF($C29="GLP Barrancabermeja",Factores!$F$19,IF($C29="GLP Cusiana",Factores!$F$20,IF($C29="GLP Genérico",Factores!$F$21, "0"))))))))))))))))</f>
        <v>0</v>
      </c>
      <c r="K29" s="123" t="str">
        <f>IF($C29="Kerosene",Factores!$G$6,IF($C29="Combustoleo",Factores!$G$7,IF($C29="Crudo de Castilla",Factores!$G$8,IF($C29="Avigas",Factores!$G$9,IF($C29="Jet A1",Factores!$G$10,IF($C29="Biodiesel palma",Factores!$G$11,IF($C29="Etanol Anhidro",Factores!$G$12,IF($C29="Fuel Oil # 4 - Ecopetrol",Factores!$G$13, IF($C29="Gasolina Motor",Factores!$G$14,IF($C29="Diesel Marino",Factores!$G$15,IF($C29="Diesel B2",Factores!$G$16,IF($C29="Gasolina E10 (Comercial)",Factores!$G$17,IF($C29="GLP Cartagena",Factores!$G$18,IF($C29="GLP Barrancabermeja",Factores!$G$19,IF($C29="GLP Cusiana",Factores!$G$20,IF($C29="GLP Genérico",Factores!$G$21, "0"))))))))))))))))</f>
        <v>0</v>
      </c>
      <c r="L29" s="123" t="str">
        <f>IF($C29="Kerosene",Factores!$I$6,IF($C29="Combustoleo",Factores!$I$7,IF($C29="Crudo de Castilla",Factores!$I$8,IF($C29="Avigas",Factores!$I$9,IF($C29="Jet A1",Factores!$I$10,IF($C29="Biodiesel palma",Factores!$I$11,IF($C29="Etanol Anhidro",Factores!$I$12,IF($C29="Fuel Oil # 4 - Ecopetrol",Factores!$I$13, IF($C29="Gasolina Motor",Factores!$I$14,IF($C29="Diesel Marino",Factores!$I$15,IF($C29="Diesel B2",Factores!$I$16,IF($C29="Gasolina E10 (Comercial)",Factores!$I$17,IF($C29="GLP Cartagena",Factores!$I$18,IF($C29="GLP Barrancabermeja",Factores!$I$19,IF($C29="GLP Cusiana",Factores!$I$20,IF($C29="GLP Genérico",Factores!$I$21, "0"))))))))))))))))</f>
        <v>0</v>
      </c>
      <c r="M29" s="123" t="str">
        <f>IF($C29="Kerosene",Factores!$J$6,IF($C29="Combustoleo",Factores!$J$7,IF($C29="Crudo de Castilla",Factores!$J$8,IF($C29="Avigas",Factores!$J$9,IF($C29="Jet A1",Factores!$J$10,IF($C29="Biodiesel palma",Factores!$J$11,IF($C29="Etanol Anhidro",Factores!$J$12,IF($C29="Fuel Oil # 4 - Ecopetrol",Factores!$J$13, IF($C29="Gasolina Motor",Factores!$J$14,IF($C29="Diesel Marino",Factores!$J$15,IF($C29="Diesel B2",Factores!$J$16,IF($C29="Gasolina E10 (Comercial)",Factores!$J$17,IF($C29="GLP Cartagena",Factores!$J$18,IF($C29="GLP Barrancabermeja",Factores!$J$19,IF($C29="GLP Cusiana",Factores!$J$20,IF($C29="GLP Genérico",Factores!$J$21, "0"))))))))))))))))</f>
        <v>0</v>
      </c>
      <c r="N29" s="123">
        <f t="shared" si="12"/>
        <v>0</v>
      </c>
      <c r="O29" s="123">
        <f t="shared" si="13"/>
        <v>0</v>
      </c>
      <c r="P29" s="142">
        <f t="shared" si="14"/>
        <v>0</v>
      </c>
      <c r="Q29" s="123">
        <f t="shared" si="15"/>
        <v>0</v>
      </c>
      <c r="R29" s="125"/>
      <c r="S29" s="114"/>
      <c r="T29" s="114"/>
      <c r="U29" s="114"/>
      <c r="V29" s="114"/>
      <c r="W29" s="114"/>
      <c r="X29" s="114"/>
      <c r="Y29" s="114"/>
      <c r="Z29" s="114"/>
    </row>
    <row r="30" ht="15.75" customHeight="1">
      <c r="A30" s="114"/>
      <c r="B30" s="117">
        <v>5.0</v>
      </c>
      <c r="C30" s="118"/>
      <c r="D30" s="139"/>
      <c r="E30" s="140">
        <f t="shared" si="9"/>
        <v>0</v>
      </c>
      <c r="F30" s="141" t="str">
        <f>IF($C30="Kerosene",Factores!$D$6,IF($C30="Combustoleo",Factores!$D$7,IF($C30="Crudo de Castilla",Factores!$D$8,IF($C30="Avigas",Factores!$D$9,IF($C30="Jet A1",Factores!$D$10,IF($C30="Biodiesel palma",Factores!$D$11,IF($C30="Etanol Anhidro",Factores!$D$12,IF($C30="Fuel Oil # 4 - Ecopetrol",Factores!$D$13, IF($C30="Gasolina Motor",Factores!$D$14,IF($C30="Diesel Marino",Factores!$D$15,IF($C30="Diesel B2",Factores!$D$16,IF($C30="Gasolina E10 (Comercial)",Factores!$D$17,IF($C30="GLP Cartagena",Factores!$D$18,IF($C30="GLP Barrancabermeja",Factores!$D$19,IF($C30="GLP Cusiana",Factores!$D$20,IF($C30="GLP Genérico",Factores!$D$21, "0"))))))))))))))))</f>
        <v>0</v>
      </c>
      <c r="G30" s="140">
        <f t="shared" si="10"/>
        <v>0</v>
      </c>
      <c r="H30" s="123" t="str">
        <f>IF($C30="Kerosene",Factores!$E$6,IF($C30="Combustoleo",Factores!$E$7,IF($C30="Crudo de Castilla",Factores!$E$8,IF($C30="Avigas",Factores!$E$9,IF($C30="Jet A1",Factores!$E$10,IF($C30="Biodiesel palma",Factores!$E$11,IF($C30="Etanol Anhidro",Factores!$E$12,IF($C30="Fuel Oil # 4 - Ecopetrol",Factores!$E$13, IF($C30="Gasolina Motor",Factores!$E$14,IF($C30="Diesel Marino",Factores!$E$15,IF($C30="Diesel B2",Factores!$E$16,IF($C30="Gasolina E10 (Comercial)",Factores!$E$17,IF($C30="GLP Cartagena",Factores!$E$18,IF($C30="GLP Barrancabermeja",Factores!$E$19,IF($C30="GLP Cusiana",Factores!$E$20,IF($C30="GLP Genérico",Factores!$E$21, "0"))))))))))))))))</f>
        <v>0</v>
      </c>
      <c r="I30" s="123">
        <f t="shared" si="11"/>
        <v>0</v>
      </c>
      <c r="J30" s="123" t="str">
        <f>IF($C30="Kerosene",Factores!$F$6,IF($C30="Combustoleo",Factores!$F$7,IF($C30="Crudo de Castilla",Factores!$F$8,IF($C30="Avigas",Factores!$F$9,IF($C30="Jet A1",Factores!$F$10,IF($C30="Biodiesel palma",Factores!$F$11,IF($C30="Etanol Anhidro",Factores!$F$12,IF($C30="Fuel Oil # 4 - Ecopetrol",Factores!$F$13, IF($C30="Gasolina Motor",Factores!$F$14,IF($C30="Diesel Marino",Factores!$F$15,IF($C30="Diesel B2",Factores!$F$16,IF($C30="Gasolina E10 (Comercial)",Factores!$F$17,IF($C30="GLP Cartagena",Factores!$F$18,IF($C30="GLP Barrancabermeja",Factores!$F$19,IF($C30="GLP Cusiana",Factores!$F$20,IF($C30="GLP Genérico",Factores!$F$21, "0"))))))))))))))))</f>
        <v>0</v>
      </c>
      <c r="K30" s="123" t="str">
        <f>IF($C30="Kerosene",Factores!$G$6,IF($C30="Combustoleo",Factores!$G$7,IF($C30="Crudo de Castilla",Factores!$G$8,IF($C30="Avigas",Factores!$G$9,IF($C30="Jet A1",Factores!$G$10,IF($C30="Biodiesel palma",Factores!$G$11,IF($C30="Etanol Anhidro",Factores!$G$12,IF($C30="Fuel Oil # 4 - Ecopetrol",Factores!$G$13, IF($C30="Gasolina Motor",Factores!$G$14,IF($C30="Diesel Marino",Factores!$G$15,IF($C30="Diesel B2",Factores!$G$16,IF($C30="Gasolina E10 (Comercial)",Factores!$G$17,IF($C30="GLP Cartagena",Factores!$G$18,IF($C30="GLP Barrancabermeja",Factores!$G$19,IF($C30="GLP Cusiana",Factores!$G$20,IF($C30="GLP Genérico",Factores!$G$21, "0"))))))))))))))))</f>
        <v>0</v>
      </c>
      <c r="L30" s="123" t="str">
        <f>IF($C30="Kerosene",Factores!$I$6,IF($C30="Combustoleo",Factores!$I$7,IF($C30="Crudo de Castilla",Factores!$I$8,IF($C30="Avigas",Factores!$I$9,IF($C30="Jet A1",Factores!$I$10,IF($C30="Biodiesel palma",Factores!$I$11,IF($C30="Etanol Anhidro",Factores!$I$12,IF($C30="Fuel Oil # 4 - Ecopetrol",Factores!$I$13, IF($C30="Gasolina Motor",Factores!$I$14,IF($C30="Diesel Marino",Factores!$I$15,IF($C30="Diesel B2",Factores!$I$16,IF($C30="Gasolina E10 (Comercial)",Factores!$I$17,IF($C30="GLP Cartagena",Factores!$I$18,IF($C30="GLP Barrancabermeja",Factores!$I$19,IF($C30="GLP Cusiana",Factores!$I$20,IF($C30="GLP Genérico",Factores!$I$21, "0"))))))))))))))))</f>
        <v>0</v>
      </c>
      <c r="M30" s="123" t="str">
        <f>IF($C30="Kerosene",Factores!$J$6,IF($C30="Combustoleo",Factores!$J$7,IF($C30="Crudo de Castilla",Factores!$J$8,IF($C30="Avigas",Factores!$J$9,IF($C30="Jet A1",Factores!$J$10,IF($C30="Biodiesel palma",Factores!$J$11,IF($C30="Etanol Anhidro",Factores!$J$12,IF($C30="Fuel Oil # 4 - Ecopetrol",Factores!$J$13, IF($C30="Gasolina Motor",Factores!$J$14,IF($C30="Diesel Marino",Factores!$J$15,IF($C30="Diesel B2",Factores!$J$16,IF($C30="Gasolina E10 (Comercial)",Factores!$J$17,IF($C30="GLP Cartagena",Factores!$J$18,IF($C30="GLP Barrancabermeja",Factores!$J$19,IF($C30="GLP Cusiana",Factores!$J$20,IF($C30="GLP Genérico",Factores!$J$21, "0"))))))))))))))))</f>
        <v>0</v>
      </c>
      <c r="N30" s="123">
        <f t="shared" si="12"/>
        <v>0</v>
      </c>
      <c r="O30" s="123">
        <f t="shared" si="13"/>
        <v>0</v>
      </c>
      <c r="P30" s="142">
        <f t="shared" si="14"/>
        <v>0</v>
      </c>
      <c r="Q30" s="123">
        <f t="shared" si="15"/>
        <v>0</v>
      </c>
      <c r="R30" s="125"/>
      <c r="S30" s="114"/>
      <c r="T30" s="114"/>
      <c r="U30" s="114"/>
      <c r="V30" s="114"/>
      <c r="W30" s="114"/>
      <c r="X30" s="114"/>
      <c r="Y30" s="114"/>
      <c r="Z30" s="114"/>
    </row>
    <row r="31" ht="15.75" customHeight="1">
      <c r="A31" s="114"/>
      <c r="B31" s="117">
        <v>6.0</v>
      </c>
      <c r="C31" s="118"/>
      <c r="D31" s="139"/>
      <c r="E31" s="140">
        <f t="shared" si="9"/>
        <v>0</v>
      </c>
      <c r="F31" s="141" t="str">
        <f>IF($C31="Kerosene",Factores!$D$6,IF($C31="Combustoleo",Factores!$D$7,IF($C31="Crudo de Castilla",Factores!$D$8,IF($C31="Avigas",Factores!$D$9,IF($C31="Jet A1",Factores!$D$10,IF($C31="Biodiesel palma",Factores!$D$11,IF($C31="Etanol Anhidro",Factores!$D$12,IF($C31="Fuel Oil # 4 - Ecopetrol",Factores!$D$13, IF($C31="Gasolina Motor",Factores!$D$14,IF($C31="Diesel Marino",Factores!$D$15,IF($C31="Diesel B2",Factores!$D$16,IF($C31="Gasolina E10 (Comercial)",Factores!$D$17,IF($C31="GLP Cartagena",Factores!$D$18,IF($C31="GLP Barrancabermeja",Factores!$D$19,IF($C31="GLP Cusiana",Factores!$D$20,IF($C31="GLP Genérico",Factores!$D$21, "0"))))))))))))))))</f>
        <v>0</v>
      </c>
      <c r="G31" s="140">
        <f t="shared" si="10"/>
        <v>0</v>
      </c>
      <c r="H31" s="123" t="str">
        <f>IF($C31="Kerosene",Factores!$E$6,IF($C31="Combustoleo",Factores!$E$7,IF($C31="Crudo de Castilla",Factores!$E$8,IF($C31="Avigas",Factores!$E$9,IF($C31="Jet A1",Factores!$E$10,IF($C31="Biodiesel palma",Factores!$E$11,IF($C31="Etanol Anhidro",Factores!$E$12,IF($C31="Fuel Oil # 4 - Ecopetrol",Factores!$E$13, IF($C31="Gasolina Motor",Factores!$E$14,IF($C31="Diesel Marino",Factores!$E$15,IF($C31="Diesel B2",Factores!$E$16,IF($C31="Gasolina E10 (Comercial)",Factores!$E$17,IF($C31="GLP Cartagena",Factores!$E$18,IF($C31="GLP Barrancabermeja",Factores!$E$19,IF($C31="GLP Cusiana",Factores!$E$20,IF($C31="GLP Genérico",Factores!$E$21, "0"))))))))))))))))</f>
        <v>0</v>
      </c>
      <c r="I31" s="123">
        <f t="shared" si="11"/>
        <v>0</v>
      </c>
      <c r="J31" s="123" t="str">
        <f>IF($C31="Kerosene",Factores!$F$6,IF($C31="Combustoleo",Factores!$F$7,IF($C31="Crudo de Castilla",Factores!$F$8,IF($C31="Avigas",Factores!$F$9,IF($C31="Jet A1",Factores!$F$10,IF($C31="Biodiesel palma",Factores!$F$11,IF($C31="Etanol Anhidro",Factores!$F$12,IF($C31="Fuel Oil # 4 - Ecopetrol",Factores!$F$13, IF($C31="Gasolina Motor",Factores!$F$14,IF($C31="Diesel Marino",Factores!$F$15,IF($C31="Diesel B2",Factores!$F$16,IF($C31="Gasolina E10 (Comercial)",Factores!$F$17,IF($C31="GLP Cartagena",Factores!$F$18,IF($C31="GLP Barrancabermeja",Factores!$F$19,IF($C31="GLP Cusiana",Factores!$F$20,IF($C31="GLP Genérico",Factores!$F$21, "0"))))))))))))))))</f>
        <v>0</v>
      </c>
      <c r="K31" s="123" t="str">
        <f>IF($C31="Kerosene",Factores!$G$6,IF($C31="Combustoleo",Factores!$G$7,IF($C31="Crudo de Castilla",Factores!$G$8,IF($C31="Avigas",Factores!$G$9,IF($C31="Jet A1",Factores!$G$10,IF($C31="Biodiesel palma",Factores!$G$11,IF($C31="Etanol Anhidro",Factores!$G$12,IF($C31="Fuel Oil # 4 - Ecopetrol",Factores!$G$13, IF($C31="Gasolina Motor",Factores!$G$14,IF($C31="Diesel Marino",Factores!$G$15,IF($C31="Diesel B2",Factores!$G$16,IF($C31="Gasolina E10 (Comercial)",Factores!$G$17,IF($C31="GLP Cartagena",Factores!$G$18,IF($C31="GLP Barrancabermeja",Factores!$G$19,IF($C31="GLP Cusiana",Factores!$G$20,IF($C31="GLP Genérico",Factores!$G$21, "0"))))))))))))))))</f>
        <v>0</v>
      </c>
      <c r="L31" s="123" t="str">
        <f>IF($C31="Kerosene",Factores!$I$6,IF($C31="Combustoleo",Factores!$I$7,IF($C31="Crudo de Castilla",Factores!$I$8,IF($C31="Avigas",Factores!$I$9,IF($C31="Jet A1",Factores!$I$10,IF($C31="Biodiesel palma",Factores!$I$11,IF($C31="Etanol Anhidro",Factores!$I$12,IF($C31="Fuel Oil # 4 - Ecopetrol",Factores!$I$13, IF($C31="Gasolina Motor",Factores!$I$14,IF($C31="Diesel Marino",Factores!$I$15,IF($C31="Diesel B2",Factores!$I$16,IF($C31="Gasolina E10 (Comercial)",Factores!$I$17,IF($C31="GLP Cartagena",Factores!$I$18,IF($C31="GLP Barrancabermeja",Factores!$I$19,IF($C31="GLP Cusiana",Factores!$I$20,IF($C31="GLP Genérico",Factores!$I$21, "0"))))))))))))))))</f>
        <v>0</v>
      </c>
      <c r="M31" s="123" t="str">
        <f>IF($C31="Kerosene",Factores!$J$6,IF($C31="Combustoleo",Factores!$J$7,IF($C31="Crudo de Castilla",Factores!$J$8,IF($C31="Avigas",Factores!$J$9,IF($C31="Jet A1",Factores!$J$10,IF($C31="Biodiesel palma",Factores!$J$11,IF($C31="Etanol Anhidro",Factores!$J$12,IF($C31="Fuel Oil # 4 - Ecopetrol",Factores!$J$13, IF($C31="Gasolina Motor",Factores!$J$14,IF($C31="Diesel Marino",Factores!$J$15,IF($C31="Diesel B2",Factores!$J$16,IF($C31="Gasolina E10 (Comercial)",Factores!$J$17,IF($C31="GLP Cartagena",Factores!$J$18,IF($C31="GLP Barrancabermeja",Factores!$J$19,IF($C31="GLP Cusiana",Factores!$J$20,IF($C31="GLP Genérico",Factores!$J$21, "0"))))))))))))))))</f>
        <v>0</v>
      </c>
      <c r="N31" s="123">
        <f t="shared" si="12"/>
        <v>0</v>
      </c>
      <c r="O31" s="123">
        <f t="shared" si="13"/>
        <v>0</v>
      </c>
      <c r="P31" s="142">
        <f t="shared" si="14"/>
        <v>0</v>
      </c>
      <c r="Q31" s="123">
        <f t="shared" si="15"/>
        <v>0</v>
      </c>
      <c r="R31" s="125"/>
      <c r="S31" s="114"/>
      <c r="T31" s="114"/>
      <c r="U31" s="114"/>
      <c r="V31" s="114"/>
      <c r="W31" s="114"/>
      <c r="X31" s="114"/>
      <c r="Y31" s="114"/>
      <c r="Z31" s="114"/>
    </row>
    <row r="32" ht="15.75" customHeight="1">
      <c r="A32" s="114"/>
      <c r="B32" s="117">
        <v>7.0</v>
      </c>
      <c r="C32" s="118"/>
      <c r="D32" s="139"/>
      <c r="E32" s="140">
        <f t="shared" si="9"/>
        <v>0</v>
      </c>
      <c r="F32" s="141" t="str">
        <f>IF($C32="Kerosene",Factores!$D$6,IF($C32="Combustoleo",Factores!$D$7,IF($C32="Crudo de Castilla",Factores!$D$8,IF($C32="Avigas",Factores!$D$9,IF($C32="Jet A1",Factores!$D$10,IF($C32="Biodiesel palma",Factores!$D$11,IF($C32="Etanol Anhidro",Factores!$D$12,IF($C32="Fuel Oil # 4 - Ecopetrol",Factores!$D$13, IF($C32="Gasolina Motor",Factores!$D$14,IF($C32="Diesel Marino",Factores!$D$15,IF($C32="Diesel B2",Factores!$D$16,IF($C32="Gasolina E10 (Comercial)",Factores!$D$17,IF($C32="GLP Cartagena",Factores!$D$18,IF($C32="GLP Barrancabermeja",Factores!$D$19,IF($C32="GLP Cusiana",Factores!$D$20,IF($C32="GLP Genérico",Factores!$D$21, "0"))))))))))))))))</f>
        <v>0</v>
      </c>
      <c r="G32" s="140">
        <f t="shared" si="10"/>
        <v>0</v>
      </c>
      <c r="H32" s="123" t="str">
        <f>IF($C32="Kerosene",Factores!$E$6,IF($C32="Combustoleo",Factores!$E$7,IF($C32="Crudo de Castilla",Factores!$E$8,IF($C32="Avigas",Factores!$E$9,IF($C32="Jet A1",Factores!$E$10,IF($C32="Biodiesel palma",Factores!$E$11,IF($C32="Etanol Anhidro",Factores!$E$12,IF($C32="Fuel Oil # 4 - Ecopetrol",Factores!$E$13, IF($C32="Gasolina Motor",Factores!$E$14,IF($C32="Diesel Marino",Factores!$E$15,IF($C32="Diesel B2",Factores!$E$16,IF($C32="Gasolina E10 (Comercial)",Factores!$E$17,IF($C32="GLP Cartagena",Factores!$E$18,IF($C32="GLP Barrancabermeja",Factores!$E$19,IF($C32="GLP Cusiana",Factores!$E$20,IF($C32="GLP Genérico",Factores!$E$21, "0"))))))))))))))))</f>
        <v>0</v>
      </c>
      <c r="I32" s="123">
        <f t="shared" si="11"/>
        <v>0</v>
      </c>
      <c r="J32" s="123" t="str">
        <f>IF($C32="Kerosene",Factores!$F$6,IF($C32="Combustoleo",Factores!$F$7,IF($C32="Crudo de Castilla",Factores!$F$8,IF($C32="Avigas",Factores!$F$9,IF($C32="Jet A1",Factores!$F$10,IF($C32="Biodiesel palma",Factores!$F$11,IF($C32="Etanol Anhidro",Factores!$F$12,IF($C32="Fuel Oil # 4 - Ecopetrol",Factores!$F$13, IF($C32="Gasolina Motor",Factores!$F$14,IF($C32="Diesel Marino",Factores!$F$15,IF($C32="Diesel B2",Factores!$F$16,IF($C32="Gasolina E10 (Comercial)",Factores!$F$17,IF($C32="GLP Cartagena",Factores!$F$18,IF($C32="GLP Barrancabermeja",Factores!$F$19,IF($C32="GLP Cusiana",Factores!$F$20,IF($C32="GLP Genérico",Factores!$F$21, "0"))))))))))))))))</f>
        <v>0</v>
      </c>
      <c r="K32" s="123" t="str">
        <f>IF($C32="Kerosene",Factores!$G$6,IF($C32="Combustoleo",Factores!$G$7,IF($C32="Crudo de Castilla",Factores!$G$8,IF($C32="Avigas",Factores!$G$9,IF($C32="Jet A1",Factores!$G$10,IF($C32="Biodiesel palma",Factores!$G$11,IF($C32="Etanol Anhidro",Factores!$G$12,IF($C32="Fuel Oil # 4 - Ecopetrol",Factores!$G$13, IF($C32="Gasolina Motor",Factores!$G$14,IF($C32="Diesel Marino",Factores!$G$15,IF($C32="Diesel B2",Factores!$G$16,IF($C32="Gasolina E10 (Comercial)",Factores!$G$17,IF($C32="GLP Cartagena",Factores!$G$18,IF($C32="GLP Barrancabermeja",Factores!$G$19,IF($C32="GLP Cusiana",Factores!$G$20,IF($C32="GLP Genérico",Factores!$G$21, "0"))))))))))))))))</f>
        <v>0</v>
      </c>
      <c r="L32" s="123" t="str">
        <f>IF($C32="Kerosene",Factores!$I$6,IF($C32="Combustoleo",Factores!$I$7,IF($C32="Crudo de Castilla",Factores!$I$8,IF($C32="Avigas",Factores!$I$9,IF($C32="Jet A1",Factores!$I$10,IF($C32="Biodiesel palma",Factores!$I$11,IF($C32="Etanol Anhidro",Factores!$I$12,IF($C32="Fuel Oil # 4 - Ecopetrol",Factores!$I$13, IF($C32="Gasolina Motor",Factores!$I$14,IF($C32="Diesel Marino",Factores!$I$15,IF($C32="Diesel B2",Factores!$I$16,IF($C32="Gasolina E10 (Comercial)",Factores!$I$17,IF($C32="GLP Cartagena",Factores!$I$18,IF($C32="GLP Barrancabermeja",Factores!$I$19,IF($C32="GLP Cusiana",Factores!$I$20,IF($C32="GLP Genérico",Factores!$I$21, "0"))))))))))))))))</f>
        <v>0</v>
      </c>
      <c r="M32" s="123" t="str">
        <f>IF($C32="Kerosene",Factores!$J$6,IF($C32="Combustoleo",Factores!$J$7,IF($C32="Crudo de Castilla",Factores!$J$8,IF($C32="Avigas",Factores!$J$9,IF($C32="Jet A1",Factores!$J$10,IF($C32="Biodiesel palma",Factores!$J$11,IF($C32="Etanol Anhidro",Factores!$J$12,IF($C32="Fuel Oil # 4 - Ecopetrol",Factores!$J$13, IF($C32="Gasolina Motor",Factores!$J$14,IF($C32="Diesel Marino",Factores!$J$15,IF($C32="Diesel B2",Factores!$J$16,IF($C32="Gasolina E10 (Comercial)",Factores!$J$17,IF($C32="GLP Cartagena",Factores!$J$18,IF($C32="GLP Barrancabermeja",Factores!$J$19,IF($C32="GLP Cusiana",Factores!$J$20,IF($C32="GLP Genérico",Factores!$J$21, "0"))))))))))))))))</f>
        <v>0</v>
      </c>
      <c r="N32" s="123">
        <f t="shared" si="12"/>
        <v>0</v>
      </c>
      <c r="O32" s="123">
        <f t="shared" si="13"/>
        <v>0</v>
      </c>
      <c r="P32" s="142">
        <f t="shared" si="14"/>
        <v>0</v>
      </c>
      <c r="Q32" s="123">
        <f t="shared" si="15"/>
        <v>0</v>
      </c>
      <c r="R32" s="125"/>
      <c r="S32" s="114"/>
      <c r="T32" s="114"/>
      <c r="U32" s="114"/>
      <c r="V32" s="114"/>
      <c r="W32" s="114"/>
      <c r="X32" s="114"/>
      <c r="Y32" s="114"/>
      <c r="Z32" s="114"/>
    </row>
    <row r="33" ht="15.75" customHeight="1">
      <c r="A33" s="114"/>
      <c r="B33" s="117">
        <v>8.0</v>
      </c>
      <c r="C33" s="118"/>
      <c r="D33" s="139"/>
      <c r="E33" s="140">
        <f t="shared" si="9"/>
        <v>0</v>
      </c>
      <c r="F33" s="141" t="str">
        <f>IF($C33="Kerosene",Factores!$D$6,IF($C33="Combustoleo",Factores!$D$7,IF($C33="Crudo de Castilla",Factores!$D$8,IF($C33="Avigas",Factores!$D$9,IF($C33="Jet A1",Factores!$D$10,IF($C33="Biodiesel palma",Factores!$D$11,IF($C33="Etanol Anhidro",Factores!$D$12,IF($C33="Fuel Oil # 4 - Ecopetrol",Factores!$D$13, IF($C33="Gasolina Motor",Factores!$D$14,IF($C33="Diesel Marino",Factores!$D$15,IF($C33="Diesel B2",Factores!$D$16,IF($C33="Gasolina E10 (Comercial)",Factores!$D$17,IF($C33="GLP Cartagena",Factores!$D$18,IF($C33="GLP Barrancabermeja",Factores!$D$19,IF($C33="GLP Cusiana",Factores!$D$20,IF($C33="GLP Genérico",Factores!$D$21, "0"))))))))))))))))</f>
        <v>0</v>
      </c>
      <c r="G33" s="140">
        <f t="shared" si="10"/>
        <v>0</v>
      </c>
      <c r="H33" s="123" t="str">
        <f>IF($C33="Kerosene",Factores!$E$6,IF($C33="Combustoleo",Factores!$E$7,IF($C33="Crudo de Castilla",Factores!$E$8,IF($C33="Avigas",Factores!$E$9,IF($C33="Jet A1",Factores!$E$10,IF($C33="Biodiesel palma",Factores!$E$11,IF($C33="Etanol Anhidro",Factores!$E$12,IF($C33="Fuel Oil # 4 - Ecopetrol",Factores!$E$13, IF($C33="Gasolina Motor",Factores!$E$14,IF($C33="Diesel Marino",Factores!$E$15,IF($C33="Diesel B2",Factores!$E$16,IF($C33="Gasolina E10 (Comercial)",Factores!$E$17,IF($C33="GLP Cartagena",Factores!$E$18,IF($C33="GLP Barrancabermeja",Factores!$E$19,IF($C33="GLP Cusiana",Factores!$E$20,IF($C33="GLP Genérico",Factores!$E$21, "0"))))))))))))))))</f>
        <v>0</v>
      </c>
      <c r="I33" s="123">
        <f t="shared" si="11"/>
        <v>0</v>
      </c>
      <c r="J33" s="123" t="str">
        <f>IF($C33="Kerosene",Factores!$F$6,IF($C33="Combustoleo",Factores!$F$7,IF($C33="Crudo de Castilla",Factores!$F$8,IF($C33="Avigas",Factores!$F$9,IF($C33="Jet A1",Factores!$F$10,IF($C33="Biodiesel palma",Factores!$F$11,IF($C33="Etanol Anhidro",Factores!$F$12,IF($C33="Fuel Oil # 4 - Ecopetrol",Factores!$F$13, IF($C33="Gasolina Motor",Factores!$F$14,IF($C33="Diesel Marino",Factores!$F$15,IF($C33="Diesel B2",Factores!$F$16,IF($C33="Gasolina E10 (Comercial)",Factores!$F$17,IF($C33="GLP Cartagena",Factores!$F$18,IF($C33="GLP Barrancabermeja",Factores!$F$19,IF($C33="GLP Cusiana",Factores!$F$20,IF($C33="GLP Genérico",Factores!$F$21, "0"))))))))))))))))</f>
        <v>0</v>
      </c>
      <c r="K33" s="123" t="str">
        <f>IF($C33="Kerosene",Factores!$G$6,IF($C33="Combustoleo",Factores!$G$7,IF($C33="Crudo de Castilla",Factores!$G$8,IF($C33="Avigas",Factores!$G$9,IF($C33="Jet A1",Factores!$G$10,IF($C33="Biodiesel palma",Factores!$G$11,IF($C33="Etanol Anhidro",Factores!$G$12,IF($C33="Fuel Oil # 4 - Ecopetrol",Factores!$G$13, IF($C33="Gasolina Motor",Factores!$G$14,IF($C33="Diesel Marino",Factores!$G$15,IF($C33="Diesel B2",Factores!$G$16,IF($C33="Gasolina E10 (Comercial)",Factores!$G$17,IF($C33="GLP Cartagena",Factores!$G$18,IF($C33="GLP Barrancabermeja",Factores!$G$19,IF($C33="GLP Cusiana",Factores!$G$20,IF($C33="GLP Genérico",Factores!$G$21, "0"))))))))))))))))</f>
        <v>0</v>
      </c>
      <c r="L33" s="123" t="str">
        <f>IF($C33="Kerosene",Factores!$I$6,IF($C33="Combustoleo",Factores!$I$7,IF($C33="Crudo de Castilla",Factores!$I$8,IF($C33="Avigas",Factores!$I$9,IF($C33="Jet A1",Factores!$I$10,IF($C33="Biodiesel palma",Factores!$I$11,IF($C33="Etanol Anhidro",Factores!$I$12,IF($C33="Fuel Oil # 4 - Ecopetrol",Factores!$I$13, IF($C33="Gasolina Motor",Factores!$I$14,IF($C33="Diesel Marino",Factores!$I$15,IF($C33="Diesel B2",Factores!$I$16,IF($C33="Gasolina E10 (Comercial)",Factores!$I$17,IF($C33="GLP Cartagena",Factores!$I$18,IF($C33="GLP Barrancabermeja",Factores!$I$19,IF($C33="GLP Cusiana",Factores!$I$20,IF($C33="GLP Genérico",Factores!$I$21, "0"))))))))))))))))</f>
        <v>0</v>
      </c>
      <c r="M33" s="123" t="str">
        <f>IF($C33="Kerosene",Factores!$J$6,IF($C33="Combustoleo",Factores!$J$7,IF($C33="Crudo de Castilla",Factores!$J$8,IF($C33="Avigas",Factores!$J$9,IF($C33="Jet A1",Factores!$J$10,IF($C33="Biodiesel palma",Factores!$J$11,IF($C33="Etanol Anhidro",Factores!$J$12,IF($C33="Fuel Oil # 4 - Ecopetrol",Factores!$J$13, IF($C33="Gasolina Motor",Factores!$J$14,IF($C33="Diesel Marino",Factores!$J$15,IF($C33="Diesel B2",Factores!$J$16,IF($C33="Gasolina E10 (Comercial)",Factores!$J$17,IF($C33="GLP Cartagena",Factores!$J$18,IF($C33="GLP Barrancabermeja",Factores!$J$19,IF($C33="GLP Cusiana",Factores!$J$20,IF($C33="GLP Genérico",Factores!$J$21, "0"))))))))))))))))</f>
        <v>0</v>
      </c>
      <c r="N33" s="123">
        <f t="shared" si="12"/>
        <v>0</v>
      </c>
      <c r="O33" s="123">
        <f t="shared" si="13"/>
        <v>0</v>
      </c>
      <c r="P33" s="142">
        <f t="shared" si="14"/>
        <v>0</v>
      </c>
      <c r="Q33" s="123">
        <f t="shared" si="15"/>
        <v>0</v>
      </c>
      <c r="R33" s="125"/>
      <c r="S33" s="114"/>
      <c r="T33" s="114"/>
      <c r="U33" s="114"/>
      <c r="V33" s="114"/>
      <c r="W33" s="114"/>
      <c r="X33" s="114"/>
      <c r="Y33" s="114"/>
      <c r="Z33" s="114"/>
    </row>
    <row r="34" ht="15.75" customHeight="1">
      <c r="A34" s="114"/>
      <c r="B34" s="117">
        <v>9.0</v>
      </c>
      <c r="C34" s="118"/>
      <c r="D34" s="139"/>
      <c r="E34" s="140">
        <f t="shared" si="9"/>
        <v>0</v>
      </c>
      <c r="F34" s="141" t="str">
        <f>IF($C34="Kerosene",Factores!$D$6,IF($C34="Combustoleo",Factores!$D$7,IF($C34="Crudo de Castilla",Factores!$D$8,IF($C34="Avigas",Factores!$D$9,IF($C34="Jet A1",Factores!$D$10,IF($C34="Biodiesel palma",Factores!$D$11,IF($C34="Etanol Anhidro",Factores!$D$12,IF($C34="Fuel Oil # 4 - Ecopetrol",Factores!$D$13, IF($C34="Gasolina Motor",Factores!$D$14,IF($C34="Diesel Marino",Factores!$D$15,IF($C34="Diesel B2",Factores!$D$16,IF($C34="Gasolina E10 (Comercial)",Factores!$D$17,IF($C34="GLP Cartagena",Factores!$D$18,IF($C34="GLP Barrancabermeja",Factores!$D$19,IF($C34="GLP Cusiana",Factores!$D$20,IF($C34="GLP Genérico",Factores!$D$21, "0"))))))))))))))))</f>
        <v>0</v>
      </c>
      <c r="G34" s="140">
        <f t="shared" si="10"/>
        <v>0</v>
      </c>
      <c r="H34" s="123" t="str">
        <f>IF($C34="Kerosene",Factores!$E$6,IF($C34="Combustoleo",Factores!$E$7,IF($C34="Crudo de Castilla",Factores!$E$8,IF($C34="Avigas",Factores!$E$9,IF($C34="Jet A1",Factores!$E$10,IF($C34="Biodiesel palma",Factores!$E$11,IF($C34="Etanol Anhidro",Factores!$E$12,IF($C34="Fuel Oil # 4 - Ecopetrol",Factores!$E$13, IF($C34="Gasolina Motor",Factores!$E$14,IF($C34="Diesel Marino",Factores!$E$15,IF($C34="Diesel B2",Factores!$E$16,IF($C34="Gasolina E10 (Comercial)",Factores!$E$17,IF($C34="GLP Cartagena",Factores!$E$18,IF($C34="GLP Barrancabermeja",Factores!$E$19,IF($C34="GLP Cusiana",Factores!$E$20,IF($C34="GLP Genérico",Factores!$E$21, "0"))))))))))))))))</f>
        <v>0</v>
      </c>
      <c r="I34" s="123">
        <f t="shared" si="11"/>
        <v>0</v>
      </c>
      <c r="J34" s="123" t="str">
        <f>IF($C34="Kerosene",Factores!$F$6,IF($C34="Combustoleo",Factores!$F$7,IF($C34="Crudo de Castilla",Factores!$F$8,IF($C34="Avigas",Factores!$F$9,IF($C34="Jet A1",Factores!$F$10,IF($C34="Biodiesel palma",Factores!$F$11,IF($C34="Etanol Anhidro",Factores!$F$12,IF($C34="Fuel Oil # 4 - Ecopetrol",Factores!$F$13, IF($C34="Gasolina Motor",Factores!$F$14,IF($C34="Diesel Marino",Factores!$F$15,IF($C34="Diesel B2",Factores!$F$16,IF($C34="Gasolina E10 (Comercial)",Factores!$F$17,IF($C34="GLP Cartagena",Factores!$F$18,IF($C34="GLP Barrancabermeja",Factores!$F$19,IF($C34="GLP Cusiana",Factores!$F$20,IF($C34="GLP Genérico",Factores!$F$21, "0"))))))))))))))))</f>
        <v>0</v>
      </c>
      <c r="K34" s="123" t="str">
        <f>IF($C34="Kerosene",Factores!$G$6,IF($C34="Combustoleo",Factores!$G$7,IF($C34="Crudo de Castilla",Factores!$G$8,IF($C34="Avigas",Factores!$G$9,IF($C34="Jet A1",Factores!$G$10,IF($C34="Biodiesel palma",Factores!$G$11,IF($C34="Etanol Anhidro",Factores!$G$12,IF($C34="Fuel Oil # 4 - Ecopetrol",Factores!$G$13, IF($C34="Gasolina Motor",Factores!$G$14,IF($C34="Diesel Marino",Factores!$G$15,IF($C34="Diesel B2",Factores!$G$16,IF($C34="Gasolina E10 (Comercial)",Factores!$G$17,IF($C34="GLP Cartagena",Factores!$G$18,IF($C34="GLP Barrancabermeja",Factores!$G$19,IF($C34="GLP Cusiana",Factores!$G$20,IF($C34="GLP Genérico",Factores!$G$21, "0"))))))))))))))))</f>
        <v>0</v>
      </c>
      <c r="L34" s="123" t="str">
        <f>IF($C34="Kerosene",Factores!$I$6,IF($C34="Combustoleo",Factores!$I$7,IF($C34="Crudo de Castilla",Factores!$I$8,IF($C34="Avigas",Factores!$I$9,IF($C34="Jet A1",Factores!$I$10,IF($C34="Biodiesel palma",Factores!$I$11,IF($C34="Etanol Anhidro",Factores!$I$12,IF($C34="Fuel Oil # 4 - Ecopetrol",Factores!$I$13, IF($C34="Gasolina Motor",Factores!$I$14,IF($C34="Diesel Marino",Factores!$I$15,IF($C34="Diesel B2",Factores!$I$16,IF($C34="Gasolina E10 (Comercial)",Factores!$I$17,IF($C34="GLP Cartagena",Factores!$I$18,IF($C34="GLP Barrancabermeja",Factores!$I$19,IF($C34="GLP Cusiana",Factores!$I$20,IF($C34="GLP Genérico",Factores!$I$21, "0"))))))))))))))))</f>
        <v>0</v>
      </c>
      <c r="M34" s="123" t="str">
        <f>IF($C34="Kerosene",Factores!$J$6,IF($C34="Combustoleo",Factores!$J$7,IF($C34="Crudo de Castilla",Factores!$J$8,IF($C34="Avigas",Factores!$J$9,IF($C34="Jet A1",Factores!$J$10,IF($C34="Biodiesel palma",Factores!$J$11,IF($C34="Etanol Anhidro",Factores!$J$12,IF($C34="Fuel Oil # 4 - Ecopetrol",Factores!$J$13, IF($C34="Gasolina Motor",Factores!$J$14,IF($C34="Diesel Marino",Factores!$J$15,IF($C34="Diesel B2",Factores!$J$16,IF($C34="Gasolina E10 (Comercial)",Factores!$J$17,IF($C34="GLP Cartagena",Factores!$J$18,IF($C34="GLP Barrancabermeja",Factores!$J$19,IF($C34="GLP Cusiana",Factores!$J$20,IF($C34="GLP Genérico",Factores!$J$21, "0"))))))))))))))))</f>
        <v>0</v>
      </c>
      <c r="N34" s="123">
        <f t="shared" si="12"/>
        <v>0</v>
      </c>
      <c r="O34" s="123">
        <f t="shared" si="13"/>
        <v>0</v>
      </c>
      <c r="P34" s="142">
        <f t="shared" si="14"/>
        <v>0</v>
      </c>
      <c r="Q34" s="123">
        <f t="shared" si="15"/>
        <v>0</v>
      </c>
      <c r="R34" s="125"/>
      <c r="S34" s="114"/>
      <c r="T34" s="114"/>
      <c r="U34" s="114"/>
      <c r="V34" s="114"/>
      <c r="W34" s="114"/>
      <c r="X34" s="114"/>
      <c r="Y34" s="114"/>
      <c r="Z34" s="114"/>
    </row>
    <row r="35" ht="15.75" customHeight="1">
      <c r="A35" s="114"/>
      <c r="B35" s="117">
        <v>10.0</v>
      </c>
      <c r="C35" s="118"/>
      <c r="D35" s="139"/>
      <c r="E35" s="140">
        <f t="shared" si="9"/>
        <v>0</v>
      </c>
      <c r="F35" s="141" t="str">
        <f>IF($C35="Kerosene",Factores!$D$6,IF($C35="Combustoleo",Factores!$D$7,IF($C35="Crudo de Castilla",Factores!$D$8,IF($C35="Avigas",Factores!$D$9,IF($C35="Jet A1",Factores!$D$10,IF($C35="Biodiesel palma",Factores!$D$11,IF($C35="Etanol Anhidro",Factores!$D$12,IF($C35="Fuel Oil # 4 - Ecopetrol",Factores!$D$13, IF($C35="Gasolina Motor",Factores!$D$14,IF($C35="Diesel Marino",Factores!$D$15,IF($C35="Diesel B2",Factores!$D$16,IF($C35="Gasolina E10 (Comercial)",Factores!$D$17,IF($C35="GLP Cartagena",Factores!$D$18,IF($C35="GLP Barrancabermeja",Factores!$D$19,IF($C35="GLP Cusiana",Factores!$D$20,IF($C35="GLP Genérico",Factores!$D$21, "0"))))))))))))))))</f>
        <v>0</v>
      </c>
      <c r="G35" s="140">
        <f t="shared" si="10"/>
        <v>0</v>
      </c>
      <c r="H35" s="123" t="str">
        <f>IF($C35="Kerosene",Factores!$E$6,IF($C35="Combustoleo",Factores!$E$7,IF($C35="Crudo de Castilla",Factores!$E$8,IF($C35="Avigas",Factores!$E$9,IF($C35="Jet A1",Factores!$E$10,IF($C35="Biodiesel palma",Factores!$E$11,IF($C35="Etanol Anhidro",Factores!$E$12,IF($C35="Fuel Oil # 4 - Ecopetrol",Factores!$E$13, IF($C35="Gasolina Motor",Factores!$E$14,IF($C35="Diesel Marino",Factores!$E$15,IF($C35="Diesel B2",Factores!$E$16,IF($C35="Gasolina E10 (Comercial)",Factores!$E$17,IF($C35="GLP Cartagena",Factores!$E$18,IF($C35="GLP Barrancabermeja",Factores!$E$19,IF($C35="GLP Cusiana",Factores!$E$20,IF($C35="GLP Genérico",Factores!$E$21, "0"))))))))))))))))</f>
        <v>0</v>
      </c>
      <c r="I35" s="123">
        <f t="shared" si="11"/>
        <v>0</v>
      </c>
      <c r="J35" s="123" t="str">
        <f>IF($C35="Kerosene",Factores!$F$6,IF($C35="Combustoleo",Factores!$F$7,IF($C35="Crudo de Castilla",Factores!$F$8,IF($C35="Avigas",Factores!$F$9,IF($C35="Jet A1",Factores!$F$10,IF($C35="Biodiesel palma",Factores!$F$11,IF($C35="Etanol Anhidro",Factores!$F$12,IF($C35="Fuel Oil # 4 - Ecopetrol",Factores!$F$13, IF($C35="Gasolina Motor",Factores!$F$14,IF($C35="Diesel Marino",Factores!$F$15,IF($C35="Diesel B2",Factores!$F$16,IF($C35="Gasolina E10 (Comercial)",Factores!$F$17,IF($C35="GLP Cartagena",Factores!$F$18,IF($C35="GLP Barrancabermeja",Factores!$F$19,IF($C35="GLP Cusiana",Factores!$F$20,IF($C35="GLP Genérico",Factores!$F$21, "0"))))))))))))))))</f>
        <v>0</v>
      </c>
      <c r="K35" s="123" t="str">
        <f>IF($C35="Kerosene",Factores!$G$6,IF($C35="Combustoleo",Factores!$G$7,IF($C35="Crudo de Castilla",Factores!$G$8,IF($C35="Avigas",Factores!$G$9,IF($C35="Jet A1",Factores!$G$10,IF($C35="Biodiesel palma",Factores!$G$11,IF($C35="Etanol Anhidro",Factores!$G$12,IF($C35="Fuel Oil # 4 - Ecopetrol",Factores!$G$13, IF($C35="Gasolina Motor",Factores!$G$14,IF($C35="Diesel Marino",Factores!$G$15,IF($C35="Diesel B2",Factores!$G$16,IF($C35="Gasolina E10 (Comercial)",Factores!$G$17,IF($C35="GLP Cartagena",Factores!$G$18,IF($C35="GLP Barrancabermeja",Factores!$G$19,IF($C35="GLP Cusiana",Factores!$G$20,IF($C35="GLP Genérico",Factores!$G$21, "0"))))))))))))))))</f>
        <v>0</v>
      </c>
      <c r="L35" s="123" t="str">
        <f>IF($C35="Kerosene",Factores!$I$6,IF($C35="Combustoleo",Factores!$I$7,IF($C35="Crudo de Castilla",Factores!$I$8,IF($C35="Avigas",Factores!$I$9,IF($C35="Jet A1",Factores!$I$10,IF($C35="Biodiesel palma",Factores!$I$11,IF($C35="Etanol Anhidro",Factores!$I$12,IF($C35="Fuel Oil # 4 - Ecopetrol",Factores!$I$13, IF($C35="Gasolina Motor",Factores!$I$14,IF($C35="Diesel Marino",Factores!$I$15,IF($C35="Diesel B2",Factores!$I$16,IF($C35="Gasolina E10 (Comercial)",Factores!$I$17,IF($C35="GLP Cartagena",Factores!$I$18,IF($C35="GLP Barrancabermeja",Factores!$I$19,IF($C35="GLP Cusiana",Factores!$I$20,IF($C35="GLP Genérico",Factores!$I$21, "0"))))))))))))))))</f>
        <v>0</v>
      </c>
      <c r="M35" s="123" t="str">
        <f>IF($C35="Kerosene",Factores!$J$6,IF($C35="Combustoleo",Factores!$J$7,IF($C35="Crudo de Castilla",Factores!$J$8,IF($C35="Avigas",Factores!$J$9,IF($C35="Jet A1",Factores!$J$10,IF($C35="Biodiesel palma",Factores!$J$11,IF($C35="Etanol Anhidro",Factores!$J$12,IF($C35="Fuel Oil # 4 - Ecopetrol",Factores!$J$13, IF($C35="Gasolina Motor",Factores!$J$14,IF($C35="Diesel Marino",Factores!$J$15,IF($C35="Diesel B2",Factores!$J$16,IF($C35="Gasolina E10 (Comercial)",Factores!$J$17,IF($C35="GLP Cartagena",Factores!$J$18,IF($C35="GLP Barrancabermeja",Factores!$J$19,IF($C35="GLP Cusiana",Factores!$J$20,IF($C35="GLP Genérico",Factores!$J$21, "0"))))))))))))))))</f>
        <v>0</v>
      </c>
      <c r="N35" s="123">
        <f t="shared" si="12"/>
        <v>0</v>
      </c>
      <c r="O35" s="123">
        <f t="shared" si="13"/>
        <v>0</v>
      </c>
      <c r="P35" s="142">
        <f t="shared" si="14"/>
        <v>0</v>
      </c>
      <c r="Q35" s="123">
        <f t="shared" si="15"/>
        <v>0</v>
      </c>
      <c r="R35" s="125"/>
      <c r="S35" s="114"/>
      <c r="T35" s="114"/>
      <c r="U35" s="114"/>
      <c r="V35" s="114"/>
      <c r="W35" s="114"/>
      <c r="X35" s="114"/>
      <c r="Y35" s="114"/>
      <c r="Z35" s="114"/>
    </row>
    <row r="36" ht="15.75" customHeight="1">
      <c r="A36" s="114"/>
      <c r="B36" s="117">
        <v>11.0</v>
      </c>
      <c r="C36" s="118"/>
      <c r="D36" s="139"/>
      <c r="E36" s="140">
        <f t="shared" si="9"/>
        <v>0</v>
      </c>
      <c r="F36" s="141" t="str">
        <f>IF($C36="Kerosene",Factores!$D$6,IF($C36="Combustoleo",Factores!$D$7,IF($C36="Crudo de Castilla",Factores!$D$8,IF($C36="Avigas",Factores!$D$9,IF($C36="Jet A1",Factores!$D$10,IF($C36="Biodiesel palma",Factores!$D$11,IF($C36="Etanol Anhidro",Factores!$D$12,IF($C36="Fuel Oil # 4 - Ecopetrol",Factores!$D$13, IF($C36="Gasolina Motor",Factores!$D$14,IF($C36="Diesel Marino",Factores!$D$15,IF($C36="Diesel B2",Factores!$D$16,IF($C36="Gasolina E10 (Comercial)",Factores!$D$17,IF($C36="GLP Cartagena",Factores!$D$18,IF($C36="GLP Barrancabermeja",Factores!$D$19,IF($C36="GLP Cusiana",Factores!$D$20,IF($C36="GLP Genérico",Factores!$D$21, "0"))))))))))))))))</f>
        <v>0</v>
      </c>
      <c r="G36" s="140">
        <f t="shared" si="10"/>
        <v>0</v>
      </c>
      <c r="H36" s="123" t="str">
        <f>IF($C36="Kerosene",Factores!$E$6,IF($C36="Combustoleo",Factores!$E$7,IF($C36="Crudo de Castilla",Factores!$E$8,IF($C36="Avigas",Factores!$E$9,IF($C36="Jet A1",Factores!$E$10,IF($C36="Biodiesel palma",Factores!$E$11,IF($C36="Etanol Anhidro",Factores!$E$12,IF($C36="Fuel Oil # 4 - Ecopetrol",Factores!$E$13, IF($C36="Gasolina Motor",Factores!$E$14,IF($C36="Diesel Marino",Factores!$E$15,IF($C36="Diesel B2",Factores!$E$16,IF($C36="Gasolina E10 (Comercial)",Factores!$E$17,IF($C36="GLP Cartagena",Factores!$E$18,IF($C36="GLP Barrancabermeja",Factores!$E$19,IF($C36="GLP Cusiana",Factores!$E$20,IF($C36="GLP Genérico",Factores!$E$21, "0"))))))))))))))))</f>
        <v>0</v>
      </c>
      <c r="I36" s="123">
        <f t="shared" si="11"/>
        <v>0</v>
      </c>
      <c r="J36" s="123" t="str">
        <f>IF($C36="Kerosene",Factores!$F$6,IF($C36="Combustoleo",Factores!$F$7,IF($C36="Crudo de Castilla",Factores!$F$8,IF($C36="Avigas",Factores!$F$9,IF($C36="Jet A1",Factores!$F$10,IF($C36="Biodiesel palma",Factores!$F$11,IF($C36="Etanol Anhidro",Factores!$F$12,IF($C36="Fuel Oil # 4 - Ecopetrol",Factores!$F$13, IF($C36="Gasolina Motor",Factores!$F$14,IF($C36="Diesel Marino",Factores!$F$15,IF($C36="Diesel B2",Factores!$F$16,IF($C36="Gasolina E10 (Comercial)",Factores!$F$17,IF($C36="GLP Cartagena",Factores!$F$18,IF($C36="GLP Barrancabermeja",Factores!$F$19,IF($C36="GLP Cusiana",Factores!$F$20,IF($C36="GLP Genérico",Factores!$F$21, "0"))))))))))))))))</f>
        <v>0</v>
      </c>
      <c r="K36" s="123" t="str">
        <f>IF($C36="Kerosene",Factores!$G$6,IF($C36="Combustoleo",Factores!$G$7,IF($C36="Crudo de Castilla",Factores!$G$8,IF($C36="Avigas",Factores!$G$9,IF($C36="Jet A1",Factores!$G$10,IF($C36="Biodiesel palma",Factores!$G$11,IF($C36="Etanol Anhidro",Factores!$G$12,IF($C36="Fuel Oil # 4 - Ecopetrol",Factores!$G$13, IF($C36="Gasolina Motor",Factores!$G$14,IF($C36="Diesel Marino",Factores!$G$15,IF($C36="Diesel B2",Factores!$G$16,IF($C36="Gasolina E10 (Comercial)",Factores!$G$17,IF($C36="GLP Cartagena",Factores!$G$18,IF($C36="GLP Barrancabermeja",Factores!$G$19,IF($C36="GLP Cusiana",Factores!$G$20,IF($C36="GLP Genérico",Factores!$G$21, "0"))))))))))))))))</f>
        <v>0</v>
      </c>
      <c r="L36" s="123" t="str">
        <f>IF($C36="Kerosene",Factores!$I$6,IF($C36="Combustoleo",Factores!$I$7,IF($C36="Crudo de Castilla",Factores!$I$8,IF($C36="Avigas",Factores!$I$9,IF($C36="Jet A1",Factores!$I$10,IF($C36="Biodiesel palma",Factores!$I$11,IF($C36="Etanol Anhidro",Factores!$I$12,IF($C36="Fuel Oil # 4 - Ecopetrol",Factores!$I$13, IF($C36="Gasolina Motor",Factores!$I$14,IF($C36="Diesel Marino",Factores!$I$15,IF($C36="Diesel B2",Factores!$I$16,IF($C36="Gasolina E10 (Comercial)",Factores!$I$17,IF($C36="GLP Cartagena",Factores!$I$18,IF($C36="GLP Barrancabermeja",Factores!$I$19,IF($C36="GLP Cusiana",Factores!$I$20,IF($C36="GLP Genérico",Factores!$I$21, "0"))))))))))))))))</f>
        <v>0</v>
      </c>
      <c r="M36" s="123" t="str">
        <f>IF($C36="Kerosene",Factores!$J$6,IF($C36="Combustoleo",Factores!$J$7,IF($C36="Crudo de Castilla",Factores!$J$8,IF($C36="Avigas",Factores!$J$9,IF($C36="Jet A1",Factores!$J$10,IF($C36="Biodiesel palma",Factores!$J$11,IF($C36="Etanol Anhidro",Factores!$J$12,IF($C36="Fuel Oil # 4 - Ecopetrol",Factores!$J$13, IF($C36="Gasolina Motor",Factores!$J$14,IF($C36="Diesel Marino",Factores!$J$15,IF($C36="Diesel B2",Factores!$J$16,IF($C36="Gasolina E10 (Comercial)",Factores!$J$17,IF($C36="GLP Cartagena",Factores!$J$18,IF($C36="GLP Barrancabermeja",Factores!$J$19,IF($C36="GLP Cusiana",Factores!$J$20,IF($C36="GLP Genérico",Factores!$J$21, "0"))))))))))))))))</f>
        <v>0</v>
      </c>
      <c r="N36" s="123">
        <f t="shared" si="12"/>
        <v>0</v>
      </c>
      <c r="O36" s="123">
        <f t="shared" si="13"/>
        <v>0</v>
      </c>
      <c r="P36" s="142">
        <f t="shared" si="14"/>
        <v>0</v>
      </c>
      <c r="Q36" s="123">
        <f t="shared" si="15"/>
        <v>0</v>
      </c>
      <c r="R36" s="125"/>
      <c r="S36" s="114"/>
      <c r="T36" s="114"/>
      <c r="U36" s="114"/>
      <c r="V36" s="114"/>
      <c r="W36" s="114"/>
      <c r="X36" s="114"/>
      <c r="Y36" s="114"/>
      <c r="Z36" s="114"/>
    </row>
    <row r="37" ht="15.75" customHeight="1">
      <c r="A37" s="114"/>
      <c r="B37" s="117">
        <v>12.0</v>
      </c>
      <c r="C37" s="118"/>
      <c r="D37" s="139"/>
      <c r="E37" s="140">
        <f t="shared" si="9"/>
        <v>0</v>
      </c>
      <c r="F37" s="141" t="str">
        <f>IF($C37="Kerosene",Factores!$D$6,IF($C37="Combustoleo",Factores!$D$7,IF($C37="Crudo de Castilla",Factores!$D$8,IF($C37="Avigas",Factores!$D$9,IF($C37="Jet A1",Factores!$D$10,IF($C37="Biodiesel palma",Factores!$D$11,IF($C37="Etanol Anhidro",Factores!$D$12,IF($C37="Fuel Oil # 4 - Ecopetrol",Factores!$D$13, IF($C37="Gasolina Motor",Factores!$D$14,IF($C37="Diesel Marino",Factores!$D$15,IF($C37="Diesel B2",Factores!$D$16,IF($C37="Gasolina E10 (Comercial)",Factores!$D$17,IF($C37="GLP Cartagena",Factores!$D$18,IF($C37="GLP Barrancabermeja",Factores!$D$19,IF($C37="GLP Cusiana",Factores!$D$20,IF($C37="GLP Genérico",Factores!$D$21, "0"))))))))))))))))</f>
        <v>0</v>
      </c>
      <c r="G37" s="140">
        <f t="shared" si="10"/>
        <v>0</v>
      </c>
      <c r="H37" s="123" t="str">
        <f>IF($C37="Kerosene",Factores!$E$6,IF($C37="Combustoleo",Factores!$E$7,IF($C37="Crudo de Castilla",Factores!$E$8,IF($C37="Avigas",Factores!$E$9,IF($C37="Jet A1",Factores!$E$10,IF($C37="Biodiesel palma",Factores!$E$11,IF($C37="Etanol Anhidro",Factores!$E$12,IF($C37="Fuel Oil # 4 - Ecopetrol",Factores!$E$13, IF($C37="Gasolina Motor",Factores!$E$14,IF($C37="Diesel Marino",Factores!$E$15,IF($C37="Diesel B2",Factores!$E$16,IF($C37="Gasolina E10 (Comercial)",Factores!$E$17,IF($C37="GLP Cartagena",Factores!$E$18,IF($C37="GLP Barrancabermeja",Factores!$E$19,IF($C37="GLP Cusiana",Factores!$E$20,IF($C37="GLP Genérico",Factores!$E$21, "0"))))))))))))))))</f>
        <v>0</v>
      </c>
      <c r="I37" s="123">
        <f t="shared" si="11"/>
        <v>0</v>
      </c>
      <c r="J37" s="123" t="str">
        <f>IF($C37="Kerosene",Factores!$F$6,IF($C37="Combustoleo",Factores!$F$7,IF($C37="Crudo de Castilla",Factores!$F$8,IF($C37="Avigas",Factores!$F$9,IF($C37="Jet A1",Factores!$F$10,IF($C37="Biodiesel palma",Factores!$F$11,IF($C37="Etanol Anhidro",Factores!$F$12,IF($C37="Fuel Oil # 4 - Ecopetrol",Factores!$F$13, IF($C37="Gasolina Motor",Factores!$F$14,IF($C37="Diesel Marino",Factores!$F$15,IF($C37="Diesel B2",Factores!$F$16,IF($C37="Gasolina E10 (Comercial)",Factores!$F$17,IF($C37="GLP Cartagena",Factores!$F$18,IF($C37="GLP Barrancabermeja",Factores!$F$19,IF($C37="GLP Cusiana",Factores!$F$20,IF($C37="GLP Genérico",Factores!$F$21, "0"))))))))))))))))</f>
        <v>0</v>
      </c>
      <c r="K37" s="123" t="str">
        <f>IF($C37="Kerosene",Factores!$G$6,IF($C37="Combustoleo",Factores!$G$7,IF($C37="Crudo de Castilla",Factores!$G$8,IF($C37="Avigas",Factores!$G$9,IF($C37="Jet A1",Factores!$G$10,IF($C37="Biodiesel palma",Factores!$G$11,IF($C37="Etanol Anhidro",Factores!$G$12,IF($C37="Fuel Oil # 4 - Ecopetrol",Factores!$G$13, IF($C37="Gasolina Motor",Factores!$G$14,IF($C37="Diesel Marino",Factores!$G$15,IF($C37="Diesel B2",Factores!$G$16,IF($C37="Gasolina E10 (Comercial)",Factores!$G$17,IF($C37="GLP Cartagena",Factores!$G$18,IF($C37="GLP Barrancabermeja",Factores!$G$19,IF($C37="GLP Cusiana",Factores!$G$20,IF($C37="GLP Genérico",Factores!$G$21, "0"))))))))))))))))</f>
        <v>0</v>
      </c>
      <c r="L37" s="123" t="str">
        <f>IF($C37="Kerosene",Factores!$I$6,IF($C37="Combustoleo",Factores!$I$7,IF($C37="Crudo de Castilla",Factores!$I$8,IF($C37="Avigas",Factores!$I$9,IF($C37="Jet A1",Factores!$I$10,IF($C37="Biodiesel palma",Factores!$I$11,IF($C37="Etanol Anhidro",Factores!$I$12,IF($C37="Fuel Oil # 4 - Ecopetrol",Factores!$I$13, IF($C37="Gasolina Motor",Factores!$I$14,IF($C37="Diesel Marino",Factores!$I$15,IF($C37="Diesel B2",Factores!$I$16,IF($C37="Gasolina E10 (Comercial)",Factores!$I$17,IF($C37="GLP Cartagena",Factores!$I$18,IF($C37="GLP Barrancabermeja",Factores!$I$19,IF($C37="GLP Cusiana",Factores!$I$20,IF($C37="GLP Genérico",Factores!$I$21, "0"))))))))))))))))</f>
        <v>0</v>
      </c>
      <c r="M37" s="123" t="str">
        <f>IF($C37="Kerosene",Factores!$J$6,IF($C37="Combustoleo",Factores!$J$7,IF($C37="Crudo de Castilla",Factores!$J$8,IF($C37="Avigas",Factores!$J$9,IF($C37="Jet A1",Factores!$J$10,IF($C37="Biodiesel palma",Factores!$J$11,IF($C37="Etanol Anhidro",Factores!$J$12,IF($C37="Fuel Oil # 4 - Ecopetrol",Factores!$J$13, IF($C37="Gasolina Motor",Factores!$J$14,IF($C37="Diesel Marino",Factores!$J$15,IF($C37="Diesel B2",Factores!$J$16,IF($C37="Gasolina E10 (Comercial)",Factores!$J$17,IF($C37="GLP Cartagena",Factores!$J$18,IF($C37="GLP Barrancabermeja",Factores!$J$19,IF($C37="GLP Cusiana",Factores!$J$20,IF($C37="GLP Genérico",Factores!$J$21, "0"))))))))))))))))</f>
        <v>0</v>
      </c>
      <c r="N37" s="123">
        <f t="shared" si="12"/>
        <v>0</v>
      </c>
      <c r="O37" s="123">
        <f t="shared" si="13"/>
        <v>0</v>
      </c>
      <c r="P37" s="142">
        <f t="shared" si="14"/>
        <v>0</v>
      </c>
      <c r="Q37" s="123">
        <f t="shared" si="15"/>
        <v>0</v>
      </c>
      <c r="R37" s="125"/>
      <c r="S37" s="114"/>
      <c r="T37" s="114"/>
      <c r="U37" s="114"/>
      <c r="V37" s="114"/>
      <c r="W37" s="114"/>
      <c r="X37" s="114"/>
      <c r="Y37" s="114"/>
      <c r="Z37" s="114"/>
    </row>
    <row r="38" ht="15.75" customHeight="1">
      <c r="A38" s="114"/>
      <c r="B38" s="117">
        <v>13.0</v>
      </c>
      <c r="C38" s="118"/>
      <c r="D38" s="139"/>
      <c r="E38" s="140">
        <f t="shared" si="9"/>
        <v>0</v>
      </c>
      <c r="F38" s="141" t="str">
        <f>IF($C38="Kerosene",Factores!$D$6,IF($C38="Combustoleo",Factores!$D$7,IF($C38="Crudo de Castilla",Factores!$D$8,IF($C38="Avigas",Factores!$D$9,IF($C38="Jet A1",Factores!$D$10,IF($C38="Biodiesel palma",Factores!$D$11,IF($C38="Etanol Anhidro",Factores!$D$12,IF($C38="Fuel Oil # 4 - Ecopetrol",Factores!$D$13, IF($C38="Gasolina Motor",Factores!$D$14,IF($C38="Diesel Marino",Factores!$D$15,IF($C38="Diesel B2",Factores!$D$16,IF($C38="Gasolina E10 (Comercial)",Factores!$D$17,IF($C38="GLP Cartagena",Factores!$D$18,IF($C38="GLP Barrancabermeja",Factores!$D$19,IF($C38="GLP Cusiana",Factores!$D$20,IF($C38="GLP Genérico",Factores!$D$21, "0"))))))))))))))))</f>
        <v>0</v>
      </c>
      <c r="G38" s="140">
        <f t="shared" si="10"/>
        <v>0</v>
      </c>
      <c r="H38" s="123" t="str">
        <f>IF($C38="Kerosene",Factores!$E$6,IF($C38="Combustoleo",Factores!$E$7,IF($C38="Crudo de Castilla",Factores!$E$8,IF($C38="Avigas",Factores!$E$9,IF($C38="Jet A1",Factores!$E$10,IF($C38="Biodiesel palma",Factores!$E$11,IF($C38="Etanol Anhidro",Factores!$E$12,IF($C38="Fuel Oil # 4 - Ecopetrol",Factores!$E$13, IF($C38="Gasolina Motor",Factores!$E$14,IF($C38="Diesel Marino",Factores!$E$15,IF($C38="Diesel B2",Factores!$E$16,IF($C38="Gasolina E10 (Comercial)",Factores!$E$17,IF($C38="GLP Cartagena",Factores!$E$18,IF($C38="GLP Barrancabermeja",Factores!$E$19,IF($C38="GLP Cusiana",Factores!$E$20,IF($C38="GLP Genérico",Factores!$E$21, "0"))))))))))))))))</f>
        <v>0</v>
      </c>
      <c r="I38" s="123">
        <f t="shared" si="11"/>
        <v>0</v>
      </c>
      <c r="J38" s="123" t="str">
        <f>IF($C38="Kerosene",Factores!$F$6,IF($C38="Combustoleo",Factores!$F$7,IF($C38="Crudo de Castilla",Factores!$F$8,IF($C38="Avigas",Factores!$F$9,IF($C38="Jet A1",Factores!$F$10,IF($C38="Biodiesel palma",Factores!$F$11,IF($C38="Etanol Anhidro",Factores!$F$12,IF($C38="Fuel Oil # 4 - Ecopetrol",Factores!$F$13, IF($C38="Gasolina Motor",Factores!$F$14,IF($C38="Diesel Marino",Factores!$F$15,IF($C38="Diesel B2",Factores!$F$16,IF($C38="Gasolina E10 (Comercial)",Factores!$F$17,IF($C38="GLP Cartagena",Factores!$F$18,IF($C38="GLP Barrancabermeja",Factores!$F$19,IF($C38="GLP Cusiana",Factores!$F$20,IF($C38="GLP Genérico",Factores!$F$21, "0"))))))))))))))))</f>
        <v>0</v>
      </c>
      <c r="K38" s="123" t="str">
        <f>IF($C38="Kerosene",Factores!$G$6,IF($C38="Combustoleo",Factores!$G$7,IF($C38="Crudo de Castilla",Factores!$G$8,IF($C38="Avigas",Factores!$G$9,IF($C38="Jet A1",Factores!$G$10,IF($C38="Biodiesel palma",Factores!$G$11,IF($C38="Etanol Anhidro",Factores!$G$12,IF($C38="Fuel Oil # 4 - Ecopetrol",Factores!$G$13, IF($C38="Gasolina Motor",Factores!$G$14,IF($C38="Diesel Marino",Factores!$G$15,IF($C38="Diesel B2",Factores!$G$16,IF($C38="Gasolina E10 (Comercial)",Factores!$G$17,IF($C38="GLP Cartagena",Factores!$G$18,IF($C38="GLP Barrancabermeja",Factores!$G$19,IF($C38="GLP Cusiana",Factores!$G$20,IF($C38="GLP Genérico",Factores!$G$21, "0"))))))))))))))))</f>
        <v>0</v>
      </c>
      <c r="L38" s="123" t="str">
        <f>IF($C38="Kerosene",Factores!$I$6,IF($C38="Combustoleo",Factores!$I$7,IF($C38="Crudo de Castilla",Factores!$I$8,IF($C38="Avigas",Factores!$I$9,IF($C38="Jet A1",Factores!$I$10,IF($C38="Biodiesel palma",Factores!$I$11,IF($C38="Etanol Anhidro",Factores!$I$12,IF($C38="Fuel Oil # 4 - Ecopetrol",Factores!$I$13, IF($C38="Gasolina Motor",Factores!$I$14,IF($C38="Diesel Marino",Factores!$I$15,IF($C38="Diesel B2",Factores!$I$16,IF($C38="Gasolina E10 (Comercial)",Factores!$I$17,IF($C38="GLP Cartagena",Factores!$I$18,IF($C38="GLP Barrancabermeja",Factores!$I$19,IF($C38="GLP Cusiana",Factores!$I$20,IF($C38="GLP Genérico",Factores!$I$21, "0"))))))))))))))))</f>
        <v>0</v>
      </c>
      <c r="M38" s="123" t="str">
        <f>IF($C38="Kerosene",Factores!$J$6,IF($C38="Combustoleo",Factores!$J$7,IF($C38="Crudo de Castilla",Factores!$J$8,IF($C38="Avigas",Factores!$J$9,IF($C38="Jet A1",Factores!$J$10,IF($C38="Biodiesel palma",Factores!$J$11,IF($C38="Etanol Anhidro",Factores!$J$12,IF($C38="Fuel Oil # 4 - Ecopetrol",Factores!$J$13, IF($C38="Gasolina Motor",Factores!$J$14,IF($C38="Diesel Marino",Factores!$J$15,IF($C38="Diesel B2",Factores!$J$16,IF($C38="Gasolina E10 (Comercial)",Factores!$J$17,IF($C38="GLP Cartagena",Factores!$J$18,IF($C38="GLP Barrancabermeja",Factores!$J$19,IF($C38="GLP Cusiana",Factores!$J$20,IF($C38="GLP Genérico",Factores!$J$21, "0"))))))))))))))))</f>
        <v>0</v>
      </c>
      <c r="N38" s="123">
        <f t="shared" si="12"/>
        <v>0</v>
      </c>
      <c r="O38" s="123">
        <f t="shared" si="13"/>
        <v>0</v>
      </c>
      <c r="P38" s="142">
        <f t="shared" si="14"/>
        <v>0</v>
      </c>
      <c r="Q38" s="123">
        <f t="shared" si="15"/>
        <v>0</v>
      </c>
      <c r="R38" s="125"/>
      <c r="S38" s="114"/>
      <c r="T38" s="114"/>
      <c r="U38" s="114"/>
      <c r="V38" s="114"/>
      <c r="W38" s="114"/>
      <c r="X38" s="114"/>
      <c r="Y38" s="114"/>
      <c r="Z38" s="114"/>
    </row>
    <row r="39" ht="15.75" customHeight="1">
      <c r="A39" s="114"/>
      <c r="B39" s="117">
        <v>14.0</v>
      </c>
      <c r="C39" s="118"/>
      <c r="D39" s="139"/>
      <c r="E39" s="140">
        <f t="shared" si="9"/>
        <v>0</v>
      </c>
      <c r="F39" s="141" t="str">
        <f>IF($C39="Kerosene",Factores!$D$6,IF($C39="Combustoleo",Factores!$D$7,IF($C39="Crudo de Castilla",Factores!$D$8,IF($C39="Avigas",Factores!$D$9,IF($C39="Jet A1",Factores!$D$10,IF($C39="Biodiesel palma",Factores!$D$11,IF($C39="Etanol Anhidro",Factores!$D$12,IF($C39="Fuel Oil # 4 - Ecopetrol",Factores!$D$13, IF($C39="Gasolina Motor",Factores!$D$14,IF($C39="Diesel Marino",Factores!$D$15,IF($C39="Diesel B2",Factores!$D$16,IF($C39="Gasolina E10 (Comercial)",Factores!$D$17,IF($C39="GLP Cartagena",Factores!$D$18,IF($C39="GLP Barrancabermeja",Factores!$D$19,IF($C39="GLP Cusiana",Factores!$D$20,IF($C39="GLP Genérico",Factores!$D$21, "0"))))))))))))))))</f>
        <v>0</v>
      </c>
      <c r="G39" s="140">
        <f t="shared" si="10"/>
        <v>0</v>
      </c>
      <c r="H39" s="123" t="str">
        <f>IF($C39="Kerosene",Factores!$E$6,IF($C39="Combustoleo",Factores!$E$7,IF($C39="Crudo de Castilla",Factores!$E$8,IF($C39="Avigas",Factores!$E$9,IF($C39="Jet A1",Factores!$E$10,IF($C39="Biodiesel palma",Factores!$E$11,IF($C39="Etanol Anhidro",Factores!$E$12,IF($C39="Fuel Oil # 4 - Ecopetrol",Factores!$E$13, IF($C39="Gasolina Motor",Factores!$E$14,IF($C39="Diesel Marino",Factores!$E$15,IF($C39="Diesel B2",Factores!$E$16,IF($C39="Gasolina E10 (Comercial)",Factores!$E$17,IF($C39="GLP Cartagena",Factores!$E$18,IF($C39="GLP Barrancabermeja",Factores!$E$19,IF($C39="GLP Cusiana",Factores!$E$20,IF($C39="GLP Genérico",Factores!$E$21, "0"))))))))))))))))</f>
        <v>0</v>
      </c>
      <c r="I39" s="123">
        <f t="shared" si="11"/>
        <v>0</v>
      </c>
      <c r="J39" s="123" t="str">
        <f>IF($C39="Kerosene",Factores!$F$6,IF($C39="Combustoleo",Factores!$F$7,IF($C39="Crudo de Castilla",Factores!$F$8,IF($C39="Avigas",Factores!$F$9,IF($C39="Jet A1",Factores!$F$10,IF($C39="Biodiesel palma",Factores!$F$11,IF($C39="Etanol Anhidro",Factores!$F$12,IF($C39="Fuel Oil # 4 - Ecopetrol",Factores!$F$13, IF($C39="Gasolina Motor",Factores!$F$14,IF($C39="Diesel Marino",Factores!$F$15,IF($C39="Diesel B2",Factores!$F$16,IF($C39="Gasolina E10 (Comercial)",Factores!$F$17,IF($C39="GLP Cartagena",Factores!$F$18,IF($C39="GLP Barrancabermeja",Factores!$F$19,IF($C39="GLP Cusiana",Factores!$F$20,IF($C39="GLP Genérico",Factores!$F$21, "0"))))))))))))))))</f>
        <v>0</v>
      </c>
      <c r="K39" s="123" t="str">
        <f>IF($C39="Kerosene",Factores!$G$6,IF($C39="Combustoleo",Factores!$G$7,IF($C39="Crudo de Castilla",Factores!$G$8,IF($C39="Avigas",Factores!$G$9,IF($C39="Jet A1",Factores!$G$10,IF($C39="Biodiesel palma",Factores!$G$11,IF($C39="Etanol Anhidro",Factores!$G$12,IF($C39="Fuel Oil # 4 - Ecopetrol",Factores!$G$13, IF($C39="Gasolina Motor",Factores!$G$14,IF($C39="Diesel Marino",Factores!$G$15,IF($C39="Diesel B2",Factores!$G$16,IF($C39="Gasolina E10 (Comercial)",Factores!$G$17,IF($C39="GLP Cartagena",Factores!$G$18,IF($C39="GLP Barrancabermeja",Factores!$G$19,IF($C39="GLP Cusiana",Factores!$G$20,IF($C39="GLP Genérico",Factores!$G$21, "0"))))))))))))))))</f>
        <v>0</v>
      </c>
      <c r="L39" s="123" t="str">
        <f>IF($C39="Kerosene",Factores!$I$6,IF($C39="Combustoleo",Factores!$I$7,IF($C39="Crudo de Castilla",Factores!$I$8,IF($C39="Avigas",Factores!$I$9,IF($C39="Jet A1",Factores!$I$10,IF($C39="Biodiesel palma",Factores!$I$11,IF($C39="Etanol Anhidro",Factores!$I$12,IF($C39="Fuel Oil # 4 - Ecopetrol",Factores!$I$13, IF($C39="Gasolina Motor",Factores!$I$14,IF($C39="Diesel Marino",Factores!$I$15,IF($C39="Diesel B2",Factores!$I$16,IF($C39="Gasolina E10 (Comercial)",Factores!$I$17,IF($C39="GLP Cartagena",Factores!$I$18,IF($C39="GLP Barrancabermeja",Factores!$I$19,IF($C39="GLP Cusiana",Factores!$I$20,IF($C39="GLP Genérico",Factores!$I$21, "0"))))))))))))))))</f>
        <v>0</v>
      </c>
      <c r="M39" s="123" t="str">
        <f>IF($C39="Kerosene",Factores!$J$6,IF($C39="Combustoleo",Factores!$J$7,IF($C39="Crudo de Castilla",Factores!$J$8,IF($C39="Avigas",Factores!$J$9,IF($C39="Jet A1",Factores!$J$10,IF($C39="Biodiesel palma",Factores!$J$11,IF($C39="Etanol Anhidro",Factores!$J$12,IF($C39="Fuel Oil # 4 - Ecopetrol",Factores!$J$13, IF($C39="Gasolina Motor",Factores!$J$14,IF($C39="Diesel Marino",Factores!$J$15,IF($C39="Diesel B2",Factores!$J$16,IF($C39="Gasolina E10 (Comercial)",Factores!$J$17,IF($C39="GLP Cartagena",Factores!$J$18,IF($C39="GLP Barrancabermeja",Factores!$J$19,IF($C39="GLP Cusiana",Factores!$J$20,IF($C39="GLP Genérico",Factores!$J$21, "0"))))))))))))))))</f>
        <v>0</v>
      </c>
      <c r="N39" s="123">
        <f t="shared" si="12"/>
        <v>0</v>
      </c>
      <c r="O39" s="123">
        <f t="shared" si="13"/>
        <v>0</v>
      </c>
      <c r="P39" s="142">
        <f t="shared" si="14"/>
        <v>0</v>
      </c>
      <c r="Q39" s="123">
        <f t="shared" si="15"/>
        <v>0</v>
      </c>
      <c r="R39" s="125"/>
      <c r="S39" s="114"/>
      <c r="T39" s="114"/>
      <c r="U39" s="114"/>
      <c r="V39" s="114"/>
      <c r="W39" s="114"/>
      <c r="X39" s="114"/>
      <c r="Y39" s="114"/>
      <c r="Z39" s="114"/>
    </row>
    <row r="40" ht="15.75" customHeight="1">
      <c r="A40" s="114"/>
      <c r="B40" s="117">
        <v>15.0</v>
      </c>
      <c r="C40" s="118"/>
      <c r="D40" s="139"/>
      <c r="E40" s="140">
        <f t="shared" si="9"/>
        <v>0</v>
      </c>
      <c r="F40" s="141" t="str">
        <f>IF($C40="Kerosene",Factores!$D$6,IF($C40="Combustoleo",Factores!$D$7,IF($C40="Crudo de Castilla",Factores!$D$8,IF($C40="Avigas",Factores!$D$9,IF($C40="Jet A1",Factores!$D$10,IF($C40="Biodiesel palma",Factores!$D$11,IF($C40="Etanol Anhidro",Factores!$D$12,IF($C40="Fuel Oil # 4 - Ecopetrol",Factores!$D$13, IF($C40="Gasolina Motor",Factores!$D$14,IF($C40="Diesel Marino",Factores!$D$15,IF($C40="Diesel B2",Factores!$D$16,IF($C40="Gasolina E10 (Comercial)",Factores!$D$17,IF($C40="GLP Cartagena",Factores!$D$18,IF($C40="GLP Barrancabermeja",Factores!$D$19,IF($C40="GLP Cusiana",Factores!$D$20,IF($C40="GLP Genérico",Factores!$D$21, "0"))))))))))))))))</f>
        <v>0</v>
      </c>
      <c r="G40" s="140">
        <f t="shared" si="10"/>
        <v>0</v>
      </c>
      <c r="H40" s="123" t="str">
        <f>IF($C40="Kerosene",Factores!$E$6,IF($C40="Combustoleo",Factores!$E$7,IF($C40="Crudo de Castilla",Factores!$E$8,IF($C40="Avigas",Factores!$E$9,IF($C40="Jet A1",Factores!$E$10,IF($C40="Biodiesel palma",Factores!$E$11,IF($C40="Etanol Anhidro",Factores!$E$12,IF($C40="Fuel Oil # 4 - Ecopetrol",Factores!$E$13, IF($C40="Gasolina Motor",Factores!$E$14,IF($C40="Diesel Marino",Factores!$E$15,IF($C40="Diesel B2",Factores!$E$16,IF($C40="Gasolina E10 (Comercial)",Factores!$E$17,IF($C40="GLP Cartagena",Factores!$E$18,IF($C40="GLP Barrancabermeja",Factores!$E$19,IF($C40="GLP Cusiana",Factores!$E$20,IF($C40="GLP Genérico",Factores!$E$21, "0"))))))))))))))))</f>
        <v>0</v>
      </c>
      <c r="I40" s="123">
        <f t="shared" si="11"/>
        <v>0</v>
      </c>
      <c r="J40" s="123" t="str">
        <f>IF($C40="Kerosene",Factores!$F$6,IF($C40="Combustoleo",Factores!$F$7,IF($C40="Crudo de Castilla",Factores!$F$8,IF($C40="Avigas",Factores!$F$9,IF($C40="Jet A1",Factores!$F$10,IF($C40="Biodiesel palma",Factores!$F$11,IF($C40="Etanol Anhidro",Factores!$F$12,IF($C40="Fuel Oil # 4 - Ecopetrol",Factores!$F$13, IF($C40="Gasolina Motor",Factores!$F$14,IF($C40="Diesel Marino",Factores!$F$15,IF($C40="Diesel B2",Factores!$F$16,IF($C40="Gasolina E10 (Comercial)",Factores!$F$17,IF($C40="GLP Cartagena",Factores!$F$18,IF($C40="GLP Barrancabermeja",Factores!$F$19,IF($C40="GLP Cusiana",Factores!$F$20,IF($C40="GLP Genérico",Factores!$F$21, "0"))))))))))))))))</f>
        <v>0</v>
      </c>
      <c r="K40" s="123" t="str">
        <f>IF($C40="Kerosene",Factores!$G$6,IF($C40="Combustoleo",Factores!$G$7,IF($C40="Crudo de Castilla",Factores!$G$8,IF($C40="Avigas",Factores!$G$9,IF($C40="Jet A1",Factores!$G$10,IF($C40="Biodiesel palma",Factores!$G$11,IF($C40="Etanol Anhidro",Factores!$G$12,IF($C40="Fuel Oil # 4 - Ecopetrol",Factores!$G$13, IF($C40="Gasolina Motor",Factores!$G$14,IF($C40="Diesel Marino",Factores!$G$15,IF($C40="Diesel B2",Factores!$G$16,IF($C40="Gasolina E10 (Comercial)",Factores!$G$17,IF($C40="GLP Cartagena",Factores!$G$18,IF($C40="GLP Barrancabermeja",Factores!$G$19,IF($C40="GLP Cusiana",Factores!$G$20,IF($C40="GLP Genérico",Factores!$G$21, "0"))))))))))))))))</f>
        <v>0</v>
      </c>
      <c r="L40" s="123" t="str">
        <f>IF($C40="Kerosene",Factores!$I$6,IF($C40="Combustoleo",Factores!$I$7,IF($C40="Crudo de Castilla",Factores!$I$8,IF($C40="Avigas",Factores!$I$9,IF($C40="Jet A1",Factores!$I$10,IF($C40="Biodiesel palma",Factores!$I$11,IF($C40="Etanol Anhidro",Factores!$I$12,IF($C40="Fuel Oil # 4 - Ecopetrol",Factores!$I$13, IF($C40="Gasolina Motor",Factores!$I$14,IF($C40="Diesel Marino",Factores!$I$15,IF($C40="Diesel B2",Factores!$I$16,IF($C40="Gasolina E10 (Comercial)",Factores!$I$17,IF($C40="GLP Cartagena",Factores!$I$18,IF($C40="GLP Barrancabermeja",Factores!$I$19,IF($C40="GLP Cusiana",Factores!$I$20,IF($C40="GLP Genérico",Factores!$I$21, "0"))))))))))))))))</f>
        <v>0</v>
      </c>
      <c r="M40" s="123" t="str">
        <f>IF($C40="Kerosene",Factores!$J$6,IF($C40="Combustoleo",Factores!$J$7,IF($C40="Crudo de Castilla",Factores!$J$8,IF($C40="Avigas",Factores!$J$9,IF($C40="Jet A1",Factores!$J$10,IF($C40="Biodiesel palma",Factores!$J$11,IF($C40="Etanol Anhidro",Factores!$J$12,IF($C40="Fuel Oil # 4 - Ecopetrol",Factores!$J$13, IF($C40="Gasolina Motor",Factores!$J$14,IF($C40="Diesel Marino",Factores!$J$15,IF($C40="Diesel B2",Factores!$J$16,IF($C40="Gasolina E10 (Comercial)",Factores!$J$17,IF($C40="GLP Cartagena",Factores!$J$18,IF($C40="GLP Barrancabermeja",Factores!$J$19,IF($C40="GLP Cusiana",Factores!$J$20,IF($C40="GLP Genérico",Factores!$J$21, "0"))))))))))))))))</f>
        <v>0</v>
      </c>
      <c r="N40" s="123">
        <f t="shared" si="12"/>
        <v>0</v>
      </c>
      <c r="O40" s="123">
        <f t="shared" si="13"/>
        <v>0</v>
      </c>
      <c r="P40" s="142">
        <f t="shared" si="14"/>
        <v>0</v>
      </c>
      <c r="Q40" s="123">
        <f t="shared" si="15"/>
        <v>0</v>
      </c>
      <c r="R40" s="125"/>
      <c r="S40" s="114"/>
      <c r="T40" s="114"/>
      <c r="U40" s="114"/>
      <c r="V40" s="114"/>
      <c r="W40" s="114"/>
      <c r="X40" s="114"/>
      <c r="Y40" s="114"/>
      <c r="Z40" s="114"/>
    </row>
    <row r="41" ht="15.75" customHeight="1">
      <c r="A41" s="114"/>
      <c r="B41" s="117">
        <v>16.0</v>
      </c>
      <c r="C41" s="118"/>
      <c r="D41" s="139"/>
      <c r="E41" s="140">
        <f t="shared" si="9"/>
        <v>0</v>
      </c>
      <c r="F41" s="141" t="str">
        <f>IF($C41="Kerosene",Factores!$D$6,IF($C41="Combustoleo",Factores!$D$7,IF($C41="Crudo de Castilla",Factores!$D$8,IF($C41="Avigas",Factores!$D$9,IF($C41="Jet A1",Factores!$D$10,IF($C41="Biodiesel palma",Factores!$D$11,IF($C41="Etanol Anhidro",Factores!$D$12,IF($C41="Fuel Oil # 4 - Ecopetrol",Factores!$D$13, IF($C41="Gasolina Motor",Factores!$D$14,IF($C41="Diesel Marino",Factores!$D$15,IF($C41="Diesel B2",Factores!$D$16,IF($C41="Gasolina E10 (Comercial)",Factores!$D$17,IF($C41="GLP Cartagena",Factores!$D$18,IF($C41="GLP Barrancabermeja",Factores!$D$19,IF($C41="GLP Cusiana",Factores!$D$20,IF($C41="GLP Genérico",Factores!$D$21, "0"))))))))))))))))</f>
        <v>0</v>
      </c>
      <c r="G41" s="140">
        <f t="shared" si="10"/>
        <v>0</v>
      </c>
      <c r="H41" s="123" t="str">
        <f>IF($C41="Kerosene",Factores!$E$6,IF($C41="Combustoleo",Factores!$E$7,IF($C41="Crudo de Castilla",Factores!$E$8,IF($C41="Avigas",Factores!$E$9,IF($C41="Jet A1",Factores!$E$10,IF($C41="Biodiesel palma",Factores!$E$11,IF($C41="Etanol Anhidro",Factores!$E$12,IF($C41="Fuel Oil # 4 - Ecopetrol",Factores!$E$13, IF($C41="Gasolina Motor",Factores!$E$14,IF($C41="Diesel Marino",Factores!$E$15,IF($C41="Diesel B2",Factores!$E$16,IF($C41="Gasolina E10 (Comercial)",Factores!$E$17,IF($C41="GLP Cartagena",Factores!$E$18,IF($C41="GLP Barrancabermeja",Factores!$E$19,IF($C41="GLP Cusiana",Factores!$E$20,IF($C41="GLP Genérico",Factores!$E$21, "0"))))))))))))))))</f>
        <v>0</v>
      </c>
      <c r="I41" s="123">
        <f t="shared" si="11"/>
        <v>0</v>
      </c>
      <c r="J41" s="123" t="str">
        <f>IF($C41="Kerosene",Factores!$F$6,IF($C41="Combustoleo",Factores!$F$7,IF($C41="Crudo de Castilla",Factores!$F$8,IF($C41="Avigas",Factores!$F$9,IF($C41="Jet A1",Factores!$F$10,IF($C41="Biodiesel palma",Factores!$F$11,IF($C41="Etanol Anhidro",Factores!$F$12,IF($C41="Fuel Oil # 4 - Ecopetrol",Factores!$F$13, IF($C41="Gasolina Motor",Factores!$F$14,IF($C41="Diesel Marino",Factores!$F$15,IF($C41="Diesel B2",Factores!$F$16,IF($C41="Gasolina E10 (Comercial)",Factores!$F$17,IF($C41="GLP Cartagena",Factores!$F$18,IF($C41="GLP Barrancabermeja",Factores!$F$19,IF($C41="GLP Cusiana",Factores!$F$20,IF($C41="GLP Genérico",Factores!$F$21, "0"))))))))))))))))</f>
        <v>0</v>
      </c>
      <c r="K41" s="123" t="str">
        <f>IF($C41="Kerosene",Factores!$G$6,IF($C41="Combustoleo",Factores!$G$7,IF($C41="Crudo de Castilla",Factores!$G$8,IF($C41="Avigas",Factores!$G$9,IF($C41="Jet A1",Factores!$G$10,IF($C41="Biodiesel palma",Factores!$G$11,IF($C41="Etanol Anhidro",Factores!$G$12,IF($C41="Fuel Oil # 4 - Ecopetrol",Factores!$G$13, IF($C41="Gasolina Motor",Factores!$G$14,IF($C41="Diesel Marino",Factores!$G$15,IF($C41="Diesel B2",Factores!$G$16,IF($C41="Gasolina E10 (Comercial)",Factores!$G$17,IF($C41="GLP Cartagena",Factores!$G$18,IF($C41="GLP Barrancabermeja",Factores!$G$19,IF($C41="GLP Cusiana",Factores!$G$20,IF($C41="GLP Genérico",Factores!$G$21, "0"))))))))))))))))</f>
        <v>0</v>
      </c>
      <c r="L41" s="123" t="str">
        <f>IF($C41="Kerosene",Factores!$I$6,IF($C41="Combustoleo",Factores!$I$7,IF($C41="Crudo de Castilla",Factores!$I$8,IF($C41="Avigas",Factores!$I$9,IF($C41="Jet A1",Factores!$I$10,IF($C41="Biodiesel palma",Factores!$I$11,IF($C41="Etanol Anhidro",Factores!$I$12,IF($C41="Fuel Oil # 4 - Ecopetrol",Factores!$I$13, IF($C41="Gasolina Motor",Factores!$I$14,IF($C41="Diesel Marino",Factores!$I$15,IF($C41="Diesel B2",Factores!$I$16,IF($C41="Gasolina E10 (Comercial)",Factores!$I$17,IF($C41="GLP Cartagena",Factores!$I$18,IF($C41="GLP Barrancabermeja",Factores!$I$19,IF($C41="GLP Cusiana",Factores!$I$20,IF($C41="GLP Genérico",Factores!$I$21, "0"))))))))))))))))</f>
        <v>0</v>
      </c>
      <c r="M41" s="123" t="str">
        <f>IF($C41="Kerosene",Factores!$J$6,IF($C41="Combustoleo",Factores!$J$7,IF($C41="Crudo de Castilla",Factores!$J$8,IF($C41="Avigas",Factores!$J$9,IF($C41="Jet A1",Factores!$J$10,IF($C41="Biodiesel palma",Factores!$J$11,IF($C41="Etanol Anhidro",Factores!$J$12,IF($C41="Fuel Oil # 4 - Ecopetrol",Factores!$J$13, IF($C41="Gasolina Motor",Factores!$J$14,IF($C41="Diesel Marino",Factores!$J$15,IF($C41="Diesel B2",Factores!$J$16,IF($C41="Gasolina E10 (Comercial)",Factores!$J$17,IF($C41="GLP Cartagena",Factores!$J$18,IF($C41="GLP Barrancabermeja",Factores!$J$19,IF($C41="GLP Cusiana",Factores!$J$20,IF($C41="GLP Genérico",Factores!$J$21, "0"))))))))))))))))</f>
        <v>0</v>
      </c>
      <c r="N41" s="123">
        <f t="shared" si="12"/>
        <v>0</v>
      </c>
      <c r="O41" s="123">
        <f t="shared" si="13"/>
        <v>0</v>
      </c>
      <c r="P41" s="142">
        <f t="shared" si="14"/>
        <v>0</v>
      </c>
      <c r="Q41" s="123">
        <f t="shared" si="15"/>
        <v>0</v>
      </c>
      <c r="R41" s="125"/>
      <c r="S41" s="114"/>
      <c r="T41" s="114"/>
      <c r="U41" s="114"/>
      <c r="V41" s="114"/>
      <c r="W41" s="114"/>
      <c r="X41" s="114"/>
      <c r="Y41" s="114"/>
      <c r="Z41" s="114"/>
    </row>
    <row r="42" ht="15.75" customHeight="1">
      <c r="A42" s="114"/>
      <c r="B42" s="114"/>
      <c r="C42" s="114"/>
      <c r="D42" s="114"/>
      <c r="E42" s="114"/>
      <c r="F42" s="114"/>
      <c r="G42" s="114"/>
      <c r="H42" s="114"/>
      <c r="I42" s="114"/>
      <c r="J42" s="114"/>
      <c r="K42" s="114"/>
      <c r="L42" s="114"/>
      <c r="M42" s="114"/>
      <c r="N42" s="144">
        <f t="shared" ref="N42:Q42" si="16">SUM(N26:N41)</f>
        <v>423.4212784</v>
      </c>
      <c r="O42" s="144">
        <f t="shared" si="16"/>
        <v>0.01717974083</v>
      </c>
      <c r="P42" s="144">
        <f t="shared" si="16"/>
        <v>0.003435948166</v>
      </c>
      <c r="Q42" s="144">
        <f t="shared" si="16"/>
        <v>0.2405175169</v>
      </c>
      <c r="R42" s="129"/>
      <c r="S42" s="114"/>
      <c r="T42" s="114"/>
      <c r="U42" s="114"/>
      <c r="V42" s="114"/>
      <c r="W42" s="114"/>
      <c r="X42" s="114"/>
      <c r="Y42" s="114"/>
      <c r="Z42" s="114"/>
    </row>
    <row r="43" ht="15.75" customHeight="1">
      <c r="A43" s="114"/>
      <c r="B43" s="114"/>
      <c r="C43" s="114"/>
      <c r="D43" s="114"/>
      <c r="E43" s="114"/>
      <c r="F43" s="114"/>
      <c r="G43" s="114"/>
      <c r="H43" s="114"/>
      <c r="I43" s="114"/>
      <c r="J43" s="114"/>
      <c r="K43" s="114"/>
      <c r="L43" s="114"/>
      <c r="M43" s="114"/>
      <c r="N43" s="114"/>
      <c r="O43" s="114"/>
      <c r="P43" s="114"/>
      <c r="Q43" s="114"/>
      <c r="R43" s="114"/>
      <c r="S43" s="114"/>
      <c r="T43" s="114"/>
      <c r="U43" s="114"/>
      <c r="V43" s="114"/>
      <c r="W43" s="114"/>
      <c r="X43" s="114"/>
      <c r="Y43" s="114"/>
      <c r="Z43" s="114"/>
    </row>
    <row r="44" ht="15.75" customHeight="1">
      <c r="A44" s="114"/>
      <c r="B44" s="114"/>
      <c r="C44" s="114"/>
      <c r="D44" s="114"/>
      <c r="E44" s="114"/>
      <c r="F44" s="114"/>
      <c r="G44" s="114"/>
      <c r="H44" s="114"/>
      <c r="I44" s="114"/>
      <c r="J44" s="114"/>
      <c r="K44" s="114"/>
      <c r="L44" s="114"/>
      <c r="M44" s="114"/>
      <c r="N44" s="114"/>
      <c r="O44" s="114"/>
      <c r="P44" s="114"/>
      <c r="Q44" s="114"/>
      <c r="R44" s="114"/>
      <c r="S44" s="114"/>
      <c r="T44" s="114"/>
      <c r="U44" s="114"/>
      <c r="V44" s="114"/>
      <c r="W44" s="114"/>
      <c r="X44" s="114"/>
      <c r="Y44" s="114"/>
      <c r="Z44" s="114"/>
    </row>
    <row r="45" ht="15.75" customHeight="1">
      <c r="A45" s="114"/>
      <c r="B45" s="114"/>
      <c r="C45" s="114"/>
      <c r="D45" s="114"/>
      <c r="E45" s="114"/>
      <c r="F45" s="114"/>
      <c r="G45" s="114"/>
      <c r="H45" s="114"/>
      <c r="I45" s="114"/>
      <c r="J45" s="114"/>
      <c r="K45" s="114"/>
      <c r="L45" s="114"/>
      <c r="M45" s="114"/>
      <c r="N45" s="114"/>
      <c r="O45" s="114"/>
      <c r="P45" s="114"/>
      <c r="Q45" s="114"/>
      <c r="R45" s="114"/>
      <c r="S45" s="114"/>
      <c r="T45" s="114"/>
      <c r="U45" s="114"/>
      <c r="V45" s="114"/>
      <c r="W45" s="114"/>
      <c r="X45" s="114"/>
      <c r="Y45" s="114"/>
      <c r="Z45" s="114"/>
    </row>
    <row r="46" ht="15.75" customHeight="1">
      <c r="A46" s="114"/>
      <c r="B46" s="114"/>
      <c r="C46" s="114"/>
      <c r="D46" s="114"/>
      <c r="E46" s="114"/>
      <c r="F46" s="114"/>
      <c r="G46" s="114"/>
      <c r="H46" s="114"/>
      <c r="I46" s="114"/>
      <c r="J46" s="114"/>
      <c r="K46" s="114"/>
      <c r="L46" s="114"/>
      <c r="M46" s="114"/>
      <c r="N46" s="114"/>
      <c r="O46" s="114"/>
      <c r="P46" s="114"/>
      <c r="Q46" s="114"/>
      <c r="R46" s="114"/>
      <c r="S46" s="114"/>
      <c r="T46" s="114"/>
      <c r="U46" s="114"/>
      <c r="V46" s="114"/>
      <c r="W46" s="114"/>
      <c r="X46" s="114"/>
      <c r="Y46" s="114"/>
      <c r="Z46" s="114"/>
    </row>
    <row r="47" ht="15.75" customHeight="1">
      <c r="A47" s="114"/>
      <c r="B47" s="114"/>
      <c r="C47" s="114"/>
      <c r="D47" s="114"/>
      <c r="E47" s="114"/>
      <c r="F47" s="114"/>
      <c r="G47" s="114"/>
      <c r="H47" s="114"/>
      <c r="I47" s="114"/>
      <c r="J47" s="114"/>
      <c r="K47" s="114"/>
      <c r="L47" s="114"/>
      <c r="M47" s="114"/>
      <c r="N47" s="114"/>
      <c r="O47" s="114"/>
      <c r="P47" s="114"/>
      <c r="Q47" s="114"/>
      <c r="R47" s="114"/>
      <c r="S47" s="114"/>
      <c r="T47" s="114"/>
      <c r="U47" s="114"/>
      <c r="V47" s="114"/>
      <c r="W47" s="114"/>
      <c r="X47" s="114"/>
      <c r="Y47" s="114"/>
      <c r="Z47" s="114"/>
    </row>
    <row r="48" ht="15.75" customHeight="1">
      <c r="A48" s="114"/>
      <c r="B48" s="114"/>
      <c r="C48" s="114"/>
      <c r="D48" s="114"/>
      <c r="E48" s="114"/>
      <c r="F48" s="114"/>
      <c r="G48" s="114"/>
      <c r="H48" s="114"/>
      <c r="I48" s="114"/>
      <c r="J48" s="114"/>
      <c r="K48" s="114"/>
      <c r="L48" s="114"/>
      <c r="M48" s="114"/>
      <c r="N48" s="114"/>
      <c r="O48" s="114"/>
      <c r="P48" s="114"/>
      <c r="Q48" s="114"/>
      <c r="R48" s="114"/>
      <c r="S48" s="114"/>
      <c r="T48" s="114"/>
      <c r="U48" s="114"/>
      <c r="V48" s="114"/>
      <c r="W48" s="114"/>
      <c r="X48" s="114"/>
      <c r="Y48" s="114"/>
      <c r="Z48" s="114"/>
    </row>
    <row r="49" ht="15.75" customHeight="1">
      <c r="A49" s="114"/>
      <c r="B49" s="114"/>
      <c r="C49" s="114"/>
      <c r="D49" s="114"/>
      <c r="E49" s="114"/>
      <c r="F49" s="114"/>
      <c r="G49" s="114"/>
      <c r="H49" s="114"/>
      <c r="I49" s="114"/>
      <c r="J49" s="114"/>
      <c r="K49" s="114"/>
      <c r="L49" s="114"/>
      <c r="M49" s="114"/>
      <c r="N49" s="114"/>
      <c r="O49" s="114"/>
      <c r="P49" s="114"/>
      <c r="Q49" s="114"/>
      <c r="R49" s="114"/>
      <c r="S49" s="114"/>
      <c r="T49" s="114"/>
      <c r="U49" s="114"/>
      <c r="V49" s="114"/>
      <c r="W49" s="114"/>
      <c r="X49" s="114"/>
      <c r="Y49" s="114"/>
      <c r="Z49" s="114"/>
    </row>
    <row r="50" ht="15.75" customHeight="1">
      <c r="A50" s="114"/>
      <c r="B50" s="114"/>
      <c r="C50" s="114"/>
      <c r="D50" s="114"/>
      <c r="E50" s="114"/>
      <c r="F50" s="114"/>
      <c r="G50" s="114"/>
      <c r="H50" s="114"/>
      <c r="I50" s="114"/>
      <c r="J50" s="114"/>
      <c r="K50" s="114"/>
      <c r="L50" s="114"/>
      <c r="M50" s="114"/>
      <c r="N50" s="114"/>
      <c r="O50" s="114"/>
      <c r="P50" s="114"/>
      <c r="Q50" s="114"/>
      <c r="R50" s="114"/>
      <c r="S50" s="114"/>
      <c r="T50" s="114"/>
      <c r="U50" s="114"/>
      <c r="V50" s="114"/>
      <c r="W50" s="114"/>
      <c r="X50" s="114"/>
      <c r="Y50" s="114"/>
      <c r="Z50" s="114"/>
    </row>
    <row r="51" ht="15.75" customHeight="1">
      <c r="A51" s="114"/>
      <c r="B51" s="114"/>
      <c r="C51" s="114"/>
      <c r="D51" s="114"/>
      <c r="E51" s="114"/>
      <c r="F51" s="114"/>
      <c r="G51" s="114"/>
      <c r="H51" s="114"/>
      <c r="I51" s="114"/>
      <c r="J51" s="114"/>
      <c r="K51" s="114"/>
      <c r="L51" s="114"/>
      <c r="M51" s="114"/>
      <c r="N51" s="114"/>
      <c r="O51" s="114"/>
      <c r="P51" s="114"/>
      <c r="Q51" s="114"/>
      <c r="R51" s="114"/>
      <c r="S51" s="114"/>
      <c r="T51" s="114"/>
      <c r="U51" s="114"/>
      <c r="V51" s="114"/>
      <c r="W51" s="114"/>
      <c r="X51" s="114"/>
      <c r="Y51" s="114"/>
      <c r="Z51" s="114"/>
    </row>
    <row r="52" ht="15.75" customHeight="1">
      <c r="A52" s="114"/>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row>
    <row r="53" ht="15.75" customHeight="1">
      <c r="A53" s="114"/>
      <c r="B53" s="114"/>
      <c r="C53" s="114"/>
      <c r="D53" s="114"/>
      <c r="E53" s="114"/>
      <c r="F53" s="114"/>
      <c r="G53" s="114"/>
      <c r="H53" s="114"/>
      <c r="I53" s="114"/>
      <c r="J53" s="114"/>
      <c r="K53" s="114"/>
      <c r="L53" s="114"/>
      <c r="M53" s="114"/>
      <c r="N53" s="114"/>
      <c r="O53" s="114"/>
      <c r="P53" s="114"/>
      <c r="Q53" s="114"/>
      <c r="R53" s="114"/>
      <c r="S53" s="114"/>
      <c r="T53" s="114"/>
      <c r="U53" s="114"/>
      <c r="V53" s="114"/>
      <c r="W53" s="114"/>
      <c r="X53" s="114"/>
      <c r="Y53" s="114"/>
      <c r="Z53" s="114"/>
    </row>
    <row r="54" ht="15.75" customHeight="1">
      <c r="A54" s="114"/>
      <c r="B54" s="114"/>
      <c r="C54" s="114"/>
      <c r="D54" s="114"/>
      <c r="E54" s="114"/>
      <c r="F54" s="114"/>
      <c r="G54" s="114"/>
      <c r="H54" s="114"/>
      <c r="I54" s="114"/>
      <c r="J54" s="114"/>
      <c r="K54" s="114"/>
      <c r="L54" s="114"/>
      <c r="M54" s="114"/>
      <c r="N54" s="114"/>
      <c r="O54" s="114"/>
      <c r="P54" s="114"/>
      <c r="Q54" s="114"/>
      <c r="R54" s="114"/>
      <c r="S54" s="114"/>
      <c r="T54" s="114"/>
      <c r="U54" s="114"/>
      <c r="V54" s="114"/>
      <c r="W54" s="114"/>
      <c r="X54" s="114"/>
      <c r="Y54" s="114"/>
      <c r="Z54" s="114"/>
    </row>
    <row r="55" ht="15.75" customHeight="1">
      <c r="A55" s="114"/>
      <c r="B55" s="114"/>
      <c r="C55" s="114"/>
      <c r="D55" s="114"/>
      <c r="E55" s="114"/>
      <c r="F55" s="114"/>
      <c r="G55" s="114"/>
      <c r="H55" s="114"/>
      <c r="I55" s="114"/>
      <c r="J55" s="114"/>
      <c r="K55" s="114"/>
      <c r="L55" s="114"/>
      <c r="M55" s="114"/>
      <c r="N55" s="114"/>
      <c r="O55" s="114"/>
      <c r="P55" s="114"/>
      <c r="Q55" s="114"/>
      <c r="R55" s="114"/>
      <c r="S55" s="114"/>
      <c r="T55" s="114"/>
      <c r="U55" s="114"/>
      <c r="V55" s="114"/>
      <c r="W55" s="114"/>
      <c r="X55" s="114"/>
      <c r="Y55" s="114"/>
      <c r="Z55" s="114"/>
    </row>
    <row r="56" ht="15.75" customHeight="1">
      <c r="A56" s="114"/>
      <c r="B56" s="114"/>
      <c r="C56" s="114"/>
      <c r="D56" s="114"/>
      <c r="E56" s="114"/>
      <c r="F56" s="114"/>
      <c r="G56" s="114"/>
      <c r="H56" s="114"/>
      <c r="I56" s="114"/>
      <c r="J56" s="114"/>
      <c r="K56" s="114"/>
      <c r="L56" s="114"/>
      <c r="M56" s="114"/>
      <c r="N56" s="114"/>
      <c r="O56" s="114"/>
      <c r="P56" s="114"/>
      <c r="Q56" s="114"/>
      <c r="R56" s="114"/>
      <c r="S56" s="114"/>
      <c r="T56" s="114"/>
      <c r="U56" s="114"/>
      <c r="V56" s="114"/>
      <c r="W56" s="114"/>
      <c r="X56" s="114"/>
      <c r="Y56" s="114"/>
      <c r="Z56" s="114"/>
    </row>
    <row r="57" ht="15.75" customHeight="1">
      <c r="A57" s="114"/>
      <c r="B57" s="114"/>
      <c r="C57" s="114"/>
      <c r="D57" s="114"/>
      <c r="E57" s="114"/>
      <c r="F57" s="114"/>
      <c r="G57" s="114"/>
      <c r="H57" s="114"/>
      <c r="I57" s="114"/>
      <c r="J57" s="114"/>
      <c r="K57" s="114"/>
      <c r="L57" s="114"/>
      <c r="M57" s="114"/>
      <c r="N57" s="114"/>
      <c r="O57" s="114"/>
      <c r="P57" s="114"/>
      <c r="Q57" s="114"/>
      <c r="R57" s="114"/>
      <c r="S57" s="114"/>
      <c r="T57" s="114"/>
      <c r="U57" s="114"/>
      <c r="V57" s="114"/>
      <c r="W57" s="114"/>
      <c r="X57" s="114"/>
      <c r="Y57" s="114"/>
      <c r="Z57" s="114"/>
    </row>
    <row r="58" ht="15.75" customHeight="1">
      <c r="A58" s="114"/>
      <c r="B58" s="114"/>
      <c r="C58" s="114"/>
      <c r="D58" s="114"/>
      <c r="E58" s="114"/>
      <c r="F58" s="114"/>
      <c r="G58" s="114"/>
      <c r="H58" s="114"/>
      <c r="I58" s="114"/>
      <c r="J58" s="114"/>
      <c r="K58" s="114"/>
      <c r="L58" s="114"/>
      <c r="M58" s="114"/>
      <c r="N58" s="114"/>
      <c r="O58" s="114"/>
      <c r="P58" s="114"/>
      <c r="Q58" s="114"/>
      <c r="R58" s="114"/>
      <c r="S58" s="114"/>
      <c r="T58" s="114"/>
      <c r="U58" s="114"/>
      <c r="V58" s="114"/>
      <c r="W58" s="114"/>
      <c r="X58" s="114"/>
      <c r="Y58" s="114"/>
      <c r="Z58" s="114"/>
    </row>
    <row r="59" ht="15.75" customHeight="1">
      <c r="A59" s="114"/>
      <c r="B59" s="114"/>
      <c r="C59" s="114"/>
      <c r="D59" s="114"/>
      <c r="E59" s="114"/>
      <c r="F59" s="114"/>
      <c r="G59" s="114"/>
      <c r="H59" s="114"/>
      <c r="I59" s="114"/>
      <c r="J59" s="114"/>
      <c r="K59" s="114"/>
      <c r="L59" s="114"/>
      <c r="M59" s="114"/>
      <c r="N59" s="114"/>
      <c r="O59" s="114"/>
      <c r="P59" s="114"/>
      <c r="Q59" s="114"/>
      <c r="R59" s="114"/>
      <c r="S59" s="114"/>
      <c r="T59" s="114"/>
      <c r="U59" s="114"/>
      <c r="V59" s="114"/>
      <c r="W59" s="114"/>
      <c r="X59" s="114"/>
      <c r="Y59" s="114"/>
      <c r="Z59" s="114"/>
    </row>
    <row r="60" ht="15.75" customHeight="1">
      <c r="A60" s="114"/>
      <c r="B60" s="114"/>
      <c r="C60" s="114"/>
      <c r="D60" s="114"/>
      <c r="E60" s="114"/>
      <c r="F60" s="114"/>
      <c r="G60" s="114"/>
      <c r="H60" s="114"/>
      <c r="I60" s="114"/>
      <c r="J60" s="114"/>
      <c r="K60" s="114"/>
      <c r="L60" s="114"/>
      <c r="M60" s="114"/>
      <c r="N60" s="114"/>
      <c r="O60" s="114"/>
      <c r="P60" s="114"/>
      <c r="Q60" s="114"/>
      <c r="R60" s="114"/>
      <c r="S60" s="114"/>
      <c r="T60" s="114"/>
      <c r="U60" s="114"/>
      <c r="V60" s="114"/>
      <c r="W60" s="114"/>
      <c r="X60" s="114"/>
      <c r="Y60" s="114"/>
      <c r="Z60" s="114"/>
    </row>
    <row r="61" ht="15.75" customHeight="1">
      <c r="A61" s="114"/>
      <c r="B61" s="114"/>
      <c r="C61" s="114"/>
      <c r="D61" s="114"/>
      <c r="E61" s="114"/>
      <c r="F61" s="114"/>
      <c r="G61" s="114"/>
      <c r="H61" s="114"/>
      <c r="I61" s="114"/>
      <c r="J61" s="114"/>
      <c r="K61" s="114"/>
      <c r="L61" s="114"/>
      <c r="M61" s="114"/>
      <c r="N61" s="114"/>
      <c r="O61" s="114"/>
      <c r="P61" s="114"/>
      <c r="Q61" s="114"/>
      <c r="R61" s="114"/>
      <c r="S61" s="114"/>
      <c r="T61" s="114"/>
      <c r="U61" s="114"/>
      <c r="V61" s="114"/>
      <c r="W61" s="114"/>
      <c r="X61" s="114"/>
      <c r="Y61" s="114"/>
      <c r="Z61" s="114"/>
    </row>
    <row r="62" ht="15.75" customHeight="1">
      <c r="A62" s="114"/>
      <c r="B62" s="114"/>
      <c r="C62" s="114"/>
      <c r="D62" s="114"/>
      <c r="E62" s="114"/>
      <c r="F62" s="114"/>
      <c r="G62" s="114"/>
      <c r="H62" s="114"/>
      <c r="I62" s="114"/>
      <c r="J62" s="114"/>
      <c r="K62" s="114"/>
      <c r="L62" s="114"/>
      <c r="M62" s="114"/>
      <c r="N62" s="114"/>
      <c r="O62" s="114"/>
      <c r="P62" s="114"/>
      <c r="Q62" s="114"/>
      <c r="R62" s="114"/>
      <c r="S62" s="114"/>
      <c r="T62" s="114"/>
      <c r="U62" s="114"/>
      <c r="V62" s="114"/>
      <c r="W62" s="114"/>
      <c r="X62" s="114"/>
      <c r="Y62" s="114"/>
      <c r="Z62" s="114"/>
    </row>
    <row r="63" ht="15.75" customHeight="1">
      <c r="A63" s="114"/>
      <c r="B63" s="114"/>
      <c r="C63" s="114"/>
      <c r="D63" s="114"/>
      <c r="E63" s="114"/>
      <c r="F63" s="114"/>
      <c r="G63" s="114"/>
      <c r="H63" s="114"/>
      <c r="I63" s="114"/>
      <c r="J63" s="114"/>
      <c r="K63" s="114"/>
      <c r="L63" s="114"/>
      <c r="M63" s="114"/>
      <c r="N63" s="114"/>
      <c r="O63" s="114"/>
      <c r="P63" s="114"/>
      <c r="Q63" s="114"/>
      <c r="R63" s="114"/>
      <c r="S63" s="114"/>
      <c r="T63" s="114"/>
      <c r="U63" s="114"/>
      <c r="V63" s="114"/>
      <c r="W63" s="114"/>
      <c r="X63" s="114"/>
      <c r="Y63" s="114"/>
      <c r="Z63" s="114"/>
    </row>
    <row r="64" ht="15.75" customHeight="1">
      <c r="A64" s="114"/>
      <c r="B64" s="114"/>
      <c r="C64" s="114"/>
      <c r="D64" s="114"/>
      <c r="E64" s="114"/>
      <c r="F64" s="114"/>
      <c r="G64" s="114"/>
      <c r="H64" s="114"/>
      <c r="I64" s="114"/>
      <c r="J64" s="114"/>
      <c r="K64" s="114"/>
      <c r="L64" s="114"/>
      <c r="M64" s="114"/>
      <c r="N64" s="114"/>
      <c r="O64" s="114"/>
      <c r="P64" s="114"/>
      <c r="Q64" s="114"/>
      <c r="R64" s="114"/>
      <c r="S64" s="114"/>
      <c r="T64" s="114"/>
      <c r="U64" s="114"/>
      <c r="V64" s="114"/>
      <c r="W64" s="114"/>
      <c r="X64" s="114"/>
      <c r="Y64" s="114"/>
      <c r="Z64" s="114"/>
    </row>
    <row r="65" ht="15.75" customHeight="1">
      <c r="A65" s="114"/>
      <c r="B65" s="114"/>
      <c r="C65" s="114"/>
      <c r="D65" s="114"/>
      <c r="E65" s="114"/>
      <c r="F65" s="114"/>
      <c r="G65" s="114"/>
      <c r="H65" s="114"/>
      <c r="I65" s="114"/>
      <c r="J65" s="114"/>
      <c r="K65" s="114"/>
      <c r="L65" s="114"/>
      <c r="M65" s="114"/>
      <c r="N65" s="114"/>
      <c r="O65" s="114"/>
      <c r="P65" s="114"/>
      <c r="Q65" s="114"/>
      <c r="R65" s="114"/>
      <c r="S65" s="114"/>
      <c r="T65" s="114"/>
      <c r="U65" s="114"/>
      <c r="V65" s="114"/>
      <c r="W65" s="114"/>
      <c r="X65" s="114"/>
      <c r="Y65" s="114"/>
      <c r="Z65" s="114"/>
    </row>
    <row r="66" ht="15.75" customHeight="1">
      <c r="A66" s="114"/>
      <c r="B66" s="114"/>
      <c r="C66" s="114"/>
      <c r="D66" s="114"/>
      <c r="E66" s="114"/>
      <c r="F66" s="114"/>
      <c r="G66" s="114"/>
      <c r="H66" s="114"/>
      <c r="I66" s="114"/>
      <c r="J66" s="114"/>
      <c r="K66" s="114"/>
      <c r="L66" s="114"/>
      <c r="M66" s="114"/>
      <c r="N66" s="114"/>
      <c r="O66" s="114"/>
      <c r="P66" s="114"/>
      <c r="Q66" s="114"/>
      <c r="R66" s="114"/>
      <c r="S66" s="114"/>
      <c r="T66" s="114"/>
      <c r="U66" s="114"/>
      <c r="V66" s="114"/>
      <c r="W66" s="114"/>
      <c r="X66" s="114"/>
      <c r="Y66" s="114"/>
      <c r="Z66" s="114"/>
    </row>
    <row r="67" ht="15.75" customHeight="1">
      <c r="A67" s="114"/>
      <c r="B67" s="114"/>
      <c r="C67" s="114"/>
      <c r="D67" s="114"/>
      <c r="E67" s="114"/>
      <c r="F67" s="114"/>
      <c r="G67" s="114"/>
      <c r="H67" s="114"/>
      <c r="I67" s="114"/>
      <c r="J67" s="114"/>
      <c r="K67" s="114"/>
      <c r="L67" s="114"/>
      <c r="M67" s="114"/>
      <c r="N67" s="114"/>
      <c r="O67" s="114"/>
      <c r="P67" s="114"/>
      <c r="Q67" s="114"/>
      <c r="R67" s="114"/>
      <c r="S67" s="114"/>
      <c r="T67" s="114"/>
      <c r="U67" s="114"/>
      <c r="V67" s="114"/>
      <c r="W67" s="114"/>
      <c r="X67" s="114"/>
      <c r="Y67" s="114"/>
      <c r="Z67" s="114"/>
    </row>
    <row r="68" ht="15.75" customHeight="1">
      <c r="A68" s="114"/>
      <c r="B68" s="114"/>
      <c r="C68" s="114"/>
      <c r="D68" s="114"/>
      <c r="E68" s="114"/>
      <c r="F68" s="114"/>
      <c r="G68" s="114"/>
      <c r="H68" s="114"/>
      <c r="I68" s="114"/>
      <c r="J68" s="114"/>
      <c r="K68" s="114"/>
      <c r="L68" s="114"/>
      <c r="M68" s="114"/>
      <c r="N68" s="114"/>
      <c r="O68" s="114"/>
      <c r="P68" s="114"/>
      <c r="Q68" s="114"/>
      <c r="R68" s="114"/>
      <c r="S68" s="114"/>
      <c r="T68" s="114"/>
      <c r="U68" s="114"/>
      <c r="V68" s="114"/>
      <c r="W68" s="114"/>
      <c r="X68" s="114"/>
      <c r="Y68" s="114"/>
      <c r="Z68" s="114"/>
    </row>
    <row r="69" ht="15.75" customHeight="1">
      <c r="A69" s="114"/>
      <c r="B69" s="114"/>
      <c r="C69" s="114"/>
      <c r="D69" s="114"/>
      <c r="E69" s="114"/>
      <c r="F69" s="114"/>
      <c r="G69" s="114"/>
      <c r="H69" s="114"/>
      <c r="I69" s="114"/>
      <c r="J69" s="114"/>
      <c r="K69" s="114"/>
      <c r="L69" s="114"/>
      <c r="M69" s="114"/>
      <c r="N69" s="114"/>
      <c r="O69" s="114"/>
      <c r="P69" s="114"/>
      <c r="Q69" s="114"/>
      <c r="R69" s="114"/>
      <c r="S69" s="114"/>
      <c r="T69" s="114"/>
      <c r="U69" s="114"/>
      <c r="V69" s="114"/>
      <c r="W69" s="114"/>
      <c r="X69" s="114"/>
      <c r="Y69" s="114"/>
      <c r="Z69" s="114"/>
    </row>
    <row r="70" ht="15.75" customHeight="1">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row>
    <row r="71" ht="15.75" customHeight="1">
      <c r="A71" s="114"/>
      <c r="B71" s="114"/>
      <c r="C71" s="114"/>
      <c r="D71" s="114"/>
      <c r="E71" s="114"/>
      <c r="F71" s="114"/>
      <c r="G71" s="114"/>
      <c r="H71" s="114"/>
      <c r="I71" s="114"/>
      <c r="J71" s="114"/>
      <c r="K71" s="114"/>
      <c r="L71" s="114"/>
      <c r="M71" s="114"/>
      <c r="N71" s="114"/>
      <c r="O71" s="114"/>
      <c r="P71" s="114"/>
      <c r="Q71" s="114"/>
      <c r="R71" s="114"/>
      <c r="S71" s="114"/>
      <c r="T71" s="114"/>
      <c r="U71" s="114"/>
      <c r="V71" s="114"/>
      <c r="W71" s="114"/>
      <c r="X71" s="114"/>
      <c r="Y71" s="114"/>
      <c r="Z71" s="114"/>
    </row>
    <row r="72" ht="15.75" customHeight="1">
      <c r="A72" s="114"/>
      <c r="B72" s="114"/>
      <c r="C72" s="114"/>
      <c r="D72" s="114"/>
      <c r="E72" s="114"/>
      <c r="F72" s="114"/>
      <c r="G72" s="114"/>
      <c r="H72" s="114"/>
      <c r="I72" s="114"/>
      <c r="J72" s="114"/>
      <c r="K72" s="114"/>
      <c r="L72" s="114"/>
      <c r="M72" s="114"/>
      <c r="N72" s="114"/>
      <c r="O72" s="114"/>
      <c r="P72" s="114"/>
      <c r="Q72" s="114"/>
      <c r="R72" s="114"/>
      <c r="S72" s="114"/>
      <c r="T72" s="114"/>
      <c r="U72" s="114"/>
      <c r="V72" s="114"/>
      <c r="W72" s="114"/>
      <c r="X72" s="114"/>
      <c r="Y72" s="114"/>
      <c r="Z72" s="114"/>
    </row>
    <row r="73" ht="15.75" customHeight="1">
      <c r="A73" s="114"/>
      <c r="B73" s="114"/>
      <c r="C73" s="114"/>
      <c r="D73" s="114"/>
      <c r="E73" s="114"/>
      <c r="F73" s="114"/>
      <c r="G73" s="114"/>
      <c r="H73" s="114"/>
      <c r="I73" s="114"/>
      <c r="J73" s="114"/>
      <c r="K73" s="114"/>
      <c r="L73" s="114"/>
      <c r="M73" s="114"/>
      <c r="N73" s="114"/>
      <c r="O73" s="114"/>
      <c r="P73" s="114"/>
      <c r="Q73" s="114"/>
      <c r="R73" s="114"/>
      <c r="S73" s="114"/>
      <c r="T73" s="114"/>
      <c r="U73" s="114"/>
      <c r="V73" s="114"/>
      <c r="W73" s="114"/>
      <c r="X73" s="114"/>
      <c r="Y73" s="114"/>
      <c r="Z73" s="114"/>
    </row>
    <row r="74" ht="15.75" customHeight="1">
      <c r="A74" s="114"/>
      <c r="B74" s="114"/>
      <c r="C74" s="114"/>
      <c r="D74" s="114"/>
      <c r="E74" s="114"/>
      <c r="F74" s="114"/>
      <c r="G74" s="114"/>
      <c r="H74" s="114"/>
      <c r="I74" s="114"/>
      <c r="J74" s="114"/>
      <c r="K74" s="114"/>
      <c r="L74" s="114"/>
      <c r="M74" s="114"/>
      <c r="N74" s="114"/>
      <c r="O74" s="114"/>
      <c r="P74" s="114"/>
      <c r="Q74" s="114"/>
      <c r="R74" s="114"/>
      <c r="S74" s="114"/>
      <c r="T74" s="114"/>
      <c r="U74" s="114"/>
      <c r="V74" s="114"/>
      <c r="W74" s="114"/>
      <c r="X74" s="114"/>
      <c r="Y74" s="114"/>
      <c r="Z74" s="114"/>
    </row>
    <row r="75" ht="15.75" customHeight="1">
      <c r="A75" s="114"/>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row>
    <row r="76" ht="15.75" customHeight="1">
      <c r="A76" s="114"/>
      <c r="B76" s="114"/>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row>
    <row r="77" ht="15.75" customHeight="1">
      <c r="A77" s="114"/>
      <c r="B77" s="114"/>
      <c r="C77" s="114"/>
      <c r="D77" s="114"/>
      <c r="E77" s="114"/>
      <c r="F77" s="114"/>
      <c r="G77" s="114"/>
      <c r="H77" s="114"/>
      <c r="I77" s="114"/>
      <c r="J77" s="114"/>
      <c r="K77" s="114"/>
      <c r="L77" s="114"/>
      <c r="M77" s="114"/>
      <c r="N77" s="114"/>
      <c r="O77" s="114"/>
      <c r="P77" s="114"/>
      <c r="Q77" s="114"/>
      <c r="R77" s="114"/>
      <c r="S77" s="114"/>
      <c r="T77" s="114"/>
      <c r="U77" s="114"/>
      <c r="V77" s="114"/>
      <c r="W77" s="114"/>
      <c r="X77" s="114"/>
      <c r="Y77" s="114"/>
      <c r="Z77" s="114"/>
    </row>
    <row r="78" ht="15.75" customHeight="1">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row>
    <row r="79" ht="15.75" customHeight="1">
      <c r="A79" s="114"/>
      <c r="B79" s="114"/>
      <c r="C79" s="114"/>
      <c r="D79" s="114"/>
      <c r="E79" s="114"/>
      <c r="F79" s="114"/>
      <c r="G79" s="114"/>
      <c r="H79" s="114"/>
      <c r="I79" s="114"/>
      <c r="J79" s="114"/>
      <c r="K79" s="114"/>
      <c r="L79" s="114"/>
      <c r="M79" s="114"/>
      <c r="N79" s="114"/>
      <c r="O79" s="114"/>
      <c r="P79" s="114"/>
      <c r="Q79" s="114"/>
      <c r="R79" s="114"/>
      <c r="S79" s="114"/>
      <c r="T79" s="114"/>
      <c r="U79" s="114"/>
      <c r="V79" s="114"/>
      <c r="W79" s="114"/>
      <c r="X79" s="114"/>
      <c r="Y79" s="114"/>
      <c r="Z79" s="114"/>
    </row>
    <row r="80" ht="15.75" customHeight="1">
      <c r="A80" s="114"/>
      <c r="B80" s="114"/>
      <c r="C80" s="114"/>
      <c r="D80" s="114"/>
      <c r="E80" s="114"/>
      <c r="F80" s="114"/>
      <c r="G80" s="114"/>
      <c r="H80" s="114"/>
      <c r="I80" s="114"/>
      <c r="J80" s="114"/>
      <c r="K80" s="114"/>
      <c r="L80" s="114"/>
      <c r="M80" s="114"/>
      <c r="N80" s="114"/>
      <c r="O80" s="114"/>
      <c r="P80" s="114"/>
      <c r="Q80" s="114"/>
      <c r="R80" s="114"/>
      <c r="S80" s="114"/>
      <c r="T80" s="114"/>
      <c r="U80" s="114"/>
      <c r="V80" s="114"/>
      <c r="W80" s="114"/>
      <c r="X80" s="114"/>
      <c r="Y80" s="114"/>
      <c r="Z80" s="114"/>
    </row>
    <row r="81" ht="15.75" customHeight="1">
      <c r="A81" s="114"/>
      <c r="B81" s="114"/>
      <c r="C81" s="114"/>
      <c r="D81" s="114"/>
      <c r="E81" s="114"/>
      <c r="F81" s="114"/>
      <c r="G81" s="114"/>
      <c r="H81" s="114"/>
      <c r="I81" s="114"/>
      <c r="J81" s="114"/>
      <c r="K81" s="114"/>
      <c r="L81" s="114"/>
      <c r="M81" s="114"/>
      <c r="N81" s="114"/>
      <c r="O81" s="114"/>
      <c r="P81" s="114"/>
      <c r="Q81" s="114"/>
      <c r="R81" s="114"/>
      <c r="S81" s="114"/>
      <c r="T81" s="114"/>
      <c r="U81" s="114"/>
      <c r="V81" s="114"/>
      <c r="W81" s="114"/>
      <c r="X81" s="114"/>
      <c r="Y81" s="114"/>
      <c r="Z81" s="114"/>
    </row>
    <row r="82" ht="15.75" customHeight="1">
      <c r="A82" s="114"/>
      <c r="B82" s="114"/>
      <c r="C82" s="114"/>
      <c r="D82" s="114"/>
      <c r="E82" s="114"/>
      <c r="F82" s="114"/>
      <c r="G82" s="114"/>
      <c r="H82" s="114"/>
      <c r="I82" s="114"/>
      <c r="J82" s="114"/>
      <c r="K82" s="114"/>
      <c r="L82" s="114"/>
      <c r="M82" s="114"/>
      <c r="N82" s="114"/>
      <c r="O82" s="114"/>
      <c r="P82" s="114"/>
      <c r="Q82" s="114"/>
      <c r="R82" s="114"/>
      <c r="S82" s="114"/>
      <c r="T82" s="114"/>
      <c r="U82" s="114"/>
      <c r="V82" s="114"/>
      <c r="W82" s="114"/>
      <c r="X82" s="114"/>
      <c r="Y82" s="114"/>
      <c r="Z82" s="114"/>
    </row>
    <row r="83" ht="15.75" customHeight="1">
      <c r="A83" s="114"/>
      <c r="B83" s="114"/>
      <c r="C83" s="114"/>
      <c r="D83" s="114"/>
      <c r="E83" s="114"/>
      <c r="F83" s="114"/>
      <c r="G83" s="114"/>
      <c r="H83" s="114"/>
      <c r="I83" s="114"/>
      <c r="J83" s="114"/>
      <c r="K83" s="114"/>
      <c r="L83" s="114"/>
      <c r="M83" s="114"/>
      <c r="N83" s="114"/>
      <c r="O83" s="114"/>
      <c r="P83" s="114"/>
      <c r="Q83" s="114"/>
      <c r="R83" s="114"/>
      <c r="S83" s="114"/>
      <c r="T83" s="114"/>
      <c r="U83" s="114"/>
      <c r="V83" s="114"/>
      <c r="W83" s="114"/>
      <c r="X83" s="114"/>
      <c r="Y83" s="114"/>
      <c r="Z83" s="114"/>
    </row>
    <row r="84" ht="15.75" customHeight="1">
      <c r="A84" s="114"/>
      <c r="B84" s="114"/>
      <c r="C84" s="114"/>
      <c r="D84" s="114"/>
      <c r="E84" s="114"/>
      <c r="F84" s="114"/>
      <c r="G84" s="114"/>
      <c r="H84" s="114"/>
      <c r="I84" s="114"/>
      <c r="J84" s="114"/>
      <c r="K84" s="114"/>
      <c r="L84" s="114"/>
      <c r="M84" s="114"/>
      <c r="N84" s="114"/>
      <c r="O84" s="114"/>
      <c r="P84" s="114"/>
      <c r="Q84" s="114"/>
      <c r="R84" s="114"/>
      <c r="S84" s="114"/>
      <c r="T84" s="114"/>
      <c r="U84" s="114"/>
      <c r="V84" s="114"/>
      <c r="W84" s="114"/>
      <c r="X84" s="114"/>
      <c r="Y84" s="114"/>
      <c r="Z84" s="114"/>
    </row>
    <row r="85" ht="15.75" customHeight="1">
      <c r="A85" s="114"/>
      <c r="B85" s="114"/>
      <c r="C85" s="114"/>
      <c r="D85" s="114"/>
      <c r="E85" s="114"/>
      <c r="F85" s="114"/>
      <c r="G85" s="114"/>
      <c r="H85" s="114"/>
      <c r="I85" s="114"/>
      <c r="J85" s="114"/>
      <c r="K85" s="114"/>
      <c r="L85" s="114"/>
      <c r="M85" s="114"/>
      <c r="N85" s="114"/>
      <c r="O85" s="114"/>
      <c r="P85" s="114"/>
      <c r="Q85" s="114"/>
      <c r="R85" s="114"/>
      <c r="S85" s="114"/>
      <c r="T85" s="114"/>
      <c r="U85" s="114"/>
      <c r="V85" s="114"/>
      <c r="W85" s="114"/>
      <c r="X85" s="114"/>
      <c r="Y85" s="114"/>
      <c r="Z85" s="114"/>
    </row>
    <row r="86" ht="15.75" customHeight="1">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row>
    <row r="87" ht="15.75" customHeight="1">
      <c r="A87" s="114"/>
      <c r="B87" s="114"/>
      <c r="C87" s="114"/>
      <c r="D87" s="114"/>
      <c r="E87" s="114"/>
      <c r="F87" s="114"/>
      <c r="G87" s="114"/>
      <c r="H87" s="114"/>
      <c r="I87" s="114"/>
      <c r="J87" s="114"/>
      <c r="K87" s="114"/>
      <c r="L87" s="114"/>
      <c r="M87" s="114"/>
      <c r="N87" s="114"/>
      <c r="O87" s="114"/>
      <c r="P87" s="114"/>
      <c r="Q87" s="114"/>
      <c r="R87" s="114"/>
      <c r="S87" s="114"/>
      <c r="T87" s="114"/>
      <c r="U87" s="114"/>
      <c r="V87" s="114"/>
      <c r="W87" s="114"/>
      <c r="X87" s="114"/>
      <c r="Y87" s="114"/>
      <c r="Z87" s="114"/>
    </row>
    <row r="88" ht="15.75" customHeight="1">
      <c r="A88" s="114"/>
      <c r="B88" s="114"/>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row>
    <row r="89" ht="15.75" customHeight="1">
      <c r="A89" s="114"/>
      <c r="B89" s="114"/>
      <c r="C89" s="114"/>
      <c r="D89" s="114"/>
      <c r="E89" s="114"/>
      <c r="F89" s="114"/>
      <c r="G89" s="114"/>
      <c r="H89" s="114"/>
      <c r="I89" s="114"/>
      <c r="J89" s="114"/>
      <c r="K89" s="114"/>
      <c r="L89" s="114"/>
      <c r="M89" s="114"/>
      <c r="N89" s="114"/>
      <c r="O89" s="114"/>
      <c r="P89" s="114"/>
      <c r="Q89" s="114"/>
      <c r="R89" s="114"/>
      <c r="S89" s="114"/>
      <c r="T89" s="114"/>
      <c r="U89" s="114"/>
      <c r="V89" s="114"/>
      <c r="W89" s="114"/>
      <c r="X89" s="114"/>
      <c r="Y89" s="114"/>
      <c r="Z89" s="114"/>
    </row>
    <row r="90" ht="15.75" customHeight="1">
      <c r="A90" s="114"/>
      <c r="B90" s="114"/>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row>
    <row r="91" ht="15.75" customHeight="1">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row>
    <row r="92" ht="15.75" customHeight="1">
      <c r="A92" s="114"/>
      <c r="B92" s="114"/>
      <c r="C92" s="114"/>
      <c r="D92" s="114"/>
      <c r="E92" s="114"/>
      <c r="F92" s="114"/>
      <c r="G92" s="114"/>
      <c r="H92" s="114"/>
      <c r="I92" s="114"/>
      <c r="J92" s="114"/>
      <c r="K92" s="114"/>
      <c r="L92" s="114"/>
      <c r="M92" s="114"/>
      <c r="N92" s="114"/>
      <c r="O92" s="114"/>
      <c r="P92" s="114"/>
      <c r="Q92" s="114"/>
      <c r="R92" s="114"/>
      <c r="S92" s="114"/>
      <c r="T92" s="114"/>
      <c r="U92" s="114"/>
      <c r="V92" s="114"/>
      <c r="W92" s="114"/>
      <c r="X92" s="114"/>
      <c r="Y92" s="114"/>
      <c r="Z92" s="114"/>
    </row>
    <row r="93" ht="15.75" customHeight="1">
      <c r="A93" s="114"/>
      <c r="B93" s="114"/>
      <c r="C93" s="114"/>
      <c r="D93" s="114"/>
      <c r="E93" s="114"/>
      <c r="F93" s="114"/>
      <c r="G93" s="114"/>
      <c r="H93" s="114"/>
      <c r="I93" s="114"/>
      <c r="J93" s="114"/>
      <c r="K93" s="114"/>
      <c r="L93" s="114"/>
      <c r="M93" s="114"/>
      <c r="N93" s="114"/>
      <c r="O93" s="114"/>
      <c r="P93" s="114"/>
      <c r="Q93" s="114"/>
      <c r="R93" s="114"/>
      <c r="S93" s="114"/>
      <c r="T93" s="114"/>
      <c r="U93" s="114"/>
      <c r="V93" s="114"/>
      <c r="W93" s="114"/>
      <c r="X93" s="114"/>
      <c r="Y93" s="114"/>
      <c r="Z93" s="114"/>
    </row>
    <row r="94" ht="15.75" customHeight="1">
      <c r="A94" s="114"/>
      <c r="B94" s="114"/>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row>
    <row r="95" ht="15.75" customHeight="1">
      <c r="A95" s="114"/>
      <c r="B95" s="114"/>
      <c r="C95" s="114"/>
      <c r="D95" s="114"/>
      <c r="E95" s="114"/>
      <c r="F95" s="114"/>
      <c r="G95" s="114"/>
      <c r="H95" s="114"/>
      <c r="I95" s="114"/>
      <c r="J95" s="114"/>
      <c r="K95" s="114"/>
      <c r="L95" s="114"/>
      <c r="M95" s="114"/>
      <c r="N95" s="114"/>
      <c r="O95" s="114"/>
      <c r="P95" s="114"/>
      <c r="Q95" s="114"/>
      <c r="R95" s="114"/>
      <c r="S95" s="114"/>
      <c r="T95" s="114"/>
      <c r="U95" s="114"/>
      <c r="V95" s="114"/>
      <c r="W95" s="114"/>
      <c r="X95" s="114"/>
      <c r="Y95" s="114"/>
      <c r="Z95" s="114"/>
    </row>
    <row r="96" ht="15.75" customHeight="1">
      <c r="A96" s="114"/>
      <c r="B96" s="114"/>
      <c r="C96" s="114"/>
      <c r="D96" s="114"/>
      <c r="E96" s="114"/>
      <c r="F96" s="114"/>
      <c r="G96" s="114"/>
      <c r="H96" s="114"/>
      <c r="I96" s="114"/>
      <c r="J96" s="114"/>
      <c r="K96" s="114"/>
      <c r="L96" s="114"/>
      <c r="M96" s="114"/>
      <c r="N96" s="114"/>
      <c r="O96" s="114"/>
      <c r="P96" s="114"/>
      <c r="Q96" s="114"/>
      <c r="R96" s="114"/>
      <c r="S96" s="114"/>
      <c r="T96" s="114"/>
      <c r="U96" s="114"/>
      <c r="V96" s="114"/>
      <c r="W96" s="114"/>
      <c r="X96" s="114"/>
      <c r="Y96" s="114"/>
      <c r="Z96" s="114"/>
    </row>
    <row r="97" ht="15.75" customHeight="1">
      <c r="A97" s="114"/>
      <c r="B97" s="114"/>
      <c r="C97" s="114"/>
      <c r="D97" s="114"/>
      <c r="E97" s="114"/>
      <c r="F97" s="114"/>
      <c r="G97" s="114"/>
      <c r="H97" s="114"/>
      <c r="I97" s="114"/>
      <c r="J97" s="114"/>
      <c r="K97" s="114"/>
      <c r="L97" s="114"/>
      <c r="M97" s="114"/>
      <c r="N97" s="114"/>
      <c r="O97" s="114"/>
      <c r="P97" s="114"/>
      <c r="Q97" s="114"/>
      <c r="R97" s="114"/>
      <c r="S97" s="114"/>
      <c r="T97" s="114"/>
      <c r="U97" s="114"/>
      <c r="V97" s="114"/>
      <c r="W97" s="114"/>
      <c r="X97" s="114"/>
      <c r="Y97" s="114"/>
      <c r="Z97" s="114"/>
    </row>
    <row r="98" ht="15.75" customHeight="1">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row>
    <row r="99" ht="15.75" customHeight="1">
      <c r="A99" s="114"/>
      <c r="B99" s="114"/>
      <c r="C99" s="114"/>
      <c r="D99" s="114"/>
      <c r="E99" s="114"/>
      <c r="F99" s="114"/>
      <c r="G99" s="114"/>
      <c r="H99" s="114"/>
      <c r="I99" s="114"/>
      <c r="J99" s="114"/>
      <c r="K99" s="114"/>
      <c r="L99" s="114"/>
      <c r="M99" s="114"/>
      <c r="N99" s="114"/>
      <c r="O99" s="114"/>
      <c r="P99" s="114"/>
      <c r="Q99" s="114"/>
      <c r="R99" s="114"/>
      <c r="S99" s="114"/>
      <c r="T99" s="114"/>
      <c r="U99" s="114"/>
      <c r="V99" s="114"/>
      <c r="W99" s="114"/>
      <c r="X99" s="114"/>
      <c r="Y99" s="114"/>
      <c r="Z99" s="114"/>
    </row>
    <row r="100" ht="15.75" customHeight="1">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row>
    <row r="101" ht="15.75" customHeight="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row>
    <row r="102" ht="15.75" customHeight="1">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row>
    <row r="103" ht="15.75" customHeight="1">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row>
    <row r="104" ht="15.75" customHeight="1">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row>
    <row r="105" ht="15.75" customHeight="1">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row>
    <row r="106" ht="15.75" customHeight="1">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row>
    <row r="107" ht="15.75" customHeight="1">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row>
    <row r="108" ht="15.75" customHeight="1">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row>
    <row r="109" ht="15.75" customHeight="1">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row>
    <row r="110" ht="15.75" customHeight="1">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row>
    <row r="111" ht="15.75" customHeight="1">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row>
    <row r="112" ht="15.75" customHeight="1">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row>
    <row r="113" ht="15.75" customHeight="1">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row>
    <row r="114" ht="15.75" customHeight="1">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row>
    <row r="115" ht="15.75" customHeight="1">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row>
    <row r="116" ht="15.75" customHeight="1">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row>
    <row r="117" ht="15.75" customHeight="1">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row>
    <row r="118" ht="15.75" customHeight="1">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row>
    <row r="119" ht="15.75" customHeight="1">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row>
    <row r="120" ht="15.75" customHeight="1">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row>
    <row r="121" ht="15.75" customHeight="1">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row>
    <row r="122" ht="15.75" customHeight="1">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row>
    <row r="123" ht="15.75" customHeight="1">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row>
    <row r="124" ht="15.75" customHeight="1">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row>
    <row r="125" ht="15.75" customHeight="1">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row>
    <row r="126" ht="15.75" customHeight="1">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row>
    <row r="127" ht="15.75" customHeight="1">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row>
    <row r="128" ht="15.75" customHeight="1">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row>
    <row r="129" ht="15.75" customHeight="1">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row>
    <row r="130" ht="15.75" customHeight="1">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row>
    <row r="131" ht="15.75" customHeight="1">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row>
    <row r="132" ht="15.75" customHeight="1">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row>
    <row r="133" ht="15.75" customHeight="1">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row>
    <row r="134" ht="15.75" customHeight="1">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row>
    <row r="135" ht="15.75" customHeight="1">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row>
    <row r="136" ht="15.75" customHeight="1">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row>
    <row r="137" ht="15.75" customHeight="1">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row>
    <row r="138" ht="15.75" customHeight="1">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row>
    <row r="139" ht="15.75" customHeight="1">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row>
    <row r="140" ht="15.75" customHeight="1">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row>
    <row r="141" ht="15.75" customHeight="1">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row>
    <row r="142" ht="15.75" customHeight="1">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row>
    <row r="143" ht="15.75" customHeight="1">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row>
    <row r="144" ht="15.75" customHeight="1">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row>
    <row r="145" ht="15.75" customHeight="1">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row>
    <row r="146" ht="15.75" customHeight="1">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row>
    <row r="147" ht="15.75" customHeight="1">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row>
    <row r="148" ht="15.75" customHeight="1">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row>
    <row r="149" ht="15.75" customHeight="1">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row>
    <row r="150" ht="15.75" customHeight="1">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row>
    <row r="151" ht="15.75" customHeight="1">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row>
    <row r="152" ht="15.75" customHeight="1">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row>
    <row r="153" ht="15.75" customHeight="1">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row>
    <row r="154" ht="15.75" customHeight="1">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row>
    <row r="155" ht="15.75" customHeight="1">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row>
    <row r="156" ht="15.75" customHeight="1">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row>
    <row r="157" ht="15.75" customHeight="1">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row>
    <row r="158" ht="15.75" customHeight="1">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row>
    <row r="159" ht="15.75" customHeight="1">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row>
    <row r="160" ht="15.75" customHeight="1">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row>
    <row r="161" ht="15.75" customHeight="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row>
    <row r="162" ht="15.75" customHeight="1">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row>
    <row r="163" ht="15.75" customHeight="1">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row>
    <row r="164" ht="15.75" customHeight="1">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row>
    <row r="165" ht="15.75" customHeight="1">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row>
    <row r="166" ht="15.75" customHeight="1">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row>
    <row r="167" ht="15.75" customHeight="1">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row>
    <row r="168" ht="15.75" customHeight="1">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row>
    <row r="169" ht="15.75" customHeight="1">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row>
    <row r="170" ht="15.75" customHeight="1">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row>
    <row r="171" ht="15.75" customHeight="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row>
    <row r="172" ht="15.75" customHeight="1">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row>
    <row r="173" ht="15.75" customHeight="1">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row>
    <row r="174" ht="15.75" customHeight="1">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row>
    <row r="175" ht="15.75" customHeight="1">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row>
    <row r="176" ht="15.75" customHeight="1">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row>
    <row r="177" ht="15.75" customHeight="1">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row>
    <row r="178" ht="15.75" customHeight="1">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row>
    <row r="179" ht="15.75" customHeight="1">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row>
    <row r="180" ht="15.75" customHeight="1">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row>
    <row r="181" ht="15.75" customHeight="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row>
    <row r="182" ht="15.75" customHeight="1">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row>
    <row r="183" ht="15.75" customHeight="1">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row>
    <row r="184" ht="15.75" customHeight="1">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row>
    <row r="185" ht="15.75" customHeight="1">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row>
    <row r="186" ht="15.75" customHeight="1">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row>
    <row r="187" ht="15.75" customHeight="1">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row>
    <row r="188" ht="15.75" customHeight="1">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row>
    <row r="189" ht="15.75" customHeight="1">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row>
    <row r="190" ht="15.75" customHeight="1">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row>
    <row r="191" ht="15.75" customHeight="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row>
    <row r="192" ht="15.75" customHeight="1">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row>
    <row r="193" ht="15.75" customHeight="1">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row>
    <row r="194" ht="15.75" customHeight="1">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row>
    <row r="195" ht="15.75" customHeight="1">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row>
    <row r="196" ht="15.75" customHeight="1">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row>
    <row r="197" ht="15.75" customHeight="1">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row>
    <row r="198" ht="15.75" customHeight="1">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row>
    <row r="199" ht="15.75" customHeight="1">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row>
    <row r="200" ht="15.75" customHeight="1">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row>
    <row r="201" ht="15.75" customHeight="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row>
    <row r="202" ht="15.75" customHeight="1">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row>
    <row r="203" ht="15.75" customHeight="1">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row>
    <row r="204" ht="15.75" customHeight="1">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row>
    <row r="205" ht="15.75" customHeight="1">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row>
    <row r="206" ht="15.75" customHeight="1">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row>
    <row r="207" ht="15.75" customHeight="1">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row>
    <row r="208" ht="15.75" customHeight="1">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row>
    <row r="209" ht="15.75" customHeight="1">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row>
    <row r="210" ht="15.75" customHeight="1">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row>
    <row r="211" ht="15.75" customHeight="1">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row>
    <row r="212" ht="15.75" customHeight="1">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row>
    <row r="213" ht="15.75" customHeight="1">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row>
    <row r="214" ht="15.75" customHeight="1">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row>
    <row r="215" ht="15.75" customHeight="1">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row>
    <row r="216" ht="15.75" customHeight="1">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row>
    <row r="217" ht="15.75" customHeight="1">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row>
    <row r="218" ht="15.75" customHeight="1">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row>
    <row r="219" ht="15.75" customHeight="1">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row>
    <row r="220" ht="15.75" customHeight="1">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row>
    <row r="221" ht="15.75" customHeight="1">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row>
    <row r="222" ht="15.75" customHeight="1">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row>
    <row r="223" ht="15.75" customHeight="1">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row>
    <row r="224" ht="15.75" customHeight="1">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row>
    <row r="225" ht="15.75" customHeight="1">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row>
    <row r="226" ht="15.75" customHeight="1">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row>
    <row r="227" ht="15.75" customHeight="1">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row>
    <row r="228" ht="15.75" customHeight="1">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row>
    <row r="229" ht="15.75" customHeight="1">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row>
    <row r="230" ht="15.75" customHeight="1">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row>
    <row r="231" ht="15.75" customHeight="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row>
    <row r="232" ht="15.75" customHeight="1">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row>
    <row r="233" ht="15.75" customHeight="1">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row>
    <row r="234" ht="15.75" customHeight="1">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row>
    <row r="235" ht="15.75" customHeight="1">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row>
    <row r="236" ht="15.75" customHeight="1">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row>
    <row r="237" ht="15.75" customHeight="1">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row>
    <row r="238" ht="15.75" customHeight="1">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row>
    <row r="239" ht="15.75" customHeight="1">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row>
    <row r="240" ht="15.75" customHeight="1">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row>
    <row r="241" ht="15.75" customHeight="1">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row>
    <row r="242" ht="15.75" customHeight="1">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row>
    <row r="243" ht="15.75" customHeight="1">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row>
    <row r="244" ht="15.75" customHeight="1">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row>
    <row r="245" ht="15.75" customHeight="1">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row>
    <row r="246" ht="15.75" customHeight="1">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row>
    <row r="247" ht="15.75" customHeight="1">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row>
    <row r="248" ht="15.75" customHeight="1">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row>
    <row r="249" ht="15.75" customHeight="1">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row>
    <row r="250" ht="15.75" customHeight="1">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row>
    <row r="251" ht="15.75" customHeight="1">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row>
    <row r="252" ht="15.75" customHeight="1">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row>
    <row r="253" ht="15.75" customHeight="1">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row>
    <row r="254" ht="15.75" customHeight="1">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ht="15.75" customHeight="1">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row>
    <row r="256" ht="15.75" customHeight="1">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row>
    <row r="257" ht="15.75" customHeight="1">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row>
    <row r="258" ht="15.75" customHeight="1">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row>
    <row r="259" ht="15.75" customHeight="1">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row>
    <row r="260" ht="15.75" customHeight="1">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row>
    <row r="261" ht="15.75" customHeight="1">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row>
    <row r="262" ht="15.75" customHeight="1">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row>
    <row r="263" ht="15.75" customHeight="1">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row>
    <row r="264" ht="15.75" customHeight="1">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row>
    <row r="265" ht="15.75" customHeight="1">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row>
    <row r="266" ht="15.75" customHeight="1">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row>
    <row r="267" ht="15.75" customHeight="1">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row>
    <row r="268" ht="15.75" customHeight="1">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row>
    <row r="269" ht="15.75" customHeight="1">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row>
    <row r="270" ht="15.75" customHeight="1">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row>
    <row r="271" ht="15.75" customHeight="1">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row>
    <row r="272" ht="15.75" customHeight="1">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row>
    <row r="273" ht="15.75" customHeight="1">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row>
    <row r="274" ht="15.75" customHeight="1">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row>
    <row r="275" ht="15.75" customHeight="1">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row>
    <row r="276" ht="15.75" customHeight="1">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row>
    <row r="277" ht="15.75" customHeight="1">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row>
    <row r="278" ht="15.75" customHeight="1">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row>
    <row r="279" ht="15.75" customHeight="1">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row>
    <row r="280" ht="15.75" customHeight="1">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row>
    <row r="281" ht="15.75" customHeight="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row>
    <row r="282" ht="15.75" customHeight="1">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row>
    <row r="283" ht="15.75" customHeight="1">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row>
    <row r="284" ht="15.75" customHeight="1">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row>
    <row r="285" ht="15.75" customHeight="1">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row>
    <row r="286" ht="15.75" customHeight="1">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ht="15.75" customHeight="1">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row>
    <row r="288" ht="15.75" customHeight="1">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row>
    <row r="289" ht="15.75" customHeight="1">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ht="15.75" customHeight="1">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ht="15.75" customHeight="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ht="15.75" customHeight="1">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ht="15.75" customHeight="1">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ht="15.75" customHeight="1">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ht="15.75" customHeight="1">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ht="15.75" customHeight="1">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ht="15.75" customHeight="1">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ht="15.75" customHeight="1">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ht="15.75" customHeight="1">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ht="15.75" customHeight="1">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ht="15.75"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ht="15.75"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ht="15.7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ht="15.7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ht="15.7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ht="15.7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ht="15.7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ht="15.7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ht="15.7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ht="15.7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ht="15.7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ht="15.7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ht="15.7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ht="15.7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ht="15.7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ht="15.7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ht="15.7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ht="15.7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ht="15.7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ht="15.7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ht="15.7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ht="15.7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ht="15.7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ht="15.7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ht="15.7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ht="15.7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ht="15.7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ht="15.7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ht="15.7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ht="15.7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ht="15.7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ht="15.7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ht="15.7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ht="15.7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ht="15.7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ht="15.7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ht="15.7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ht="15.7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ht="15.7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ht="15.7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ht="15.7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ht="15.7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ht="15.7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ht="15.7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ht="15.7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ht="15.7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ht="15.7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ht="15.7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ht="15.7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ht="15.7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ht="15.7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ht="15.7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ht="15.7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ht="15.7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ht="15.7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ht="15.7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ht="15.7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ht="15.7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ht="15.7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ht="15.7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ht="15.7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ht="15.7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ht="15.7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ht="15.7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ht="15.7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ht="15.7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ht="15.7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ht="15.7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ht="15.7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ht="15.7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ht="15.7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ht="15.7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ht="15.7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ht="15.7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ht="15.7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ht="15.7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ht="15.7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ht="15.7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ht="15.7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ht="15.7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ht="15.7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ht="15.7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ht="15.7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ht="15.7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ht="15.7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ht="15.7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ht="15.7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ht="15.7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ht="15.7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ht="15.7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ht="15.7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ht="15.7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ht="15.7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ht="15.7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ht="15.7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ht="15.7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ht="15.7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ht="15.7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ht="15.7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ht="15.7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ht="15.7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ht="15.7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ht="15.7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5.7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5.7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5.7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5.7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5.7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5.7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5.7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5.7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5.7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5.7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5.7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5.7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5.7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5.7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5.7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5.7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5.7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5.7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5.7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5.7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5.7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5.7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5.7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5.7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5.7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5.7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5.7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5.7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5.7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5.7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5.7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5.7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5.7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5.7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5.7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5.7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5.7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5.7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5.7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5.7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5.7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5.7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5.7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5.7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5.7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5.7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5.7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5.7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5.7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5.7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5.7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5.7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5.7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5.7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5.7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5.7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5.7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5.7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5.7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5.7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5.7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5.7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5.7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5.7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5.7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5.7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5.7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5.7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5.7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5.7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5.7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5.7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5.7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5.7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5.7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5.7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5.7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5.7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5.7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5.7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5.7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5.7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5.7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5.7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5.7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5.7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5.7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5.7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5.7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5.7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5.7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5.7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5.7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5.7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5.7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5.7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5.7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5.7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5.7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5.7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5.7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5.7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5.7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5.7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5.7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5.7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5.7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5.7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5.7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5.7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5.7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5.7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5.7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5.7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5.7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5.7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5.7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5.7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5.7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5.7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5.7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5.7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5.7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5.7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5.7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5.7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5.7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5.7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5.7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5.7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5.7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5.7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5.7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5.7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5.7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5.7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5.7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5.7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5.7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5.7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5.7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5.7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5.7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5.7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5.7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5.7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5.7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5.7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5.7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5.7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5.7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5.7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5.7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5.7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5.7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5.7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5.7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5.7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5.7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5.7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5.7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5.7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5.7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5.7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5.7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5.7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5.7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5.7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5.7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5.7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5.7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5.7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5.7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5.7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5.7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5.7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5.7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5.7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5.7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5.7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5.7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5.7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5.7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5.7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5.7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5.7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5.7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5.7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5.7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5.7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5.7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5.7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5.7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5.7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5.7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5.7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5.7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5.7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5.7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5.7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5.7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5.7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5.7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5.7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5.7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5.7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5.7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5.7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5.7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5.7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5.7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5.7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5.7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5.7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5.7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5.7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5.7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5.7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5.7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5.7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5.7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5.7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5.7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5.7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5.7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5.7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5.7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5.7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5.7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5.7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5.7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5.7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5.7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5.7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5.7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5.7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5.7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5.7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5.7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5.7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5.7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5.7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5.7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5.7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5.7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5.7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5.7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5.7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5.7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5.7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5.7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5.7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5.7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5.7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5.7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5.7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5.7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5.7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5.7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5.7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5.7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5.7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5.7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5.7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5.7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5.7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5.7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5.7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5.7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5.7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5.7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5.7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5.7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5.7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5.7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5.7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5.7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5.7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5.7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5.7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5.7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5.7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5.7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5.7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5.7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5.7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5.7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5.7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5.7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5.7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5.7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5.7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5.7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5.7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5.7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5.7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5.7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5.7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5.7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5.7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5.7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5.7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5.7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5.7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5.7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5.7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5.7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5.7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5.7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5.7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5.7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5.7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5.7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5.7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5.7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5.7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5.7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5.7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5.7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5.7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5.7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5.7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5.7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5.7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5.7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5.7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5.7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5.7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5.7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5.7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5.7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5.7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5.7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5.7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5.7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5.7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5.7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5.7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5.7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5.7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5.7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5.7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5.7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5.7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5.7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5.7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5.7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5.7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5.7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5.7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5.7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5.7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5.7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5.7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5.7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5.7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5.7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5.7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5.7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5.7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5.7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5.7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5.7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5.7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5.7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5.7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5.7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5.7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5.7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5.7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5.7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5.7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5.7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5.7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5.7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5.7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5.7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5.7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5.7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5.7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5.7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5.7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5.7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5.7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5.7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5.7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5.7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5.7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5.7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5.7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5.7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5.7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5.7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5.7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5.7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5.7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5.7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5.7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5.7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5.7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5.7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5.7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5.7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5.7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5.7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5.7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5.7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5.7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5.7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5.7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5.7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5.7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5.7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5.7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5.7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5.7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5.7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5.7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5.7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5.7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5.7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5.7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5.7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5.7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5.7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5.7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5.7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5.7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5.7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5.7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5.7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5.7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5.7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5.7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5.7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5.7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5.7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5.7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5.7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5.7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5.7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5.7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5.7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5.7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5.7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5.7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5.7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5.7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5.7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5.7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5.7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5.7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5.7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5.7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5.7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5.7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5.7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5.7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5.7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5.7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5.7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5.7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5.7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5.7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5.7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5.7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5.7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5.7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5.7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5.7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5.7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5.7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5.7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5.7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5.7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5.7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5.7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5.7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5.7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5.7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5.7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5.7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5.7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5.7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5.7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5.7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5.7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5.7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5.7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5.7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5.7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5.7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5.7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5.7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5.7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5.7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5.7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5.7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5.7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5.7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5.7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5.7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5.7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5.7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5.7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5.7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5.7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5.7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5.7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5.7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5.7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5.7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5.7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5.7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5.7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5.7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5.7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5.7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5.7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5.7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5.7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5.7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5.7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5.7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5.7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5.7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5.7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5.7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5.7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5.7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5.7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5.7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5.7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5.7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5.7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5.7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5.7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5.7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5.7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5.7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5.7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5.7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5.7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5.7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5.7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5.7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5.7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5.7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5.7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5.7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5.7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5.7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5.7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5.7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5.7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5.7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5.7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5.7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5.7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5.7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5.7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5.7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5.7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5.7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5.7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5.7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5.7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5.7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5.7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5.7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5.7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5.7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5.7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5.7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5.7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5.7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5.7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5.7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5.7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5.7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5.7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5.7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5.7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5.7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5.7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5.7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5.7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5.7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5.7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5.7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5.75"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5.75"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5.75" customHeight="1">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5.75" customHeight="1">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5.75" customHeight="1">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5.75" customHeight="1">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5.75" customHeight="1">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mergeCells count="4">
    <mergeCell ref="B1:R1"/>
    <mergeCell ref="R4:R20"/>
    <mergeCell ref="B23:R23"/>
    <mergeCell ref="R26:R42"/>
  </mergeCells>
  <dataValidations>
    <dataValidation type="list" allowBlank="1" showErrorMessage="1" sqref="C4:C19 C26:C41">
      <formula1>Comb_liq</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sheetPr>
  <sheetViews>
    <sheetView workbookViewId="0"/>
  </sheetViews>
  <sheetFormatPr customHeight="1" defaultColWidth="10.1" defaultRowHeight="15.0"/>
  <cols>
    <col customWidth="1" min="1" max="2" width="3.9"/>
    <col customWidth="1" min="3" max="3" width="17.2"/>
    <col customWidth="1" min="4" max="4" width="9.8"/>
    <col customWidth="1" min="5" max="10" width="12.8"/>
    <col customWidth="1" min="11" max="11" width="18.9"/>
    <col customWidth="1" min="12" max="12" width="12.8"/>
    <col customWidth="1" min="13" max="13" width="16.6"/>
    <col customWidth="1" min="14" max="15" width="12.8"/>
    <col customWidth="1" min="16" max="26" width="10.5"/>
  </cols>
  <sheetData>
    <row r="1">
      <c r="B1" s="97" t="s">
        <v>194</v>
      </c>
      <c r="C1" s="98"/>
      <c r="D1" s="98"/>
      <c r="E1" s="98"/>
      <c r="F1" s="98"/>
      <c r="G1" s="98"/>
      <c r="H1" s="98"/>
      <c r="I1" s="98"/>
      <c r="J1" s="98"/>
      <c r="K1" s="98"/>
      <c r="L1" s="98"/>
      <c r="M1" s="98"/>
      <c r="N1" s="98"/>
      <c r="O1" s="98"/>
    </row>
    <row r="2">
      <c r="B2" s="145"/>
      <c r="C2" s="145"/>
      <c r="D2" s="145"/>
      <c r="E2" s="145"/>
      <c r="F2" s="145"/>
      <c r="G2" s="145"/>
      <c r="H2" s="145"/>
      <c r="I2" s="145"/>
      <c r="J2" s="145"/>
      <c r="K2" s="145"/>
      <c r="L2" s="145"/>
      <c r="M2" s="145"/>
      <c r="N2" s="145"/>
      <c r="O2" s="145"/>
    </row>
    <row r="3">
      <c r="A3" s="96"/>
      <c r="B3" s="99" t="s">
        <v>177</v>
      </c>
      <c r="C3" s="99" t="s">
        <v>178</v>
      </c>
      <c r="D3" s="99" t="s">
        <v>195</v>
      </c>
      <c r="E3" s="99" t="s">
        <v>183</v>
      </c>
      <c r="F3" s="99" t="s">
        <v>184</v>
      </c>
      <c r="G3" s="99" t="s">
        <v>95</v>
      </c>
      <c r="H3" s="99" t="s">
        <v>96</v>
      </c>
      <c r="I3" s="99" t="s">
        <v>118</v>
      </c>
      <c r="J3" s="99" t="s">
        <v>185</v>
      </c>
      <c r="K3" s="99" t="s">
        <v>186</v>
      </c>
      <c r="L3" s="99" t="s">
        <v>187</v>
      </c>
      <c r="M3" s="99" t="s">
        <v>188</v>
      </c>
      <c r="N3" s="99" t="s">
        <v>189</v>
      </c>
      <c r="O3" s="99" t="s">
        <v>190</v>
      </c>
      <c r="P3" s="96"/>
      <c r="Q3" s="96"/>
      <c r="R3" s="96"/>
      <c r="S3" s="96"/>
      <c r="T3" s="96"/>
      <c r="U3" s="96"/>
      <c r="V3" s="96"/>
      <c r="W3" s="96"/>
      <c r="X3" s="96"/>
      <c r="Y3" s="96"/>
      <c r="Z3" s="96"/>
    </row>
    <row r="4">
      <c r="B4" s="146">
        <v>1.0</v>
      </c>
      <c r="C4" s="147" t="s">
        <v>121</v>
      </c>
      <c r="D4" s="127">
        <v>44.0</v>
      </c>
      <c r="E4" s="148">
        <f>IF($C4="Carbón Genérico",Factores!$D$27,IF($C4="Carbón Guajira - Cesar",Factores!$D$28,IF($C4="Carbón Guajira",Factores!$D$29,IF($C4="Carbón Cundinamarca",Factores!$D$30,IF($C4="Carbón Cauca - Valle del Cauca",Factores!$D$31,IF($C4="Carbón Norte de Santander",Factores!$D$32,IF($C4="Carbón Córdoba-Norte de Antioquia",Factores!$D$33,IF($C4="Carbón Santander",Factores!$D$34,IF($C4="Carbón Santander Sogamoso",Factores!$D$35,IF($C4="Carbón Boyacá",Factores!$D$36,IF($C4="Carbón Antioquia",Factores!$D$37,IF($C4="Bagazo",Factores!$D$38,IF($C4="Fibra de palma",Factores!$D$39,IF($C4="Cuesco de palma",Factores!$D$40,IF($C4="Raquis de palma",Factores!$D$41,IF($C4="Cascarilla de Arroz",Factores!$D$42,IF($C4="Borra de Café",Factores!$D$43,IF($C4="Cisco de Café",Factores!$D$44,IF($C4="Leña",Factores!$D$45,IF($C4="Madera Genérico",Factores!$D$46,IF($C4="Madera Eucalipto",Factores!$D$47,IF($C4="Madera Pino",Factores!$D$48,IF($C4="Madera Acacia",Factores!$D$49,IF($C4="Madera Melina",Factores!$D$50,IF($C4="Residuos de llantas",Factores!$D$51,"0")))))))))))))))))))))))))</f>
        <v>30.417</v>
      </c>
      <c r="F4" s="148">
        <f t="shared" ref="F4:F28" si="1">(D4*E4)/1000000</f>
        <v>0.001338348</v>
      </c>
      <c r="G4" s="148">
        <f>IF($C4="Carbón Genérico",Factores!$E$27,IF($C4="Carbón Guajira - Cesar",Factores!$E$28,IF($C4="Carbón Guajira",Factores!$E$29,IF($C4="Carbón Cundinamarca",Factores!$E$30,IF($C4="Carbón Cauca - Valle del Cauca",Factores!$E$31,IF($C4="Carbón Norte de Santander",Factores!$E$32,IF($C4="Carbón Córdoba-Norte de Antioquia",Factores!$E$33,IF($C4="Carbón Santander",Factores!$E$34,IF($C4="Carbón Santander Sogamoso",Factores!$E$35,IF($C4="Carbón Boyacá",Factores!$E$36,IF($C4="Carbón Antioquia",Factores!$E$37,IF($C4="Bagazo",Factores!$E$38,IF($C4="Fibra de palma",Factores!$E$39,IF($C4="Cuesco de palma",Factores!$E$40,IF($C4="Raquis de palma",Factores!$E$41,IF($C4="Cascarilla de Arroz",Factores!$E$42,IF($C4="Borra de Café",Factores!$E$43,IF($C4="Cisco de Café",Factores!$E$44,IF($C4="Leña",Factores!$E$45,IF($C4="Madera Genérico",Factores!$E$46,IF($C4="Madera Eucalipto",Factores!$E$47,IF($C4="Madera Pino",Factores!$E$48,IF($C4="Madera Acacia",Factores!$E$49,IF($C4="Madera Melina",Factores!$E$50,IF($C4="Residuos de llantas",Factores!$E$51,"0")))))))))))))))))))))))))</f>
        <v>95146.446</v>
      </c>
      <c r="H4" s="148">
        <f>IF($C4="Carbón Genérico",Factores!$F$27,IF($C4="Carbón Guajira - Cesar",Factores!$F$28,IF($C4="Carbón Guajira",Factores!$F$29,IF($C4="Carbón Cundinamarca",Factores!$F$30,IF($C4="Carbón Cauca - Valle del Cauca",Factores!$F$31,IF($C4="Carbón Norte de Santander",Factores!$F$32,IF($C4="Carbón Córdoba-Norte de Antioquia",Factores!$F$33,IF($C4="Carbón Santander",Factores!$F$34,IF($C4="Carbón Santander Sogamoso",Factores!$F$35,IF($C4="Carbón Boyacá",Factores!$F$36,IF($C4="Carbón Antioquia",Factores!$F$37,IF($C4="Bagazo",Factores!$F$38,IF($C4="Fibra de palma",Factores!$F$39,IF($C4="Cuesco de palma",Factores!$F$40,IF($C4="Raquis de palma",Factores!$F$41,IF($C4="Cascarilla de Arroz",Factores!$F$42,IF($C4="Borra de Café",Factores!$F$43,IF($C4="Cisco de Café",Factores!$F$44,IF($C4="Leña",Factores!$F$45,IF($C4="Madera Genérico",Factores!$F$46,IF($C4="Madera Eucalipto",Factores!$F$47,IF($C4="Madera Pino",Factores!$F$48,IF($C4="Madera Acacia",Factores!$F$49,IF($C4="Madera Melina",Factores!$F$50,IF($C4="Residuos de llantas",Factores!$F$51,"0")))))))))))))))))))))))))</f>
        <v>1</v>
      </c>
      <c r="I4" s="148">
        <f>IF($C4="Carbón Genérico",Factores!$G$27,IF($C4="Carbón Guajira - Cesar",Factores!$G$28,IF($C4="Carbón Guajira",Factores!$G$29,IF($C4="Carbón Cundinamarca",Factores!$G$30,IF($C4="Carbón Cauca - Valle del Cauca",Factores!$G$31,IF($C4="Carbón Norte de Santander",Factores!$G$32,IF($C4="Carbón Córdoba-Norte de Antioquia",Factores!$G$33,IF($C4="Carbón Santander",Factores!$G$34,IF($C4="Carbón Santander Sogamoso",Factores!$G$35,IF($C4="Carbón Boyacá",Factores!$G$36,IF($C4="Carbón Antioquia",Factores!$G$37,IF($C4="Bagazo",Factores!$G$38,IF($C4="Fibra de palma",Factores!$G$39,IF($C4="Cuesco de palma",Factores!$G$40,IF($C4="Raquis de palma",Factores!$G$41,IF($C4="Cascarilla de Arroz",Factores!$G$42,IF($C4="Borra de Café",Factores!$G$43,IF($C4="Cisco de Café",Factores!$G$44,IF($C4="Leña",Factores!$G$45,IF($C4="Madera Genérico",Factores!$G$46,IF($C4="Madera Eucalipto",Factores!$G$47,IF($C4="Madera Pino",Factores!$G$48,IF($C4="Madera Acacia",Factores!$G$49,IF($C4="Madera Melina",Factores!$G$50,IF($C4="Residuos de llantas",Factores!$G$51,"0")))))))))))))))))))))))))</f>
        <v>1.5</v>
      </c>
      <c r="J4" s="148">
        <f>IF($C4="Carbón Genérico",Factores!$H$27,IF($C4="Carbón Guajira - Cesar",Factores!$H$28,IF($C4="Carbón Guajira",Factores!$H$29,IF($C4="Carbón Cundinamarca",Factores!$H$30,IF($C4="Carbón Cauca - Valle del Cauca",Factores!$H$31,IF($C4="Carbón Norte de Santander",Factores!$H$32,IF($C4="Carbón Córdoba-Norte de Antioquia",Factores!$H$33,IF($C4="Carbón Santander",Factores!$H$34,IF($C4="Carbón Santander Sogamoso",Factores!$H$35,IF($C4="Carbón Boyacá",Factores!$H$36,IF($C4="Carbón Antioquia",Factores!$H$37,IF($C4="Bagazo",Factores!$H$38,IF($C4="Fibra de palma",Factores!$H$39,IF($C4="Cuesco de palma",Factores!$H$40,IF($C4="Raquis de palma",Factores!$H$41,IF($C4="Cascarilla de Arroz",Factores!$H$42,IF($C4="Borra de Café",Factores!$H$43,IF($C4="Cisco de Café",Factores!$H$44,IF($C4="Leña",Factores!$H$45,IF($C4="Madera Genérico",Factores!$H$46,IF($C4="Madera Eucalipto",Factores!$H$47,IF($C4="Madera Pino",Factores!$H$48,IF($C4="Madera Acacia",Factores!$H$49,IF($C4="Madera Melina",Factores!$H$50,IF($C4="Residuos de llantas",Factores!$H$51,"0")))))))))))))))))))))))))</f>
        <v>427.5182</v>
      </c>
      <c r="K4" s="148">
        <f t="shared" ref="K4:K28" si="2">$F4*$G4</f>
        <v>127.3390557</v>
      </c>
      <c r="L4" s="148">
        <f t="shared" ref="L4:L28" si="3">$F4*$H4</f>
        <v>0.001338348</v>
      </c>
      <c r="M4" s="148">
        <f t="shared" ref="M4:M28" si="4">$F4*$I4</f>
        <v>0.002007522</v>
      </c>
      <c r="N4" s="148">
        <f t="shared" ref="N4:N28" si="5">$F4*$J4</f>
        <v>0.5721681279</v>
      </c>
      <c r="O4" s="149">
        <f>SUM(K29,L29,M29,N29)/1000</f>
        <v>0.8232196467</v>
      </c>
    </row>
    <row r="5">
      <c r="B5" s="146">
        <v>2.0</v>
      </c>
      <c r="C5" s="150" t="s">
        <v>137</v>
      </c>
      <c r="D5" s="127">
        <v>44.0</v>
      </c>
      <c r="E5" s="148">
        <f>IF($C5="Carbón Genérico",Factores!$D$27,IF($C5="Carbón Guajira - Cesar",Factores!$D$28,IF($C5="Carbón Guajira",Factores!$D$29,IF($C5="Carbón Cundinamarca",Factores!$D$30,IF($C5="Carbón Cauca - Valle del Cauca",Factores!$D$31,IF($C5="Carbón Norte de Santander",Factores!$D$32,IF($C5="Carbón Córdoba-Norte de Antioquia",Factores!$D$33,IF($C5="Carbón Santander",Factores!$D$34,IF($C5="Carbón Santander Sogamoso",Factores!$D$35,IF($C5="Carbón Boyacá",Factores!$D$36,IF($C5="Carbón Antioquia",Factores!$D$37,IF($C5="Bagazo",Factores!$D$38,IF($C5="Fibra de palma",Factores!$D$39,IF($C5="Cuesco de palma",Factores!$D$40,IF($C5="Raquis de palma",Factores!$D$41,IF($C5="Cascarilla de Arroz",Factores!$D$42,IF($C5="Borra de Café",Factores!$D$43,IF($C5="Cisco de Café",Factores!$D$44,IF($C5="Leña",Factores!$D$45,IF($C5="Madera Genérico",Factores!$D$46,IF($C5="Madera Eucalipto",Factores!$D$47,IF($C5="Madera Pino",Factores!$D$48,IF($C5="Madera Acacia",Factores!$D$49,IF($C5="Madera Melina",Factores!$D$50,IF($C5="Residuos de llantas",Factores!$D$51,"0")))))))))))))))))))))))))</f>
        <v>16.993</v>
      </c>
      <c r="F5" s="148">
        <f t="shared" si="1"/>
        <v>0.000747692</v>
      </c>
      <c r="G5" s="148">
        <f>IF($C5="Carbón Genérico",Factores!$E$27,IF($C5="Carbón Guajira - Cesar",Factores!$E$28,IF($C5="Carbón Guajira",Factores!$E$29,IF($C5="Carbón Cundinamarca",Factores!$E$30,IF($C5="Carbón Cauca - Valle del Cauca",Factores!$E$31,IF($C5="Carbón Norte de Santander",Factores!$E$32,IF($C5="Carbón Córdoba-Norte de Antioquia",Factores!$E$33,IF($C5="Carbón Santander",Factores!$E$34,IF($C5="Carbón Santander Sogamoso",Factores!$E$35,IF($C5="Carbón Boyacá",Factores!$E$36,IF($C5="Carbón Antioquia",Factores!$E$37,IF($C5="Bagazo",Factores!$E$38,IF($C5="Fibra de palma",Factores!$E$39,IF($C5="Cuesco de palma",Factores!$E$40,IF($C5="Raquis de palma",Factores!$E$41,IF($C5="Cascarilla de Arroz",Factores!$E$42,IF($C5="Borra de Café",Factores!$E$43,IF($C5="Cisco de Café",Factores!$E$44,IF($C5="Leña",Factores!$E$45,IF($C5="Madera Genérico",Factores!$E$46,IF($C5="Madera Eucalipto",Factores!$E$47,IF($C5="Madera Pino",Factores!$E$48,IF($C5="Madera Acacia",Factores!$E$49,IF($C5="Madera Melina",Factores!$E$50,IF($C5="Residuos de llantas",Factores!$E$51,"0")))))))))))))))))))))))))</f>
        <v>89525.027</v>
      </c>
      <c r="H5" s="148">
        <f>IF($C5="Carbón Genérico",Factores!$F$27,IF($C5="Carbón Guajira - Cesar",Factores!$F$28,IF($C5="Carbón Guajira",Factores!$F$29,IF($C5="Carbón Cundinamarca",Factores!$F$30,IF($C5="Carbón Cauca - Valle del Cauca",Factores!$F$31,IF($C5="Carbón Norte de Santander",Factores!$F$32,IF($C5="Carbón Córdoba-Norte de Antioquia",Factores!$F$33,IF($C5="Carbón Santander",Factores!$F$34,IF($C5="Carbón Santander Sogamoso",Factores!$F$35,IF($C5="Carbón Boyacá",Factores!$F$36,IF($C5="Carbón Antioquia",Factores!$F$37,IF($C5="Bagazo",Factores!$F$38,IF($C5="Fibra de palma",Factores!$F$39,IF($C5="Cuesco de palma",Factores!$F$40,IF($C5="Raquis de palma",Factores!$F$41,IF($C5="Cascarilla de Arroz",Factores!$F$42,IF($C5="Borra de Café",Factores!$F$43,IF($C5="Cisco de Café",Factores!$F$44,IF($C5="Leña",Factores!$F$45,IF($C5="Madera Genérico",Factores!$F$46,IF($C5="Madera Eucalipto",Factores!$F$47,IF($C5="Madera Pino",Factores!$F$48,IF($C5="Madera Acacia",Factores!$F$49,IF($C5="Madera Melina",Factores!$F$50,IF($C5="Residuos de llantas",Factores!$F$51,"0")))))))))))))))))))))))))</f>
        <v>30</v>
      </c>
      <c r="I5" s="148">
        <f>IF($C5="Carbón Genérico",Factores!$G$27,IF($C5="Carbón Guajira - Cesar",Factores!$G$28,IF($C5="Carbón Guajira",Factores!$G$29,IF($C5="Carbón Cundinamarca",Factores!$G$30,IF($C5="Carbón Cauca - Valle del Cauca",Factores!$G$31,IF($C5="Carbón Norte de Santander",Factores!$G$32,IF($C5="Carbón Córdoba-Norte de Antioquia",Factores!$G$33,IF($C5="Carbón Santander",Factores!$G$34,IF($C5="Carbón Santander Sogamoso",Factores!$G$35,IF($C5="Carbón Boyacá",Factores!$G$36,IF($C5="Carbón Antioquia",Factores!$G$37,IF($C5="Bagazo",Factores!$G$38,IF($C5="Fibra de palma",Factores!$G$39,IF($C5="Cuesco de palma",Factores!$G$40,IF($C5="Raquis de palma",Factores!$G$41,IF($C5="Cascarilla de Arroz",Factores!$G$42,IF($C5="Borra de Café",Factores!$G$43,IF($C5="Cisco de Café",Factores!$G$44,IF($C5="Leña",Factores!$G$45,IF($C5="Madera Genérico",Factores!$G$46,IF($C5="Madera Eucalipto",Factores!$G$47,IF($C5="Madera Pino",Factores!$G$48,IF($C5="Madera Acacia",Factores!$G$49,IF($C5="Madera Melina",Factores!$G$50,IF($C5="Residuos de llantas",Factores!$G$51,"0")))))))))))))))))))))))))</f>
        <v>4</v>
      </c>
      <c r="J5" s="148">
        <f>IF($C5="Carbón Genérico",Factores!$H$27,IF($C5="Carbón Guajira - Cesar",Factores!$H$28,IF($C5="Carbón Guajira",Factores!$H$29,IF($C5="Carbón Cundinamarca",Factores!$H$30,IF($C5="Carbón Cauca - Valle del Cauca",Factores!$H$31,IF($C5="Carbón Norte de Santander",Factores!$H$32,IF($C5="Carbón Córdoba-Norte de Antioquia",Factores!$H$33,IF($C5="Carbón Santander",Factores!$H$34,IF($C5="Carbón Santander Sogamoso",Factores!$H$35,IF($C5="Carbón Boyacá",Factores!$H$36,IF($C5="Carbón Antioquia",Factores!$H$37,IF($C5="Bagazo",Factores!$H$38,IF($C5="Fibra de palma",Factores!$H$39,IF($C5="Cuesco de palma",Factores!$H$40,IF($C5="Raquis de palma",Factores!$H$41,IF($C5="Cascarilla de Arroz",Factores!$H$42,IF($C5="Borra de Café",Factores!$H$43,IF($C5="Cisco de Café",Factores!$H$44,IF($C5="Leña",Factores!$H$45,IF($C5="Madera Genérico",Factores!$H$46,IF($C5="Madera Eucalipto",Factores!$H$47,IF($C5="Madera Pino",Factores!$H$48,IF($C5="Madera Acacia",Factores!$H$49,IF($C5="Madera Melina",Factores!$H$50,IF($C5="Residuos de llantas",Factores!$H$51,"0")))))))))))))))))))))))))</f>
        <v>0</v>
      </c>
      <c r="K5" s="148">
        <f t="shared" si="2"/>
        <v>66.93714649</v>
      </c>
      <c r="L5" s="148">
        <f t="shared" si="3"/>
        <v>0.02243076</v>
      </c>
      <c r="M5" s="148">
        <f t="shared" si="4"/>
        <v>0.002990768</v>
      </c>
      <c r="N5" s="148">
        <f t="shared" si="5"/>
        <v>0</v>
      </c>
      <c r="O5" s="125"/>
    </row>
    <row r="6">
      <c r="B6" s="146">
        <v>3.0</v>
      </c>
      <c r="C6" s="150" t="s">
        <v>126</v>
      </c>
      <c r="D6" s="127">
        <v>44.0</v>
      </c>
      <c r="E6" s="148">
        <f>IF($C6="Carbón Genérico",Factores!$D$27,IF($C6="Carbón Guajira - Cesar",Factores!$D$28,IF($C6="Carbón Guajira",Factores!$D$29,IF($C6="Carbón Cundinamarca",Factores!$D$30,IF($C6="Carbón Cauca - Valle del Cauca",Factores!$D$31,IF($C6="Carbón Norte de Santander",Factores!$D$32,IF($C6="Carbón Córdoba-Norte de Antioquia",Factores!$D$33,IF($C6="Carbón Santander",Factores!$D$34,IF($C6="Carbón Santander Sogamoso",Factores!$D$35,IF($C6="Carbón Boyacá",Factores!$D$36,IF($C6="Carbón Antioquia",Factores!$D$37,IF($C6="Bagazo",Factores!$D$38,IF($C6="Fibra de palma",Factores!$D$39,IF($C6="Cuesco de palma",Factores!$D$40,IF($C6="Raquis de palma",Factores!$D$41,IF($C6="Cascarilla de Arroz",Factores!$D$42,IF($C6="Borra de Café",Factores!$D$43,IF($C6="Cisco de Café",Factores!$D$44,IF($C6="Leña",Factores!$D$45,IF($C6="Madera Genérico",Factores!$D$46,IF($C6="Madera Eucalipto",Factores!$D$47,IF($C6="Madera Pino",Factores!$D$48,IF($C6="Madera Acacia",Factores!$D$49,IF($C6="Madera Melina",Factores!$D$50,IF($C6="Residuos de llantas",Factores!$D$51,"0")))))))))))))))))))))))))</f>
        <v>33.077</v>
      </c>
      <c r="F6" s="148">
        <f t="shared" si="1"/>
        <v>0.001455388</v>
      </c>
      <c r="G6" s="148">
        <f>IF($C6="Carbón Genérico",Factores!$E$27,IF($C6="Carbón Guajira - Cesar",Factores!$E$28,IF($C6="Carbón Guajira",Factores!$E$29,IF($C6="Carbón Cundinamarca",Factores!$E$30,IF($C6="Carbón Cauca - Valle del Cauca",Factores!$E$31,IF($C6="Carbón Norte de Santander",Factores!$E$32,IF($C6="Carbón Córdoba-Norte de Antioquia",Factores!$E$33,IF($C6="Carbón Santander",Factores!$E$34,IF($C6="Carbón Santander Sogamoso",Factores!$E$35,IF($C6="Carbón Boyacá",Factores!$E$36,IF($C6="Carbón Antioquia",Factores!$E$37,IF($C6="Bagazo",Factores!$E$38,IF($C6="Fibra de palma",Factores!$E$39,IF($C6="Cuesco de palma",Factores!$E$40,IF($C6="Raquis de palma",Factores!$E$41,IF($C6="Cascarilla de Arroz",Factores!$E$42,IF($C6="Borra de Café",Factores!$E$43,IF($C6="Cisco de Café",Factores!$E$44,IF($C6="Leña",Factores!$E$45,IF($C6="Madera Genérico",Factores!$E$46,IF($C6="Madera Eucalipto",Factores!$E$47,IF($C6="Madera Pino",Factores!$E$48,IF($C6="Madera Acacia",Factores!$E$49,IF($C6="Madera Melina",Factores!$E$50,IF($C6="Residuos de llantas",Factores!$E$51,"0")))))))))))))))))))))))))</f>
        <v>77405.145</v>
      </c>
      <c r="H6" s="148">
        <f>IF($C6="Carbón Genérico",Factores!$F$27,IF($C6="Carbón Guajira - Cesar",Factores!$F$28,IF($C6="Carbón Guajira",Factores!$F$29,IF($C6="Carbón Cundinamarca",Factores!$F$30,IF($C6="Carbón Cauca - Valle del Cauca",Factores!$F$31,IF($C6="Carbón Norte de Santander",Factores!$F$32,IF($C6="Carbón Córdoba-Norte de Antioquia",Factores!$F$33,IF($C6="Carbón Santander",Factores!$F$34,IF($C6="Carbón Santander Sogamoso",Factores!$F$35,IF($C6="Carbón Boyacá",Factores!$F$36,IF($C6="Carbón Antioquia",Factores!$F$37,IF($C6="Bagazo",Factores!$F$38,IF($C6="Fibra de palma",Factores!$F$39,IF($C6="Cuesco de palma",Factores!$F$40,IF($C6="Raquis de palma",Factores!$F$41,IF($C6="Cascarilla de Arroz",Factores!$F$42,IF($C6="Borra de Café",Factores!$F$43,IF($C6="Cisco de Café",Factores!$F$44,IF($C6="Leña",Factores!$F$45,IF($C6="Madera Genérico",Factores!$F$46,IF($C6="Madera Eucalipto",Factores!$F$47,IF($C6="Madera Pino",Factores!$F$48,IF($C6="Madera Acacia",Factores!$F$49,IF($C6="Madera Melina",Factores!$F$50,IF($C6="Residuos de llantas",Factores!$F$51,"0")))))))))))))))))))))))))</f>
        <v>1</v>
      </c>
      <c r="I6" s="148">
        <f>IF($C6="Carbón Genérico",Factores!$G$27,IF($C6="Carbón Guajira - Cesar",Factores!$G$28,IF($C6="Carbón Guajira",Factores!$G$29,IF($C6="Carbón Cundinamarca",Factores!$G$30,IF($C6="Carbón Cauca - Valle del Cauca",Factores!$G$31,IF($C6="Carbón Norte de Santander",Factores!$G$32,IF($C6="Carbón Córdoba-Norte de Antioquia",Factores!$G$33,IF($C6="Carbón Santander",Factores!$G$34,IF($C6="Carbón Santander Sogamoso",Factores!$G$35,IF($C6="Carbón Boyacá",Factores!$G$36,IF($C6="Carbón Antioquia",Factores!$G$37,IF($C6="Bagazo",Factores!$G$38,IF($C6="Fibra de palma",Factores!$G$39,IF($C6="Cuesco de palma",Factores!$G$40,IF($C6="Raquis de palma",Factores!$G$41,IF($C6="Cascarilla de Arroz",Factores!$G$42,IF($C6="Borra de Café",Factores!$G$43,IF($C6="Cisco de Café",Factores!$G$44,IF($C6="Leña",Factores!$G$45,IF($C6="Madera Genérico",Factores!$G$46,IF($C6="Madera Eucalipto",Factores!$G$47,IF($C6="Madera Pino",Factores!$G$48,IF($C6="Madera Acacia",Factores!$G$49,IF($C6="Madera Melina",Factores!$G$50,IF($C6="Residuos de llantas",Factores!$G$51,"0")))))))))))))))))))))))))</f>
        <v>1.5</v>
      </c>
      <c r="J6" s="148">
        <f>IF($C6="Carbón Genérico",Factores!$H$27,IF($C6="Carbón Guajira - Cesar",Factores!$H$28,IF($C6="Carbón Guajira",Factores!$H$29,IF($C6="Carbón Cundinamarca",Factores!$H$30,IF($C6="Carbón Cauca - Valle del Cauca",Factores!$H$31,IF($C6="Carbón Norte de Santander",Factores!$H$32,IF($C6="Carbón Córdoba-Norte de Antioquia",Factores!$H$33,IF($C6="Carbón Santander",Factores!$H$34,IF($C6="Carbón Santander Sogamoso",Factores!$H$35,IF($C6="Carbón Boyacá",Factores!$H$36,IF($C6="Carbón Antioquia",Factores!$H$37,IF($C6="Bagazo",Factores!$H$38,IF($C6="Fibra de palma",Factores!$H$39,IF($C6="Cuesco de palma",Factores!$H$40,IF($C6="Raquis de palma",Factores!$H$41,IF($C6="Cascarilla de Arroz",Factores!$H$42,IF($C6="Borra de Café",Factores!$H$43,IF($C6="Cisco de Café",Factores!$H$44,IF($C6="Leña",Factores!$H$45,IF($C6="Madera Genérico",Factores!$H$46,IF($C6="Madera Eucalipto",Factores!$H$47,IF($C6="Madera Pino",Factores!$H$48,IF($C6="Madera Acacia",Factores!$H$49,IF($C6="Madera Melina",Factores!$H$50,IF($C6="Residuos de llantas",Factores!$H$51,"0")))))))))))))))))))))))))</f>
        <v>11860.2824</v>
      </c>
      <c r="K6" s="148">
        <f t="shared" si="2"/>
        <v>112.6545192</v>
      </c>
      <c r="L6" s="148">
        <f t="shared" si="3"/>
        <v>0.001455388</v>
      </c>
      <c r="M6" s="148">
        <f t="shared" si="4"/>
        <v>0.002183082</v>
      </c>
      <c r="N6" s="148">
        <f t="shared" si="5"/>
        <v>17.26131268</v>
      </c>
      <c r="O6" s="125"/>
    </row>
    <row r="7">
      <c r="B7" s="146">
        <v>4.0</v>
      </c>
      <c r="C7" s="147" t="s">
        <v>120</v>
      </c>
      <c r="D7" s="127">
        <v>44.0</v>
      </c>
      <c r="E7" s="148">
        <f>IF($C7="Carbón Genérico",Factores!$D$27,IF($C7="Carbón Guajira - Cesar",Factores!$D$28,IF($C7="Carbón Guajira",Factores!$D$29,IF($C7="Carbón Cundinamarca",Factores!$D$30,IF($C7="Carbón Cauca - Valle del Cauca",Factores!$D$31,IF($C7="Carbón Norte de Santander",Factores!$D$32,IF($C7="Carbón Córdoba-Norte de Antioquia",Factores!$D$33,IF($C7="Carbón Santander",Factores!$D$34,IF($C7="Carbón Santander Sogamoso",Factores!$D$35,IF($C7="Carbón Boyacá",Factores!$D$36,IF($C7="Carbón Antioquia",Factores!$D$37,IF($C7="Bagazo",Factores!$D$38,IF($C7="Fibra de palma",Factores!$D$39,IF($C7="Cuesco de palma",Factores!$D$40,IF($C7="Raquis de palma",Factores!$D$41,IF($C7="Cascarilla de Arroz",Factores!$D$42,IF($C7="Borra de Café",Factores!$D$43,IF($C7="Cisco de Café",Factores!$D$44,IF($C7="Leña",Factores!$D$45,IF($C7="Madera Genérico",Factores!$D$46,IF($C7="Madera Eucalipto",Factores!$D$47,IF($C7="Madera Pino",Factores!$D$48,IF($C7="Madera Acacia",Factores!$D$49,IF($C7="Madera Melina",Factores!$D$50,IF($C7="Residuos de llantas",Factores!$D$51,"0")))))))))))))))))))))))))</f>
        <v>26.622</v>
      </c>
      <c r="F7" s="148">
        <f t="shared" si="1"/>
        <v>0.001171368</v>
      </c>
      <c r="G7" s="148">
        <f>IF($C7="Carbón Genérico",Factores!$E$27,IF($C7="Carbón Guajira - Cesar",Factores!$E$28,IF($C7="Carbón Guajira",Factores!$E$29,IF($C7="Carbón Cundinamarca",Factores!$E$30,IF($C7="Carbón Cauca - Valle del Cauca",Factores!$E$31,IF($C7="Carbón Norte de Santander",Factores!$E$32,IF($C7="Carbón Córdoba-Norte de Antioquia",Factores!$E$33,IF($C7="Carbón Santander",Factores!$E$34,IF($C7="Carbón Santander Sogamoso",Factores!$E$35,IF($C7="Carbón Boyacá",Factores!$E$36,IF($C7="Carbón Antioquia",Factores!$E$37,IF($C7="Bagazo",Factores!$E$38,IF($C7="Fibra de palma",Factores!$E$39,IF($C7="Cuesco de palma",Factores!$E$40,IF($C7="Raquis de palma",Factores!$E$41,IF($C7="Cascarilla de Arroz",Factores!$E$42,IF($C7="Borra de Café",Factores!$E$43,IF($C7="Cisco de Café",Factores!$E$44,IF($C7="Leña",Factores!$E$45,IF($C7="Madera Genérico",Factores!$E$46,IF($C7="Madera Eucalipto",Factores!$E$47,IF($C7="Madera Pino",Factores!$E$48,IF($C7="Madera Acacia",Factores!$E$49,IF($C7="Madera Melina",Factores!$E$50,IF($C7="Residuos de llantas",Factores!$E$51,"0")))))))))))))))))))))))))</f>
        <v>81163.156</v>
      </c>
      <c r="H7" s="148">
        <f>IF($C7="Carbón Genérico",Factores!$F$27,IF($C7="Carbón Guajira - Cesar",Factores!$F$28,IF($C7="Carbón Guajira",Factores!$F$29,IF($C7="Carbón Cundinamarca",Factores!$F$30,IF($C7="Carbón Cauca - Valle del Cauca",Factores!$F$31,IF($C7="Carbón Norte de Santander",Factores!$F$32,IF($C7="Carbón Córdoba-Norte de Antioquia",Factores!$F$33,IF($C7="Carbón Santander",Factores!$F$34,IF($C7="Carbón Santander Sogamoso",Factores!$F$35,IF($C7="Carbón Boyacá",Factores!$F$36,IF($C7="Carbón Antioquia",Factores!$F$37,IF($C7="Bagazo",Factores!$F$38,IF($C7="Fibra de palma",Factores!$F$39,IF($C7="Cuesco de palma",Factores!$F$40,IF($C7="Raquis de palma",Factores!$F$41,IF($C7="Cascarilla de Arroz",Factores!$F$42,IF($C7="Borra de Café",Factores!$F$43,IF($C7="Cisco de Café",Factores!$F$44,IF($C7="Leña",Factores!$F$45,IF($C7="Madera Genérico",Factores!$F$46,IF($C7="Madera Eucalipto",Factores!$F$47,IF($C7="Madera Pino",Factores!$F$48,IF($C7="Madera Acacia",Factores!$F$49,IF($C7="Madera Melina",Factores!$F$50,IF($C7="Residuos de llantas",Factores!$F$51,"0")))))))))))))))))))))))))</f>
        <v>1</v>
      </c>
      <c r="I7" s="148">
        <f>IF($C7="Carbón Genérico",Factores!$G$27,IF($C7="Carbón Guajira - Cesar",Factores!$G$28,IF($C7="Carbón Guajira",Factores!$G$29,IF($C7="Carbón Cundinamarca",Factores!$G$30,IF($C7="Carbón Cauca - Valle del Cauca",Factores!$G$31,IF($C7="Carbón Norte de Santander",Factores!$G$32,IF($C7="Carbón Córdoba-Norte de Antioquia",Factores!$G$33,IF($C7="Carbón Santander",Factores!$G$34,IF($C7="Carbón Santander Sogamoso",Factores!$G$35,IF($C7="Carbón Boyacá",Factores!$G$36,IF($C7="Carbón Antioquia",Factores!$G$37,IF($C7="Bagazo",Factores!$G$38,IF($C7="Fibra de palma",Factores!$G$39,IF($C7="Cuesco de palma",Factores!$G$40,IF($C7="Raquis de palma",Factores!$G$41,IF($C7="Cascarilla de Arroz",Factores!$G$42,IF($C7="Borra de Café",Factores!$G$43,IF($C7="Cisco de Café",Factores!$G$44,IF($C7="Leña",Factores!$G$45,IF($C7="Madera Genérico",Factores!$G$46,IF($C7="Madera Eucalipto",Factores!$G$47,IF($C7="Madera Pino",Factores!$G$48,IF($C7="Madera Acacia",Factores!$G$49,IF($C7="Madera Melina",Factores!$G$50,IF($C7="Residuos de llantas",Factores!$G$51,"0")))))))))))))))))))))))))</f>
        <v>1.5</v>
      </c>
      <c r="J7" s="148">
        <f>IF($C7="Carbón Genérico",Factores!$H$27,IF($C7="Carbón Guajira - Cesar",Factores!$H$28,IF($C7="Carbón Guajira",Factores!$H$29,IF($C7="Carbón Cundinamarca",Factores!$H$30,IF($C7="Carbón Cauca - Valle del Cauca",Factores!$H$31,IF($C7="Carbón Norte de Santander",Factores!$H$32,IF($C7="Carbón Córdoba-Norte de Antioquia",Factores!$H$33,IF($C7="Carbón Santander",Factores!$H$34,IF($C7="Carbón Santander Sogamoso",Factores!$H$35,IF($C7="Carbón Boyacá",Factores!$H$36,IF($C7="Carbón Antioquia",Factores!$H$37,IF($C7="Bagazo",Factores!$H$38,IF($C7="Fibra de palma",Factores!$H$39,IF($C7="Cuesco de palma",Factores!$H$40,IF($C7="Raquis de palma",Factores!$H$41,IF($C7="Cascarilla de Arroz",Factores!$H$42,IF($C7="Borra de Café",Factores!$H$43,IF($C7="Cisco de Café",Factores!$H$44,IF($C7="Leña",Factores!$H$45,IF($C7="Madera Genérico",Factores!$H$46,IF($C7="Madera Eucalipto",Factores!$H$47,IF($C7="Madera Pino",Factores!$H$48,IF($C7="Madera Acacia",Factores!$H$49,IF($C7="Madera Melina",Factores!$H$50,IF($C7="Residuos de llantas",Factores!$H$51,"0")))))))))))))))))))))))))</f>
        <v>1133.7889</v>
      </c>
      <c r="K7" s="148">
        <f t="shared" si="2"/>
        <v>95.07192372</v>
      </c>
      <c r="L7" s="148">
        <f t="shared" si="3"/>
        <v>0.001171368</v>
      </c>
      <c r="M7" s="148">
        <f t="shared" si="4"/>
        <v>0.001757052</v>
      </c>
      <c r="N7" s="148">
        <f t="shared" si="5"/>
        <v>1.328084036</v>
      </c>
      <c r="O7" s="125"/>
    </row>
    <row r="8">
      <c r="B8" s="146">
        <v>5.0</v>
      </c>
      <c r="C8" s="150"/>
      <c r="D8" s="119"/>
      <c r="E8" s="148" t="str">
        <f>IF($C8="Carbón Genérico",Factores!$D$27,IF($C8="Carbón Guajira - Cesar",Factores!$D$28,IF($C8="Carbón Guajira",Factores!$D$29,IF($C8="Carbón Cundinamarca",Factores!$D$30,IF($C8="Carbón Cauca - Valle del Cauca",Factores!$D$31,IF($C8="Carbón Norte de Santander",Factores!$D$32,IF($C8="Carbón Córdoba-Norte de Antioquia",Factores!$D$33,IF($C8="Carbón Santander",Factores!$D$34,IF($C8="Carbón Santander Sogamoso",Factores!$D$35,IF($C8="Carbón Boyacá",Factores!$D$36,IF($C8="Carbón Antioquia",Factores!$D$37,IF($C8="Bagazo",Factores!$D$38,IF($C8="Fibra de palma",Factores!$D$39,IF($C8="Cuesco de palma",Factores!$D$40,IF($C8="Raquis de palma",Factores!$D$41,IF($C8="Cascarilla de Arroz",Factores!$D$42,IF($C8="Borra de Café",Factores!$D$43,IF($C8="Cisco de Café",Factores!$D$44,IF($C8="Leña",Factores!$D$45,IF($C8="Madera Genérico",Factores!$D$46,IF($C8="Madera Eucalipto",Factores!$D$47,IF($C8="Madera Pino",Factores!$D$48,IF($C8="Madera Acacia",Factores!$D$49,IF($C8="Madera Melina",Factores!$D$50,IF($C8="Residuos de llantas",Factores!$D$51,"0")))))))))))))))))))))))))</f>
        <v>0</v>
      </c>
      <c r="F8" s="148">
        <f t="shared" si="1"/>
        <v>0</v>
      </c>
      <c r="G8" s="148" t="str">
        <f>IF($C8="Carbón Genérico",Factores!$E$27,IF($C8="Carbón Guajira - Cesar",Factores!$E$28,IF($C8="Carbón Guajira",Factores!$E$29,IF($C8="Carbón Cundinamarca",Factores!$E$30,IF($C8="Carbón Cauca - Valle del Cauca",Factores!$E$31,IF($C8="Carbón Norte de Santander",Factores!$E$32,IF($C8="Carbón Córdoba-Norte de Antioquia",Factores!$E$33,IF($C8="Carbón Santander",Factores!$E$34,IF($C8="Carbón Santander Sogamoso",Factores!$E$35,IF($C8="Carbón Boyacá",Factores!$E$36,IF($C8="Carbón Antioquia",Factores!$E$37,IF($C8="Bagazo",Factores!$E$38,IF($C8="Fibra de palma",Factores!$E$39,IF($C8="Cuesco de palma",Factores!$E$40,IF($C8="Raquis de palma",Factores!$E$41,IF($C8="Cascarilla de Arroz",Factores!$E$42,IF($C8="Borra de Café",Factores!$E$43,IF($C8="Cisco de Café",Factores!$E$44,IF($C8="Leña",Factores!$E$45,IF($C8="Madera Genérico",Factores!$E$46,IF($C8="Madera Eucalipto",Factores!$E$47,IF($C8="Madera Pino",Factores!$E$48,IF($C8="Madera Acacia",Factores!$E$49,IF($C8="Madera Melina",Factores!$E$50,IF($C8="Residuos de llantas",Factores!$E$51,"0")))))))))))))))))))))))))</f>
        <v>0</v>
      </c>
      <c r="H8" s="148" t="str">
        <f>IF($C8="Carbón Genérico",Factores!$F$27,IF($C8="Carbón Guajira - Cesar",Factores!$F$28,IF($C8="Carbón Guajira",Factores!$F$29,IF($C8="Carbón Cundinamarca",Factores!$F$30,IF($C8="Carbón Cauca - Valle del Cauca",Factores!$F$31,IF($C8="Carbón Norte de Santander",Factores!$F$32,IF($C8="Carbón Córdoba-Norte de Antioquia",Factores!$F$33,IF($C8="Carbón Santander",Factores!$F$34,IF($C8="Carbón Santander Sogamoso",Factores!$F$35,IF($C8="Carbón Boyacá",Factores!$F$36,IF($C8="Carbón Antioquia",Factores!$F$37,IF($C8="Bagazo",Factores!$F$38,IF($C8="Fibra de palma",Factores!$F$39,IF($C8="Cuesco de palma",Factores!$F$40,IF($C8="Raquis de palma",Factores!$F$41,IF($C8="Cascarilla de Arroz",Factores!$F$42,IF($C8="Borra de Café",Factores!$F$43,IF($C8="Cisco de Café",Factores!$F$44,IF($C8="Leña",Factores!$F$45,IF($C8="Madera Genérico",Factores!$F$46,IF($C8="Madera Eucalipto",Factores!$F$47,IF($C8="Madera Pino",Factores!$F$48,IF($C8="Madera Acacia",Factores!$F$49,IF($C8="Madera Melina",Factores!$F$50,IF($C8="Residuos de llantas",Factores!$F$51,"0")))))))))))))))))))))))))</f>
        <v>0</v>
      </c>
      <c r="I8" s="148" t="str">
        <f>IF($C8="Carbón Genérico",Factores!$G$27,IF($C8="Carbón Guajira - Cesar",Factores!$G$28,IF($C8="Carbón Guajira",Factores!$G$29,IF($C8="Carbón Cundinamarca",Factores!$G$30,IF($C8="Carbón Cauca - Valle del Cauca",Factores!$G$31,IF($C8="Carbón Norte de Santander",Factores!$G$32,IF($C8="Carbón Córdoba-Norte de Antioquia",Factores!$G$33,IF($C8="Carbón Santander",Factores!$G$34,IF($C8="Carbón Santander Sogamoso",Factores!$G$35,IF($C8="Carbón Boyacá",Factores!$G$36,IF($C8="Carbón Antioquia",Factores!$G$37,IF($C8="Bagazo",Factores!$G$38,IF($C8="Fibra de palma",Factores!$G$39,IF($C8="Cuesco de palma",Factores!$G$40,IF($C8="Raquis de palma",Factores!$G$41,IF($C8="Cascarilla de Arroz",Factores!$G$42,IF($C8="Borra de Café",Factores!$G$43,IF($C8="Cisco de Café",Factores!$G$44,IF($C8="Leña",Factores!$G$45,IF($C8="Madera Genérico",Factores!$G$46,IF($C8="Madera Eucalipto",Factores!$G$47,IF($C8="Madera Pino",Factores!$G$48,IF($C8="Madera Acacia",Factores!$G$49,IF($C8="Madera Melina",Factores!$G$50,IF($C8="Residuos de llantas",Factores!$G$51,"0")))))))))))))))))))))))))</f>
        <v>0</v>
      </c>
      <c r="J8" s="148" t="str">
        <f>IF($C8="Carbón Genérico",Factores!$H$27,IF($C8="Carbón Guajira - Cesar",Factores!$H$28,IF($C8="Carbón Guajira",Factores!$H$29,IF($C8="Carbón Cundinamarca",Factores!$H$30,IF($C8="Carbón Cauca - Valle del Cauca",Factores!$H$31,IF($C8="Carbón Norte de Santander",Factores!$H$32,IF($C8="Carbón Córdoba-Norte de Antioquia",Factores!$H$33,IF($C8="Carbón Santander",Factores!$H$34,IF($C8="Carbón Santander Sogamoso",Factores!$H$35,IF($C8="Carbón Boyacá",Factores!$H$36,IF($C8="Carbón Antioquia",Factores!$H$37,IF($C8="Bagazo",Factores!$H$38,IF($C8="Fibra de palma",Factores!$H$39,IF($C8="Cuesco de palma",Factores!$H$40,IF($C8="Raquis de palma",Factores!$H$41,IF($C8="Cascarilla de Arroz",Factores!$H$42,IF($C8="Borra de Café",Factores!$H$43,IF($C8="Cisco de Café",Factores!$H$44,IF($C8="Leña",Factores!$H$45,IF($C8="Madera Genérico",Factores!$H$46,IF($C8="Madera Eucalipto",Factores!$H$47,IF($C8="Madera Pino",Factores!$H$48,IF($C8="Madera Acacia",Factores!$H$49,IF($C8="Madera Melina",Factores!$H$50,IF($C8="Residuos de llantas",Factores!$H$51,"0")))))))))))))))))))))))))</f>
        <v>0</v>
      </c>
      <c r="K8" s="148">
        <f t="shared" si="2"/>
        <v>0</v>
      </c>
      <c r="L8" s="148">
        <f t="shared" si="3"/>
        <v>0</v>
      </c>
      <c r="M8" s="148">
        <f t="shared" si="4"/>
        <v>0</v>
      </c>
      <c r="N8" s="148">
        <f t="shared" si="5"/>
        <v>0</v>
      </c>
      <c r="O8" s="125"/>
    </row>
    <row r="9">
      <c r="B9" s="146">
        <v>6.0</v>
      </c>
      <c r="C9" s="150"/>
      <c r="D9" s="119"/>
      <c r="E9" s="148" t="str">
        <f>IF($C9="Carbón Genérico",Factores!$D$27,IF($C9="Carbón Guajira - Cesar",Factores!$D$28,IF($C9="Carbón Guajira",Factores!$D$29,IF($C9="Carbón Cundinamarca",Factores!$D$30,IF($C9="Carbón Cauca - Valle del Cauca",Factores!$D$31,IF($C9="Carbón Norte de Santander",Factores!$D$32,IF($C9="Carbón Córdoba-Norte de Antioquia",Factores!$D$33,IF($C9="Carbón Santander",Factores!$D$34,IF($C9="Carbón Santander Sogamoso",Factores!$D$35,IF($C9="Carbón Boyacá",Factores!$D$36,IF($C9="Carbón Antioquia",Factores!$D$37,IF($C9="Bagazo",Factores!$D$38,IF($C9="Fibra de palma",Factores!$D$39,IF($C9="Cuesco de palma",Factores!$D$40,IF($C9="Raquis de palma",Factores!$D$41,IF($C9="Cascarilla de Arroz",Factores!$D$42,IF($C9="Borra de Café",Factores!$D$43,IF($C9="Cisco de Café",Factores!$D$44,IF($C9="Leña",Factores!$D$45,IF($C9="Madera Genérico",Factores!$D$46,IF($C9="Madera Eucalipto",Factores!$D$47,IF($C9="Madera Pino",Factores!$D$48,IF($C9="Madera Acacia",Factores!$D$49,IF($C9="Madera Melina",Factores!$D$50,IF($C9="Residuos de llantas",Factores!$D$51,"0")))))))))))))))))))))))))</f>
        <v>0</v>
      </c>
      <c r="F9" s="148">
        <f t="shared" si="1"/>
        <v>0</v>
      </c>
      <c r="G9" s="148" t="str">
        <f>IF($C9="Carbón Genérico",Factores!$E$27,IF($C9="Carbón Guajira - Cesar",Factores!$E$28,IF($C9="Carbón Guajira",Factores!$E$29,IF($C9="Carbón Cundinamarca",Factores!$E$30,IF($C9="Carbón Cauca - Valle del Cauca",Factores!$E$31,IF($C9="Carbón Norte de Santander",Factores!$E$32,IF($C9="Carbón Córdoba-Norte de Antioquia",Factores!$E$33,IF($C9="Carbón Santander",Factores!$E$34,IF($C9="Carbón Santander Sogamoso",Factores!$E$35,IF($C9="Carbón Boyacá",Factores!$E$36,IF($C9="Carbón Antioquia",Factores!$E$37,IF($C9="Bagazo",Factores!$E$38,IF($C9="Fibra de palma",Factores!$E$39,IF($C9="Cuesco de palma",Factores!$E$40,IF($C9="Raquis de palma",Factores!$E$41,IF($C9="Cascarilla de Arroz",Factores!$E$42,IF($C9="Borra de Café",Factores!$E$43,IF($C9="Cisco de Café",Factores!$E$44,IF($C9="Leña",Factores!$E$45,IF($C9="Madera Genérico",Factores!$E$46,IF($C9="Madera Eucalipto",Factores!$E$47,IF($C9="Madera Pino",Factores!$E$48,IF($C9="Madera Acacia",Factores!$E$49,IF($C9="Madera Melina",Factores!$E$50,IF($C9="Residuos de llantas",Factores!$E$51,"0")))))))))))))))))))))))))</f>
        <v>0</v>
      </c>
      <c r="H9" s="148" t="str">
        <f>IF($C9="Carbón Genérico",Factores!$F$27,IF($C9="Carbón Guajira - Cesar",Factores!$F$28,IF($C9="Carbón Guajira",Factores!$F$29,IF($C9="Carbón Cundinamarca",Factores!$F$30,IF($C9="Carbón Cauca - Valle del Cauca",Factores!$F$31,IF($C9="Carbón Norte de Santander",Factores!$F$32,IF($C9="Carbón Córdoba-Norte de Antioquia",Factores!$F$33,IF($C9="Carbón Santander",Factores!$F$34,IF($C9="Carbón Santander Sogamoso",Factores!$F$35,IF($C9="Carbón Boyacá",Factores!$F$36,IF($C9="Carbón Antioquia",Factores!$F$37,IF($C9="Bagazo",Factores!$F$38,IF($C9="Fibra de palma",Factores!$F$39,IF($C9="Cuesco de palma",Factores!$F$40,IF($C9="Raquis de palma",Factores!$F$41,IF($C9="Cascarilla de Arroz",Factores!$F$42,IF($C9="Borra de Café",Factores!$F$43,IF($C9="Cisco de Café",Factores!$F$44,IF($C9="Leña",Factores!$F$45,IF($C9="Madera Genérico",Factores!$F$46,IF($C9="Madera Eucalipto",Factores!$F$47,IF($C9="Madera Pino",Factores!$F$48,IF($C9="Madera Acacia",Factores!$F$49,IF($C9="Madera Melina",Factores!$F$50,IF($C9="Residuos de llantas",Factores!$F$51,"0")))))))))))))))))))))))))</f>
        <v>0</v>
      </c>
      <c r="I9" s="148" t="str">
        <f>IF($C9="Carbón Genérico",Factores!$G$27,IF($C9="Carbón Guajira - Cesar",Factores!$G$28,IF($C9="Carbón Guajira",Factores!$G$29,IF($C9="Carbón Cundinamarca",Factores!$G$30,IF($C9="Carbón Cauca - Valle del Cauca",Factores!$G$31,IF($C9="Carbón Norte de Santander",Factores!$G$32,IF($C9="Carbón Córdoba-Norte de Antioquia",Factores!$G$33,IF($C9="Carbón Santander",Factores!$G$34,IF($C9="Carbón Santander Sogamoso",Factores!$G$35,IF($C9="Carbón Boyacá",Factores!$G$36,IF($C9="Carbón Antioquia",Factores!$G$37,IF($C9="Bagazo",Factores!$G$38,IF($C9="Fibra de palma",Factores!$G$39,IF($C9="Cuesco de palma",Factores!$G$40,IF($C9="Raquis de palma",Factores!$G$41,IF($C9="Cascarilla de Arroz",Factores!$G$42,IF($C9="Borra de Café",Factores!$G$43,IF($C9="Cisco de Café",Factores!$G$44,IF($C9="Leña",Factores!$G$45,IF($C9="Madera Genérico",Factores!$G$46,IF($C9="Madera Eucalipto",Factores!$G$47,IF($C9="Madera Pino",Factores!$G$48,IF($C9="Madera Acacia",Factores!$G$49,IF($C9="Madera Melina",Factores!$G$50,IF($C9="Residuos de llantas",Factores!$G$51,"0")))))))))))))))))))))))))</f>
        <v>0</v>
      </c>
      <c r="J9" s="148" t="str">
        <f>IF($C9="Carbón Genérico",Factores!$H$27,IF($C9="Carbón Guajira - Cesar",Factores!$H$28,IF($C9="Carbón Guajira",Factores!$H$29,IF($C9="Carbón Cundinamarca",Factores!$H$30,IF($C9="Carbón Cauca - Valle del Cauca",Factores!$H$31,IF($C9="Carbón Norte de Santander",Factores!$H$32,IF($C9="Carbón Córdoba-Norte de Antioquia",Factores!$H$33,IF($C9="Carbón Santander",Factores!$H$34,IF($C9="Carbón Santander Sogamoso",Factores!$H$35,IF($C9="Carbón Boyacá",Factores!$H$36,IF($C9="Carbón Antioquia",Factores!$H$37,IF($C9="Bagazo",Factores!$H$38,IF($C9="Fibra de palma",Factores!$H$39,IF($C9="Cuesco de palma",Factores!$H$40,IF($C9="Raquis de palma",Factores!$H$41,IF($C9="Cascarilla de Arroz",Factores!$H$42,IF($C9="Borra de Café",Factores!$H$43,IF($C9="Cisco de Café",Factores!$H$44,IF($C9="Leña",Factores!$H$45,IF($C9="Madera Genérico",Factores!$H$46,IF($C9="Madera Eucalipto",Factores!$H$47,IF($C9="Madera Pino",Factores!$H$48,IF($C9="Madera Acacia",Factores!$H$49,IF($C9="Madera Melina",Factores!$H$50,IF($C9="Residuos de llantas",Factores!$H$51,"0")))))))))))))))))))))))))</f>
        <v>0</v>
      </c>
      <c r="K9" s="148">
        <f t="shared" si="2"/>
        <v>0</v>
      </c>
      <c r="L9" s="148">
        <f t="shared" si="3"/>
        <v>0</v>
      </c>
      <c r="M9" s="148">
        <f t="shared" si="4"/>
        <v>0</v>
      </c>
      <c r="N9" s="148">
        <f t="shared" si="5"/>
        <v>0</v>
      </c>
      <c r="O9" s="125"/>
    </row>
    <row r="10">
      <c r="B10" s="146">
        <v>7.0</v>
      </c>
      <c r="C10" s="150"/>
      <c r="D10" s="119"/>
      <c r="E10" s="148" t="str">
        <f>IF($C10="Carbón Genérico",Factores!$D$27,IF($C10="Carbón Guajira - Cesar",Factores!$D$28,IF($C10="Carbón Guajira",Factores!$D$29,IF($C10="Carbón Cundinamarca",Factores!$D$30,IF($C10="Carbón Cauca - Valle del Cauca",Factores!$D$31,IF($C10="Carbón Norte de Santander",Factores!$D$32,IF($C10="Carbón Córdoba-Norte de Antioquia",Factores!$D$33,IF($C10="Carbón Santander",Factores!$D$34,IF($C10="Carbón Santander Sogamoso",Factores!$D$35,IF($C10="Carbón Boyacá",Factores!$D$36,IF($C10="Carbón Antioquia",Factores!$D$37,IF($C10="Bagazo",Factores!$D$38,IF($C10="Fibra de palma",Factores!$D$39,IF($C10="Cuesco de palma",Factores!$D$40,IF($C10="Raquis de palma",Factores!$D$41,IF($C10="Cascarilla de Arroz",Factores!$D$42,IF($C10="Borra de Café",Factores!$D$43,IF($C10="Cisco de Café",Factores!$D$44,IF($C10="Leña",Factores!$D$45,IF($C10="Madera Genérico",Factores!$D$46,IF($C10="Madera Eucalipto",Factores!$D$47,IF($C10="Madera Pino",Factores!$D$48,IF($C10="Madera Acacia",Factores!$D$49,IF($C10="Madera Melina",Factores!$D$50,IF($C10="Residuos de llantas",Factores!$D$51,"0")))))))))))))))))))))))))</f>
        <v>0</v>
      </c>
      <c r="F10" s="148">
        <f t="shared" si="1"/>
        <v>0</v>
      </c>
      <c r="G10" s="148" t="str">
        <f>IF($C10="Carbón Genérico",Factores!$E$27,IF($C10="Carbón Guajira - Cesar",Factores!$E$28,IF($C10="Carbón Guajira",Factores!$E$29,IF($C10="Carbón Cundinamarca",Factores!$E$30,IF($C10="Carbón Cauca - Valle del Cauca",Factores!$E$31,IF($C10="Carbón Norte de Santander",Factores!$E$32,IF($C10="Carbón Córdoba-Norte de Antioquia",Factores!$E$33,IF($C10="Carbón Santander",Factores!$E$34,IF($C10="Carbón Santander Sogamoso",Factores!$E$35,IF($C10="Carbón Boyacá",Factores!$E$36,IF($C10="Carbón Antioquia",Factores!$E$37,IF($C10="Bagazo",Factores!$E$38,IF($C10="Fibra de palma",Factores!$E$39,IF($C10="Cuesco de palma",Factores!$E$40,IF($C10="Raquis de palma",Factores!$E$41,IF($C10="Cascarilla de Arroz",Factores!$E$42,IF($C10="Borra de Café",Factores!$E$43,IF($C10="Cisco de Café",Factores!$E$44,IF($C10="Leña",Factores!$E$45,IF($C10="Madera Genérico",Factores!$E$46,IF($C10="Madera Eucalipto",Factores!$E$47,IF($C10="Madera Pino",Factores!$E$48,IF($C10="Madera Acacia",Factores!$E$49,IF($C10="Madera Melina",Factores!$E$50,IF($C10="Residuos de llantas",Factores!$E$51,"0")))))))))))))))))))))))))</f>
        <v>0</v>
      </c>
      <c r="H10" s="148" t="str">
        <f>IF($C10="Carbón Genérico",Factores!$F$27,IF($C10="Carbón Guajira - Cesar",Factores!$F$28,IF($C10="Carbón Guajira",Factores!$F$29,IF($C10="Carbón Cundinamarca",Factores!$F$30,IF($C10="Carbón Cauca - Valle del Cauca",Factores!$F$31,IF($C10="Carbón Norte de Santander",Factores!$F$32,IF($C10="Carbón Córdoba-Norte de Antioquia",Factores!$F$33,IF($C10="Carbón Santander",Factores!$F$34,IF($C10="Carbón Santander Sogamoso",Factores!$F$35,IF($C10="Carbón Boyacá",Factores!$F$36,IF($C10="Carbón Antioquia",Factores!$F$37,IF($C10="Bagazo",Factores!$F$38,IF($C10="Fibra de palma",Factores!$F$39,IF($C10="Cuesco de palma",Factores!$F$40,IF($C10="Raquis de palma",Factores!$F$41,IF($C10="Cascarilla de Arroz",Factores!$F$42,IF($C10="Borra de Café",Factores!$F$43,IF($C10="Cisco de Café",Factores!$F$44,IF($C10="Leña",Factores!$F$45,IF($C10="Madera Genérico",Factores!$F$46,IF($C10="Madera Eucalipto",Factores!$F$47,IF($C10="Madera Pino",Factores!$F$48,IF($C10="Madera Acacia",Factores!$F$49,IF($C10="Madera Melina",Factores!$F$50,IF($C10="Residuos de llantas",Factores!$F$51,"0")))))))))))))))))))))))))</f>
        <v>0</v>
      </c>
      <c r="I10" s="148" t="str">
        <f>IF($C10="Carbón Genérico",Factores!$G$27,IF($C10="Carbón Guajira - Cesar",Factores!$G$28,IF($C10="Carbón Guajira",Factores!$G$29,IF($C10="Carbón Cundinamarca",Factores!$G$30,IF($C10="Carbón Cauca - Valle del Cauca",Factores!$G$31,IF($C10="Carbón Norte de Santander",Factores!$G$32,IF($C10="Carbón Córdoba-Norte de Antioquia",Factores!$G$33,IF($C10="Carbón Santander",Factores!$G$34,IF($C10="Carbón Santander Sogamoso",Factores!$G$35,IF($C10="Carbón Boyacá",Factores!$G$36,IF($C10="Carbón Antioquia",Factores!$G$37,IF($C10="Bagazo",Factores!$G$38,IF($C10="Fibra de palma",Factores!$G$39,IF($C10="Cuesco de palma",Factores!$G$40,IF($C10="Raquis de palma",Factores!$G$41,IF($C10="Cascarilla de Arroz",Factores!$G$42,IF($C10="Borra de Café",Factores!$G$43,IF($C10="Cisco de Café",Factores!$G$44,IF($C10="Leña",Factores!$G$45,IF($C10="Madera Genérico",Factores!$G$46,IF($C10="Madera Eucalipto",Factores!$G$47,IF($C10="Madera Pino",Factores!$G$48,IF($C10="Madera Acacia",Factores!$G$49,IF($C10="Madera Melina",Factores!$G$50,IF($C10="Residuos de llantas",Factores!$G$51,"0")))))))))))))))))))))))))</f>
        <v>0</v>
      </c>
      <c r="J10" s="148" t="str">
        <f>IF($C10="Carbón Genérico",Factores!$H$27,IF($C10="Carbón Guajira - Cesar",Factores!$H$28,IF($C10="Carbón Guajira",Factores!$H$29,IF($C10="Carbón Cundinamarca",Factores!$H$30,IF($C10="Carbón Cauca - Valle del Cauca",Factores!$H$31,IF($C10="Carbón Norte de Santander",Factores!$H$32,IF($C10="Carbón Córdoba-Norte de Antioquia",Factores!$H$33,IF($C10="Carbón Santander",Factores!$H$34,IF($C10="Carbón Santander Sogamoso",Factores!$H$35,IF($C10="Carbón Boyacá",Factores!$H$36,IF($C10="Carbón Antioquia",Factores!$H$37,IF($C10="Bagazo",Factores!$H$38,IF($C10="Fibra de palma",Factores!$H$39,IF($C10="Cuesco de palma",Factores!$H$40,IF($C10="Raquis de palma",Factores!$H$41,IF($C10="Cascarilla de Arroz",Factores!$H$42,IF($C10="Borra de Café",Factores!$H$43,IF($C10="Cisco de Café",Factores!$H$44,IF($C10="Leña",Factores!$H$45,IF($C10="Madera Genérico",Factores!$H$46,IF($C10="Madera Eucalipto",Factores!$H$47,IF($C10="Madera Pino",Factores!$H$48,IF($C10="Madera Acacia",Factores!$H$49,IF($C10="Madera Melina",Factores!$H$50,IF($C10="Residuos de llantas",Factores!$H$51,"0")))))))))))))))))))))))))</f>
        <v>0</v>
      </c>
      <c r="K10" s="148">
        <f t="shared" si="2"/>
        <v>0</v>
      </c>
      <c r="L10" s="148">
        <f t="shared" si="3"/>
        <v>0</v>
      </c>
      <c r="M10" s="148">
        <f t="shared" si="4"/>
        <v>0</v>
      </c>
      <c r="N10" s="148">
        <f t="shared" si="5"/>
        <v>0</v>
      </c>
      <c r="O10" s="125"/>
    </row>
    <row r="11">
      <c r="B11" s="146">
        <v>8.0</v>
      </c>
      <c r="C11" s="150"/>
      <c r="D11" s="119"/>
      <c r="E11" s="148" t="str">
        <f>IF($C11="Carbón Genérico",Factores!$D$27,IF($C11="Carbón Guajira - Cesar",Factores!$D$28,IF($C11="Carbón Guajira",Factores!$D$29,IF($C11="Carbón Cundinamarca",Factores!$D$30,IF($C11="Carbón Cauca - Valle del Cauca",Factores!$D$31,IF($C11="Carbón Norte de Santander",Factores!$D$32,IF($C11="Carbón Córdoba-Norte de Antioquia",Factores!$D$33,IF($C11="Carbón Santander",Factores!$D$34,IF($C11="Carbón Santander Sogamoso",Factores!$D$35,IF($C11="Carbón Boyacá",Factores!$D$36,IF($C11="Carbón Antioquia",Factores!$D$37,IF($C11="Bagazo",Factores!$D$38,IF($C11="Fibra de palma",Factores!$D$39,IF($C11="Cuesco de palma",Factores!$D$40,IF($C11="Raquis de palma",Factores!$D$41,IF($C11="Cascarilla de Arroz",Factores!$D$42,IF($C11="Borra de Café",Factores!$D$43,IF($C11="Cisco de Café",Factores!$D$44,IF($C11="Leña",Factores!$D$45,IF($C11="Madera Genérico",Factores!$D$46,IF($C11="Madera Eucalipto",Factores!$D$47,IF($C11="Madera Pino",Factores!$D$48,IF($C11="Madera Acacia",Factores!$D$49,IF($C11="Madera Melina",Factores!$D$50,IF($C11="Residuos de llantas",Factores!$D$51,"0")))))))))))))))))))))))))</f>
        <v>0</v>
      </c>
      <c r="F11" s="148">
        <f t="shared" si="1"/>
        <v>0</v>
      </c>
      <c r="G11" s="148" t="str">
        <f>IF($C11="Carbón Genérico",Factores!$E$27,IF($C11="Carbón Guajira - Cesar",Factores!$E$28,IF($C11="Carbón Guajira",Factores!$E$29,IF($C11="Carbón Cundinamarca",Factores!$E$30,IF($C11="Carbón Cauca - Valle del Cauca",Factores!$E$31,IF($C11="Carbón Norte de Santander",Factores!$E$32,IF($C11="Carbón Córdoba-Norte de Antioquia",Factores!$E$33,IF($C11="Carbón Santander",Factores!$E$34,IF($C11="Carbón Santander Sogamoso",Factores!$E$35,IF($C11="Carbón Boyacá",Factores!$E$36,IF($C11="Carbón Antioquia",Factores!$E$37,IF($C11="Bagazo",Factores!$E$38,IF($C11="Fibra de palma",Factores!$E$39,IF($C11="Cuesco de palma",Factores!$E$40,IF($C11="Raquis de palma",Factores!$E$41,IF($C11="Cascarilla de Arroz",Factores!$E$42,IF($C11="Borra de Café",Factores!$E$43,IF($C11="Cisco de Café",Factores!$E$44,IF($C11="Leña",Factores!$E$45,IF($C11="Madera Genérico",Factores!$E$46,IF($C11="Madera Eucalipto",Factores!$E$47,IF($C11="Madera Pino",Factores!$E$48,IF($C11="Madera Acacia",Factores!$E$49,IF($C11="Madera Melina",Factores!$E$50,IF($C11="Residuos de llantas",Factores!$E$51,"0")))))))))))))))))))))))))</f>
        <v>0</v>
      </c>
      <c r="H11" s="148" t="str">
        <f>IF($C11="Carbón Genérico",Factores!$F$27,IF($C11="Carbón Guajira - Cesar",Factores!$F$28,IF($C11="Carbón Guajira",Factores!$F$29,IF($C11="Carbón Cundinamarca",Factores!$F$30,IF($C11="Carbón Cauca - Valle del Cauca",Factores!$F$31,IF($C11="Carbón Norte de Santander",Factores!$F$32,IF($C11="Carbón Córdoba-Norte de Antioquia",Factores!$F$33,IF($C11="Carbón Santander",Factores!$F$34,IF($C11="Carbón Santander Sogamoso",Factores!$F$35,IF($C11="Carbón Boyacá",Factores!$F$36,IF($C11="Carbón Antioquia",Factores!$F$37,IF($C11="Bagazo",Factores!$F$38,IF($C11="Fibra de palma",Factores!$F$39,IF($C11="Cuesco de palma",Factores!$F$40,IF($C11="Raquis de palma",Factores!$F$41,IF($C11="Cascarilla de Arroz",Factores!$F$42,IF($C11="Borra de Café",Factores!$F$43,IF($C11="Cisco de Café",Factores!$F$44,IF($C11="Leña",Factores!$F$45,IF($C11="Madera Genérico",Factores!$F$46,IF($C11="Madera Eucalipto",Factores!$F$47,IF($C11="Madera Pino",Factores!$F$48,IF($C11="Madera Acacia",Factores!$F$49,IF($C11="Madera Melina",Factores!$F$50,IF($C11="Residuos de llantas",Factores!$F$51,"0")))))))))))))))))))))))))</f>
        <v>0</v>
      </c>
      <c r="I11" s="148" t="str">
        <f>IF($C11="Carbón Genérico",Factores!$G$27,IF($C11="Carbón Guajira - Cesar",Factores!$G$28,IF($C11="Carbón Guajira",Factores!$G$29,IF($C11="Carbón Cundinamarca",Factores!$G$30,IF($C11="Carbón Cauca - Valle del Cauca",Factores!$G$31,IF($C11="Carbón Norte de Santander",Factores!$G$32,IF($C11="Carbón Córdoba-Norte de Antioquia",Factores!$G$33,IF($C11="Carbón Santander",Factores!$G$34,IF($C11="Carbón Santander Sogamoso",Factores!$G$35,IF($C11="Carbón Boyacá",Factores!$G$36,IF($C11="Carbón Antioquia",Factores!$G$37,IF($C11="Bagazo",Factores!$G$38,IF($C11="Fibra de palma",Factores!$G$39,IF($C11="Cuesco de palma",Factores!$G$40,IF($C11="Raquis de palma",Factores!$G$41,IF($C11="Cascarilla de Arroz",Factores!$G$42,IF($C11="Borra de Café",Factores!$G$43,IF($C11="Cisco de Café",Factores!$G$44,IF($C11="Leña",Factores!$G$45,IF($C11="Madera Genérico",Factores!$G$46,IF($C11="Madera Eucalipto",Factores!$G$47,IF($C11="Madera Pino",Factores!$G$48,IF($C11="Madera Acacia",Factores!$G$49,IF($C11="Madera Melina",Factores!$G$50,IF($C11="Residuos de llantas",Factores!$G$51,"0")))))))))))))))))))))))))</f>
        <v>0</v>
      </c>
      <c r="J11" s="148" t="str">
        <f>IF($C11="Carbón Genérico",Factores!$H$27,IF($C11="Carbón Guajira - Cesar",Factores!$H$28,IF($C11="Carbón Guajira",Factores!$H$29,IF($C11="Carbón Cundinamarca",Factores!$H$30,IF($C11="Carbón Cauca - Valle del Cauca",Factores!$H$31,IF($C11="Carbón Norte de Santander",Factores!$H$32,IF($C11="Carbón Córdoba-Norte de Antioquia",Factores!$H$33,IF($C11="Carbón Santander",Factores!$H$34,IF($C11="Carbón Santander Sogamoso",Factores!$H$35,IF($C11="Carbón Boyacá",Factores!$H$36,IF($C11="Carbón Antioquia",Factores!$H$37,IF($C11="Bagazo",Factores!$H$38,IF($C11="Fibra de palma",Factores!$H$39,IF($C11="Cuesco de palma",Factores!$H$40,IF($C11="Raquis de palma",Factores!$H$41,IF($C11="Cascarilla de Arroz",Factores!$H$42,IF($C11="Borra de Café",Factores!$H$43,IF($C11="Cisco de Café",Factores!$H$44,IF($C11="Leña",Factores!$H$45,IF($C11="Madera Genérico",Factores!$H$46,IF($C11="Madera Eucalipto",Factores!$H$47,IF($C11="Madera Pino",Factores!$H$48,IF($C11="Madera Acacia",Factores!$H$49,IF($C11="Madera Melina",Factores!$H$50,IF($C11="Residuos de llantas",Factores!$H$51,"0")))))))))))))))))))))))))</f>
        <v>0</v>
      </c>
      <c r="K11" s="148">
        <f t="shared" si="2"/>
        <v>0</v>
      </c>
      <c r="L11" s="148">
        <f t="shared" si="3"/>
        <v>0</v>
      </c>
      <c r="M11" s="148">
        <f t="shared" si="4"/>
        <v>0</v>
      </c>
      <c r="N11" s="148">
        <f t="shared" si="5"/>
        <v>0</v>
      </c>
      <c r="O11" s="125"/>
    </row>
    <row r="12">
      <c r="B12" s="146">
        <v>9.0</v>
      </c>
      <c r="C12" s="150"/>
      <c r="D12" s="119"/>
      <c r="E12" s="148" t="str">
        <f>IF($C12="Carbón Genérico",Factores!$D$27,IF($C12="Carbón Guajira - Cesar",Factores!$D$28,IF($C12="Carbón Guajira",Factores!$D$29,IF($C12="Carbón Cundinamarca",Factores!$D$30,IF($C12="Carbón Cauca - Valle del Cauca",Factores!$D$31,IF($C12="Carbón Norte de Santander",Factores!$D$32,IF($C12="Carbón Córdoba-Norte de Antioquia",Factores!$D$33,IF($C12="Carbón Santander",Factores!$D$34,IF($C12="Carbón Santander Sogamoso",Factores!$D$35,IF($C12="Carbón Boyacá",Factores!$D$36,IF($C12="Carbón Antioquia",Factores!$D$37,IF($C12="Bagazo",Factores!$D$38,IF($C12="Fibra de palma",Factores!$D$39,IF($C12="Cuesco de palma",Factores!$D$40,IF($C12="Raquis de palma",Factores!$D$41,IF($C12="Cascarilla de Arroz",Factores!$D$42,IF($C12="Borra de Café",Factores!$D$43,IF($C12="Cisco de Café",Factores!$D$44,IF($C12="Leña",Factores!$D$45,IF($C12="Madera Genérico",Factores!$D$46,IF($C12="Madera Eucalipto",Factores!$D$47,IF($C12="Madera Pino",Factores!$D$48,IF($C12="Madera Acacia",Factores!$D$49,IF($C12="Madera Melina",Factores!$D$50,IF($C12="Residuos de llantas",Factores!$D$51,"0")))))))))))))))))))))))))</f>
        <v>0</v>
      </c>
      <c r="F12" s="148">
        <f t="shared" si="1"/>
        <v>0</v>
      </c>
      <c r="G12" s="148" t="str">
        <f>IF($C12="Carbón Genérico",Factores!$E$27,IF($C12="Carbón Guajira - Cesar",Factores!$E$28,IF($C12="Carbón Guajira",Factores!$E$29,IF($C12="Carbón Cundinamarca",Factores!$E$30,IF($C12="Carbón Cauca - Valle del Cauca",Factores!$E$31,IF($C12="Carbón Norte de Santander",Factores!$E$32,IF($C12="Carbón Córdoba-Norte de Antioquia",Factores!$E$33,IF($C12="Carbón Santander",Factores!$E$34,IF($C12="Carbón Santander Sogamoso",Factores!$E$35,IF($C12="Carbón Boyacá",Factores!$E$36,IF($C12="Carbón Antioquia",Factores!$E$37,IF($C12="Bagazo",Factores!$E$38,IF($C12="Fibra de palma",Factores!$E$39,IF($C12="Cuesco de palma",Factores!$E$40,IF($C12="Raquis de palma",Factores!$E$41,IF($C12="Cascarilla de Arroz",Factores!$E$42,IF($C12="Borra de Café",Factores!$E$43,IF($C12="Cisco de Café",Factores!$E$44,IF($C12="Leña",Factores!$E$45,IF($C12="Madera Genérico",Factores!$E$46,IF($C12="Madera Eucalipto",Factores!$E$47,IF($C12="Madera Pino",Factores!$E$48,IF($C12="Madera Acacia",Factores!$E$49,IF($C12="Madera Melina",Factores!$E$50,IF($C12="Residuos de llantas",Factores!$E$51,"0")))))))))))))))))))))))))</f>
        <v>0</v>
      </c>
      <c r="H12" s="148" t="str">
        <f>IF($C12="Carbón Genérico",Factores!$F$27,IF($C12="Carbón Guajira - Cesar",Factores!$F$28,IF($C12="Carbón Guajira",Factores!$F$29,IF($C12="Carbón Cundinamarca",Factores!$F$30,IF($C12="Carbón Cauca - Valle del Cauca",Factores!$F$31,IF($C12="Carbón Norte de Santander",Factores!$F$32,IF($C12="Carbón Córdoba-Norte de Antioquia",Factores!$F$33,IF($C12="Carbón Santander",Factores!$F$34,IF($C12="Carbón Santander Sogamoso",Factores!$F$35,IF($C12="Carbón Boyacá",Factores!$F$36,IF($C12="Carbón Antioquia",Factores!$F$37,IF($C12="Bagazo",Factores!$F$38,IF($C12="Fibra de palma",Factores!$F$39,IF($C12="Cuesco de palma",Factores!$F$40,IF($C12="Raquis de palma",Factores!$F$41,IF($C12="Cascarilla de Arroz",Factores!$F$42,IF($C12="Borra de Café",Factores!$F$43,IF($C12="Cisco de Café",Factores!$F$44,IF($C12="Leña",Factores!$F$45,IF($C12="Madera Genérico",Factores!$F$46,IF($C12="Madera Eucalipto",Factores!$F$47,IF($C12="Madera Pino",Factores!$F$48,IF($C12="Madera Acacia",Factores!$F$49,IF($C12="Madera Melina",Factores!$F$50,IF($C12="Residuos de llantas",Factores!$F$51,"0")))))))))))))))))))))))))</f>
        <v>0</v>
      </c>
      <c r="I12" s="148" t="str">
        <f>IF($C12="Carbón Genérico",Factores!$G$27,IF($C12="Carbón Guajira - Cesar",Factores!$G$28,IF($C12="Carbón Guajira",Factores!$G$29,IF($C12="Carbón Cundinamarca",Factores!$G$30,IF($C12="Carbón Cauca - Valle del Cauca",Factores!$G$31,IF($C12="Carbón Norte de Santander",Factores!$G$32,IF($C12="Carbón Córdoba-Norte de Antioquia",Factores!$G$33,IF($C12="Carbón Santander",Factores!$G$34,IF($C12="Carbón Santander Sogamoso",Factores!$G$35,IF($C12="Carbón Boyacá",Factores!$G$36,IF($C12="Carbón Antioquia",Factores!$G$37,IF($C12="Bagazo",Factores!$G$38,IF($C12="Fibra de palma",Factores!$G$39,IF($C12="Cuesco de palma",Factores!$G$40,IF($C12="Raquis de palma",Factores!$G$41,IF($C12="Cascarilla de Arroz",Factores!$G$42,IF($C12="Borra de Café",Factores!$G$43,IF($C12="Cisco de Café",Factores!$G$44,IF($C12="Leña",Factores!$G$45,IF($C12="Madera Genérico",Factores!$G$46,IF($C12="Madera Eucalipto",Factores!$G$47,IF($C12="Madera Pino",Factores!$G$48,IF($C12="Madera Acacia",Factores!$G$49,IF($C12="Madera Melina",Factores!$G$50,IF($C12="Residuos de llantas",Factores!$G$51,"0")))))))))))))))))))))))))</f>
        <v>0</v>
      </c>
      <c r="J12" s="148" t="str">
        <f>IF($C12="Carbón Genérico",Factores!$H$27,IF($C12="Carbón Guajira - Cesar",Factores!$H$28,IF($C12="Carbón Guajira",Factores!$H$29,IF($C12="Carbón Cundinamarca",Factores!$H$30,IF($C12="Carbón Cauca - Valle del Cauca",Factores!$H$31,IF($C12="Carbón Norte de Santander",Factores!$H$32,IF($C12="Carbón Córdoba-Norte de Antioquia",Factores!$H$33,IF($C12="Carbón Santander",Factores!$H$34,IF($C12="Carbón Santander Sogamoso",Factores!$H$35,IF($C12="Carbón Boyacá",Factores!$H$36,IF($C12="Carbón Antioquia",Factores!$H$37,IF($C12="Bagazo",Factores!$H$38,IF($C12="Fibra de palma",Factores!$H$39,IF($C12="Cuesco de palma",Factores!$H$40,IF($C12="Raquis de palma",Factores!$H$41,IF($C12="Cascarilla de Arroz",Factores!$H$42,IF($C12="Borra de Café",Factores!$H$43,IF($C12="Cisco de Café",Factores!$H$44,IF($C12="Leña",Factores!$H$45,IF($C12="Madera Genérico",Factores!$H$46,IF($C12="Madera Eucalipto",Factores!$H$47,IF($C12="Madera Pino",Factores!$H$48,IF($C12="Madera Acacia",Factores!$H$49,IF($C12="Madera Melina",Factores!$H$50,IF($C12="Residuos de llantas",Factores!$H$51,"0")))))))))))))))))))))))))</f>
        <v>0</v>
      </c>
      <c r="K12" s="148">
        <f t="shared" si="2"/>
        <v>0</v>
      </c>
      <c r="L12" s="148">
        <f t="shared" si="3"/>
        <v>0</v>
      </c>
      <c r="M12" s="148">
        <f t="shared" si="4"/>
        <v>0</v>
      </c>
      <c r="N12" s="148">
        <f t="shared" si="5"/>
        <v>0</v>
      </c>
      <c r="O12" s="125"/>
    </row>
    <row r="13">
      <c r="B13" s="146">
        <v>10.0</v>
      </c>
      <c r="C13" s="150"/>
      <c r="D13" s="119"/>
      <c r="E13" s="148" t="str">
        <f>IF($C13="Carbón Genérico",Factores!$D$27,IF($C13="Carbón Guajira - Cesar",Factores!$D$28,IF($C13="Carbón Guajira",Factores!$D$29,IF($C13="Carbón Cundinamarca",Factores!$D$30,IF($C13="Carbón Cauca - Valle del Cauca",Factores!$D$31,IF($C13="Carbón Norte de Santander",Factores!$D$32,IF($C13="Carbón Córdoba-Norte de Antioquia",Factores!$D$33,IF($C13="Carbón Santander",Factores!$D$34,IF($C13="Carbón Santander Sogamoso",Factores!$D$35,IF($C13="Carbón Boyacá",Factores!$D$36,IF($C13="Carbón Antioquia",Factores!$D$37,IF($C13="Bagazo",Factores!$D$38,IF($C13="Fibra de palma",Factores!$D$39,IF($C13="Cuesco de palma",Factores!$D$40,IF($C13="Raquis de palma",Factores!$D$41,IF($C13="Cascarilla de Arroz",Factores!$D$42,IF($C13="Borra de Café",Factores!$D$43,IF($C13="Cisco de Café",Factores!$D$44,IF($C13="Leña",Factores!$D$45,IF($C13="Madera Genérico",Factores!$D$46,IF($C13="Madera Eucalipto",Factores!$D$47,IF($C13="Madera Pino",Factores!$D$48,IF($C13="Madera Acacia",Factores!$D$49,IF($C13="Madera Melina",Factores!$D$50,IF($C13="Residuos de llantas",Factores!$D$51,"0")))))))))))))))))))))))))</f>
        <v>0</v>
      </c>
      <c r="F13" s="148">
        <f t="shared" si="1"/>
        <v>0</v>
      </c>
      <c r="G13" s="148" t="str">
        <f>IF($C13="Carbón Genérico",Factores!$E$27,IF($C13="Carbón Guajira - Cesar",Factores!$E$28,IF($C13="Carbón Guajira",Factores!$E$29,IF($C13="Carbón Cundinamarca",Factores!$E$30,IF($C13="Carbón Cauca - Valle del Cauca",Factores!$E$31,IF($C13="Carbón Norte de Santander",Factores!$E$32,IF($C13="Carbón Córdoba-Norte de Antioquia",Factores!$E$33,IF($C13="Carbón Santander",Factores!$E$34,IF($C13="Carbón Santander Sogamoso",Factores!$E$35,IF($C13="Carbón Boyacá",Factores!$E$36,IF($C13="Carbón Antioquia",Factores!$E$37,IF($C13="Bagazo",Factores!$E$38,IF($C13="Fibra de palma",Factores!$E$39,IF($C13="Cuesco de palma",Factores!$E$40,IF($C13="Raquis de palma",Factores!$E$41,IF($C13="Cascarilla de Arroz",Factores!$E$42,IF($C13="Borra de Café",Factores!$E$43,IF($C13="Cisco de Café",Factores!$E$44,IF($C13="Leña",Factores!$E$45,IF($C13="Madera Genérico",Factores!$E$46,IF($C13="Madera Eucalipto",Factores!$E$47,IF($C13="Madera Pino",Factores!$E$48,IF($C13="Madera Acacia",Factores!$E$49,IF($C13="Madera Melina",Factores!$E$50,IF($C13="Residuos de llantas",Factores!$E$51,"0")))))))))))))))))))))))))</f>
        <v>0</v>
      </c>
      <c r="H13" s="148" t="str">
        <f>IF($C13="Carbón Genérico",Factores!$F$27,IF($C13="Carbón Guajira - Cesar",Factores!$F$28,IF($C13="Carbón Guajira",Factores!$F$29,IF($C13="Carbón Cundinamarca",Factores!$F$30,IF($C13="Carbón Cauca - Valle del Cauca",Factores!$F$31,IF($C13="Carbón Norte de Santander",Factores!$F$32,IF($C13="Carbón Córdoba-Norte de Antioquia",Factores!$F$33,IF($C13="Carbón Santander",Factores!$F$34,IF($C13="Carbón Santander Sogamoso",Factores!$F$35,IF($C13="Carbón Boyacá",Factores!$F$36,IF($C13="Carbón Antioquia",Factores!$F$37,IF($C13="Bagazo",Factores!$F$38,IF($C13="Fibra de palma",Factores!$F$39,IF($C13="Cuesco de palma",Factores!$F$40,IF($C13="Raquis de palma",Factores!$F$41,IF($C13="Cascarilla de Arroz",Factores!$F$42,IF($C13="Borra de Café",Factores!$F$43,IF($C13="Cisco de Café",Factores!$F$44,IF($C13="Leña",Factores!$F$45,IF($C13="Madera Genérico",Factores!$F$46,IF($C13="Madera Eucalipto",Factores!$F$47,IF($C13="Madera Pino",Factores!$F$48,IF($C13="Madera Acacia",Factores!$F$49,IF($C13="Madera Melina",Factores!$F$50,IF($C13="Residuos de llantas",Factores!$F$51,"0")))))))))))))))))))))))))</f>
        <v>0</v>
      </c>
      <c r="I13" s="148" t="str">
        <f>IF($C13="Carbón Genérico",Factores!$G$27,IF($C13="Carbón Guajira - Cesar",Factores!$G$28,IF($C13="Carbón Guajira",Factores!$G$29,IF($C13="Carbón Cundinamarca",Factores!$G$30,IF($C13="Carbón Cauca - Valle del Cauca",Factores!$G$31,IF($C13="Carbón Norte de Santander",Factores!$G$32,IF($C13="Carbón Córdoba-Norte de Antioquia",Factores!$G$33,IF($C13="Carbón Santander",Factores!$G$34,IF($C13="Carbón Santander Sogamoso",Factores!$G$35,IF($C13="Carbón Boyacá",Factores!$G$36,IF($C13="Carbón Antioquia",Factores!$G$37,IF($C13="Bagazo",Factores!$G$38,IF($C13="Fibra de palma",Factores!$G$39,IF($C13="Cuesco de palma",Factores!$G$40,IF($C13="Raquis de palma",Factores!$G$41,IF($C13="Cascarilla de Arroz",Factores!$G$42,IF($C13="Borra de Café",Factores!$G$43,IF($C13="Cisco de Café",Factores!$G$44,IF($C13="Leña",Factores!$G$45,IF($C13="Madera Genérico",Factores!$G$46,IF($C13="Madera Eucalipto",Factores!$G$47,IF($C13="Madera Pino",Factores!$G$48,IF($C13="Madera Acacia",Factores!$G$49,IF($C13="Madera Melina",Factores!$G$50,IF($C13="Residuos de llantas",Factores!$G$51,"0")))))))))))))))))))))))))</f>
        <v>0</v>
      </c>
      <c r="J13" s="148" t="str">
        <f>IF($C13="Carbón Genérico",Factores!$H$27,IF($C13="Carbón Guajira - Cesar",Factores!$H$28,IF($C13="Carbón Guajira",Factores!$H$29,IF($C13="Carbón Cundinamarca",Factores!$H$30,IF($C13="Carbón Cauca - Valle del Cauca",Factores!$H$31,IF($C13="Carbón Norte de Santander",Factores!$H$32,IF($C13="Carbón Córdoba-Norte de Antioquia",Factores!$H$33,IF($C13="Carbón Santander",Factores!$H$34,IF($C13="Carbón Santander Sogamoso",Factores!$H$35,IF($C13="Carbón Boyacá",Factores!$H$36,IF($C13="Carbón Antioquia",Factores!$H$37,IF($C13="Bagazo",Factores!$H$38,IF($C13="Fibra de palma",Factores!$H$39,IF($C13="Cuesco de palma",Factores!$H$40,IF($C13="Raquis de palma",Factores!$H$41,IF($C13="Cascarilla de Arroz",Factores!$H$42,IF($C13="Borra de Café",Factores!$H$43,IF($C13="Cisco de Café",Factores!$H$44,IF($C13="Leña",Factores!$H$45,IF($C13="Madera Genérico",Factores!$H$46,IF($C13="Madera Eucalipto",Factores!$H$47,IF($C13="Madera Pino",Factores!$H$48,IF($C13="Madera Acacia",Factores!$H$49,IF($C13="Madera Melina",Factores!$H$50,IF($C13="Residuos de llantas",Factores!$H$51,"0")))))))))))))))))))))))))</f>
        <v>0</v>
      </c>
      <c r="K13" s="148">
        <f t="shared" si="2"/>
        <v>0</v>
      </c>
      <c r="L13" s="148">
        <f t="shared" si="3"/>
        <v>0</v>
      </c>
      <c r="M13" s="148">
        <f t="shared" si="4"/>
        <v>0</v>
      </c>
      <c r="N13" s="148">
        <f t="shared" si="5"/>
        <v>0</v>
      </c>
      <c r="O13" s="125"/>
    </row>
    <row r="14">
      <c r="B14" s="146">
        <v>11.0</v>
      </c>
      <c r="C14" s="150"/>
      <c r="D14" s="119"/>
      <c r="E14" s="148" t="str">
        <f>IF($C14="Carbón Genérico",Factores!$D$27,IF($C14="Carbón Guajira - Cesar",Factores!$D$28,IF($C14="Carbón Guajira",Factores!$D$29,IF($C14="Carbón Cundinamarca",Factores!$D$30,IF($C14="Carbón Cauca - Valle del Cauca",Factores!$D$31,IF($C14="Carbón Norte de Santander",Factores!$D$32,IF($C14="Carbón Córdoba-Norte de Antioquia",Factores!$D$33,IF($C14="Carbón Santander",Factores!$D$34,IF($C14="Carbón Santander Sogamoso",Factores!$D$35,IF($C14="Carbón Boyacá",Factores!$D$36,IF($C14="Carbón Antioquia",Factores!$D$37,IF($C14="Bagazo",Factores!$D$38,IF($C14="Fibra de palma",Factores!$D$39,IF($C14="Cuesco de palma",Factores!$D$40,IF($C14="Raquis de palma",Factores!$D$41,IF($C14="Cascarilla de Arroz",Factores!$D$42,IF($C14="Borra de Café",Factores!$D$43,IF($C14="Cisco de Café",Factores!$D$44,IF($C14="Leña",Factores!$D$45,IF($C14="Madera Genérico",Factores!$D$46,IF($C14="Madera Eucalipto",Factores!$D$47,IF($C14="Madera Pino",Factores!$D$48,IF($C14="Madera Acacia",Factores!$D$49,IF($C14="Madera Melina",Factores!$D$50,IF($C14="Residuos de llantas",Factores!$D$51,"0")))))))))))))))))))))))))</f>
        <v>0</v>
      </c>
      <c r="F14" s="148">
        <f t="shared" si="1"/>
        <v>0</v>
      </c>
      <c r="G14" s="148" t="str">
        <f>IF($C14="Carbón Genérico",Factores!$E$27,IF($C14="Carbón Guajira - Cesar",Factores!$E$28,IF($C14="Carbón Guajira",Factores!$E$29,IF($C14="Carbón Cundinamarca",Factores!$E$30,IF($C14="Carbón Cauca - Valle del Cauca",Factores!$E$31,IF($C14="Carbón Norte de Santander",Factores!$E$32,IF($C14="Carbón Córdoba-Norte de Antioquia",Factores!$E$33,IF($C14="Carbón Santander",Factores!$E$34,IF($C14="Carbón Santander Sogamoso",Factores!$E$35,IF($C14="Carbón Boyacá",Factores!$E$36,IF($C14="Carbón Antioquia",Factores!$E$37,IF($C14="Bagazo",Factores!$E$38,IF($C14="Fibra de palma",Factores!$E$39,IF($C14="Cuesco de palma",Factores!$E$40,IF($C14="Raquis de palma",Factores!$E$41,IF($C14="Cascarilla de Arroz",Factores!$E$42,IF($C14="Borra de Café",Factores!$E$43,IF($C14="Cisco de Café",Factores!$E$44,IF($C14="Leña",Factores!$E$45,IF($C14="Madera Genérico",Factores!$E$46,IF($C14="Madera Eucalipto",Factores!$E$47,IF($C14="Madera Pino",Factores!$E$48,IF($C14="Madera Acacia",Factores!$E$49,IF($C14="Madera Melina",Factores!$E$50,IF($C14="Residuos de llantas",Factores!$E$51,"0")))))))))))))))))))))))))</f>
        <v>0</v>
      </c>
      <c r="H14" s="148" t="str">
        <f>IF($C14="Carbón Genérico",Factores!$F$27,IF($C14="Carbón Guajira - Cesar",Factores!$F$28,IF($C14="Carbón Guajira",Factores!$F$29,IF($C14="Carbón Cundinamarca",Factores!$F$30,IF($C14="Carbón Cauca - Valle del Cauca",Factores!$F$31,IF($C14="Carbón Norte de Santander",Factores!$F$32,IF($C14="Carbón Córdoba-Norte de Antioquia",Factores!$F$33,IF($C14="Carbón Santander",Factores!$F$34,IF($C14="Carbón Santander Sogamoso",Factores!$F$35,IF($C14="Carbón Boyacá",Factores!$F$36,IF($C14="Carbón Antioquia",Factores!$F$37,IF($C14="Bagazo",Factores!$F$38,IF($C14="Fibra de palma",Factores!$F$39,IF($C14="Cuesco de palma",Factores!$F$40,IF($C14="Raquis de palma",Factores!$F$41,IF($C14="Cascarilla de Arroz",Factores!$F$42,IF($C14="Borra de Café",Factores!$F$43,IF($C14="Cisco de Café",Factores!$F$44,IF($C14="Leña",Factores!$F$45,IF($C14="Madera Genérico",Factores!$F$46,IF($C14="Madera Eucalipto",Factores!$F$47,IF($C14="Madera Pino",Factores!$F$48,IF($C14="Madera Acacia",Factores!$F$49,IF($C14="Madera Melina",Factores!$F$50,IF($C14="Residuos de llantas",Factores!$F$51,"0")))))))))))))))))))))))))</f>
        <v>0</v>
      </c>
      <c r="I14" s="148" t="str">
        <f>IF($C14="Carbón Genérico",Factores!$G$27,IF($C14="Carbón Guajira - Cesar",Factores!$G$28,IF($C14="Carbón Guajira",Factores!$G$29,IF($C14="Carbón Cundinamarca",Factores!$G$30,IF($C14="Carbón Cauca - Valle del Cauca",Factores!$G$31,IF($C14="Carbón Norte de Santander",Factores!$G$32,IF($C14="Carbón Córdoba-Norte de Antioquia",Factores!$G$33,IF($C14="Carbón Santander",Factores!$G$34,IF($C14="Carbón Santander Sogamoso",Factores!$G$35,IF($C14="Carbón Boyacá",Factores!$G$36,IF($C14="Carbón Antioquia",Factores!$G$37,IF($C14="Bagazo",Factores!$G$38,IF($C14="Fibra de palma",Factores!$G$39,IF($C14="Cuesco de palma",Factores!$G$40,IF($C14="Raquis de palma",Factores!$G$41,IF($C14="Cascarilla de Arroz",Factores!$G$42,IF($C14="Borra de Café",Factores!$G$43,IF($C14="Cisco de Café",Factores!$G$44,IF($C14="Leña",Factores!$G$45,IF($C14="Madera Genérico",Factores!$G$46,IF($C14="Madera Eucalipto",Factores!$G$47,IF($C14="Madera Pino",Factores!$G$48,IF($C14="Madera Acacia",Factores!$G$49,IF($C14="Madera Melina",Factores!$G$50,IF($C14="Residuos de llantas",Factores!$G$51,"0")))))))))))))))))))))))))</f>
        <v>0</v>
      </c>
      <c r="J14" s="148" t="str">
        <f>IF($C14="Carbón Genérico",Factores!$H$27,IF($C14="Carbón Guajira - Cesar",Factores!$H$28,IF($C14="Carbón Guajira",Factores!$H$29,IF($C14="Carbón Cundinamarca",Factores!$H$30,IF($C14="Carbón Cauca - Valle del Cauca",Factores!$H$31,IF($C14="Carbón Norte de Santander",Factores!$H$32,IF($C14="Carbón Córdoba-Norte de Antioquia",Factores!$H$33,IF($C14="Carbón Santander",Factores!$H$34,IF($C14="Carbón Santander Sogamoso",Factores!$H$35,IF($C14="Carbón Boyacá",Factores!$H$36,IF($C14="Carbón Antioquia",Factores!$H$37,IF($C14="Bagazo",Factores!$H$38,IF($C14="Fibra de palma",Factores!$H$39,IF($C14="Cuesco de palma",Factores!$H$40,IF($C14="Raquis de palma",Factores!$H$41,IF($C14="Cascarilla de Arroz",Factores!$H$42,IF($C14="Borra de Café",Factores!$H$43,IF($C14="Cisco de Café",Factores!$H$44,IF($C14="Leña",Factores!$H$45,IF($C14="Madera Genérico",Factores!$H$46,IF($C14="Madera Eucalipto",Factores!$H$47,IF($C14="Madera Pino",Factores!$H$48,IF($C14="Madera Acacia",Factores!$H$49,IF($C14="Madera Melina",Factores!$H$50,IF($C14="Residuos de llantas",Factores!$H$51,"0")))))))))))))))))))))))))</f>
        <v>0</v>
      </c>
      <c r="K14" s="148">
        <f t="shared" si="2"/>
        <v>0</v>
      </c>
      <c r="L14" s="148">
        <f t="shared" si="3"/>
        <v>0</v>
      </c>
      <c r="M14" s="148">
        <f t="shared" si="4"/>
        <v>0</v>
      </c>
      <c r="N14" s="148">
        <f t="shared" si="5"/>
        <v>0</v>
      </c>
      <c r="O14" s="125"/>
    </row>
    <row r="15">
      <c r="B15" s="146">
        <v>12.0</v>
      </c>
      <c r="C15" s="150"/>
      <c r="D15" s="119"/>
      <c r="E15" s="148" t="str">
        <f>IF($C15="Carbón Genérico",Factores!$D$27,IF($C15="Carbón Guajira - Cesar",Factores!$D$28,IF($C15="Carbón Guajira",Factores!$D$29,IF($C15="Carbón Cundinamarca",Factores!$D$30,IF($C15="Carbón Cauca - Valle del Cauca",Factores!$D$31,IF($C15="Carbón Norte de Santander",Factores!$D$32,IF($C15="Carbón Córdoba-Norte de Antioquia",Factores!$D$33,IF($C15="Carbón Santander",Factores!$D$34,IF($C15="Carbón Santander Sogamoso",Factores!$D$35,IF($C15="Carbón Boyacá",Factores!$D$36,IF($C15="Carbón Antioquia",Factores!$D$37,IF($C15="Bagazo",Factores!$D$38,IF($C15="Fibra de palma",Factores!$D$39,IF($C15="Cuesco de palma",Factores!$D$40,IF($C15="Raquis de palma",Factores!$D$41,IF($C15="Cascarilla de Arroz",Factores!$D$42,IF($C15="Borra de Café",Factores!$D$43,IF($C15="Cisco de Café",Factores!$D$44,IF($C15="Leña",Factores!$D$45,IF($C15="Madera Genérico",Factores!$D$46,IF($C15="Madera Eucalipto",Factores!$D$47,IF($C15="Madera Pino",Factores!$D$48,IF($C15="Madera Acacia",Factores!$D$49,IF($C15="Madera Melina",Factores!$D$50,IF($C15="Residuos de llantas",Factores!$D$51,"0")))))))))))))))))))))))))</f>
        <v>0</v>
      </c>
      <c r="F15" s="148">
        <f t="shared" si="1"/>
        <v>0</v>
      </c>
      <c r="G15" s="148" t="str">
        <f>IF($C15="Carbón Genérico",Factores!$E$27,IF($C15="Carbón Guajira - Cesar",Factores!$E$28,IF($C15="Carbón Guajira",Factores!$E$29,IF($C15="Carbón Cundinamarca",Factores!$E$30,IF($C15="Carbón Cauca - Valle del Cauca",Factores!$E$31,IF($C15="Carbón Norte de Santander",Factores!$E$32,IF($C15="Carbón Córdoba-Norte de Antioquia",Factores!$E$33,IF($C15="Carbón Santander",Factores!$E$34,IF($C15="Carbón Santander Sogamoso",Factores!$E$35,IF($C15="Carbón Boyacá",Factores!$E$36,IF($C15="Carbón Antioquia",Factores!$E$37,IF($C15="Bagazo",Factores!$E$38,IF($C15="Fibra de palma",Factores!$E$39,IF($C15="Cuesco de palma",Factores!$E$40,IF($C15="Raquis de palma",Factores!$E$41,IF($C15="Cascarilla de Arroz",Factores!$E$42,IF($C15="Borra de Café",Factores!$E$43,IF($C15="Cisco de Café",Factores!$E$44,IF($C15="Leña",Factores!$E$45,IF($C15="Madera Genérico",Factores!$E$46,IF($C15="Madera Eucalipto",Factores!$E$47,IF($C15="Madera Pino",Factores!$E$48,IF($C15="Madera Acacia",Factores!$E$49,IF($C15="Madera Melina",Factores!$E$50,IF($C15="Residuos de llantas",Factores!$E$51,"0")))))))))))))))))))))))))</f>
        <v>0</v>
      </c>
      <c r="H15" s="148" t="str">
        <f>IF($C15="Carbón Genérico",Factores!$F$27,IF($C15="Carbón Guajira - Cesar",Factores!$F$28,IF($C15="Carbón Guajira",Factores!$F$29,IF($C15="Carbón Cundinamarca",Factores!$F$30,IF($C15="Carbón Cauca - Valle del Cauca",Factores!$F$31,IF($C15="Carbón Norte de Santander",Factores!$F$32,IF($C15="Carbón Córdoba-Norte de Antioquia",Factores!$F$33,IF($C15="Carbón Santander",Factores!$F$34,IF($C15="Carbón Santander Sogamoso",Factores!$F$35,IF($C15="Carbón Boyacá",Factores!$F$36,IF($C15="Carbón Antioquia",Factores!$F$37,IF($C15="Bagazo",Factores!$F$38,IF($C15="Fibra de palma",Factores!$F$39,IF($C15="Cuesco de palma",Factores!$F$40,IF($C15="Raquis de palma",Factores!$F$41,IF($C15="Cascarilla de Arroz",Factores!$F$42,IF($C15="Borra de Café",Factores!$F$43,IF($C15="Cisco de Café",Factores!$F$44,IF($C15="Leña",Factores!$F$45,IF($C15="Madera Genérico",Factores!$F$46,IF($C15="Madera Eucalipto",Factores!$F$47,IF($C15="Madera Pino",Factores!$F$48,IF($C15="Madera Acacia",Factores!$F$49,IF($C15="Madera Melina",Factores!$F$50,IF($C15="Residuos de llantas",Factores!$F$51,"0")))))))))))))))))))))))))</f>
        <v>0</v>
      </c>
      <c r="I15" s="148" t="str">
        <f>IF($C15="Carbón Genérico",Factores!$G$27,IF($C15="Carbón Guajira - Cesar",Factores!$G$28,IF($C15="Carbón Guajira",Factores!$G$29,IF($C15="Carbón Cundinamarca",Factores!$G$30,IF($C15="Carbón Cauca - Valle del Cauca",Factores!$G$31,IF($C15="Carbón Norte de Santander",Factores!$G$32,IF($C15="Carbón Córdoba-Norte de Antioquia",Factores!$G$33,IF($C15="Carbón Santander",Factores!$G$34,IF($C15="Carbón Santander Sogamoso",Factores!$G$35,IF($C15="Carbón Boyacá",Factores!$G$36,IF($C15="Carbón Antioquia",Factores!$G$37,IF($C15="Bagazo",Factores!$G$38,IF($C15="Fibra de palma",Factores!$G$39,IF($C15="Cuesco de palma",Factores!$G$40,IF($C15="Raquis de palma",Factores!$G$41,IF($C15="Cascarilla de Arroz",Factores!$G$42,IF($C15="Borra de Café",Factores!$G$43,IF($C15="Cisco de Café",Factores!$G$44,IF($C15="Leña",Factores!$G$45,IF($C15="Madera Genérico",Factores!$G$46,IF($C15="Madera Eucalipto",Factores!$G$47,IF($C15="Madera Pino",Factores!$G$48,IF($C15="Madera Acacia",Factores!$G$49,IF($C15="Madera Melina",Factores!$G$50,IF($C15="Residuos de llantas",Factores!$G$51,"0")))))))))))))))))))))))))</f>
        <v>0</v>
      </c>
      <c r="J15" s="148" t="str">
        <f>IF($C15="Carbón Genérico",Factores!$H$27,IF($C15="Carbón Guajira - Cesar",Factores!$H$28,IF($C15="Carbón Guajira",Factores!$H$29,IF($C15="Carbón Cundinamarca",Factores!$H$30,IF($C15="Carbón Cauca - Valle del Cauca",Factores!$H$31,IF($C15="Carbón Norte de Santander",Factores!$H$32,IF($C15="Carbón Córdoba-Norte de Antioquia",Factores!$H$33,IF($C15="Carbón Santander",Factores!$H$34,IF($C15="Carbón Santander Sogamoso",Factores!$H$35,IF($C15="Carbón Boyacá",Factores!$H$36,IF($C15="Carbón Antioquia",Factores!$H$37,IF($C15="Bagazo",Factores!$H$38,IF($C15="Fibra de palma",Factores!$H$39,IF($C15="Cuesco de palma",Factores!$H$40,IF($C15="Raquis de palma",Factores!$H$41,IF($C15="Cascarilla de Arroz",Factores!$H$42,IF($C15="Borra de Café",Factores!$H$43,IF($C15="Cisco de Café",Factores!$H$44,IF($C15="Leña",Factores!$H$45,IF($C15="Madera Genérico",Factores!$H$46,IF($C15="Madera Eucalipto",Factores!$H$47,IF($C15="Madera Pino",Factores!$H$48,IF($C15="Madera Acacia",Factores!$H$49,IF($C15="Madera Melina",Factores!$H$50,IF($C15="Residuos de llantas",Factores!$H$51,"0")))))))))))))))))))))))))</f>
        <v>0</v>
      </c>
      <c r="K15" s="148">
        <f t="shared" si="2"/>
        <v>0</v>
      </c>
      <c r="L15" s="148">
        <f t="shared" si="3"/>
        <v>0</v>
      </c>
      <c r="M15" s="148">
        <f t="shared" si="4"/>
        <v>0</v>
      </c>
      <c r="N15" s="148">
        <f t="shared" si="5"/>
        <v>0</v>
      </c>
      <c r="O15" s="125"/>
    </row>
    <row r="16">
      <c r="B16" s="146">
        <v>13.0</v>
      </c>
      <c r="C16" s="150"/>
      <c r="D16" s="119"/>
      <c r="E16" s="148" t="str">
        <f>IF($C16="Carbón Genérico",Factores!$D$27,IF($C16="Carbón Guajira - Cesar",Factores!$D$28,IF($C16="Carbón Guajira",Factores!$D$29,IF($C16="Carbón Cundinamarca",Factores!$D$30,IF($C16="Carbón Cauca - Valle del Cauca",Factores!$D$31,IF($C16="Carbón Norte de Santander",Factores!$D$32,IF($C16="Carbón Córdoba-Norte de Antioquia",Factores!$D$33,IF($C16="Carbón Santander",Factores!$D$34,IF($C16="Carbón Santander Sogamoso",Factores!$D$35,IF($C16="Carbón Boyacá",Factores!$D$36,IF($C16="Carbón Antioquia",Factores!$D$37,IF($C16="Bagazo",Factores!$D$38,IF($C16="Fibra de palma",Factores!$D$39,IF($C16="Cuesco de palma",Factores!$D$40,IF($C16="Raquis de palma",Factores!$D$41,IF($C16="Cascarilla de Arroz",Factores!$D$42,IF($C16="Borra de Café",Factores!$D$43,IF($C16="Cisco de Café",Factores!$D$44,IF($C16="Leña",Factores!$D$45,IF($C16="Madera Genérico",Factores!$D$46,IF($C16="Madera Eucalipto",Factores!$D$47,IF($C16="Madera Pino",Factores!$D$48,IF($C16="Madera Acacia",Factores!$D$49,IF($C16="Madera Melina",Factores!$D$50,IF($C16="Residuos de llantas",Factores!$D$51,"0")))))))))))))))))))))))))</f>
        <v>0</v>
      </c>
      <c r="F16" s="148">
        <f t="shared" si="1"/>
        <v>0</v>
      </c>
      <c r="G16" s="148" t="str">
        <f>IF($C16="Carbón Genérico",Factores!$E$27,IF($C16="Carbón Guajira - Cesar",Factores!$E$28,IF($C16="Carbón Guajira",Factores!$E$29,IF($C16="Carbón Cundinamarca",Factores!$E$30,IF($C16="Carbón Cauca - Valle del Cauca",Factores!$E$31,IF($C16="Carbón Norte de Santander",Factores!$E$32,IF($C16="Carbón Córdoba-Norte de Antioquia",Factores!$E$33,IF($C16="Carbón Santander",Factores!$E$34,IF($C16="Carbón Santander Sogamoso",Factores!$E$35,IF($C16="Carbón Boyacá",Factores!$E$36,IF($C16="Carbón Antioquia",Factores!$E$37,IF($C16="Bagazo",Factores!$E$38,IF($C16="Fibra de palma",Factores!$E$39,IF($C16="Cuesco de palma",Factores!$E$40,IF($C16="Raquis de palma",Factores!$E$41,IF($C16="Cascarilla de Arroz",Factores!$E$42,IF($C16="Borra de Café",Factores!$E$43,IF($C16="Cisco de Café",Factores!$E$44,IF($C16="Leña",Factores!$E$45,IF($C16="Madera Genérico",Factores!$E$46,IF($C16="Madera Eucalipto",Factores!$E$47,IF($C16="Madera Pino",Factores!$E$48,IF($C16="Madera Acacia",Factores!$E$49,IF($C16="Madera Melina",Factores!$E$50,IF($C16="Residuos de llantas",Factores!$E$51,"0")))))))))))))))))))))))))</f>
        <v>0</v>
      </c>
      <c r="H16" s="148" t="str">
        <f>IF($C16="Carbón Genérico",Factores!$F$27,IF($C16="Carbón Guajira - Cesar",Factores!$F$28,IF($C16="Carbón Guajira",Factores!$F$29,IF($C16="Carbón Cundinamarca",Factores!$F$30,IF($C16="Carbón Cauca - Valle del Cauca",Factores!$F$31,IF($C16="Carbón Norte de Santander",Factores!$F$32,IF($C16="Carbón Córdoba-Norte de Antioquia",Factores!$F$33,IF($C16="Carbón Santander",Factores!$F$34,IF($C16="Carbón Santander Sogamoso",Factores!$F$35,IF($C16="Carbón Boyacá",Factores!$F$36,IF($C16="Carbón Antioquia",Factores!$F$37,IF($C16="Bagazo",Factores!$F$38,IF($C16="Fibra de palma",Factores!$F$39,IF($C16="Cuesco de palma",Factores!$F$40,IF($C16="Raquis de palma",Factores!$F$41,IF($C16="Cascarilla de Arroz",Factores!$F$42,IF($C16="Borra de Café",Factores!$F$43,IF($C16="Cisco de Café",Factores!$F$44,IF($C16="Leña",Factores!$F$45,IF($C16="Madera Genérico",Factores!$F$46,IF($C16="Madera Eucalipto",Factores!$F$47,IF($C16="Madera Pino",Factores!$F$48,IF($C16="Madera Acacia",Factores!$F$49,IF($C16="Madera Melina",Factores!$F$50,IF($C16="Residuos de llantas",Factores!$F$51,"0")))))))))))))))))))))))))</f>
        <v>0</v>
      </c>
      <c r="I16" s="148" t="str">
        <f>IF($C16="Carbón Genérico",Factores!$G$27,IF($C16="Carbón Guajira - Cesar",Factores!$G$28,IF($C16="Carbón Guajira",Factores!$G$29,IF($C16="Carbón Cundinamarca",Factores!$G$30,IF($C16="Carbón Cauca - Valle del Cauca",Factores!$G$31,IF($C16="Carbón Norte de Santander",Factores!$G$32,IF($C16="Carbón Córdoba-Norte de Antioquia",Factores!$G$33,IF($C16="Carbón Santander",Factores!$G$34,IF($C16="Carbón Santander Sogamoso",Factores!$G$35,IF($C16="Carbón Boyacá",Factores!$G$36,IF($C16="Carbón Antioquia",Factores!$G$37,IF($C16="Bagazo",Factores!$G$38,IF($C16="Fibra de palma",Factores!$G$39,IF($C16="Cuesco de palma",Factores!$G$40,IF($C16="Raquis de palma",Factores!$G$41,IF($C16="Cascarilla de Arroz",Factores!$G$42,IF($C16="Borra de Café",Factores!$G$43,IF($C16="Cisco de Café",Factores!$G$44,IF($C16="Leña",Factores!$G$45,IF($C16="Madera Genérico",Factores!$G$46,IF($C16="Madera Eucalipto",Factores!$G$47,IF($C16="Madera Pino",Factores!$G$48,IF($C16="Madera Acacia",Factores!$G$49,IF($C16="Madera Melina",Factores!$G$50,IF($C16="Residuos de llantas",Factores!$G$51,"0")))))))))))))))))))))))))</f>
        <v>0</v>
      </c>
      <c r="J16" s="148" t="str">
        <f>IF($C16="Carbón Genérico",Factores!$H$27,IF($C16="Carbón Guajira - Cesar",Factores!$H$28,IF($C16="Carbón Guajira",Factores!$H$29,IF($C16="Carbón Cundinamarca",Factores!$H$30,IF($C16="Carbón Cauca - Valle del Cauca",Factores!$H$31,IF($C16="Carbón Norte de Santander",Factores!$H$32,IF($C16="Carbón Córdoba-Norte de Antioquia",Factores!$H$33,IF($C16="Carbón Santander",Factores!$H$34,IF($C16="Carbón Santander Sogamoso",Factores!$H$35,IF($C16="Carbón Boyacá",Factores!$H$36,IF($C16="Carbón Antioquia",Factores!$H$37,IF($C16="Bagazo",Factores!$H$38,IF($C16="Fibra de palma",Factores!$H$39,IF($C16="Cuesco de palma",Factores!$H$40,IF($C16="Raquis de palma",Factores!$H$41,IF($C16="Cascarilla de Arroz",Factores!$H$42,IF($C16="Borra de Café",Factores!$H$43,IF($C16="Cisco de Café",Factores!$H$44,IF($C16="Leña",Factores!$H$45,IF($C16="Madera Genérico",Factores!$H$46,IF($C16="Madera Eucalipto",Factores!$H$47,IF($C16="Madera Pino",Factores!$H$48,IF($C16="Madera Acacia",Factores!$H$49,IF($C16="Madera Melina",Factores!$H$50,IF($C16="Residuos de llantas",Factores!$H$51,"0")))))))))))))))))))))))))</f>
        <v>0</v>
      </c>
      <c r="K16" s="148">
        <f t="shared" si="2"/>
        <v>0</v>
      </c>
      <c r="L16" s="148">
        <f t="shared" si="3"/>
        <v>0</v>
      </c>
      <c r="M16" s="148">
        <f t="shared" si="4"/>
        <v>0</v>
      </c>
      <c r="N16" s="148">
        <f t="shared" si="5"/>
        <v>0</v>
      </c>
      <c r="O16" s="125"/>
    </row>
    <row r="17">
      <c r="B17" s="146">
        <v>14.0</v>
      </c>
      <c r="C17" s="150"/>
      <c r="D17" s="119"/>
      <c r="E17" s="148" t="str">
        <f>IF($C17="Carbón Genérico",Factores!$D$27,IF($C17="Carbón Guajira - Cesar",Factores!$D$28,IF($C17="Carbón Guajira",Factores!$D$29,IF($C17="Carbón Cundinamarca",Factores!$D$30,IF($C17="Carbón Cauca - Valle del Cauca",Factores!$D$31,IF($C17="Carbón Norte de Santander",Factores!$D$32,IF($C17="Carbón Córdoba-Norte de Antioquia",Factores!$D$33,IF($C17="Carbón Santander",Factores!$D$34,IF($C17="Carbón Santander Sogamoso",Factores!$D$35,IF($C17="Carbón Boyacá",Factores!$D$36,IF($C17="Carbón Antioquia",Factores!$D$37,IF($C17="Bagazo",Factores!$D$38,IF($C17="Fibra de palma",Factores!$D$39,IF($C17="Cuesco de palma",Factores!$D$40,IF($C17="Raquis de palma",Factores!$D$41,IF($C17="Cascarilla de Arroz",Factores!$D$42,IF($C17="Borra de Café",Factores!$D$43,IF($C17="Cisco de Café",Factores!$D$44,IF($C17="Leña",Factores!$D$45,IF($C17="Madera Genérico",Factores!$D$46,IF($C17="Madera Eucalipto",Factores!$D$47,IF($C17="Madera Pino",Factores!$D$48,IF($C17="Madera Acacia",Factores!$D$49,IF($C17="Madera Melina",Factores!$D$50,IF($C17="Residuos de llantas",Factores!$D$51,"0")))))))))))))))))))))))))</f>
        <v>0</v>
      </c>
      <c r="F17" s="148">
        <f t="shared" si="1"/>
        <v>0</v>
      </c>
      <c r="G17" s="148" t="str">
        <f>IF($C17="Carbón Genérico",Factores!$E$27,IF($C17="Carbón Guajira - Cesar",Factores!$E$28,IF($C17="Carbón Guajira",Factores!$E$29,IF($C17="Carbón Cundinamarca",Factores!$E$30,IF($C17="Carbón Cauca - Valle del Cauca",Factores!$E$31,IF($C17="Carbón Norte de Santander",Factores!$E$32,IF($C17="Carbón Córdoba-Norte de Antioquia",Factores!$E$33,IF($C17="Carbón Santander",Factores!$E$34,IF($C17="Carbón Santander Sogamoso",Factores!$E$35,IF($C17="Carbón Boyacá",Factores!$E$36,IF($C17="Carbón Antioquia",Factores!$E$37,IF($C17="Bagazo",Factores!$E$38,IF($C17="Fibra de palma",Factores!$E$39,IF($C17="Cuesco de palma",Factores!$E$40,IF($C17="Raquis de palma",Factores!$E$41,IF($C17="Cascarilla de Arroz",Factores!$E$42,IF($C17="Borra de Café",Factores!$E$43,IF($C17="Cisco de Café",Factores!$E$44,IF($C17="Leña",Factores!$E$45,IF($C17="Madera Genérico",Factores!$E$46,IF($C17="Madera Eucalipto",Factores!$E$47,IF($C17="Madera Pino",Factores!$E$48,IF($C17="Madera Acacia",Factores!$E$49,IF($C17="Madera Melina",Factores!$E$50,IF($C17="Residuos de llantas",Factores!$E$51,"0")))))))))))))))))))))))))</f>
        <v>0</v>
      </c>
      <c r="H17" s="148" t="str">
        <f>IF($C17="Carbón Genérico",Factores!$F$27,IF($C17="Carbón Guajira - Cesar",Factores!$F$28,IF($C17="Carbón Guajira",Factores!$F$29,IF($C17="Carbón Cundinamarca",Factores!$F$30,IF($C17="Carbón Cauca - Valle del Cauca",Factores!$F$31,IF($C17="Carbón Norte de Santander",Factores!$F$32,IF($C17="Carbón Córdoba-Norte de Antioquia",Factores!$F$33,IF($C17="Carbón Santander",Factores!$F$34,IF($C17="Carbón Santander Sogamoso",Factores!$F$35,IF($C17="Carbón Boyacá",Factores!$F$36,IF($C17="Carbón Antioquia",Factores!$F$37,IF($C17="Bagazo",Factores!$F$38,IF($C17="Fibra de palma",Factores!$F$39,IF($C17="Cuesco de palma",Factores!$F$40,IF($C17="Raquis de palma",Factores!$F$41,IF($C17="Cascarilla de Arroz",Factores!$F$42,IF($C17="Borra de Café",Factores!$F$43,IF($C17="Cisco de Café",Factores!$F$44,IF($C17="Leña",Factores!$F$45,IF($C17="Madera Genérico",Factores!$F$46,IF($C17="Madera Eucalipto",Factores!$F$47,IF($C17="Madera Pino",Factores!$F$48,IF($C17="Madera Acacia",Factores!$F$49,IF($C17="Madera Melina",Factores!$F$50,IF($C17="Residuos de llantas",Factores!$F$51,"0")))))))))))))))))))))))))</f>
        <v>0</v>
      </c>
      <c r="I17" s="148" t="str">
        <f>IF($C17="Carbón Genérico",Factores!$G$27,IF($C17="Carbón Guajira - Cesar",Factores!$G$28,IF($C17="Carbón Guajira",Factores!$G$29,IF($C17="Carbón Cundinamarca",Factores!$G$30,IF($C17="Carbón Cauca - Valle del Cauca",Factores!$G$31,IF($C17="Carbón Norte de Santander",Factores!$G$32,IF($C17="Carbón Córdoba-Norte de Antioquia",Factores!$G$33,IF($C17="Carbón Santander",Factores!$G$34,IF($C17="Carbón Santander Sogamoso",Factores!$G$35,IF($C17="Carbón Boyacá",Factores!$G$36,IF($C17="Carbón Antioquia",Factores!$G$37,IF($C17="Bagazo",Factores!$G$38,IF($C17="Fibra de palma",Factores!$G$39,IF($C17="Cuesco de palma",Factores!$G$40,IF($C17="Raquis de palma",Factores!$G$41,IF($C17="Cascarilla de Arroz",Factores!$G$42,IF($C17="Borra de Café",Factores!$G$43,IF($C17="Cisco de Café",Factores!$G$44,IF($C17="Leña",Factores!$G$45,IF($C17="Madera Genérico",Factores!$G$46,IF($C17="Madera Eucalipto",Factores!$G$47,IF($C17="Madera Pino",Factores!$G$48,IF($C17="Madera Acacia",Factores!$G$49,IF($C17="Madera Melina",Factores!$G$50,IF($C17="Residuos de llantas",Factores!$G$51,"0")))))))))))))))))))))))))</f>
        <v>0</v>
      </c>
      <c r="J17" s="148" t="str">
        <f>IF($C17="Carbón Genérico",Factores!$H$27,IF($C17="Carbón Guajira - Cesar",Factores!$H$28,IF($C17="Carbón Guajira",Factores!$H$29,IF($C17="Carbón Cundinamarca",Factores!$H$30,IF($C17="Carbón Cauca - Valle del Cauca",Factores!$H$31,IF($C17="Carbón Norte de Santander",Factores!$H$32,IF($C17="Carbón Córdoba-Norte de Antioquia",Factores!$H$33,IF($C17="Carbón Santander",Factores!$H$34,IF($C17="Carbón Santander Sogamoso",Factores!$H$35,IF($C17="Carbón Boyacá",Factores!$H$36,IF($C17="Carbón Antioquia",Factores!$H$37,IF($C17="Bagazo",Factores!$H$38,IF($C17="Fibra de palma",Factores!$H$39,IF($C17="Cuesco de palma",Factores!$H$40,IF($C17="Raquis de palma",Factores!$H$41,IF($C17="Cascarilla de Arroz",Factores!$H$42,IF($C17="Borra de Café",Factores!$H$43,IF($C17="Cisco de Café",Factores!$H$44,IF($C17="Leña",Factores!$H$45,IF($C17="Madera Genérico",Factores!$H$46,IF($C17="Madera Eucalipto",Factores!$H$47,IF($C17="Madera Pino",Factores!$H$48,IF($C17="Madera Acacia",Factores!$H$49,IF($C17="Madera Melina",Factores!$H$50,IF($C17="Residuos de llantas",Factores!$H$51,"0")))))))))))))))))))))))))</f>
        <v>0</v>
      </c>
      <c r="K17" s="148">
        <f t="shared" si="2"/>
        <v>0</v>
      </c>
      <c r="L17" s="148">
        <f t="shared" si="3"/>
        <v>0</v>
      </c>
      <c r="M17" s="148">
        <f t="shared" si="4"/>
        <v>0</v>
      </c>
      <c r="N17" s="148">
        <f t="shared" si="5"/>
        <v>0</v>
      </c>
      <c r="O17" s="125"/>
    </row>
    <row r="18">
      <c r="B18" s="146">
        <v>15.0</v>
      </c>
      <c r="C18" s="150"/>
      <c r="D18" s="119"/>
      <c r="E18" s="148" t="str">
        <f>IF($C18="Carbón Genérico",Factores!$D$27,IF($C18="Carbón Guajira - Cesar",Factores!$D$28,IF($C18="Carbón Guajira",Factores!$D$29,IF($C18="Carbón Cundinamarca",Factores!$D$30,IF($C18="Carbón Cauca - Valle del Cauca",Factores!$D$31,IF($C18="Carbón Norte de Santander",Factores!$D$32,IF($C18="Carbón Córdoba-Norte de Antioquia",Factores!$D$33,IF($C18="Carbón Santander",Factores!$D$34,IF($C18="Carbón Santander Sogamoso",Factores!$D$35,IF($C18="Carbón Boyacá",Factores!$D$36,IF($C18="Carbón Antioquia",Factores!$D$37,IF($C18="Bagazo",Factores!$D$38,IF($C18="Fibra de palma",Factores!$D$39,IF($C18="Cuesco de palma",Factores!$D$40,IF($C18="Raquis de palma",Factores!$D$41,IF($C18="Cascarilla de Arroz",Factores!$D$42,IF($C18="Borra de Café",Factores!$D$43,IF($C18="Cisco de Café",Factores!$D$44,IF($C18="Leña",Factores!$D$45,IF($C18="Madera Genérico",Factores!$D$46,IF($C18="Madera Eucalipto",Factores!$D$47,IF($C18="Madera Pino",Factores!$D$48,IF($C18="Madera Acacia",Factores!$D$49,IF($C18="Madera Melina",Factores!$D$50,IF($C18="Residuos de llantas",Factores!$D$51,"0")))))))))))))))))))))))))</f>
        <v>0</v>
      </c>
      <c r="F18" s="148">
        <f t="shared" si="1"/>
        <v>0</v>
      </c>
      <c r="G18" s="148" t="str">
        <f>IF($C18="Carbón Genérico",Factores!$E$27,IF($C18="Carbón Guajira - Cesar",Factores!$E$28,IF($C18="Carbón Guajira",Factores!$E$29,IF($C18="Carbón Cundinamarca",Factores!$E$30,IF($C18="Carbón Cauca - Valle del Cauca",Factores!$E$31,IF($C18="Carbón Norte de Santander",Factores!$E$32,IF($C18="Carbón Córdoba-Norte de Antioquia",Factores!$E$33,IF($C18="Carbón Santander",Factores!$E$34,IF($C18="Carbón Santander Sogamoso",Factores!$E$35,IF($C18="Carbón Boyacá",Factores!$E$36,IF($C18="Carbón Antioquia",Factores!$E$37,IF($C18="Bagazo",Factores!$E$38,IF($C18="Fibra de palma",Factores!$E$39,IF($C18="Cuesco de palma",Factores!$E$40,IF($C18="Raquis de palma",Factores!$E$41,IF($C18="Cascarilla de Arroz",Factores!$E$42,IF($C18="Borra de Café",Factores!$E$43,IF($C18="Cisco de Café",Factores!$E$44,IF($C18="Leña",Factores!$E$45,IF($C18="Madera Genérico",Factores!$E$46,IF($C18="Madera Eucalipto",Factores!$E$47,IF($C18="Madera Pino",Factores!$E$48,IF($C18="Madera Acacia",Factores!$E$49,IF($C18="Madera Melina",Factores!$E$50,IF($C18="Residuos de llantas",Factores!$E$51,"0")))))))))))))))))))))))))</f>
        <v>0</v>
      </c>
      <c r="H18" s="148" t="str">
        <f>IF($C18="Carbón Genérico",Factores!$F$27,IF($C18="Carbón Guajira - Cesar",Factores!$F$28,IF($C18="Carbón Guajira",Factores!$F$29,IF($C18="Carbón Cundinamarca",Factores!$F$30,IF($C18="Carbón Cauca - Valle del Cauca",Factores!$F$31,IF($C18="Carbón Norte de Santander",Factores!$F$32,IF($C18="Carbón Córdoba-Norte de Antioquia",Factores!$F$33,IF($C18="Carbón Santander",Factores!$F$34,IF($C18="Carbón Santander Sogamoso",Factores!$F$35,IF($C18="Carbón Boyacá",Factores!$F$36,IF($C18="Carbón Antioquia",Factores!$F$37,IF($C18="Bagazo",Factores!$F$38,IF($C18="Fibra de palma",Factores!$F$39,IF($C18="Cuesco de palma",Factores!$F$40,IF($C18="Raquis de palma",Factores!$F$41,IF($C18="Cascarilla de Arroz",Factores!$F$42,IF($C18="Borra de Café",Factores!$F$43,IF($C18="Cisco de Café",Factores!$F$44,IF($C18="Leña",Factores!$F$45,IF($C18="Madera Genérico",Factores!$F$46,IF($C18="Madera Eucalipto",Factores!$F$47,IF($C18="Madera Pino",Factores!$F$48,IF($C18="Madera Acacia",Factores!$F$49,IF($C18="Madera Melina",Factores!$F$50,IF($C18="Residuos de llantas",Factores!$F$51,"0")))))))))))))))))))))))))</f>
        <v>0</v>
      </c>
      <c r="I18" s="148" t="str">
        <f>IF($C18="Carbón Genérico",Factores!$G$27,IF($C18="Carbón Guajira - Cesar",Factores!$G$28,IF($C18="Carbón Guajira",Factores!$G$29,IF($C18="Carbón Cundinamarca",Factores!$G$30,IF($C18="Carbón Cauca - Valle del Cauca",Factores!$G$31,IF($C18="Carbón Norte de Santander",Factores!$G$32,IF($C18="Carbón Córdoba-Norte de Antioquia",Factores!$G$33,IF($C18="Carbón Santander",Factores!$G$34,IF($C18="Carbón Santander Sogamoso",Factores!$G$35,IF($C18="Carbón Boyacá",Factores!$G$36,IF($C18="Carbón Antioquia",Factores!$G$37,IF($C18="Bagazo",Factores!$G$38,IF($C18="Fibra de palma",Factores!$G$39,IF($C18="Cuesco de palma",Factores!$G$40,IF($C18="Raquis de palma",Factores!$G$41,IF($C18="Cascarilla de Arroz",Factores!$G$42,IF($C18="Borra de Café",Factores!$G$43,IF($C18="Cisco de Café",Factores!$G$44,IF($C18="Leña",Factores!$G$45,IF($C18="Madera Genérico",Factores!$G$46,IF($C18="Madera Eucalipto",Factores!$G$47,IF($C18="Madera Pino",Factores!$G$48,IF($C18="Madera Acacia",Factores!$G$49,IF($C18="Madera Melina",Factores!$G$50,IF($C18="Residuos de llantas",Factores!$G$51,"0")))))))))))))))))))))))))</f>
        <v>0</v>
      </c>
      <c r="J18" s="148" t="str">
        <f>IF($C18="Carbón Genérico",Factores!$H$27,IF($C18="Carbón Guajira - Cesar",Factores!$H$28,IF($C18="Carbón Guajira",Factores!$H$29,IF($C18="Carbón Cundinamarca",Factores!$H$30,IF($C18="Carbón Cauca - Valle del Cauca",Factores!$H$31,IF($C18="Carbón Norte de Santander",Factores!$H$32,IF($C18="Carbón Córdoba-Norte de Antioquia",Factores!$H$33,IF($C18="Carbón Santander",Factores!$H$34,IF($C18="Carbón Santander Sogamoso",Factores!$H$35,IF($C18="Carbón Boyacá",Factores!$H$36,IF($C18="Carbón Antioquia",Factores!$H$37,IF($C18="Bagazo",Factores!$H$38,IF($C18="Fibra de palma",Factores!$H$39,IF($C18="Cuesco de palma",Factores!$H$40,IF($C18="Raquis de palma",Factores!$H$41,IF($C18="Cascarilla de Arroz",Factores!$H$42,IF($C18="Borra de Café",Factores!$H$43,IF($C18="Cisco de Café",Factores!$H$44,IF($C18="Leña",Factores!$H$45,IF($C18="Madera Genérico",Factores!$H$46,IF($C18="Madera Eucalipto",Factores!$H$47,IF($C18="Madera Pino",Factores!$H$48,IF($C18="Madera Acacia",Factores!$H$49,IF($C18="Madera Melina",Factores!$H$50,IF($C18="Residuos de llantas",Factores!$H$51,"0")))))))))))))))))))))))))</f>
        <v>0</v>
      </c>
      <c r="K18" s="148">
        <f t="shared" si="2"/>
        <v>0</v>
      </c>
      <c r="L18" s="148">
        <f t="shared" si="3"/>
        <v>0</v>
      </c>
      <c r="M18" s="148">
        <f t="shared" si="4"/>
        <v>0</v>
      </c>
      <c r="N18" s="148">
        <f t="shared" si="5"/>
        <v>0</v>
      </c>
      <c r="O18" s="125"/>
    </row>
    <row r="19">
      <c r="B19" s="146">
        <v>16.0</v>
      </c>
      <c r="C19" s="150"/>
      <c r="D19" s="119"/>
      <c r="E19" s="148" t="str">
        <f>IF($C19="Carbón Genérico",Factores!$D$27,IF($C19="Carbón Guajira - Cesar",Factores!$D$28,IF($C19="Carbón Guajira",Factores!$D$29,IF($C19="Carbón Cundinamarca",Factores!$D$30,IF($C19="Carbón Cauca - Valle del Cauca",Factores!$D$31,IF($C19="Carbón Norte de Santander",Factores!$D$32,IF($C19="Carbón Córdoba-Norte de Antioquia",Factores!$D$33,IF($C19="Carbón Santander",Factores!$D$34,IF($C19="Carbón Santander Sogamoso",Factores!$D$35,IF($C19="Carbón Boyacá",Factores!$D$36,IF($C19="Carbón Antioquia",Factores!$D$37,IF($C19="Bagazo",Factores!$D$38,IF($C19="Fibra de palma",Factores!$D$39,IF($C19="Cuesco de palma",Factores!$D$40,IF($C19="Raquis de palma",Factores!$D$41,IF($C19="Cascarilla de Arroz",Factores!$D$42,IF($C19="Borra de Café",Factores!$D$43,IF($C19="Cisco de Café",Factores!$D$44,IF($C19="Leña",Factores!$D$45,IF($C19="Madera Genérico",Factores!$D$46,IF($C19="Madera Eucalipto",Factores!$D$47,IF($C19="Madera Pino",Factores!$D$48,IF($C19="Madera Acacia",Factores!$D$49,IF($C19="Madera Melina",Factores!$D$50,IF($C19="Residuos de llantas",Factores!$D$51,"0")))))))))))))))))))))))))</f>
        <v>0</v>
      </c>
      <c r="F19" s="148">
        <f t="shared" si="1"/>
        <v>0</v>
      </c>
      <c r="G19" s="148" t="str">
        <f>IF($C19="Carbón Genérico",Factores!$E$27,IF($C19="Carbón Guajira - Cesar",Factores!$E$28,IF($C19="Carbón Guajira",Factores!$E$29,IF($C19="Carbón Cundinamarca",Factores!$E$30,IF($C19="Carbón Cauca - Valle del Cauca",Factores!$E$31,IF($C19="Carbón Norte de Santander",Factores!$E$32,IF($C19="Carbón Córdoba-Norte de Antioquia",Factores!$E$33,IF($C19="Carbón Santander",Factores!$E$34,IF($C19="Carbón Santander Sogamoso",Factores!$E$35,IF($C19="Carbón Boyacá",Factores!$E$36,IF($C19="Carbón Antioquia",Factores!$E$37,IF($C19="Bagazo",Factores!$E$38,IF($C19="Fibra de palma",Factores!$E$39,IF($C19="Cuesco de palma",Factores!$E$40,IF($C19="Raquis de palma",Factores!$E$41,IF($C19="Cascarilla de Arroz",Factores!$E$42,IF($C19="Borra de Café",Factores!$E$43,IF($C19="Cisco de Café",Factores!$E$44,IF($C19="Leña",Factores!$E$45,IF($C19="Madera Genérico",Factores!$E$46,IF($C19="Madera Eucalipto",Factores!$E$47,IF($C19="Madera Pino",Factores!$E$48,IF($C19="Madera Acacia",Factores!$E$49,IF($C19="Madera Melina",Factores!$E$50,IF($C19="Residuos de llantas",Factores!$E$51,"0")))))))))))))))))))))))))</f>
        <v>0</v>
      </c>
      <c r="H19" s="148" t="str">
        <f>IF($C19="Carbón Genérico",Factores!$F$27,IF($C19="Carbón Guajira - Cesar",Factores!$F$28,IF($C19="Carbón Guajira",Factores!$F$29,IF($C19="Carbón Cundinamarca",Factores!$F$30,IF($C19="Carbón Cauca - Valle del Cauca",Factores!$F$31,IF($C19="Carbón Norte de Santander",Factores!$F$32,IF($C19="Carbón Córdoba-Norte de Antioquia",Factores!$F$33,IF($C19="Carbón Santander",Factores!$F$34,IF($C19="Carbón Santander Sogamoso",Factores!$F$35,IF($C19="Carbón Boyacá",Factores!$F$36,IF($C19="Carbón Antioquia",Factores!$F$37,IF($C19="Bagazo",Factores!$F$38,IF($C19="Fibra de palma",Factores!$F$39,IF($C19="Cuesco de palma",Factores!$F$40,IF($C19="Raquis de palma",Factores!$F$41,IF($C19="Cascarilla de Arroz",Factores!$F$42,IF($C19="Borra de Café",Factores!$F$43,IF($C19="Cisco de Café",Factores!$F$44,IF($C19="Leña",Factores!$F$45,IF($C19="Madera Genérico",Factores!$F$46,IF($C19="Madera Eucalipto",Factores!$F$47,IF($C19="Madera Pino",Factores!$F$48,IF($C19="Madera Acacia",Factores!$F$49,IF($C19="Madera Melina",Factores!$F$50,IF($C19="Residuos de llantas",Factores!$F$51,"0")))))))))))))))))))))))))</f>
        <v>0</v>
      </c>
      <c r="I19" s="148" t="str">
        <f>IF($C19="Carbón Genérico",Factores!$G$27,IF($C19="Carbón Guajira - Cesar",Factores!$G$28,IF($C19="Carbón Guajira",Factores!$G$29,IF($C19="Carbón Cundinamarca",Factores!$G$30,IF($C19="Carbón Cauca - Valle del Cauca",Factores!$G$31,IF($C19="Carbón Norte de Santander",Factores!$G$32,IF($C19="Carbón Córdoba-Norte de Antioquia",Factores!$G$33,IF($C19="Carbón Santander",Factores!$G$34,IF($C19="Carbón Santander Sogamoso",Factores!$G$35,IF($C19="Carbón Boyacá",Factores!$G$36,IF($C19="Carbón Antioquia",Factores!$G$37,IF($C19="Bagazo",Factores!$G$38,IF($C19="Fibra de palma",Factores!$G$39,IF($C19="Cuesco de palma",Factores!$G$40,IF($C19="Raquis de palma",Factores!$G$41,IF($C19="Cascarilla de Arroz",Factores!$G$42,IF($C19="Borra de Café",Factores!$G$43,IF($C19="Cisco de Café",Factores!$G$44,IF($C19="Leña",Factores!$G$45,IF($C19="Madera Genérico",Factores!$G$46,IF($C19="Madera Eucalipto",Factores!$G$47,IF($C19="Madera Pino",Factores!$G$48,IF($C19="Madera Acacia",Factores!$G$49,IF($C19="Madera Melina",Factores!$G$50,IF($C19="Residuos de llantas",Factores!$G$51,"0")))))))))))))))))))))))))</f>
        <v>0</v>
      </c>
      <c r="J19" s="148" t="str">
        <f>IF($C19="Carbón Genérico",Factores!$H$27,IF($C19="Carbón Guajira - Cesar",Factores!$H$28,IF($C19="Carbón Guajira",Factores!$H$29,IF($C19="Carbón Cundinamarca",Factores!$H$30,IF($C19="Carbón Cauca - Valle del Cauca",Factores!$H$31,IF($C19="Carbón Norte de Santander",Factores!$H$32,IF($C19="Carbón Córdoba-Norte de Antioquia",Factores!$H$33,IF($C19="Carbón Santander",Factores!$H$34,IF($C19="Carbón Santander Sogamoso",Factores!$H$35,IF($C19="Carbón Boyacá",Factores!$H$36,IF($C19="Carbón Antioquia",Factores!$H$37,IF($C19="Bagazo",Factores!$H$38,IF($C19="Fibra de palma",Factores!$H$39,IF($C19="Cuesco de palma",Factores!$H$40,IF($C19="Raquis de palma",Factores!$H$41,IF($C19="Cascarilla de Arroz",Factores!$H$42,IF($C19="Borra de Café",Factores!$H$43,IF($C19="Cisco de Café",Factores!$H$44,IF($C19="Leña",Factores!$H$45,IF($C19="Madera Genérico",Factores!$H$46,IF($C19="Madera Eucalipto",Factores!$H$47,IF($C19="Madera Pino",Factores!$H$48,IF($C19="Madera Acacia",Factores!$H$49,IF($C19="Madera Melina",Factores!$H$50,IF($C19="Residuos de llantas",Factores!$H$51,"0")))))))))))))))))))))))))</f>
        <v>0</v>
      </c>
      <c r="K19" s="148">
        <f t="shared" si="2"/>
        <v>0</v>
      </c>
      <c r="L19" s="148">
        <f t="shared" si="3"/>
        <v>0</v>
      </c>
      <c r="M19" s="148">
        <f t="shared" si="4"/>
        <v>0</v>
      </c>
      <c r="N19" s="148">
        <f t="shared" si="5"/>
        <v>0</v>
      </c>
      <c r="O19" s="125"/>
    </row>
    <row r="20">
      <c r="B20" s="146">
        <v>17.0</v>
      </c>
      <c r="C20" s="150"/>
      <c r="D20" s="119"/>
      <c r="E20" s="148" t="str">
        <f>IF($C20="Carbón Genérico",Factores!$D$27,IF($C20="Carbón Guajira - Cesar",Factores!$D$28,IF($C20="Carbón Guajira",Factores!$D$29,IF($C20="Carbón Cundinamarca",Factores!$D$30,IF($C20="Carbón Cauca - Valle del Cauca",Factores!$D$31,IF($C20="Carbón Norte de Santander",Factores!$D$32,IF($C20="Carbón Córdoba-Norte de Antioquia",Factores!$D$33,IF($C20="Carbón Santander",Factores!$D$34,IF($C20="Carbón Santander Sogamoso",Factores!$D$35,IF($C20="Carbón Boyacá",Factores!$D$36,IF($C20="Carbón Antioquia",Factores!$D$37,IF($C20="Bagazo",Factores!$D$38,IF($C20="Fibra de palma",Factores!$D$39,IF($C20="Cuesco de palma",Factores!$D$40,IF($C20="Raquis de palma",Factores!$D$41,IF($C20="Cascarilla de Arroz",Factores!$D$42,IF($C20="Borra de Café",Factores!$D$43,IF($C20="Cisco de Café",Factores!$D$44,IF($C20="Leña",Factores!$D$45,IF($C20="Madera Genérico",Factores!$D$46,IF($C20="Madera Eucalipto",Factores!$D$47,IF($C20="Madera Pino",Factores!$D$48,IF($C20="Madera Acacia",Factores!$D$49,IF($C20="Madera Melina",Factores!$D$50,IF($C20="Residuos de llantas",Factores!$D$51,"0")))))))))))))))))))))))))</f>
        <v>0</v>
      </c>
      <c r="F20" s="148">
        <f t="shared" si="1"/>
        <v>0</v>
      </c>
      <c r="G20" s="148" t="str">
        <f>IF($C20="Carbón Genérico",Factores!$E$27,IF($C20="Carbón Guajira - Cesar",Factores!$E$28,IF($C20="Carbón Guajira",Factores!$E$29,IF($C20="Carbón Cundinamarca",Factores!$E$30,IF($C20="Carbón Cauca - Valle del Cauca",Factores!$E$31,IF($C20="Carbón Norte de Santander",Factores!$E$32,IF($C20="Carbón Córdoba-Norte de Antioquia",Factores!$E$33,IF($C20="Carbón Santander",Factores!$E$34,IF($C20="Carbón Santander Sogamoso",Factores!$E$35,IF($C20="Carbón Boyacá",Factores!$E$36,IF($C20="Carbón Antioquia",Factores!$E$37,IF($C20="Bagazo",Factores!$E$38,IF($C20="Fibra de palma",Factores!$E$39,IF($C20="Cuesco de palma",Factores!$E$40,IF($C20="Raquis de palma",Factores!$E$41,IF($C20="Cascarilla de Arroz",Factores!$E$42,IF($C20="Borra de Café",Factores!$E$43,IF($C20="Cisco de Café",Factores!$E$44,IF($C20="Leña",Factores!$E$45,IF($C20="Madera Genérico",Factores!$E$46,IF($C20="Madera Eucalipto",Factores!$E$47,IF($C20="Madera Pino",Factores!$E$48,IF($C20="Madera Acacia",Factores!$E$49,IF($C20="Madera Melina",Factores!$E$50,IF($C20="Residuos de llantas",Factores!$E$51,"0")))))))))))))))))))))))))</f>
        <v>0</v>
      </c>
      <c r="H20" s="148" t="str">
        <f>IF($C20="Carbón Genérico",Factores!$F$27,IF($C20="Carbón Guajira - Cesar",Factores!$F$28,IF($C20="Carbón Guajira",Factores!$F$29,IF($C20="Carbón Cundinamarca",Factores!$F$30,IF($C20="Carbón Cauca - Valle del Cauca",Factores!$F$31,IF($C20="Carbón Norte de Santander",Factores!$F$32,IF($C20="Carbón Córdoba-Norte de Antioquia",Factores!$F$33,IF($C20="Carbón Santander",Factores!$F$34,IF($C20="Carbón Santander Sogamoso",Factores!$F$35,IF($C20="Carbón Boyacá",Factores!$F$36,IF($C20="Carbón Antioquia",Factores!$F$37,IF($C20="Bagazo",Factores!$F$38,IF($C20="Fibra de palma",Factores!$F$39,IF($C20="Cuesco de palma",Factores!$F$40,IF($C20="Raquis de palma",Factores!$F$41,IF($C20="Cascarilla de Arroz",Factores!$F$42,IF($C20="Borra de Café",Factores!$F$43,IF($C20="Cisco de Café",Factores!$F$44,IF($C20="Leña",Factores!$F$45,IF($C20="Madera Genérico",Factores!$F$46,IF($C20="Madera Eucalipto",Factores!$F$47,IF($C20="Madera Pino",Factores!$F$48,IF($C20="Madera Acacia",Factores!$F$49,IF($C20="Madera Melina",Factores!$F$50,IF($C20="Residuos de llantas",Factores!$F$51,"0")))))))))))))))))))))))))</f>
        <v>0</v>
      </c>
      <c r="I20" s="148" t="str">
        <f>IF($C20="Carbón Genérico",Factores!$G$27,IF($C20="Carbón Guajira - Cesar",Factores!$G$28,IF($C20="Carbón Guajira",Factores!$G$29,IF($C20="Carbón Cundinamarca",Factores!$G$30,IF($C20="Carbón Cauca - Valle del Cauca",Factores!$G$31,IF($C20="Carbón Norte de Santander",Factores!$G$32,IF($C20="Carbón Córdoba-Norte de Antioquia",Factores!$G$33,IF($C20="Carbón Santander",Factores!$G$34,IF($C20="Carbón Santander Sogamoso",Factores!$G$35,IF($C20="Carbón Boyacá",Factores!$G$36,IF($C20="Carbón Antioquia",Factores!$G$37,IF($C20="Bagazo",Factores!$G$38,IF($C20="Fibra de palma",Factores!$G$39,IF($C20="Cuesco de palma",Factores!$G$40,IF($C20="Raquis de palma",Factores!$G$41,IF($C20="Cascarilla de Arroz",Factores!$G$42,IF($C20="Borra de Café",Factores!$G$43,IF($C20="Cisco de Café",Factores!$G$44,IF($C20="Leña",Factores!$G$45,IF($C20="Madera Genérico",Factores!$G$46,IF($C20="Madera Eucalipto",Factores!$G$47,IF($C20="Madera Pino",Factores!$G$48,IF($C20="Madera Acacia",Factores!$G$49,IF($C20="Madera Melina",Factores!$G$50,IF($C20="Residuos de llantas",Factores!$G$51,"0")))))))))))))))))))))))))</f>
        <v>0</v>
      </c>
      <c r="J20" s="148" t="str">
        <f>IF($C20="Carbón Genérico",Factores!$H$27,IF($C20="Carbón Guajira - Cesar",Factores!$H$28,IF($C20="Carbón Guajira",Factores!$H$29,IF($C20="Carbón Cundinamarca",Factores!$H$30,IF($C20="Carbón Cauca - Valle del Cauca",Factores!$H$31,IF($C20="Carbón Norte de Santander",Factores!$H$32,IF($C20="Carbón Córdoba-Norte de Antioquia",Factores!$H$33,IF($C20="Carbón Santander",Factores!$H$34,IF($C20="Carbón Santander Sogamoso",Factores!$H$35,IF($C20="Carbón Boyacá",Factores!$H$36,IF($C20="Carbón Antioquia",Factores!$H$37,IF($C20="Bagazo",Factores!$H$38,IF($C20="Fibra de palma",Factores!$H$39,IF($C20="Cuesco de palma",Factores!$H$40,IF($C20="Raquis de palma",Factores!$H$41,IF($C20="Cascarilla de Arroz",Factores!$H$42,IF($C20="Borra de Café",Factores!$H$43,IF($C20="Cisco de Café",Factores!$H$44,IF($C20="Leña",Factores!$H$45,IF($C20="Madera Genérico",Factores!$H$46,IF($C20="Madera Eucalipto",Factores!$H$47,IF($C20="Madera Pino",Factores!$H$48,IF($C20="Madera Acacia",Factores!$H$49,IF($C20="Madera Melina",Factores!$H$50,IF($C20="Residuos de llantas",Factores!$H$51,"0")))))))))))))))))))))))))</f>
        <v>0</v>
      </c>
      <c r="K20" s="148">
        <f t="shared" si="2"/>
        <v>0</v>
      </c>
      <c r="L20" s="148">
        <f t="shared" si="3"/>
        <v>0</v>
      </c>
      <c r="M20" s="148">
        <f t="shared" si="4"/>
        <v>0</v>
      </c>
      <c r="N20" s="148">
        <f t="shared" si="5"/>
        <v>0</v>
      </c>
      <c r="O20" s="125"/>
    </row>
    <row r="21" ht="15.75" customHeight="1">
      <c r="B21" s="146">
        <v>18.0</v>
      </c>
      <c r="C21" s="150"/>
      <c r="D21" s="119"/>
      <c r="E21" s="148" t="str">
        <f>IF($C21="Carbón Genérico",Factores!$D$27,IF($C21="Carbón Guajira - Cesar",Factores!$D$28,IF($C21="Carbón Guajira",Factores!$D$29,IF($C21="Carbón Cundinamarca",Factores!$D$30,IF($C21="Carbón Cauca - Valle del Cauca",Factores!$D$31,IF($C21="Carbón Norte de Santander",Factores!$D$32,IF($C21="Carbón Córdoba-Norte de Antioquia",Factores!$D$33,IF($C21="Carbón Santander",Factores!$D$34,IF($C21="Carbón Santander Sogamoso",Factores!$D$35,IF($C21="Carbón Boyacá",Factores!$D$36,IF($C21="Carbón Antioquia",Factores!$D$37,IF($C21="Bagazo",Factores!$D$38,IF($C21="Fibra de palma",Factores!$D$39,IF($C21="Cuesco de palma",Factores!$D$40,IF($C21="Raquis de palma",Factores!$D$41,IF($C21="Cascarilla de Arroz",Factores!$D$42,IF($C21="Borra de Café",Factores!$D$43,IF($C21="Cisco de Café",Factores!$D$44,IF($C21="Leña",Factores!$D$45,IF($C21="Madera Genérico",Factores!$D$46,IF($C21="Madera Eucalipto",Factores!$D$47,IF($C21="Madera Pino",Factores!$D$48,IF($C21="Madera Acacia",Factores!$D$49,IF($C21="Madera Melina",Factores!$D$50,IF($C21="Residuos de llantas",Factores!$D$51,"0")))))))))))))))))))))))))</f>
        <v>0</v>
      </c>
      <c r="F21" s="148">
        <f t="shared" si="1"/>
        <v>0</v>
      </c>
      <c r="G21" s="148" t="str">
        <f>IF($C21="Carbón Genérico",Factores!$E$27,IF($C21="Carbón Guajira - Cesar",Factores!$E$28,IF($C21="Carbón Guajira",Factores!$E$29,IF($C21="Carbón Cundinamarca",Factores!$E$30,IF($C21="Carbón Cauca - Valle del Cauca",Factores!$E$31,IF($C21="Carbón Norte de Santander",Factores!$E$32,IF($C21="Carbón Córdoba-Norte de Antioquia",Factores!$E$33,IF($C21="Carbón Santander",Factores!$E$34,IF($C21="Carbón Santander Sogamoso",Factores!$E$35,IF($C21="Carbón Boyacá",Factores!$E$36,IF($C21="Carbón Antioquia",Factores!$E$37,IF($C21="Bagazo",Factores!$E$38,IF($C21="Fibra de palma",Factores!$E$39,IF($C21="Cuesco de palma",Factores!$E$40,IF($C21="Raquis de palma",Factores!$E$41,IF($C21="Cascarilla de Arroz",Factores!$E$42,IF($C21="Borra de Café",Factores!$E$43,IF($C21="Cisco de Café",Factores!$E$44,IF($C21="Leña",Factores!$E$45,IF($C21="Madera Genérico",Factores!$E$46,IF($C21="Madera Eucalipto",Factores!$E$47,IF($C21="Madera Pino",Factores!$E$48,IF($C21="Madera Acacia",Factores!$E$49,IF($C21="Madera Melina",Factores!$E$50,IF($C21="Residuos de llantas",Factores!$E$51,"0")))))))))))))))))))))))))</f>
        <v>0</v>
      </c>
      <c r="H21" s="148" t="str">
        <f>IF($C21="Carbón Genérico",Factores!$F$27,IF($C21="Carbón Guajira - Cesar",Factores!$F$28,IF($C21="Carbón Guajira",Factores!$F$29,IF($C21="Carbón Cundinamarca",Factores!$F$30,IF($C21="Carbón Cauca - Valle del Cauca",Factores!$F$31,IF($C21="Carbón Norte de Santander",Factores!$F$32,IF($C21="Carbón Córdoba-Norte de Antioquia",Factores!$F$33,IF($C21="Carbón Santander",Factores!$F$34,IF($C21="Carbón Santander Sogamoso",Factores!$F$35,IF($C21="Carbón Boyacá",Factores!$F$36,IF($C21="Carbón Antioquia",Factores!$F$37,IF($C21="Bagazo",Factores!$F$38,IF($C21="Fibra de palma",Factores!$F$39,IF($C21="Cuesco de palma",Factores!$F$40,IF($C21="Raquis de palma",Factores!$F$41,IF($C21="Cascarilla de Arroz",Factores!$F$42,IF($C21="Borra de Café",Factores!$F$43,IF($C21="Cisco de Café",Factores!$F$44,IF($C21="Leña",Factores!$F$45,IF($C21="Madera Genérico",Factores!$F$46,IF($C21="Madera Eucalipto",Factores!$F$47,IF($C21="Madera Pino",Factores!$F$48,IF($C21="Madera Acacia",Factores!$F$49,IF($C21="Madera Melina",Factores!$F$50,IF($C21="Residuos de llantas",Factores!$F$51,"0")))))))))))))))))))))))))</f>
        <v>0</v>
      </c>
      <c r="I21" s="148" t="str">
        <f>IF($C21="Carbón Genérico",Factores!$G$27,IF($C21="Carbón Guajira - Cesar",Factores!$G$28,IF($C21="Carbón Guajira",Factores!$G$29,IF($C21="Carbón Cundinamarca",Factores!$G$30,IF($C21="Carbón Cauca - Valle del Cauca",Factores!$G$31,IF($C21="Carbón Norte de Santander",Factores!$G$32,IF($C21="Carbón Córdoba-Norte de Antioquia",Factores!$G$33,IF($C21="Carbón Santander",Factores!$G$34,IF($C21="Carbón Santander Sogamoso",Factores!$G$35,IF($C21="Carbón Boyacá",Factores!$G$36,IF($C21="Carbón Antioquia",Factores!$G$37,IF($C21="Bagazo",Factores!$G$38,IF($C21="Fibra de palma",Factores!$G$39,IF($C21="Cuesco de palma",Factores!$G$40,IF($C21="Raquis de palma",Factores!$G$41,IF($C21="Cascarilla de Arroz",Factores!$G$42,IF($C21="Borra de Café",Factores!$G$43,IF($C21="Cisco de Café",Factores!$G$44,IF($C21="Leña",Factores!$G$45,IF($C21="Madera Genérico",Factores!$G$46,IF($C21="Madera Eucalipto",Factores!$G$47,IF($C21="Madera Pino",Factores!$G$48,IF($C21="Madera Acacia",Factores!$G$49,IF($C21="Madera Melina",Factores!$G$50,IF($C21="Residuos de llantas",Factores!$G$51,"0")))))))))))))))))))))))))</f>
        <v>0</v>
      </c>
      <c r="J21" s="148" t="str">
        <f>IF($C21="Carbón Genérico",Factores!$H$27,IF($C21="Carbón Guajira - Cesar",Factores!$H$28,IF($C21="Carbón Guajira",Factores!$H$29,IF($C21="Carbón Cundinamarca",Factores!$H$30,IF($C21="Carbón Cauca - Valle del Cauca",Factores!$H$31,IF($C21="Carbón Norte de Santander",Factores!$H$32,IF($C21="Carbón Córdoba-Norte de Antioquia",Factores!$H$33,IF($C21="Carbón Santander",Factores!$H$34,IF($C21="Carbón Santander Sogamoso",Factores!$H$35,IF($C21="Carbón Boyacá",Factores!$H$36,IF($C21="Carbón Antioquia",Factores!$H$37,IF($C21="Bagazo",Factores!$H$38,IF($C21="Fibra de palma",Factores!$H$39,IF($C21="Cuesco de palma",Factores!$H$40,IF($C21="Raquis de palma",Factores!$H$41,IF($C21="Cascarilla de Arroz",Factores!$H$42,IF($C21="Borra de Café",Factores!$H$43,IF($C21="Cisco de Café",Factores!$H$44,IF($C21="Leña",Factores!$H$45,IF($C21="Madera Genérico",Factores!$H$46,IF($C21="Madera Eucalipto",Factores!$H$47,IF($C21="Madera Pino",Factores!$H$48,IF($C21="Madera Acacia",Factores!$H$49,IF($C21="Madera Melina",Factores!$H$50,IF($C21="Residuos de llantas",Factores!$H$51,"0")))))))))))))))))))))))))</f>
        <v>0</v>
      </c>
      <c r="K21" s="148">
        <f t="shared" si="2"/>
        <v>0</v>
      </c>
      <c r="L21" s="148">
        <f t="shared" si="3"/>
        <v>0</v>
      </c>
      <c r="M21" s="148">
        <f t="shared" si="4"/>
        <v>0</v>
      </c>
      <c r="N21" s="148">
        <f t="shared" si="5"/>
        <v>0</v>
      </c>
      <c r="O21" s="125"/>
    </row>
    <row r="22" ht="15.75" customHeight="1">
      <c r="B22" s="146">
        <v>19.0</v>
      </c>
      <c r="C22" s="150"/>
      <c r="D22" s="119"/>
      <c r="E22" s="148" t="str">
        <f>IF($C22="Carbón Genérico",Factores!$D$27,IF($C22="Carbón Guajira - Cesar",Factores!$D$28,IF($C22="Carbón Guajira",Factores!$D$29,IF($C22="Carbón Cundinamarca",Factores!$D$30,IF($C22="Carbón Cauca - Valle del Cauca",Factores!$D$31,IF($C22="Carbón Norte de Santander",Factores!$D$32,IF($C22="Carbón Córdoba-Norte de Antioquia",Factores!$D$33,IF($C22="Carbón Santander",Factores!$D$34,IF($C22="Carbón Santander Sogamoso",Factores!$D$35,IF($C22="Carbón Boyacá",Factores!$D$36,IF($C22="Carbón Antioquia",Factores!$D$37,IF($C22="Bagazo",Factores!$D$38,IF($C22="Fibra de palma",Factores!$D$39,IF($C22="Cuesco de palma",Factores!$D$40,IF($C22="Raquis de palma",Factores!$D$41,IF($C22="Cascarilla de Arroz",Factores!$D$42,IF($C22="Borra de Café",Factores!$D$43,IF($C22="Cisco de Café",Factores!$D$44,IF($C22="Leña",Factores!$D$45,IF($C22="Madera Genérico",Factores!$D$46,IF($C22="Madera Eucalipto",Factores!$D$47,IF($C22="Madera Pino",Factores!$D$48,IF($C22="Madera Acacia",Factores!$D$49,IF($C22="Madera Melina",Factores!$D$50,IF($C22="Residuos de llantas",Factores!$D$51,"0")))))))))))))))))))))))))</f>
        <v>0</v>
      </c>
      <c r="F22" s="148">
        <f t="shared" si="1"/>
        <v>0</v>
      </c>
      <c r="G22" s="148" t="str">
        <f>IF($C22="Carbón Genérico",Factores!$E$27,IF($C22="Carbón Guajira - Cesar",Factores!$E$28,IF($C22="Carbón Guajira",Factores!$E$29,IF($C22="Carbón Cundinamarca",Factores!$E$30,IF($C22="Carbón Cauca - Valle del Cauca",Factores!$E$31,IF($C22="Carbón Norte de Santander",Factores!$E$32,IF($C22="Carbón Córdoba-Norte de Antioquia",Factores!$E$33,IF($C22="Carbón Santander",Factores!$E$34,IF($C22="Carbón Santander Sogamoso",Factores!$E$35,IF($C22="Carbón Boyacá",Factores!$E$36,IF($C22="Carbón Antioquia",Factores!$E$37,IF($C22="Bagazo",Factores!$E$38,IF($C22="Fibra de palma",Factores!$E$39,IF($C22="Cuesco de palma",Factores!$E$40,IF($C22="Raquis de palma",Factores!$E$41,IF($C22="Cascarilla de Arroz",Factores!$E$42,IF($C22="Borra de Café",Factores!$E$43,IF($C22="Cisco de Café",Factores!$E$44,IF($C22="Leña",Factores!$E$45,IF($C22="Madera Genérico",Factores!$E$46,IF($C22="Madera Eucalipto",Factores!$E$47,IF($C22="Madera Pino",Factores!$E$48,IF($C22="Madera Acacia",Factores!$E$49,IF($C22="Madera Melina",Factores!$E$50,IF($C22="Residuos de llantas",Factores!$E$51,"0")))))))))))))))))))))))))</f>
        <v>0</v>
      </c>
      <c r="H22" s="148" t="str">
        <f>IF($C22="Carbón Genérico",Factores!$F$27,IF($C22="Carbón Guajira - Cesar",Factores!$F$28,IF($C22="Carbón Guajira",Factores!$F$29,IF($C22="Carbón Cundinamarca",Factores!$F$30,IF($C22="Carbón Cauca - Valle del Cauca",Factores!$F$31,IF($C22="Carbón Norte de Santander",Factores!$F$32,IF($C22="Carbón Córdoba-Norte de Antioquia",Factores!$F$33,IF($C22="Carbón Santander",Factores!$F$34,IF($C22="Carbón Santander Sogamoso",Factores!$F$35,IF($C22="Carbón Boyacá",Factores!$F$36,IF($C22="Carbón Antioquia",Factores!$F$37,IF($C22="Bagazo",Factores!$F$38,IF($C22="Fibra de palma",Factores!$F$39,IF($C22="Cuesco de palma",Factores!$F$40,IF($C22="Raquis de palma",Factores!$F$41,IF($C22="Cascarilla de Arroz",Factores!$F$42,IF($C22="Borra de Café",Factores!$F$43,IF($C22="Cisco de Café",Factores!$F$44,IF($C22="Leña",Factores!$F$45,IF($C22="Madera Genérico",Factores!$F$46,IF($C22="Madera Eucalipto",Factores!$F$47,IF($C22="Madera Pino",Factores!$F$48,IF($C22="Madera Acacia",Factores!$F$49,IF($C22="Madera Melina",Factores!$F$50,IF($C22="Residuos de llantas",Factores!$F$51,"0")))))))))))))))))))))))))</f>
        <v>0</v>
      </c>
      <c r="I22" s="148" t="str">
        <f>IF($C22="Carbón Genérico",Factores!$G$27,IF($C22="Carbón Guajira - Cesar",Factores!$G$28,IF($C22="Carbón Guajira",Factores!$G$29,IF($C22="Carbón Cundinamarca",Factores!$G$30,IF($C22="Carbón Cauca - Valle del Cauca",Factores!$G$31,IF($C22="Carbón Norte de Santander",Factores!$G$32,IF($C22="Carbón Córdoba-Norte de Antioquia",Factores!$G$33,IF($C22="Carbón Santander",Factores!$G$34,IF($C22="Carbón Santander Sogamoso",Factores!$G$35,IF($C22="Carbón Boyacá",Factores!$G$36,IF($C22="Carbón Antioquia",Factores!$G$37,IF($C22="Bagazo",Factores!$G$38,IF($C22="Fibra de palma",Factores!$G$39,IF($C22="Cuesco de palma",Factores!$G$40,IF($C22="Raquis de palma",Factores!$G$41,IF($C22="Cascarilla de Arroz",Factores!$G$42,IF($C22="Borra de Café",Factores!$G$43,IF($C22="Cisco de Café",Factores!$G$44,IF($C22="Leña",Factores!$G$45,IF($C22="Madera Genérico",Factores!$G$46,IF($C22="Madera Eucalipto",Factores!$G$47,IF($C22="Madera Pino",Factores!$G$48,IF($C22="Madera Acacia",Factores!$G$49,IF($C22="Madera Melina",Factores!$G$50,IF($C22="Residuos de llantas",Factores!$G$51,"0")))))))))))))))))))))))))</f>
        <v>0</v>
      </c>
      <c r="J22" s="148" t="str">
        <f>IF($C22="Carbón Genérico",Factores!$H$27,IF($C22="Carbón Guajira - Cesar",Factores!$H$28,IF($C22="Carbón Guajira",Factores!$H$29,IF($C22="Carbón Cundinamarca",Factores!$H$30,IF($C22="Carbón Cauca - Valle del Cauca",Factores!$H$31,IF($C22="Carbón Norte de Santander",Factores!$H$32,IF($C22="Carbón Córdoba-Norte de Antioquia",Factores!$H$33,IF($C22="Carbón Santander",Factores!$H$34,IF($C22="Carbón Santander Sogamoso",Factores!$H$35,IF($C22="Carbón Boyacá",Factores!$H$36,IF($C22="Carbón Antioquia",Factores!$H$37,IF($C22="Bagazo",Factores!$H$38,IF($C22="Fibra de palma",Factores!$H$39,IF($C22="Cuesco de palma",Factores!$H$40,IF($C22="Raquis de palma",Factores!$H$41,IF($C22="Cascarilla de Arroz",Factores!$H$42,IF($C22="Borra de Café",Factores!$H$43,IF($C22="Cisco de Café",Factores!$H$44,IF($C22="Leña",Factores!$H$45,IF($C22="Madera Genérico",Factores!$H$46,IF($C22="Madera Eucalipto",Factores!$H$47,IF($C22="Madera Pino",Factores!$H$48,IF($C22="Madera Acacia",Factores!$H$49,IF($C22="Madera Melina",Factores!$H$50,IF($C22="Residuos de llantas",Factores!$H$51,"0")))))))))))))))))))))))))</f>
        <v>0</v>
      </c>
      <c r="K22" s="148">
        <f t="shared" si="2"/>
        <v>0</v>
      </c>
      <c r="L22" s="148">
        <f t="shared" si="3"/>
        <v>0</v>
      </c>
      <c r="M22" s="148">
        <f t="shared" si="4"/>
        <v>0</v>
      </c>
      <c r="N22" s="148">
        <f t="shared" si="5"/>
        <v>0</v>
      </c>
      <c r="O22" s="125"/>
    </row>
    <row r="23" ht="15.75" customHeight="1">
      <c r="B23" s="146">
        <v>20.0</v>
      </c>
      <c r="C23" s="150"/>
      <c r="D23" s="119"/>
      <c r="E23" s="148" t="str">
        <f>IF($C23="Carbón Genérico",Factores!$D$27,IF($C23="Carbón Guajira - Cesar",Factores!$D$28,IF($C23="Carbón Guajira",Factores!$D$29,IF($C23="Carbón Cundinamarca",Factores!$D$30,IF($C23="Carbón Cauca - Valle del Cauca",Factores!$D$31,IF($C23="Carbón Norte de Santander",Factores!$D$32,IF($C23="Carbón Córdoba-Norte de Antioquia",Factores!$D$33,IF($C23="Carbón Santander",Factores!$D$34,IF($C23="Carbón Santander Sogamoso",Factores!$D$35,IF($C23="Carbón Boyacá",Factores!$D$36,IF($C23="Carbón Antioquia",Factores!$D$37,IF($C23="Bagazo",Factores!$D$38,IF($C23="Fibra de palma",Factores!$D$39,IF($C23="Cuesco de palma",Factores!$D$40,IF($C23="Raquis de palma",Factores!$D$41,IF($C23="Cascarilla de Arroz",Factores!$D$42,IF($C23="Borra de Café",Factores!$D$43,IF($C23="Cisco de Café",Factores!$D$44,IF($C23="Leña",Factores!$D$45,IF($C23="Madera Genérico",Factores!$D$46,IF($C23="Madera Eucalipto",Factores!$D$47,IF($C23="Madera Pino",Factores!$D$48,IF($C23="Madera Acacia",Factores!$D$49,IF($C23="Madera Melina",Factores!$D$50,IF($C23="Residuos de llantas",Factores!$D$51,"0")))))))))))))))))))))))))</f>
        <v>0</v>
      </c>
      <c r="F23" s="148">
        <f t="shared" si="1"/>
        <v>0</v>
      </c>
      <c r="G23" s="148" t="str">
        <f>IF($C23="Carbón Genérico",Factores!$E$27,IF($C23="Carbón Guajira - Cesar",Factores!$E$28,IF($C23="Carbón Guajira",Factores!$E$29,IF($C23="Carbón Cundinamarca",Factores!$E$30,IF($C23="Carbón Cauca - Valle del Cauca",Factores!$E$31,IF($C23="Carbón Norte de Santander",Factores!$E$32,IF($C23="Carbón Córdoba-Norte de Antioquia",Factores!$E$33,IF($C23="Carbón Santander",Factores!$E$34,IF($C23="Carbón Santander Sogamoso",Factores!$E$35,IF($C23="Carbón Boyacá",Factores!$E$36,IF($C23="Carbón Antioquia",Factores!$E$37,IF($C23="Bagazo",Factores!$E$38,IF($C23="Fibra de palma",Factores!$E$39,IF($C23="Cuesco de palma",Factores!$E$40,IF($C23="Raquis de palma",Factores!$E$41,IF($C23="Cascarilla de Arroz",Factores!$E$42,IF($C23="Borra de Café",Factores!$E$43,IF($C23="Cisco de Café",Factores!$E$44,IF($C23="Leña",Factores!$E$45,IF($C23="Madera Genérico",Factores!$E$46,IF($C23="Madera Eucalipto",Factores!$E$47,IF($C23="Madera Pino",Factores!$E$48,IF($C23="Madera Acacia",Factores!$E$49,IF($C23="Madera Melina",Factores!$E$50,IF($C23="Residuos de llantas",Factores!$E$51,"0")))))))))))))))))))))))))</f>
        <v>0</v>
      </c>
      <c r="H23" s="148" t="str">
        <f>IF($C23="Carbón Genérico",Factores!$F$27,IF($C23="Carbón Guajira - Cesar",Factores!$F$28,IF($C23="Carbón Guajira",Factores!$F$29,IF($C23="Carbón Cundinamarca",Factores!$F$30,IF($C23="Carbón Cauca - Valle del Cauca",Factores!$F$31,IF($C23="Carbón Norte de Santander",Factores!$F$32,IF($C23="Carbón Córdoba-Norte de Antioquia",Factores!$F$33,IF($C23="Carbón Santander",Factores!$F$34,IF($C23="Carbón Santander Sogamoso",Factores!$F$35,IF($C23="Carbón Boyacá",Factores!$F$36,IF($C23="Carbón Antioquia",Factores!$F$37,IF($C23="Bagazo",Factores!$F$38,IF($C23="Fibra de palma",Factores!$F$39,IF($C23="Cuesco de palma",Factores!$F$40,IF($C23="Raquis de palma",Factores!$F$41,IF($C23="Cascarilla de Arroz",Factores!$F$42,IF($C23="Borra de Café",Factores!$F$43,IF($C23="Cisco de Café",Factores!$F$44,IF($C23="Leña",Factores!$F$45,IF($C23="Madera Genérico",Factores!$F$46,IF($C23="Madera Eucalipto",Factores!$F$47,IF($C23="Madera Pino",Factores!$F$48,IF($C23="Madera Acacia",Factores!$F$49,IF($C23="Madera Melina",Factores!$F$50,IF($C23="Residuos de llantas",Factores!$F$51,"0")))))))))))))))))))))))))</f>
        <v>0</v>
      </c>
      <c r="I23" s="148" t="str">
        <f>IF($C23="Carbón Genérico",Factores!$G$27,IF($C23="Carbón Guajira - Cesar",Factores!$G$28,IF($C23="Carbón Guajira",Factores!$G$29,IF($C23="Carbón Cundinamarca",Factores!$G$30,IF($C23="Carbón Cauca - Valle del Cauca",Factores!$G$31,IF($C23="Carbón Norte de Santander",Factores!$G$32,IF($C23="Carbón Córdoba-Norte de Antioquia",Factores!$G$33,IF($C23="Carbón Santander",Factores!$G$34,IF($C23="Carbón Santander Sogamoso",Factores!$G$35,IF($C23="Carbón Boyacá",Factores!$G$36,IF($C23="Carbón Antioquia",Factores!$G$37,IF($C23="Bagazo",Factores!$G$38,IF($C23="Fibra de palma",Factores!$G$39,IF($C23="Cuesco de palma",Factores!$G$40,IF($C23="Raquis de palma",Factores!$G$41,IF($C23="Cascarilla de Arroz",Factores!$G$42,IF($C23="Borra de Café",Factores!$G$43,IF($C23="Cisco de Café",Factores!$G$44,IF($C23="Leña",Factores!$G$45,IF($C23="Madera Genérico",Factores!$G$46,IF($C23="Madera Eucalipto",Factores!$G$47,IF($C23="Madera Pino",Factores!$G$48,IF($C23="Madera Acacia",Factores!$G$49,IF($C23="Madera Melina",Factores!$G$50,IF($C23="Residuos de llantas",Factores!$G$51,"0")))))))))))))))))))))))))</f>
        <v>0</v>
      </c>
      <c r="J23" s="148" t="str">
        <f>IF($C23="Carbón Genérico",Factores!$H$27,IF($C23="Carbón Guajira - Cesar",Factores!$H$28,IF($C23="Carbón Guajira",Factores!$H$29,IF($C23="Carbón Cundinamarca",Factores!$H$30,IF($C23="Carbón Cauca - Valle del Cauca",Factores!$H$31,IF($C23="Carbón Norte de Santander",Factores!$H$32,IF($C23="Carbón Córdoba-Norte de Antioquia",Factores!$H$33,IF($C23="Carbón Santander",Factores!$H$34,IF($C23="Carbón Santander Sogamoso",Factores!$H$35,IF($C23="Carbón Boyacá",Factores!$H$36,IF($C23="Carbón Antioquia",Factores!$H$37,IF($C23="Bagazo",Factores!$H$38,IF($C23="Fibra de palma",Factores!$H$39,IF($C23="Cuesco de palma",Factores!$H$40,IF($C23="Raquis de palma",Factores!$H$41,IF($C23="Cascarilla de Arroz",Factores!$H$42,IF($C23="Borra de Café",Factores!$H$43,IF($C23="Cisco de Café",Factores!$H$44,IF($C23="Leña",Factores!$H$45,IF($C23="Madera Genérico",Factores!$H$46,IF($C23="Madera Eucalipto",Factores!$H$47,IF($C23="Madera Pino",Factores!$H$48,IF($C23="Madera Acacia",Factores!$H$49,IF($C23="Madera Melina",Factores!$H$50,IF($C23="Residuos de llantas",Factores!$H$51,"0")))))))))))))))))))))))))</f>
        <v>0</v>
      </c>
      <c r="K23" s="148">
        <f t="shared" si="2"/>
        <v>0</v>
      </c>
      <c r="L23" s="148">
        <f t="shared" si="3"/>
        <v>0</v>
      </c>
      <c r="M23" s="148">
        <f t="shared" si="4"/>
        <v>0</v>
      </c>
      <c r="N23" s="148">
        <f t="shared" si="5"/>
        <v>0</v>
      </c>
      <c r="O23" s="125"/>
    </row>
    <row r="24" ht="15.75" customHeight="1">
      <c r="B24" s="146">
        <v>21.0</v>
      </c>
      <c r="C24" s="150"/>
      <c r="D24" s="119"/>
      <c r="E24" s="148" t="str">
        <f>IF($C24="Carbón Genérico",Factores!$D$27,IF($C24="Carbón Guajira - Cesar",Factores!$D$28,IF($C24="Carbón Guajira",Factores!$D$29,IF($C24="Carbón Cundinamarca",Factores!$D$30,IF($C24="Carbón Cauca - Valle del Cauca",Factores!$D$31,IF($C24="Carbón Norte de Santander",Factores!$D$32,IF($C24="Carbón Córdoba-Norte de Antioquia",Factores!$D$33,IF($C24="Carbón Santander",Factores!$D$34,IF($C24="Carbón Santander Sogamoso",Factores!$D$35,IF($C24="Carbón Boyacá",Factores!$D$36,IF($C24="Carbón Antioquia",Factores!$D$37,IF($C24="Bagazo",Factores!$D$38,IF($C24="Fibra de palma",Factores!$D$39,IF($C24="Cuesco de palma",Factores!$D$40,IF($C24="Raquis de palma",Factores!$D$41,IF($C24="Cascarilla de Arroz",Factores!$D$42,IF($C24="Borra de Café",Factores!$D$43,IF($C24="Cisco de Café",Factores!$D$44,IF($C24="Leña",Factores!$D$45,IF($C24="Madera Genérico",Factores!$D$46,IF($C24="Madera Eucalipto",Factores!$D$47,IF($C24="Madera Pino",Factores!$D$48,IF($C24="Madera Acacia",Factores!$D$49,IF($C24="Madera Melina",Factores!$D$50,IF($C24="Residuos de llantas",Factores!$D$51,"0")))))))))))))))))))))))))</f>
        <v>0</v>
      </c>
      <c r="F24" s="148">
        <f t="shared" si="1"/>
        <v>0</v>
      </c>
      <c r="G24" s="148" t="str">
        <f>IF($C24="Carbón Genérico",Factores!$E$27,IF($C24="Carbón Guajira - Cesar",Factores!$E$28,IF($C24="Carbón Guajira",Factores!$E$29,IF($C24="Carbón Cundinamarca",Factores!$E$30,IF($C24="Carbón Cauca - Valle del Cauca",Factores!$E$31,IF($C24="Carbón Norte de Santander",Factores!$E$32,IF($C24="Carbón Córdoba-Norte de Antioquia",Factores!$E$33,IF($C24="Carbón Santander",Factores!$E$34,IF($C24="Carbón Santander Sogamoso",Factores!$E$35,IF($C24="Carbón Boyacá",Factores!$E$36,IF($C24="Carbón Antioquia",Factores!$E$37,IF($C24="Bagazo",Factores!$E$38,IF($C24="Fibra de palma",Factores!$E$39,IF($C24="Cuesco de palma",Factores!$E$40,IF($C24="Raquis de palma",Factores!$E$41,IF($C24="Cascarilla de Arroz",Factores!$E$42,IF($C24="Borra de Café",Factores!$E$43,IF($C24="Cisco de Café",Factores!$E$44,IF($C24="Leña",Factores!$E$45,IF($C24="Madera Genérico",Factores!$E$46,IF($C24="Madera Eucalipto",Factores!$E$47,IF($C24="Madera Pino",Factores!$E$48,IF($C24="Madera Acacia",Factores!$E$49,IF($C24="Madera Melina",Factores!$E$50,IF($C24="Residuos de llantas",Factores!$E$51,"0")))))))))))))))))))))))))</f>
        <v>0</v>
      </c>
      <c r="H24" s="148" t="str">
        <f>IF($C24="Carbón Genérico",Factores!$F$27,IF($C24="Carbón Guajira - Cesar",Factores!$F$28,IF($C24="Carbón Guajira",Factores!$F$29,IF($C24="Carbón Cundinamarca",Factores!$F$30,IF($C24="Carbón Cauca - Valle del Cauca",Factores!$F$31,IF($C24="Carbón Norte de Santander",Factores!$F$32,IF($C24="Carbón Córdoba-Norte de Antioquia",Factores!$F$33,IF($C24="Carbón Santander",Factores!$F$34,IF($C24="Carbón Santander Sogamoso",Factores!$F$35,IF($C24="Carbón Boyacá",Factores!$F$36,IF($C24="Carbón Antioquia",Factores!$F$37,IF($C24="Bagazo",Factores!$F$38,IF($C24="Fibra de palma",Factores!$F$39,IF($C24="Cuesco de palma",Factores!$F$40,IF($C24="Raquis de palma",Factores!$F$41,IF($C24="Cascarilla de Arroz",Factores!$F$42,IF($C24="Borra de Café",Factores!$F$43,IF($C24="Cisco de Café",Factores!$F$44,IF($C24="Leña",Factores!$F$45,IF($C24="Madera Genérico",Factores!$F$46,IF($C24="Madera Eucalipto",Factores!$F$47,IF($C24="Madera Pino",Factores!$F$48,IF($C24="Madera Acacia",Factores!$F$49,IF($C24="Madera Melina",Factores!$F$50,IF($C24="Residuos de llantas",Factores!$F$51,"0")))))))))))))))))))))))))</f>
        <v>0</v>
      </c>
      <c r="I24" s="148" t="str">
        <f>IF($C24="Carbón Genérico",Factores!$G$27,IF($C24="Carbón Guajira - Cesar",Factores!$G$28,IF($C24="Carbón Guajira",Factores!$G$29,IF($C24="Carbón Cundinamarca",Factores!$G$30,IF($C24="Carbón Cauca - Valle del Cauca",Factores!$G$31,IF($C24="Carbón Norte de Santander",Factores!$G$32,IF($C24="Carbón Córdoba-Norte de Antioquia",Factores!$G$33,IF($C24="Carbón Santander",Factores!$G$34,IF($C24="Carbón Santander Sogamoso",Factores!$G$35,IF($C24="Carbón Boyacá",Factores!$G$36,IF($C24="Carbón Antioquia",Factores!$G$37,IF($C24="Bagazo",Factores!$G$38,IF($C24="Fibra de palma",Factores!$G$39,IF($C24="Cuesco de palma",Factores!$G$40,IF($C24="Raquis de palma",Factores!$G$41,IF($C24="Cascarilla de Arroz",Factores!$G$42,IF($C24="Borra de Café",Factores!$G$43,IF($C24="Cisco de Café",Factores!$G$44,IF($C24="Leña",Factores!$G$45,IF($C24="Madera Genérico",Factores!$G$46,IF($C24="Madera Eucalipto",Factores!$G$47,IF($C24="Madera Pino",Factores!$G$48,IF($C24="Madera Acacia",Factores!$G$49,IF($C24="Madera Melina",Factores!$G$50,IF($C24="Residuos de llantas",Factores!$G$51,"0")))))))))))))))))))))))))</f>
        <v>0</v>
      </c>
      <c r="J24" s="148" t="str">
        <f>IF($C24="Carbón Genérico",Factores!$H$27,IF($C24="Carbón Guajira - Cesar",Factores!$H$28,IF($C24="Carbón Guajira",Factores!$H$29,IF($C24="Carbón Cundinamarca",Factores!$H$30,IF($C24="Carbón Cauca - Valle del Cauca",Factores!$H$31,IF($C24="Carbón Norte de Santander",Factores!$H$32,IF($C24="Carbón Córdoba-Norte de Antioquia",Factores!$H$33,IF($C24="Carbón Santander",Factores!$H$34,IF($C24="Carbón Santander Sogamoso",Factores!$H$35,IF($C24="Carbón Boyacá",Factores!$H$36,IF($C24="Carbón Antioquia",Factores!$H$37,IF($C24="Bagazo",Factores!$H$38,IF($C24="Fibra de palma",Factores!$H$39,IF($C24="Cuesco de palma",Factores!$H$40,IF($C24="Raquis de palma",Factores!$H$41,IF($C24="Cascarilla de Arroz",Factores!$H$42,IF($C24="Borra de Café",Factores!$H$43,IF($C24="Cisco de Café",Factores!$H$44,IF($C24="Leña",Factores!$H$45,IF($C24="Madera Genérico",Factores!$H$46,IF($C24="Madera Eucalipto",Factores!$H$47,IF($C24="Madera Pino",Factores!$H$48,IF($C24="Madera Acacia",Factores!$H$49,IF($C24="Madera Melina",Factores!$H$50,IF($C24="Residuos de llantas",Factores!$H$51,"0")))))))))))))))))))))))))</f>
        <v>0</v>
      </c>
      <c r="K24" s="148">
        <f t="shared" si="2"/>
        <v>0</v>
      </c>
      <c r="L24" s="148">
        <f t="shared" si="3"/>
        <v>0</v>
      </c>
      <c r="M24" s="148">
        <f t="shared" si="4"/>
        <v>0</v>
      </c>
      <c r="N24" s="148">
        <f t="shared" si="5"/>
        <v>0</v>
      </c>
      <c r="O24" s="125"/>
    </row>
    <row r="25" ht="15.75" customHeight="1">
      <c r="B25" s="146">
        <v>22.0</v>
      </c>
      <c r="C25" s="150"/>
      <c r="D25" s="119"/>
      <c r="E25" s="148" t="str">
        <f>IF($C25="Carbón Genérico",Factores!$D$27,IF($C25="Carbón Guajira - Cesar",Factores!$D$28,IF($C25="Carbón Guajira",Factores!$D$29,IF($C25="Carbón Cundinamarca",Factores!$D$30,IF($C25="Carbón Cauca - Valle del Cauca",Factores!$D$31,IF($C25="Carbón Norte de Santander",Factores!$D$32,IF($C25="Carbón Córdoba-Norte de Antioquia",Factores!$D$33,IF($C25="Carbón Santander",Factores!$D$34,IF($C25="Carbón Santander Sogamoso",Factores!$D$35,IF($C25="Carbón Boyacá",Factores!$D$36,IF($C25="Carbón Antioquia",Factores!$D$37,IF($C25="Bagazo",Factores!$D$38,IF($C25="Fibra de palma",Factores!$D$39,IF($C25="Cuesco de palma",Factores!$D$40,IF($C25="Raquis de palma",Factores!$D$41,IF($C25="Cascarilla de Arroz",Factores!$D$42,IF($C25="Borra de Café",Factores!$D$43,IF($C25="Cisco de Café",Factores!$D$44,IF($C25="Leña",Factores!$D$45,IF($C25="Madera Genérico",Factores!$D$46,IF($C25="Madera Eucalipto",Factores!$D$47,IF($C25="Madera Pino",Factores!$D$48,IF($C25="Madera Acacia",Factores!$D$49,IF($C25="Madera Melina",Factores!$D$50,IF($C25="Residuos de llantas",Factores!$D$51,"0")))))))))))))))))))))))))</f>
        <v>0</v>
      </c>
      <c r="F25" s="148">
        <f t="shared" si="1"/>
        <v>0</v>
      </c>
      <c r="G25" s="148" t="str">
        <f>IF($C25="Carbón Genérico",Factores!$E$27,IF($C25="Carbón Guajira - Cesar",Factores!$E$28,IF($C25="Carbón Guajira",Factores!$E$29,IF($C25="Carbón Cundinamarca",Factores!$E$30,IF($C25="Carbón Cauca - Valle del Cauca",Factores!$E$31,IF($C25="Carbón Norte de Santander",Factores!$E$32,IF($C25="Carbón Córdoba-Norte de Antioquia",Factores!$E$33,IF($C25="Carbón Santander",Factores!$E$34,IF($C25="Carbón Santander Sogamoso",Factores!$E$35,IF($C25="Carbón Boyacá",Factores!$E$36,IF($C25="Carbón Antioquia",Factores!$E$37,IF($C25="Bagazo",Factores!$E$38,IF($C25="Fibra de palma",Factores!$E$39,IF($C25="Cuesco de palma",Factores!$E$40,IF($C25="Raquis de palma",Factores!$E$41,IF($C25="Cascarilla de Arroz",Factores!$E$42,IF($C25="Borra de Café",Factores!$E$43,IF($C25="Cisco de Café",Factores!$E$44,IF($C25="Leña",Factores!$E$45,IF($C25="Madera Genérico",Factores!$E$46,IF($C25="Madera Eucalipto",Factores!$E$47,IF($C25="Madera Pino",Factores!$E$48,IF($C25="Madera Acacia",Factores!$E$49,IF($C25="Madera Melina",Factores!$E$50,IF($C25="Residuos de llantas",Factores!$E$51,"0")))))))))))))))))))))))))</f>
        <v>0</v>
      </c>
      <c r="H25" s="148" t="str">
        <f>IF($C25="Carbón Genérico",Factores!$F$27,IF($C25="Carbón Guajira - Cesar",Factores!$F$28,IF($C25="Carbón Guajira",Factores!$F$29,IF($C25="Carbón Cundinamarca",Factores!$F$30,IF($C25="Carbón Cauca - Valle del Cauca",Factores!$F$31,IF($C25="Carbón Norte de Santander",Factores!$F$32,IF($C25="Carbón Córdoba-Norte de Antioquia",Factores!$F$33,IF($C25="Carbón Santander",Factores!$F$34,IF($C25="Carbón Santander Sogamoso",Factores!$F$35,IF($C25="Carbón Boyacá",Factores!$F$36,IF($C25="Carbón Antioquia",Factores!$F$37,IF($C25="Bagazo",Factores!$F$38,IF($C25="Fibra de palma",Factores!$F$39,IF($C25="Cuesco de palma",Factores!$F$40,IF($C25="Raquis de palma",Factores!$F$41,IF($C25="Cascarilla de Arroz",Factores!$F$42,IF($C25="Borra de Café",Factores!$F$43,IF($C25="Cisco de Café",Factores!$F$44,IF($C25="Leña",Factores!$F$45,IF($C25="Madera Genérico",Factores!$F$46,IF($C25="Madera Eucalipto",Factores!$F$47,IF($C25="Madera Pino",Factores!$F$48,IF($C25="Madera Acacia",Factores!$F$49,IF($C25="Madera Melina",Factores!$F$50,IF($C25="Residuos de llantas",Factores!$F$51,"0")))))))))))))))))))))))))</f>
        <v>0</v>
      </c>
      <c r="I25" s="148" t="str">
        <f>IF($C25="Carbón Genérico",Factores!$G$27,IF($C25="Carbón Guajira - Cesar",Factores!$G$28,IF($C25="Carbón Guajira",Factores!$G$29,IF($C25="Carbón Cundinamarca",Factores!$G$30,IF($C25="Carbón Cauca - Valle del Cauca",Factores!$G$31,IF($C25="Carbón Norte de Santander",Factores!$G$32,IF($C25="Carbón Córdoba-Norte de Antioquia",Factores!$G$33,IF($C25="Carbón Santander",Factores!$G$34,IF($C25="Carbón Santander Sogamoso",Factores!$G$35,IF($C25="Carbón Boyacá",Factores!$G$36,IF($C25="Carbón Antioquia",Factores!$G$37,IF($C25="Bagazo",Factores!$G$38,IF($C25="Fibra de palma",Factores!$G$39,IF($C25="Cuesco de palma",Factores!$G$40,IF($C25="Raquis de palma",Factores!$G$41,IF($C25="Cascarilla de Arroz",Factores!$G$42,IF($C25="Borra de Café",Factores!$G$43,IF($C25="Cisco de Café",Factores!$G$44,IF($C25="Leña",Factores!$G$45,IF($C25="Madera Genérico",Factores!$G$46,IF($C25="Madera Eucalipto",Factores!$G$47,IF($C25="Madera Pino",Factores!$G$48,IF($C25="Madera Acacia",Factores!$G$49,IF($C25="Madera Melina",Factores!$G$50,IF($C25="Residuos de llantas",Factores!$G$51,"0")))))))))))))))))))))))))</f>
        <v>0</v>
      </c>
      <c r="J25" s="148" t="str">
        <f>IF($C25="Carbón Genérico",Factores!$H$27,IF($C25="Carbón Guajira - Cesar",Factores!$H$28,IF($C25="Carbón Guajira",Factores!$H$29,IF($C25="Carbón Cundinamarca",Factores!$H$30,IF($C25="Carbón Cauca - Valle del Cauca",Factores!$H$31,IF($C25="Carbón Norte de Santander",Factores!$H$32,IF($C25="Carbón Córdoba-Norte de Antioquia",Factores!$H$33,IF($C25="Carbón Santander",Factores!$H$34,IF($C25="Carbón Santander Sogamoso",Factores!$H$35,IF($C25="Carbón Boyacá",Factores!$H$36,IF($C25="Carbón Antioquia",Factores!$H$37,IF($C25="Bagazo",Factores!$H$38,IF($C25="Fibra de palma",Factores!$H$39,IF($C25="Cuesco de palma",Factores!$H$40,IF($C25="Raquis de palma",Factores!$H$41,IF($C25="Cascarilla de Arroz",Factores!$H$42,IF($C25="Borra de Café",Factores!$H$43,IF($C25="Cisco de Café",Factores!$H$44,IF($C25="Leña",Factores!$H$45,IF($C25="Madera Genérico",Factores!$H$46,IF($C25="Madera Eucalipto",Factores!$H$47,IF($C25="Madera Pino",Factores!$H$48,IF($C25="Madera Acacia",Factores!$H$49,IF($C25="Madera Melina",Factores!$H$50,IF($C25="Residuos de llantas",Factores!$H$51,"0")))))))))))))))))))))))))</f>
        <v>0</v>
      </c>
      <c r="K25" s="148">
        <f t="shared" si="2"/>
        <v>0</v>
      </c>
      <c r="L25" s="148">
        <f t="shared" si="3"/>
        <v>0</v>
      </c>
      <c r="M25" s="148">
        <f t="shared" si="4"/>
        <v>0</v>
      </c>
      <c r="N25" s="148">
        <f t="shared" si="5"/>
        <v>0</v>
      </c>
      <c r="O25" s="125"/>
    </row>
    <row r="26" ht="15.75" customHeight="1">
      <c r="B26" s="146">
        <v>23.0</v>
      </c>
      <c r="C26" s="150"/>
      <c r="D26" s="119"/>
      <c r="E26" s="148" t="str">
        <f>IF($C26="Carbón Genérico",Factores!$D$27,IF($C26="Carbón Guajira - Cesar",Factores!$D$28,IF($C26="Carbón Guajira",Factores!$D$29,IF($C26="Carbón Cundinamarca",Factores!$D$30,IF($C26="Carbón Cauca - Valle del Cauca",Factores!$D$31,IF($C26="Carbón Norte de Santander",Factores!$D$32,IF($C26="Carbón Córdoba-Norte de Antioquia",Factores!$D$33,IF($C26="Carbón Santander",Factores!$D$34,IF($C26="Carbón Santander Sogamoso",Factores!$D$35,IF($C26="Carbón Boyacá",Factores!$D$36,IF($C26="Carbón Antioquia",Factores!$D$37,IF($C26="Bagazo",Factores!$D$38,IF($C26="Fibra de palma",Factores!$D$39,IF($C26="Cuesco de palma",Factores!$D$40,IF($C26="Raquis de palma",Factores!$D$41,IF($C26="Cascarilla de Arroz",Factores!$D$42,IF($C26="Borra de Café",Factores!$D$43,IF($C26="Cisco de Café",Factores!$D$44,IF($C26="Leña",Factores!$D$45,IF($C26="Madera Genérico",Factores!$D$46,IF($C26="Madera Eucalipto",Factores!$D$47,IF($C26="Madera Pino",Factores!$D$48,IF($C26="Madera Acacia",Factores!$D$49,IF($C26="Madera Melina",Factores!$D$50,IF($C26="Residuos de llantas",Factores!$D$51,"0")))))))))))))))))))))))))</f>
        <v>0</v>
      </c>
      <c r="F26" s="148">
        <f t="shared" si="1"/>
        <v>0</v>
      </c>
      <c r="G26" s="148" t="str">
        <f>IF($C26="Carbón Genérico",Factores!$E$27,IF($C26="Carbón Guajira - Cesar",Factores!$E$28,IF($C26="Carbón Guajira",Factores!$E$29,IF($C26="Carbón Cundinamarca",Factores!$E$30,IF($C26="Carbón Cauca - Valle del Cauca",Factores!$E$31,IF($C26="Carbón Norte de Santander",Factores!$E$32,IF($C26="Carbón Córdoba-Norte de Antioquia",Factores!$E$33,IF($C26="Carbón Santander",Factores!$E$34,IF($C26="Carbón Santander Sogamoso",Factores!$E$35,IF($C26="Carbón Boyacá",Factores!$E$36,IF($C26="Carbón Antioquia",Factores!$E$37,IF($C26="Bagazo",Factores!$E$38,IF($C26="Fibra de palma",Factores!$E$39,IF($C26="Cuesco de palma",Factores!$E$40,IF($C26="Raquis de palma",Factores!$E$41,IF($C26="Cascarilla de Arroz",Factores!$E$42,IF($C26="Borra de Café",Factores!$E$43,IF($C26="Cisco de Café",Factores!$E$44,IF($C26="Leña",Factores!$E$45,IF($C26="Madera Genérico",Factores!$E$46,IF($C26="Madera Eucalipto",Factores!$E$47,IF($C26="Madera Pino",Factores!$E$48,IF($C26="Madera Acacia",Factores!$E$49,IF($C26="Madera Melina",Factores!$E$50,IF($C26="Residuos de llantas",Factores!$E$51,"0")))))))))))))))))))))))))</f>
        <v>0</v>
      </c>
      <c r="H26" s="148" t="str">
        <f>IF($C26="Carbón Genérico",Factores!$F$27,IF($C26="Carbón Guajira - Cesar",Factores!$F$28,IF($C26="Carbón Guajira",Factores!$F$29,IF($C26="Carbón Cundinamarca",Factores!$F$30,IF($C26="Carbón Cauca - Valle del Cauca",Factores!$F$31,IF($C26="Carbón Norte de Santander",Factores!$F$32,IF($C26="Carbón Córdoba-Norte de Antioquia",Factores!$F$33,IF($C26="Carbón Santander",Factores!$F$34,IF($C26="Carbón Santander Sogamoso",Factores!$F$35,IF($C26="Carbón Boyacá",Factores!$F$36,IF($C26="Carbón Antioquia",Factores!$F$37,IF($C26="Bagazo",Factores!$F$38,IF($C26="Fibra de palma",Factores!$F$39,IF($C26="Cuesco de palma",Factores!$F$40,IF($C26="Raquis de palma",Factores!$F$41,IF($C26="Cascarilla de Arroz",Factores!$F$42,IF($C26="Borra de Café",Factores!$F$43,IF($C26="Cisco de Café",Factores!$F$44,IF($C26="Leña",Factores!$F$45,IF($C26="Madera Genérico",Factores!$F$46,IF($C26="Madera Eucalipto",Factores!$F$47,IF($C26="Madera Pino",Factores!$F$48,IF($C26="Madera Acacia",Factores!$F$49,IF($C26="Madera Melina",Factores!$F$50,IF($C26="Residuos de llantas",Factores!$F$51,"0")))))))))))))))))))))))))</f>
        <v>0</v>
      </c>
      <c r="I26" s="148" t="str">
        <f>IF($C26="Carbón Genérico",Factores!$G$27,IF($C26="Carbón Guajira - Cesar",Factores!$G$28,IF($C26="Carbón Guajira",Factores!$G$29,IF($C26="Carbón Cundinamarca",Factores!$G$30,IF($C26="Carbón Cauca - Valle del Cauca",Factores!$G$31,IF($C26="Carbón Norte de Santander",Factores!$G$32,IF($C26="Carbón Córdoba-Norte de Antioquia",Factores!$G$33,IF($C26="Carbón Santander",Factores!$G$34,IF($C26="Carbón Santander Sogamoso",Factores!$G$35,IF($C26="Carbón Boyacá",Factores!$G$36,IF($C26="Carbón Antioquia",Factores!$G$37,IF($C26="Bagazo",Factores!$G$38,IF($C26="Fibra de palma",Factores!$G$39,IF($C26="Cuesco de palma",Factores!$G$40,IF($C26="Raquis de palma",Factores!$G$41,IF($C26="Cascarilla de Arroz",Factores!$G$42,IF($C26="Borra de Café",Factores!$G$43,IF($C26="Cisco de Café",Factores!$G$44,IF($C26="Leña",Factores!$G$45,IF($C26="Madera Genérico",Factores!$G$46,IF($C26="Madera Eucalipto",Factores!$G$47,IF($C26="Madera Pino",Factores!$G$48,IF($C26="Madera Acacia",Factores!$G$49,IF($C26="Madera Melina",Factores!$G$50,IF($C26="Residuos de llantas",Factores!$G$51,"0")))))))))))))))))))))))))</f>
        <v>0</v>
      </c>
      <c r="J26" s="148" t="str">
        <f>IF($C26="Carbón Genérico",Factores!$H$27,IF($C26="Carbón Guajira - Cesar",Factores!$H$28,IF($C26="Carbón Guajira",Factores!$H$29,IF($C26="Carbón Cundinamarca",Factores!$H$30,IF($C26="Carbón Cauca - Valle del Cauca",Factores!$H$31,IF($C26="Carbón Norte de Santander",Factores!$H$32,IF($C26="Carbón Córdoba-Norte de Antioquia",Factores!$H$33,IF($C26="Carbón Santander",Factores!$H$34,IF($C26="Carbón Santander Sogamoso",Factores!$H$35,IF($C26="Carbón Boyacá",Factores!$H$36,IF($C26="Carbón Antioquia",Factores!$H$37,IF($C26="Bagazo",Factores!$H$38,IF($C26="Fibra de palma",Factores!$H$39,IF($C26="Cuesco de palma",Factores!$H$40,IF($C26="Raquis de palma",Factores!$H$41,IF($C26="Cascarilla de Arroz",Factores!$H$42,IF($C26="Borra de Café",Factores!$H$43,IF($C26="Cisco de Café",Factores!$H$44,IF($C26="Leña",Factores!$H$45,IF($C26="Madera Genérico",Factores!$H$46,IF($C26="Madera Eucalipto",Factores!$H$47,IF($C26="Madera Pino",Factores!$H$48,IF($C26="Madera Acacia",Factores!$H$49,IF($C26="Madera Melina",Factores!$H$50,IF($C26="Residuos de llantas",Factores!$H$51,"0")))))))))))))))))))))))))</f>
        <v>0</v>
      </c>
      <c r="K26" s="148">
        <f t="shared" si="2"/>
        <v>0</v>
      </c>
      <c r="L26" s="148">
        <f t="shared" si="3"/>
        <v>0</v>
      </c>
      <c r="M26" s="148">
        <f t="shared" si="4"/>
        <v>0</v>
      </c>
      <c r="N26" s="148">
        <f t="shared" si="5"/>
        <v>0</v>
      </c>
      <c r="O26" s="125"/>
    </row>
    <row r="27" ht="15.75" customHeight="1">
      <c r="B27" s="146">
        <v>24.0</v>
      </c>
      <c r="C27" s="150"/>
      <c r="D27" s="119"/>
      <c r="E27" s="148" t="str">
        <f>IF($C27="Carbón Genérico",Factores!$D$27,IF($C27="Carbón Guajira - Cesar",Factores!$D$28,IF($C27="Carbón Guajira",Factores!$D$29,IF($C27="Carbón Cundinamarca",Factores!$D$30,IF($C27="Carbón Cauca - Valle del Cauca",Factores!$D$31,IF($C27="Carbón Norte de Santander",Factores!$D$32,IF($C27="Carbón Córdoba-Norte de Antioquia",Factores!$D$33,IF($C27="Carbón Santander",Factores!$D$34,IF($C27="Carbón Santander Sogamoso",Factores!$D$35,IF($C27="Carbón Boyacá",Factores!$D$36,IF($C27="Carbón Antioquia",Factores!$D$37,IF($C27="Bagazo",Factores!$D$38,IF($C27="Fibra de palma",Factores!$D$39,IF($C27="Cuesco de palma",Factores!$D$40,IF($C27="Raquis de palma",Factores!$D$41,IF($C27="Cascarilla de Arroz",Factores!$D$42,IF($C27="Borra de Café",Factores!$D$43,IF($C27="Cisco de Café",Factores!$D$44,IF($C27="Leña",Factores!$D$45,IF($C27="Madera Genérico",Factores!$D$46,IF($C27="Madera Eucalipto",Factores!$D$47,IF($C27="Madera Pino",Factores!$D$48,IF($C27="Madera Acacia",Factores!$D$49,IF($C27="Madera Melina",Factores!$D$50,IF($C27="Residuos de llantas",Factores!$D$51,"0")))))))))))))))))))))))))</f>
        <v>0</v>
      </c>
      <c r="F27" s="148">
        <f t="shared" si="1"/>
        <v>0</v>
      </c>
      <c r="G27" s="148" t="str">
        <f>IF($C27="Carbón Genérico",Factores!$E$27,IF($C27="Carbón Guajira - Cesar",Factores!$E$28,IF($C27="Carbón Guajira",Factores!$E$29,IF($C27="Carbón Cundinamarca",Factores!$E$30,IF($C27="Carbón Cauca - Valle del Cauca",Factores!$E$31,IF($C27="Carbón Norte de Santander",Factores!$E$32,IF($C27="Carbón Córdoba-Norte de Antioquia",Factores!$E$33,IF($C27="Carbón Santander",Factores!$E$34,IF($C27="Carbón Santander Sogamoso",Factores!$E$35,IF($C27="Carbón Boyacá",Factores!$E$36,IF($C27="Carbón Antioquia",Factores!$E$37,IF($C27="Bagazo",Factores!$E$38,IF($C27="Fibra de palma",Factores!$E$39,IF($C27="Cuesco de palma",Factores!$E$40,IF($C27="Raquis de palma",Factores!$E$41,IF($C27="Cascarilla de Arroz",Factores!$E$42,IF($C27="Borra de Café",Factores!$E$43,IF($C27="Cisco de Café",Factores!$E$44,IF($C27="Leña",Factores!$E$45,IF($C27="Madera Genérico",Factores!$E$46,IF($C27="Madera Eucalipto",Factores!$E$47,IF($C27="Madera Pino",Factores!$E$48,IF($C27="Madera Acacia",Factores!$E$49,IF($C27="Madera Melina",Factores!$E$50,IF($C27="Residuos de llantas",Factores!$E$51,"0")))))))))))))))))))))))))</f>
        <v>0</v>
      </c>
      <c r="H27" s="148" t="str">
        <f>IF($C27="Carbón Genérico",Factores!$F$27,IF($C27="Carbón Guajira - Cesar",Factores!$F$28,IF($C27="Carbón Guajira",Factores!$F$29,IF($C27="Carbón Cundinamarca",Factores!$F$30,IF($C27="Carbón Cauca - Valle del Cauca",Factores!$F$31,IF($C27="Carbón Norte de Santander",Factores!$F$32,IF($C27="Carbón Córdoba-Norte de Antioquia",Factores!$F$33,IF($C27="Carbón Santander",Factores!$F$34,IF($C27="Carbón Santander Sogamoso",Factores!$F$35,IF($C27="Carbón Boyacá",Factores!$F$36,IF($C27="Carbón Antioquia",Factores!$F$37,IF($C27="Bagazo",Factores!$F$38,IF($C27="Fibra de palma",Factores!$F$39,IF($C27="Cuesco de palma",Factores!$F$40,IF($C27="Raquis de palma",Factores!$F$41,IF($C27="Cascarilla de Arroz",Factores!$F$42,IF($C27="Borra de Café",Factores!$F$43,IF($C27="Cisco de Café",Factores!$F$44,IF($C27="Leña",Factores!$F$45,IF($C27="Madera Genérico",Factores!$F$46,IF($C27="Madera Eucalipto",Factores!$F$47,IF($C27="Madera Pino",Factores!$F$48,IF($C27="Madera Acacia",Factores!$F$49,IF($C27="Madera Melina",Factores!$F$50,IF($C27="Residuos de llantas",Factores!$F$51,"0")))))))))))))))))))))))))</f>
        <v>0</v>
      </c>
      <c r="I27" s="148" t="str">
        <f>IF($C27="Carbón Genérico",Factores!$G$27,IF($C27="Carbón Guajira - Cesar",Factores!$G$28,IF($C27="Carbón Guajira",Factores!$G$29,IF($C27="Carbón Cundinamarca",Factores!$G$30,IF($C27="Carbón Cauca - Valle del Cauca",Factores!$G$31,IF($C27="Carbón Norte de Santander",Factores!$G$32,IF($C27="Carbón Córdoba-Norte de Antioquia",Factores!$G$33,IF($C27="Carbón Santander",Factores!$G$34,IF($C27="Carbón Santander Sogamoso",Factores!$G$35,IF($C27="Carbón Boyacá",Factores!$G$36,IF($C27="Carbón Antioquia",Factores!$G$37,IF($C27="Bagazo",Factores!$G$38,IF($C27="Fibra de palma",Factores!$G$39,IF($C27="Cuesco de palma",Factores!$G$40,IF($C27="Raquis de palma",Factores!$G$41,IF($C27="Cascarilla de Arroz",Factores!$G$42,IF($C27="Borra de Café",Factores!$G$43,IF($C27="Cisco de Café",Factores!$G$44,IF($C27="Leña",Factores!$G$45,IF($C27="Madera Genérico",Factores!$G$46,IF($C27="Madera Eucalipto",Factores!$G$47,IF($C27="Madera Pino",Factores!$G$48,IF($C27="Madera Acacia",Factores!$G$49,IF($C27="Madera Melina",Factores!$G$50,IF($C27="Residuos de llantas",Factores!$G$51,"0")))))))))))))))))))))))))</f>
        <v>0</v>
      </c>
      <c r="J27" s="148" t="str">
        <f>IF($C27="Carbón Genérico",Factores!$H$27,IF($C27="Carbón Guajira - Cesar",Factores!$H$28,IF($C27="Carbón Guajira",Factores!$H$29,IF($C27="Carbón Cundinamarca",Factores!$H$30,IF($C27="Carbón Cauca - Valle del Cauca",Factores!$H$31,IF($C27="Carbón Norte de Santander",Factores!$H$32,IF($C27="Carbón Córdoba-Norte de Antioquia",Factores!$H$33,IF($C27="Carbón Santander",Factores!$H$34,IF($C27="Carbón Santander Sogamoso",Factores!$H$35,IF($C27="Carbón Boyacá",Factores!$H$36,IF($C27="Carbón Antioquia",Factores!$H$37,IF($C27="Bagazo",Factores!$H$38,IF($C27="Fibra de palma",Factores!$H$39,IF($C27="Cuesco de palma",Factores!$H$40,IF($C27="Raquis de palma",Factores!$H$41,IF($C27="Cascarilla de Arroz",Factores!$H$42,IF($C27="Borra de Café",Factores!$H$43,IF($C27="Cisco de Café",Factores!$H$44,IF($C27="Leña",Factores!$H$45,IF($C27="Madera Genérico",Factores!$H$46,IF($C27="Madera Eucalipto",Factores!$H$47,IF($C27="Madera Pino",Factores!$H$48,IF($C27="Madera Acacia",Factores!$H$49,IF($C27="Madera Melina",Factores!$H$50,IF($C27="Residuos de llantas",Factores!$H$51,"0")))))))))))))))))))))))))</f>
        <v>0</v>
      </c>
      <c r="K27" s="148">
        <f t="shared" si="2"/>
        <v>0</v>
      </c>
      <c r="L27" s="148">
        <f t="shared" si="3"/>
        <v>0</v>
      </c>
      <c r="M27" s="148">
        <f t="shared" si="4"/>
        <v>0</v>
      </c>
      <c r="N27" s="148">
        <f t="shared" si="5"/>
        <v>0</v>
      </c>
      <c r="O27" s="125"/>
    </row>
    <row r="28" ht="15.75" customHeight="1">
      <c r="B28" s="146">
        <v>25.0</v>
      </c>
      <c r="C28" s="150"/>
      <c r="D28" s="119"/>
      <c r="E28" s="148" t="str">
        <f>IF($C28="Carbón Genérico",Factores!$D$27,IF($C28="Carbón Guajira - Cesar",Factores!$D$28,IF($C28="Carbón Guajira",Factores!$D$29,IF($C28="Carbón Cundinamarca",Factores!$D$30,IF($C28="Carbón Cauca - Valle del Cauca",Factores!$D$31,IF($C28="Carbón Norte de Santander",Factores!$D$32,IF($C28="Carbón Córdoba-Norte de Antioquia",Factores!$D$33,IF($C28="Carbón Santander",Factores!$D$34,IF($C28="Carbón Santander Sogamoso",Factores!$D$35,IF($C28="Carbón Boyacá",Factores!$D$36,IF($C28="Carbón Antioquia",Factores!$D$37,IF($C28="Bagazo",Factores!$D$38,IF($C28="Fibra de palma",Factores!$D$39,IF($C28="Cuesco de palma",Factores!$D$40,IF($C28="Raquis de palma",Factores!$D$41,IF($C28="Cascarilla de Arroz",Factores!$D$42,IF($C28="Borra de Café",Factores!$D$43,IF($C28="Cisco de Café",Factores!$D$44,IF($C28="Leña",Factores!$D$45,IF($C28="Madera Genérico",Factores!$D$46,IF($C28="Madera Eucalipto",Factores!$D$47,IF($C28="Madera Pino",Factores!$D$48,IF($C28="Madera Acacia",Factores!$D$49,IF($C28="Madera Melina",Factores!$D$50,IF($C28="Residuos de llantas",Factores!$D$51,"0")))))))))))))))))))))))))</f>
        <v>0</v>
      </c>
      <c r="F28" s="148">
        <f t="shared" si="1"/>
        <v>0</v>
      </c>
      <c r="G28" s="148" t="str">
        <f>IF($C28="Carbón Genérico",Factores!$E$27,IF($C28="Carbón Guajira - Cesar",Factores!$E$28,IF($C28="Carbón Guajira",Factores!$E$29,IF($C28="Carbón Cundinamarca",Factores!$E$30,IF($C28="Carbón Cauca - Valle del Cauca",Factores!$E$31,IF($C28="Carbón Norte de Santander",Factores!$E$32,IF($C28="Carbón Córdoba-Norte de Antioquia",Factores!$E$33,IF($C28="Carbón Santander",Factores!$E$34,IF($C28="Carbón Santander Sogamoso",Factores!$E$35,IF($C28="Carbón Boyacá",Factores!$E$36,IF($C28="Carbón Antioquia",Factores!$E$37,IF($C28="Bagazo",Factores!$E$38,IF($C28="Fibra de palma",Factores!$E$39,IF($C28="Cuesco de palma",Factores!$E$40,IF($C28="Raquis de palma",Factores!$E$41,IF($C28="Cascarilla de Arroz",Factores!$E$42,IF($C28="Borra de Café",Factores!$E$43,IF($C28="Cisco de Café",Factores!$E$44,IF($C28="Leña",Factores!$E$45,IF($C28="Madera Genérico",Factores!$E$46,IF($C28="Madera Eucalipto",Factores!$E$47,IF($C28="Madera Pino",Factores!$E$48,IF($C28="Madera Acacia",Factores!$E$49,IF($C28="Madera Melina",Factores!$E$50,IF($C28="Residuos de llantas",Factores!$E$51,"0")))))))))))))))))))))))))</f>
        <v>0</v>
      </c>
      <c r="H28" s="148" t="str">
        <f>IF($C28="Carbón Genérico",Factores!$F$27,IF($C28="Carbón Guajira - Cesar",Factores!$F$28,IF($C28="Carbón Guajira",Factores!$F$29,IF($C28="Carbón Cundinamarca",Factores!$F$30,IF($C28="Carbón Cauca - Valle del Cauca",Factores!$F$31,IF($C28="Carbón Norte de Santander",Factores!$F$32,IF($C28="Carbón Córdoba-Norte de Antioquia",Factores!$F$33,IF($C28="Carbón Santander",Factores!$F$34,IF($C28="Carbón Santander Sogamoso",Factores!$F$35,IF($C28="Carbón Boyacá",Factores!$F$36,IF($C28="Carbón Antioquia",Factores!$F$37,IF($C28="Bagazo",Factores!$F$38,IF($C28="Fibra de palma",Factores!$F$39,IF($C28="Cuesco de palma",Factores!$F$40,IF($C28="Raquis de palma",Factores!$F$41,IF($C28="Cascarilla de Arroz",Factores!$F$42,IF($C28="Borra de Café",Factores!$F$43,IF($C28="Cisco de Café",Factores!$F$44,IF($C28="Leña",Factores!$F$45,IF($C28="Madera Genérico",Factores!$F$46,IF($C28="Madera Eucalipto",Factores!$F$47,IF($C28="Madera Pino",Factores!$F$48,IF($C28="Madera Acacia",Factores!$F$49,IF($C28="Madera Melina",Factores!$F$50,IF($C28="Residuos de llantas",Factores!$F$51,"0")))))))))))))))))))))))))</f>
        <v>0</v>
      </c>
      <c r="I28" s="148" t="str">
        <f>IF($C28="Carbón Genérico",Factores!$G$27,IF($C28="Carbón Guajira - Cesar",Factores!$G$28,IF($C28="Carbón Guajira",Factores!$G$29,IF($C28="Carbón Cundinamarca",Factores!$G$30,IF($C28="Carbón Cauca - Valle del Cauca",Factores!$G$31,IF($C28="Carbón Norte de Santander",Factores!$G$32,IF($C28="Carbón Córdoba-Norte de Antioquia",Factores!$G$33,IF($C28="Carbón Santander",Factores!$G$34,IF($C28="Carbón Santander Sogamoso",Factores!$G$35,IF($C28="Carbón Boyacá",Factores!$G$36,IF($C28="Carbón Antioquia",Factores!$G$37,IF($C28="Bagazo",Factores!$G$38,IF($C28="Fibra de palma",Factores!$G$39,IF($C28="Cuesco de palma",Factores!$G$40,IF($C28="Raquis de palma",Factores!$G$41,IF($C28="Cascarilla de Arroz",Factores!$G$42,IF($C28="Borra de Café",Factores!$G$43,IF($C28="Cisco de Café",Factores!$G$44,IF($C28="Leña",Factores!$G$45,IF($C28="Madera Genérico",Factores!$G$46,IF($C28="Madera Eucalipto",Factores!$G$47,IF($C28="Madera Pino",Factores!$G$48,IF($C28="Madera Acacia",Factores!$G$49,IF($C28="Madera Melina",Factores!$G$50,IF($C28="Residuos de llantas",Factores!$G$51,"0")))))))))))))))))))))))))</f>
        <v>0</v>
      </c>
      <c r="J28" s="148" t="str">
        <f>IF($C28="Carbón Genérico",Factores!$H$27,IF($C28="Carbón Guajira - Cesar",Factores!$H$28,IF($C28="Carbón Guajira",Factores!$H$29,IF($C28="Carbón Cundinamarca",Factores!$H$30,IF($C28="Carbón Cauca - Valle del Cauca",Factores!$H$31,IF($C28="Carbón Norte de Santander",Factores!$H$32,IF($C28="Carbón Córdoba-Norte de Antioquia",Factores!$H$33,IF($C28="Carbón Santander",Factores!$H$34,IF($C28="Carbón Santander Sogamoso",Factores!$H$35,IF($C28="Carbón Boyacá",Factores!$H$36,IF($C28="Carbón Antioquia",Factores!$H$37,IF($C28="Bagazo",Factores!$H$38,IF($C28="Fibra de palma",Factores!$H$39,IF($C28="Cuesco de palma",Factores!$H$40,IF($C28="Raquis de palma",Factores!$H$41,IF($C28="Cascarilla de Arroz",Factores!$H$42,IF($C28="Borra de Café",Factores!$H$43,IF($C28="Cisco de Café",Factores!$H$44,IF($C28="Leña",Factores!$H$45,IF($C28="Madera Genérico",Factores!$H$46,IF($C28="Madera Eucalipto",Factores!$H$47,IF($C28="Madera Pino",Factores!$H$48,IF($C28="Madera Acacia",Factores!$H$49,IF($C28="Madera Melina",Factores!$H$50,IF($C28="Residuos de llantas",Factores!$H$51,"0")))))))))))))))))))))))))</f>
        <v>0</v>
      </c>
      <c r="K28" s="148">
        <f t="shared" si="2"/>
        <v>0</v>
      </c>
      <c r="L28" s="148">
        <f t="shared" si="3"/>
        <v>0</v>
      </c>
      <c r="M28" s="148">
        <f t="shared" si="4"/>
        <v>0</v>
      </c>
      <c r="N28" s="148">
        <f t="shared" si="5"/>
        <v>0</v>
      </c>
      <c r="O28" s="125"/>
    </row>
    <row r="29" ht="15.75" customHeight="1">
      <c r="D29" s="151"/>
      <c r="E29" s="152"/>
      <c r="F29" s="152"/>
      <c r="G29" s="152"/>
      <c r="H29" s="152"/>
      <c r="I29" s="152"/>
      <c r="J29" s="152"/>
      <c r="K29" s="128">
        <f t="shared" ref="K29:L29" si="6">SUM(K4:K28)</f>
        <v>402.0026451</v>
      </c>
      <c r="L29" s="128">
        <f t="shared" si="6"/>
        <v>0.026395864</v>
      </c>
      <c r="M29" s="128">
        <f>SUM(K29:L29)</f>
        <v>402.029041</v>
      </c>
      <c r="N29" s="128">
        <f>SUM(N4:N28)</f>
        <v>19.16156485</v>
      </c>
      <c r="O29" s="129"/>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O1"/>
    <mergeCell ref="O4:O29"/>
  </mergeCells>
  <dataValidations>
    <dataValidation type="list" allowBlank="1" showErrorMessage="1" sqref="C4:C28">
      <formula1>Comb_Solid</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sheetPr>
  <sheetViews>
    <sheetView workbookViewId="0"/>
  </sheetViews>
  <sheetFormatPr customHeight="1" defaultColWidth="10.1" defaultRowHeight="15.0"/>
  <cols>
    <col customWidth="1" min="1" max="1" width="3.8"/>
    <col customWidth="1" min="2" max="2" width="3.9"/>
    <col customWidth="1" min="3" max="3" width="31.2"/>
    <col customWidth="1" min="4" max="7" width="22.2"/>
    <col customWidth="1" min="8" max="26" width="11.5"/>
  </cols>
  <sheetData>
    <row r="1">
      <c r="A1" s="153"/>
      <c r="B1" s="154" t="s">
        <v>196</v>
      </c>
      <c r="C1" s="98"/>
      <c r="D1" s="98"/>
      <c r="E1" s="98"/>
      <c r="F1" s="98"/>
      <c r="G1" s="98"/>
      <c r="H1" s="153"/>
      <c r="I1" s="153"/>
      <c r="J1" s="153"/>
      <c r="K1" s="153"/>
      <c r="L1" s="153"/>
      <c r="M1" s="153"/>
      <c r="N1" s="153"/>
      <c r="O1" s="153"/>
      <c r="P1" s="153"/>
      <c r="Q1" s="153"/>
      <c r="R1" s="153"/>
      <c r="S1" s="153"/>
      <c r="T1" s="153"/>
      <c r="U1" s="153"/>
      <c r="V1" s="153"/>
      <c r="W1" s="153"/>
      <c r="X1" s="153"/>
      <c r="Y1" s="153"/>
      <c r="Z1" s="153"/>
    </row>
    <row r="2">
      <c r="A2" s="153"/>
      <c r="B2" s="153"/>
      <c r="C2" s="153"/>
      <c r="D2" s="153"/>
      <c r="E2" s="153"/>
      <c r="F2" s="153"/>
      <c r="G2" s="153"/>
      <c r="H2" s="153"/>
      <c r="I2" s="153"/>
      <c r="J2" s="153"/>
      <c r="K2" s="153"/>
      <c r="L2" s="153"/>
      <c r="M2" s="153"/>
      <c r="N2" s="153"/>
      <c r="O2" s="153"/>
      <c r="P2" s="153"/>
      <c r="Q2" s="153"/>
      <c r="R2" s="153"/>
      <c r="S2" s="153"/>
      <c r="T2" s="153"/>
      <c r="U2" s="153"/>
      <c r="V2" s="153"/>
      <c r="W2" s="153"/>
      <c r="X2" s="153"/>
      <c r="Y2" s="153"/>
      <c r="Z2" s="153"/>
    </row>
    <row r="3">
      <c r="A3" s="153"/>
      <c r="B3" s="99" t="s">
        <v>91</v>
      </c>
      <c r="C3" s="99" t="s">
        <v>160</v>
      </c>
      <c r="D3" s="99" t="s">
        <v>197</v>
      </c>
      <c r="E3" s="99" t="s">
        <v>198</v>
      </c>
      <c r="F3" s="99" t="s">
        <v>199</v>
      </c>
      <c r="G3" s="99" t="s">
        <v>190</v>
      </c>
      <c r="H3" s="153"/>
      <c r="I3" s="153"/>
      <c r="J3" s="153"/>
      <c r="K3" s="153"/>
      <c r="L3" s="153"/>
      <c r="M3" s="153"/>
      <c r="N3" s="153"/>
      <c r="O3" s="153"/>
      <c r="P3" s="153"/>
      <c r="Q3" s="153"/>
      <c r="R3" s="153"/>
      <c r="S3" s="153"/>
      <c r="T3" s="153"/>
      <c r="U3" s="153"/>
      <c r="V3" s="153"/>
      <c r="W3" s="153"/>
      <c r="X3" s="153"/>
      <c r="Y3" s="153"/>
      <c r="Z3" s="153"/>
    </row>
    <row r="4">
      <c r="A4" s="153"/>
      <c r="B4" s="111">
        <v>1.0</v>
      </c>
      <c r="C4" s="155" t="s">
        <v>167</v>
      </c>
      <c r="D4" s="119">
        <v>200.0</v>
      </c>
      <c r="E4" s="156">
        <f>IF($C4="Dioxido de Carbono (CO2)",Factores!$E$72,IF($C4="Multipropósito",Factores!$E$73,IF($C4="Solkaflam",Factores!$E$74,0)))</f>
        <v>77</v>
      </c>
      <c r="F4" s="156">
        <f t="shared" ref="F4:F6" si="1">$D4*$E4</f>
        <v>15400</v>
      </c>
      <c r="G4" s="124">
        <f>F7/1000</f>
        <v>15.524</v>
      </c>
      <c r="H4" s="153"/>
      <c r="I4" s="153"/>
      <c r="J4" s="153"/>
      <c r="K4" s="153"/>
      <c r="L4" s="153"/>
      <c r="M4" s="153"/>
      <c r="N4" s="153"/>
      <c r="O4" s="153"/>
      <c r="P4" s="153"/>
      <c r="Q4" s="153"/>
      <c r="R4" s="153"/>
      <c r="S4" s="153"/>
      <c r="T4" s="153"/>
      <c r="U4" s="153"/>
      <c r="V4" s="153"/>
      <c r="W4" s="153"/>
      <c r="X4" s="153"/>
      <c r="Y4" s="153"/>
      <c r="Z4" s="153"/>
    </row>
    <row r="5">
      <c r="A5" s="153"/>
      <c r="B5" s="111">
        <v>2.0</v>
      </c>
      <c r="C5" s="155" t="s">
        <v>163</v>
      </c>
      <c r="D5" s="119">
        <v>124.0</v>
      </c>
      <c r="E5" s="156">
        <f>IF($C5="Dioxido de Carbono (CO2)",Factores!$E$72,IF($C5="Multipropósito",Factores!$E$73,IF($C5="Solkaflam",Factores!$E$74,0)))</f>
        <v>1</v>
      </c>
      <c r="F5" s="156">
        <f t="shared" si="1"/>
        <v>124</v>
      </c>
      <c r="G5" s="125"/>
      <c r="H5" s="153"/>
      <c r="I5" s="153"/>
      <c r="J5" s="153"/>
      <c r="K5" s="153"/>
      <c r="L5" s="153"/>
      <c r="M5" s="153"/>
      <c r="N5" s="153"/>
      <c r="O5" s="153"/>
      <c r="P5" s="153"/>
      <c r="Q5" s="153"/>
      <c r="R5" s="153"/>
      <c r="S5" s="153"/>
      <c r="T5" s="153"/>
      <c r="U5" s="153"/>
      <c r="V5" s="153"/>
      <c r="W5" s="153"/>
      <c r="X5" s="153"/>
      <c r="Y5" s="153"/>
      <c r="Z5" s="153"/>
    </row>
    <row r="6">
      <c r="A6" s="153"/>
      <c r="B6" s="111">
        <v>3.0</v>
      </c>
      <c r="C6" s="157" t="s">
        <v>165</v>
      </c>
      <c r="D6" s="119">
        <v>250.0</v>
      </c>
      <c r="E6" s="156">
        <f>IF($C6="Dioxido de Carbono (CO2)",Factores!$E$72,IF($C6="Multipropósito",Factores!$E$73,IF($C6="Solkaflam",Factores!$E$74,0)))</f>
        <v>0</v>
      </c>
      <c r="F6" s="156">
        <f t="shared" si="1"/>
        <v>0</v>
      </c>
      <c r="G6" s="129"/>
      <c r="H6" s="153"/>
      <c r="I6" s="153"/>
      <c r="J6" s="153"/>
      <c r="K6" s="153"/>
      <c r="L6" s="153"/>
      <c r="M6" s="153"/>
      <c r="N6" s="153"/>
      <c r="O6" s="153"/>
      <c r="P6" s="153"/>
      <c r="Q6" s="153"/>
      <c r="R6" s="153"/>
      <c r="S6" s="153"/>
      <c r="T6" s="153"/>
      <c r="U6" s="153"/>
      <c r="V6" s="153"/>
      <c r="W6" s="153"/>
      <c r="X6" s="153"/>
      <c r="Y6" s="153"/>
      <c r="Z6" s="153"/>
    </row>
    <row r="7">
      <c r="A7" s="153"/>
      <c r="B7" s="153"/>
      <c r="C7" s="153"/>
      <c r="D7" s="153"/>
      <c r="E7" s="153"/>
      <c r="F7" s="128">
        <f>SUM(F4:F6)</f>
        <v>15524</v>
      </c>
      <c r="G7" s="153"/>
      <c r="H7" s="153"/>
      <c r="I7" s="153"/>
      <c r="J7" s="153"/>
      <c r="K7" s="153"/>
      <c r="L7" s="153"/>
      <c r="M7" s="153"/>
      <c r="N7" s="153"/>
      <c r="O7" s="153"/>
      <c r="P7" s="153"/>
      <c r="Q7" s="153"/>
      <c r="R7" s="153"/>
      <c r="S7" s="153"/>
      <c r="T7" s="153"/>
      <c r="U7" s="153"/>
      <c r="V7" s="153"/>
      <c r="W7" s="153"/>
      <c r="X7" s="153"/>
      <c r="Y7" s="153"/>
      <c r="Z7" s="153"/>
    </row>
    <row r="8">
      <c r="A8" s="153"/>
      <c r="B8" s="153"/>
      <c r="C8" s="153"/>
      <c r="D8" s="153"/>
      <c r="E8" s="153"/>
      <c r="F8" s="153"/>
      <c r="G8" s="153"/>
      <c r="H8" s="153"/>
      <c r="I8" s="153"/>
      <c r="J8" s="153"/>
      <c r="K8" s="153"/>
      <c r="L8" s="153"/>
      <c r="M8" s="153"/>
      <c r="N8" s="153"/>
      <c r="O8" s="153"/>
      <c r="P8" s="153"/>
      <c r="Q8" s="153"/>
      <c r="R8" s="153"/>
      <c r="S8" s="153"/>
      <c r="T8" s="153"/>
      <c r="U8" s="153"/>
      <c r="V8" s="153"/>
      <c r="W8" s="153"/>
      <c r="X8" s="153"/>
      <c r="Y8" s="153"/>
      <c r="Z8" s="153"/>
    </row>
    <row r="9">
      <c r="A9" s="153"/>
      <c r="B9" s="153"/>
      <c r="C9" s="153"/>
      <c r="D9" s="153"/>
      <c r="E9" s="153"/>
      <c r="F9" s="153"/>
      <c r="G9" s="153"/>
      <c r="H9" s="153"/>
      <c r="I9" s="153"/>
      <c r="J9" s="153"/>
      <c r="K9" s="153"/>
      <c r="L9" s="153"/>
      <c r="M9" s="153"/>
      <c r="N9" s="153"/>
      <c r="O9" s="153"/>
      <c r="P9" s="153"/>
      <c r="Q9" s="153"/>
      <c r="R9" s="153"/>
      <c r="S9" s="153"/>
      <c r="T9" s="153"/>
      <c r="U9" s="153"/>
      <c r="V9" s="153"/>
      <c r="W9" s="153"/>
      <c r="X9" s="153"/>
      <c r="Y9" s="153"/>
      <c r="Z9" s="153"/>
    </row>
    <row r="10">
      <c r="A10" s="153"/>
      <c r="B10" s="153"/>
      <c r="C10" s="153"/>
      <c r="D10" s="153"/>
      <c r="E10" s="153"/>
      <c r="F10" s="153"/>
      <c r="G10" s="153"/>
      <c r="H10" s="153"/>
      <c r="I10" s="153"/>
      <c r="J10" s="153"/>
      <c r="K10" s="153"/>
      <c r="L10" s="153"/>
      <c r="M10" s="153"/>
      <c r="N10" s="153"/>
      <c r="O10" s="153"/>
      <c r="P10" s="153"/>
      <c r="Q10" s="153"/>
      <c r="R10" s="153"/>
      <c r="S10" s="153"/>
      <c r="T10" s="153"/>
      <c r="U10" s="153"/>
      <c r="V10" s="153"/>
      <c r="W10" s="153"/>
      <c r="X10" s="153"/>
      <c r="Y10" s="153"/>
      <c r="Z10" s="153"/>
    </row>
    <row r="11">
      <c r="A11" s="153"/>
      <c r="B11" s="153"/>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3"/>
    </row>
    <row r="12">
      <c r="A12" s="153"/>
      <c r="B12" s="153"/>
      <c r="C12" s="153"/>
      <c r="D12" s="153"/>
      <c r="E12" s="153"/>
      <c r="F12" s="153"/>
      <c r="G12" s="153"/>
      <c r="H12" s="153"/>
      <c r="I12" s="153"/>
      <c r="J12" s="153"/>
      <c r="K12" s="153"/>
      <c r="L12" s="153"/>
      <c r="M12" s="153"/>
      <c r="N12" s="153"/>
      <c r="O12" s="153"/>
      <c r="P12" s="153"/>
      <c r="Q12" s="153"/>
      <c r="R12" s="153"/>
      <c r="S12" s="153"/>
      <c r="T12" s="153"/>
      <c r="U12" s="153"/>
      <c r="V12" s="153"/>
      <c r="W12" s="153"/>
      <c r="X12" s="153"/>
      <c r="Y12" s="153"/>
      <c r="Z12" s="153"/>
    </row>
    <row r="13">
      <c r="A13" s="153"/>
      <c r="B13" s="153"/>
      <c r="C13" s="153"/>
      <c r="D13" s="153"/>
      <c r="E13" s="153"/>
      <c r="F13" s="153"/>
      <c r="G13" s="153"/>
      <c r="H13" s="153"/>
      <c r="I13" s="153"/>
      <c r="J13" s="153"/>
      <c r="K13" s="153"/>
      <c r="L13" s="153"/>
      <c r="M13" s="153"/>
      <c r="N13" s="153"/>
      <c r="O13" s="153"/>
      <c r="P13" s="153"/>
      <c r="Q13" s="153"/>
      <c r="R13" s="153"/>
      <c r="S13" s="153"/>
      <c r="T13" s="153"/>
      <c r="U13" s="153"/>
      <c r="V13" s="153"/>
      <c r="W13" s="153"/>
      <c r="X13" s="153"/>
      <c r="Y13" s="153"/>
      <c r="Z13" s="153"/>
    </row>
    <row r="14">
      <c r="A14" s="153"/>
      <c r="B14" s="153"/>
      <c r="C14" s="153"/>
      <c r="D14" s="153"/>
      <c r="E14" s="153"/>
      <c r="F14" s="153"/>
      <c r="G14" s="153"/>
      <c r="H14" s="153"/>
      <c r="I14" s="153"/>
      <c r="J14" s="153"/>
      <c r="K14" s="153"/>
      <c r="L14" s="153"/>
      <c r="M14" s="153"/>
      <c r="N14" s="153"/>
      <c r="O14" s="153"/>
      <c r="P14" s="153"/>
      <c r="Q14" s="153"/>
      <c r="R14" s="153"/>
      <c r="S14" s="153"/>
      <c r="T14" s="153"/>
      <c r="U14" s="153"/>
      <c r="V14" s="153"/>
      <c r="W14" s="153"/>
      <c r="X14" s="153"/>
      <c r="Y14" s="153"/>
      <c r="Z14" s="153"/>
    </row>
    <row r="15">
      <c r="A15" s="153"/>
      <c r="B15" s="153"/>
      <c r="C15" s="153"/>
      <c r="D15" s="153"/>
      <c r="E15" s="153"/>
      <c r="F15" s="153"/>
      <c r="G15" s="153"/>
      <c r="H15" s="153"/>
      <c r="I15" s="153"/>
      <c r="J15" s="153"/>
      <c r="K15" s="153"/>
      <c r="L15" s="153"/>
      <c r="M15" s="153"/>
      <c r="N15" s="153"/>
      <c r="O15" s="153"/>
      <c r="P15" s="153"/>
      <c r="Q15" s="153"/>
      <c r="R15" s="153"/>
      <c r="S15" s="153"/>
      <c r="T15" s="153"/>
      <c r="U15" s="153"/>
      <c r="V15" s="153"/>
      <c r="W15" s="153"/>
      <c r="X15" s="153"/>
      <c r="Y15" s="153"/>
      <c r="Z15" s="153"/>
    </row>
    <row r="16">
      <c r="A16" s="153"/>
      <c r="B16" s="153"/>
      <c r="C16" s="153"/>
      <c r="D16" s="153"/>
      <c r="E16" s="153"/>
      <c r="F16" s="153"/>
      <c r="G16" s="153"/>
      <c r="H16" s="153"/>
      <c r="I16" s="153"/>
      <c r="J16" s="153"/>
      <c r="K16" s="153"/>
      <c r="L16" s="153"/>
      <c r="M16" s="153"/>
      <c r="N16" s="153"/>
      <c r="O16" s="153"/>
      <c r="P16" s="153"/>
      <c r="Q16" s="153"/>
      <c r="R16" s="153"/>
      <c r="S16" s="153"/>
      <c r="T16" s="153"/>
      <c r="U16" s="153"/>
      <c r="V16" s="153"/>
      <c r="W16" s="153"/>
      <c r="X16" s="153"/>
      <c r="Y16" s="153"/>
      <c r="Z16" s="153"/>
    </row>
    <row r="17">
      <c r="A17" s="153"/>
      <c r="B17" s="153"/>
      <c r="C17" s="153"/>
      <c r="D17" s="153"/>
      <c r="E17" s="153"/>
      <c r="F17" s="153"/>
      <c r="G17" s="153"/>
      <c r="H17" s="153"/>
      <c r="I17" s="153"/>
      <c r="J17" s="153"/>
      <c r="K17" s="153"/>
      <c r="L17" s="153"/>
      <c r="M17" s="153"/>
      <c r="N17" s="153"/>
      <c r="O17" s="153"/>
      <c r="P17" s="153"/>
      <c r="Q17" s="153"/>
      <c r="R17" s="153"/>
      <c r="S17" s="153"/>
      <c r="T17" s="153"/>
      <c r="U17" s="153"/>
      <c r="V17" s="153"/>
      <c r="W17" s="153"/>
      <c r="X17" s="153"/>
      <c r="Y17" s="153"/>
      <c r="Z17" s="153"/>
    </row>
    <row r="18">
      <c r="A18" s="153"/>
      <c r="B18" s="153"/>
      <c r="C18" s="153"/>
      <c r="D18" s="153"/>
      <c r="E18" s="153"/>
      <c r="F18" s="153"/>
      <c r="G18" s="153"/>
      <c r="H18" s="153"/>
      <c r="I18" s="153"/>
      <c r="J18" s="153"/>
      <c r="K18" s="153"/>
      <c r="L18" s="153"/>
      <c r="M18" s="153"/>
      <c r="N18" s="153"/>
      <c r="O18" s="153"/>
      <c r="P18" s="153"/>
      <c r="Q18" s="153"/>
      <c r="R18" s="153"/>
      <c r="S18" s="153"/>
      <c r="T18" s="153"/>
      <c r="U18" s="153"/>
      <c r="V18" s="153"/>
      <c r="W18" s="153"/>
      <c r="X18" s="153"/>
      <c r="Y18" s="153"/>
      <c r="Z18" s="153"/>
    </row>
    <row r="19">
      <c r="A19" s="153"/>
      <c r="B19" s="153"/>
      <c r="C19" s="153"/>
      <c r="D19" s="153"/>
      <c r="E19" s="153"/>
      <c r="F19" s="153"/>
      <c r="G19" s="153"/>
      <c r="H19" s="153"/>
      <c r="I19" s="153"/>
      <c r="J19" s="153"/>
      <c r="K19" s="153"/>
      <c r="L19" s="153"/>
      <c r="M19" s="153"/>
      <c r="N19" s="153"/>
      <c r="O19" s="153"/>
      <c r="P19" s="153"/>
      <c r="Q19" s="153"/>
      <c r="R19" s="153"/>
      <c r="S19" s="153"/>
      <c r="T19" s="153"/>
      <c r="U19" s="153"/>
      <c r="V19" s="153"/>
      <c r="W19" s="153"/>
      <c r="X19" s="153"/>
      <c r="Y19" s="153"/>
      <c r="Z19" s="153"/>
    </row>
    <row r="20">
      <c r="A20" s="153"/>
      <c r="B20" s="153"/>
      <c r="C20" s="153"/>
      <c r="D20" s="153"/>
      <c r="E20" s="153"/>
      <c r="F20" s="153"/>
      <c r="G20" s="153"/>
      <c r="H20" s="153"/>
      <c r="I20" s="153"/>
      <c r="J20" s="153"/>
      <c r="K20" s="153"/>
      <c r="L20" s="153"/>
      <c r="M20" s="153"/>
      <c r="N20" s="153"/>
      <c r="O20" s="153"/>
      <c r="P20" s="153"/>
      <c r="Q20" s="153"/>
      <c r="R20" s="153"/>
      <c r="S20" s="153"/>
      <c r="T20" s="153"/>
      <c r="U20" s="153"/>
      <c r="V20" s="153"/>
      <c r="W20" s="153"/>
      <c r="X20" s="153"/>
      <c r="Y20" s="153"/>
      <c r="Z20" s="153"/>
    </row>
    <row r="21" ht="15.75" customHeight="1">
      <c r="A21" s="153"/>
      <c r="B21" s="153"/>
      <c r="C21" s="153"/>
      <c r="D21" s="153"/>
      <c r="E21" s="153"/>
      <c r="F21" s="153"/>
      <c r="G21" s="153"/>
      <c r="H21" s="153"/>
      <c r="I21" s="153"/>
      <c r="J21" s="153"/>
      <c r="K21" s="153"/>
      <c r="L21" s="153"/>
      <c r="M21" s="153"/>
      <c r="N21" s="153"/>
      <c r="O21" s="153"/>
      <c r="P21" s="153"/>
      <c r="Q21" s="153"/>
      <c r="R21" s="153"/>
      <c r="S21" s="153"/>
      <c r="T21" s="153"/>
      <c r="U21" s="153"/>
      <c r="V21" s="153"/>
      <c r="W21" s="153"/>
      <c r="X21" s="153"/>
      <c r="Y21" s="153"/>
      <c r="Z21" s="153"/>
    </row>
    <row r="22" ht="15.75" customHeight="1">
      <c r="A22" s="153"/>
      <c r="B22" s="153"/>
      <c r="C22" s="153"/>
      <c r="D22" s="153"/>
      <c r="E22" s="153"/>
      <c r="F22" s="153"/>
      <c r="G22" s="153"/>
      <c r="H22" s="153"/>
      <c r="I22" s="153"/>
      <c r="J22" s="153"/>
      <c r="K22" s="153"/>
      <c r="L22" s="153"/>
      <c r="M22" s="153"/>
      <c r="N22" s="153"/>
      <c r="O22" s="153"/>
      <c r="P22" s="153"/>
      <c r="Q22" s="153"/>
      <c r="R22" s="153"/>
      <c r="S22" s="153"/>
      <c r="T22" s="153"/>
      <c r="U22" s="153"/>
      <c r="V22" s="153"/>
      <c r="W22" s="153"/>
      <c r="X22" s="153"/>
      <c r="Y22" s="153"/>
      <c r="Z22" s="153"/>
    </row>
    <row r="23" ht="15.75" customHeight="1">
      <c r="A23" s="153"/>
      <c r="B23" s="153"/>
      <c r="C23" s="153"/>
      <c r="D23" s="153"/>
      <c r="E23" s="153"/>
      <c r="F23" s="153"/>
      <c r="G23" s="153"/>
      <c r="H23" s="153"/>
      <c r="I23" s="153"/>
      <c r="J23" s="153"/>
      <c r="K23" s="153"/>
      <c r="L23" s="153"/>
      <c r="M23" s="153"/>
      <c r="N23" s="153"/>
      <c r="O23" s="153"/>
      <c r="P23" s="153"/>
      <c r="Q23" s="153"/>
      <c r="R23" s="153"/>
      <c r="S23" s="153"/>
      <c r="T23" s="153"/>
      <c r="U23" s="153"/>
      <c r="V23" s="153"/>
      <c r="W23" s="153"/>
      <c r="X23" s="153"/>
      <c r="Y23" s="153"/>
      <c r="Z23" s="153"/>
    </row>
    <row r="24" ht="15.75" customHeight="1">
      <c r="A24" s="153"/>
      <c r="B24" s="153"/>
      <c r="C24" s="153"/>
      <c r="D24" s="153"/>
      <c r="E24" s="153"/>
      <c r="F24" s="153"/>
      <c r="G24" s="153"/>
      <c r="H24" s="153"/>
      <c r="I24" s="153"/>
      <c r="J24" s="153"/>
      <c r="K24" s="153"/>
      <c r="L24" s="153"/>
      <c r="M24" s="153"/>
      <c r="N24" s="153"/>
      <c r="O24" s="153"/>
      <c r="P24" s="153"/>
      <c r="Q24" s="153"/>
      <c r="R24" s="153"/>
      <c r="S24" s="153"/>
      <c r="T24" s="153"/>
      <c r="U24" s="153"/>
      <c r="V24" s="153"/>
      <c r="W24" s="153"/>
      <c r="X24" s="153"/>
      <c r="Y24" s="153"/>
      <c r="Z24" s="153"/>
    </row>
    <row r="25" ht="15.75" customHeight="1">
      <c r="A25" s="153"/>
      <c r="B25" s="153"/>
      <c r="C25" s="153"/>
      <c r="D25" s="153"/>
      <c r="E25" s="153"/>
      <c r="F25" s="153"/>
      <c r="G25" s="153"/>
      <c r="H25" s="153"/>
      <c r="I25" s="153"/>
      <c r="J25" s="153"/>
      <c r="K25" s="153"/>
      <c r="L25" s="153"/>
      <c r="M25" s="153"/>
      <c r="N25" s="153"/>
      <c r="O25" s="153"/>
      <c r="P25" s="153"/>
      <c r="Q25" s="153"/>
      <c r="R25" s="153"/>
      <c r="S25" s="153"/>
      <c r="T25" s="153"/>
      <c r="U25" s="153"/>
      <c r="V25" s="153"/>
      <c r="W25" s="153"/>
      <c r="X25" s="153"/>
      <c r="Y25" s="153"/>
      <c r="Z25" s="153"/>
    </row>
    <row r="26" ht="15.75" customHeight="1">
      <c r="A26" s="153"/>
      <c r="B26" s="153"/>
      <c r="C26" s="153"/>
      <c r="D26" s="153"/>
      <c r="E26" s="153"/>
      <c r="F26" s="153"/>
      <c r="G26" s="153"/>
      <c r="H26" s="153"/>
      <c r="I26" s="153"/>
      <c r="J26" s="153"/>
      <c r="K26" s="153"/>
      <c r="L26" s="153"/>
      <c r="M26" s="153"/>
      <c r="N26" s="153"/>
      <c r="O26" s="153"/>
      <c r="P26" s="153"/>
      <c r="Q26" s="153"/>
      <c r="R26" s="153"/>
      <c r="S26" s="153"/>
      <c r="T26" s="153"/>
      <c r="U26" s="153"/>
      <c r="V26" s="153"/>
      <c r="W26" s="153"/>
      <c r="X26" s="153"/>
      <c r="Y26" s="153"/>
      <c r="Z26" s="153"/>
    </row>
    <row r="27" ht="15.75" customHeight="1">
      <c r="A27" s="153"/>
      <c r="B27" s="153"/>
      <c r="C27" s="153"/>
      <c r="D27" s="153"/>
      <c r="E27" s="153"/>
      <c r="F27" s="153"/>
      <c r="G27" s="153"/>
      <c r="H27" s="153"/>
      <c r="I27" s="153"/>
      <c r="J27" s="153"/>
      <c r="K27" s="153"/>
      <c r="L27" s="153"/>
      <c r="M27" s="153"/>
      <c r="N27" s="153"/>
      <c r="O27" s="153"/>
      <c r="P27" s="153"/>
      <c r="Q27" s="153"/>
      <c r="R27" s="153"/>
      <c r="S27" s="153"/>
      <c r="T27" s="153"/>
      <c r="U27" s="153"/>
      <c r="V27" s="153"/>
      <c r="W27" s="153"/>
      <c r="X27" s="153"/>
      <c r="Y27" s="153"/>
      <c r="Z27" s="153"/>
    </row>
    <row r="28" ht="15.75" customHeight="1">
      <c r="A28" s="153"/>
      <c r="B28" s="153"/>
      <c r="C28" s="153"/>
      <c r="D28" s="153"/>
      <c r="E28" s="153"/>
      <c r="F28" s="153"/>
      <c r="G28" s="153"/>
      <c r="H28" s="153"/>
      <c r="I28" s="153"/>
      <c r="J28" s="153"/>
      <c r="K28" s="153"/>
      <c r="L28" s="153"/>
      <c r="M28" s="153"/>
      <c r="N28" s="153"/>
      <c r="O28" s="153"/>
      <c r="P28" s="153"/>
      <c r="Q28" s="153"/>
      <c r="R28" s="153"/>
      <c r="S28" s="153"/>
      <c r="T28" s="153"/>
      <c r="U28" s="153"/>
      <c r="V28" s="153"/>
      <c r="W28" s="153"/>
      <c r="X28" s="153"/>
      <c r="Y28" s="153"/>
      <c r="Z28" s="153"/>
    </row>
    <row r="29" ht="15.75" customHeight="1">
      <c r="A29" s="153"/>
      <c r="B29" s="153"/>
      <c r="C29" s="153"/>
      <c r="D29" s="153"/>
      <c r="E29" s="153"/>
      <c r="F29" s="153"/>
      <c r="G29" s="153"/>
      <c r="H29" s="153"/>
      <c r="I29" s="153"/>
      <c r="J29" s="153"/>
      <c r="K29" s="153"/>
      <c r="L29" s="153"/>
      <c r="M29" s="153"/>
      <c r="N29" s="153"/>
      <c r="O29" s="153"/>
      <c r="P29" s="153"/>
      <c r="Q29" s="153"/>
      <c r="R29" s="153"/>
      <c r="S29" s="153"/>
      <c r="T29" s="153"/>
      <c r="U29" s="153"/>
      <c r="V29" s="153"/>
      <c r="W29" s="153"/>
      <c r="X29" s="153"/>
      <c r="Y29" s="153"/>
      <c r="Z29" s="153"/>
    </row>
    <row r="30" ht="15.75" customHeight="1">
      <c r="A30" s="153"/>
      <c r="B30" s="153"/>
      <c r="C30" s="153"/>
      <c r="D30" s="153"/>
      <c r="E30" s="153"/>
      <c r="F30" s="153"/>
      <c r="G30" s="153"/>
      <c r="H30" s="153"/>
      <c r="I30" s="153"/>
      <c r="J30" s="153"/>
      <c r="K30" s="153"/>
      <c r="L30" s="153"/>
      <c r="M30" s="153"/>
      <c r="N30" s="153"/>
      <c r="O30" s="153"/>
      <c r="P30" s="153"/>
      <c r="Q30" s="153"/>
      <c r="R30" s="153"/>
      <c r="S30" s="153"/>
      <c r="T30" s="153"/>
      <c r="U30" s="153"/>
      <c r="V30" s="153"/>
      <c r="W30" s="153"/>
      <c r="X30" s="153"/>
      <c r="Y30" s="153"/>
      <c r="Z30" s="153"/>
    </row>
    <row r="31" ht="15.75" customHeight="1">
      <c r="A31" s="153"/>
      <c r="B31" s="153"/>
      <c r="C31" s="153"/>
      <c r="D31" s="153"/>
      <c r="E31" s="153"/>
      <c r="F31" s="153"/>
      <c r="G31" s="153"/>
      <c r="H31" s="153"/>
      <c r="I31" s="153"/>
      <c r="J31" s="153"/>
      <c r="K31" s="153"/>
      <c r="L31" s="153"/>
      <c r="M31" s="153"/>
      <c r="N31" s="153"/>
      <c r="O31" s="153"/>
      <c r="P31" s="153"/>
      <c r="Q31" s="153"/>
      <c r="R31" s="153"/>
      <c r="S31" s="153"/>
      <c r="T31" s="153"/>
      <c r="U31" s="153"/>
      <c r="V31" s="153"/>
      <c r="W31" s="153"/>
      <c r="X31" s="153"/>
      <c r="Y31" s="153"/>
      <c r="Z31" s="153"/>
    </row>
    <row r="32" ht="15.75" customHeight="1">
      <c r="A32" s="153"/>
      <c r="B32" s="153"/>
      <c r="C32" s="153"/>
      <c r="D32" s="153"/>
      <c r="E32" s="153"/>
      <c r="F32" s="153"/>
      <c r="G32" s="153"/>
      <c r="H32" s="153"/>
      <c r="I32" s="153"/>
      <c r="J32" s="153"/>
      <c r="K32" s="153"/>
      <c r="L32" s="153"/>
      <c r="M32" s="153"/>
      <c r="N32" s="153"/>
      <c r="O32" s="153"/>
      <c r="P32" s="153"/>
      <c r="Q32" s="153"/>
      <c r="R32" s="153"/>
      <c r="S32" s="153"/>
      <c r="T32" s="153"/>
      <c r="U32" s="153"/>
      <c r="V32" s="153"/>
      <c r="W32" s="153"/>
      <c r="X32" s="153"/>
      <c r="Y32" s="153"/>
      <c r="Z32" s="153"/>
    </row>
    <row r="33" ht="15.75" customHeight="1">
      <c r="A33" s="153"/>
      <c r="B33" s="153"/>
      <c r="C33" s="153"/>
      <c r="D33" s="153"/>
      <c r="E33" s="153"/>
      <c r="F33" s="153"/>
      <c r="G33" s="153"/>
      <c r="H33" s="153"/>
      <c r="I33" s="153"/>
      <c r="J33" s="153"/>
      <c r="K33" s="153"/>
      <c r="L33" s="153"/>
      <c r="M33" s="153"/>
      <c r="N33" s="153"/>
      <c r="O33" s="153"/>
      <c r="P33" s="153"/>
      <c r="Q33" s="153"/>
      <c r="R33" s="153"/>
      <c r="S33" s="153"/>
      <c r="T33" s="153"/>
      <c r="U33" s="153"/>
      <c r="V33" s="153"/>
      <c r="W33" s="153"/>
      <c r="X33" s="153"/>
      <c r="Y33" s="153"/>
      <c r="Z33" s="153"/>
    </row>
    <row r="34" ht="15.75" customHeight="1">
      <c r="A34" s="153"/>
      <c r="B34" s="153"/>
      <c r="C34" s="153"/>
      <c r="D34" s="153"/>
      <c r="E34" s="153"/>
      <c r="F34" s="153"/>
      <c r="G34" s="153"/>
      <c r="H34" s="153"/>
      <c r="I34" s="153"/>
      <c r="J34" s="153"/>
      <c r="K34" s="153"/>
      <c r="L34" s="153"/>
      <c r="M34" s="153"/>
      <c r="N34" s="153"/>
      <c r="O34" s="153"/>
      <c r="P34" s="153"/>
      <c r="Q34" s="153"/>
      <c r="R34" s="153"/>
      <c r="S34" s="153"/>
      <c r="T34" s="153"/>
      <c r="U34" s="153"/>
      <c r="V34" s="153"/>
      <c r="W34" s="153"/>
      <c r="X34" s="153"/>
      <c r="Y34" s="153"/>
      <c r="Z34" s="153"/>
    </row>
    <row r="35" ht="15.75" customHeight="1">
      <c r="A35" s="153"/>
      <c r="B35" s="153"/>
      <c r="C35" s="153"/>
      <c r="D35" s="153"/>
      <c r="E35" s="153"/>
      <c r="F35" s="153"/>
      <c r="G35" s="153"/>
      <c r="H35" s="153"/>
      <c r="I35" s="153"/>
      <c r="J35" s="153"/>
      <c r="K35" s="153"/>
      <c r="L35" s="153"/>
      <c r="M35" s="153"/>
      <c r="N35" s="153"/>
      <c r="O35" s="153"/>
      <c r="P35" s="153"/>
      <c r="Q35" s="153"/>
      <c r="R35" s="153"/>
      <c r="S35" s="153"/>
      <c r="T35" s="153"/>
      <c r="U35" s="153"/>
      <c r="V35" s="153"/>
      <c r="W35" s="153"/>
      <c r="X35" s="153"/>
      <c r="Y35" s="153"/>
      <c r="Z35" s="153"/>
    </row>
    <row r="36" ht="15.75" customHeight="1">
      <c r="A36" s="153"/>
      <c r="B36" s="153"/>
      <c r="C36" s="153"/>
      <c r="D36" s="153"/>
      <c r="E36" s="153"/>
      <c r="F36" s="153"/>
      <c r="G36" s="153"/>
      <c r="H36" s="153"/>
      <c r="I36" s="153"/>
      <c r="J36" s="153"/>
      <c r="K36" s="153"/>
      <c r="L36" s="153"/>
      <c r="M36" s="153"/>
      <c r="N36" s="153"/>
      <c r="O36" s="153"/>
      <c r="P36" s="153"/>
      <c r="Q36" s="153"/>
      <c r="R36" s="153"/>
      <c r="S36" s="153"/>
      <c r="T36" s="153"/>
      <c r="U36" s="153"/>
      <c r="V36" s="153"/>
      <c r="W36" s="153"/>
      <c r="X36" s="153"/>
      <c r="Y36" s="153"/>
      <c r="Z36" s="153"/>
    </row>
    <row r="37" ht="15.75" customHeight="1">
      <c r="A37" s="153"/>
      <c r="B37" s="153"/>
      <c r="C37" s="153"/>
      <c r="D37" s="153"/>
      <c r="E37" s="153"/>
      <c r="F37" s="153"/>
      <c r="G37" s="153"/>
      <c r="H37" s="153"/>
      <c r="I37" s="153"/>
      <c r="J37" s="153"/>
      <c r="K37" s="153"/>
      <c r="L37" s="153"/>
      <c r="M37" s="153"/>
      <c r="N37" s="153"/>
      <c r="O37" s="153"/>
      <c r="P37" s="153"/>
      <c r="Q37" s="153"/>
      <c r="R37" s="153"/>
      <c r="S37" s="153"/>
      <c r="T37" s="153"/>
      <c r="U37" s="153"/>
      <c r="V37" s="153"/>
      <c r="W37" s="153"/>
      <c r="X37" s="153"/>
      <c r="Y37" s="153"/>
      <c r="Z37" s="153"/>
    </row>
    <row r="38" ht="15.75" customHeight="1">
      <c r="A38" s="153"/>
      <c r="B38" s="153"/>
      <c r="C38" s="153"/>
      <c r="D38" s="153"/>
      <c r="E38" s="153"/>
      <c r="F38" s="153"/>
      <c r="G38" s="153"/>
      <c r="H38" s="153"/>
      <c r="I38" s="153"/>
      <c r="J38" s="153"/>
      <c r="K38" s="153"/>
      <c r="L38" s="153"/>
      <c r="M38" s="153"/>
      <c r="N38" s="153"/>
      <c r="O38" s="153"/>
      <c r="P38" s="153"/>
      <c r="Q38" s="153"/>
      <c r="R38" s="153"/>
      <c r="S38" s="153"/>
      <c r="T38" s="153"/>
      <c r="U38" s="153"/>
      <c r="V38" s="153"/>
      <c r="W38" s="153"/>
      <c r="X38" s="153"/>
      <c r="Y38" s="153"/>
      <c r="Z38" s="153"/>
    </row>
    <row r="39" ht="15.75" customHeight="1">
      <c r="A39" s="153"/>
      <c r="B39" s="153"/>
      <c r="C39" s="153"/>
      <c r="D39" s="153"/>
      <c r="E39" s="153"/>
      <c r="F39" s="153"/>
      <c r="G39" s="153"/>
      <c r="H39" s="153"/>
      <c r="I39" s="153"/>
      <c r="J39" s="153"/>
      <c r="K39" s="153"/>
      <c r="L39" s="153"/>
      <c r="M39" s="153"/>
      <c r="N39" s="153"/>
      <c r="O39" s="153"/>
      <c r="P39" s="153"/>
      <c r="Q39" s="153"/>
      <c r="R39" s="153"/>
      <c r="S39" s="153"/>
      <c r="T39" s="153"/>
      <c r="U39" s="153"/>
      <c r="V39" s="153"/>
      <c r="W39" s="153"/>
      <c r="X39" s="153"/>
      <c r="Y39" s="153"/>
      <c r="Z39" s="153"/>
    </row>
    <row r="40" ht="15.75" customHeight="1">
      <c r="A40" s="153"/>
      <c r="B40" s="153"/>
      <c r="C40" s="153"/>
      <c r="D40" s="153"/>
      <c r="E40" s="153"/>
      <c r="F40" s="153"/>
      <c r="G40" s="153"/>
      <c r="H40" s="153"/>
      <c r="I40" s="153"/>
      <c r="J40" s="153"/>
      <c r="K40" s="153"/>
      <c r="L40" s="153"/>
      <c r="M40" s="153"/>
      <c r="N40" s="153"/>
      <c r="O40" s="153"/>
      <c r="P40" s="153"/>
      <c r="Q40" s="153"/>
      <c r="R40" s="153"/>
      <c r="S40" s="153"/>
      <c r="T40" s="153"/>
      <c r="U40" s="153"/>
      <c r="V40" s="153"/>
      <c r="W40" s="153"/>
      <c r="X40" s="153"/>
      <c r="Y40" s="153"/>
      <c r="Z40" s="153"/>
    </row>
    <row r="41" ht="15.75" customHeight="1">
      <c r="A41" s="153"/>
      <c r="B41" s="153"/>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row>
    <row r="42" ht="15.75" customHeight="1">
      <c r="A42" s="153"/>
      <c r="B42" s="153"/>
      <c r="C42" s="153"/>
      <c r="D42" s="153"/>
      <c r="E42" s="153"/>
      <c r="F42" s="153"/>
      <c r="G42" s="153"/>
      <c r="H42" s="153"/>
      <c r="I42" s="153"/>
      <c r="J42" s="153"/>
      <c r="K42" s="153"/>
      <c r="L42" s="153"/>
      <c r="M42" s="153"/>
      <c r="N42" s="153"/>
      <c r="O42" s="153"/>
      <c r="P42" s="153"/>
      <c r="Q42" s="153"/>
      <c r="R42" s="153"/>
      <c r="S42" s="153"/>
      <c r="T42" s="153"/>
      <c r="U42" s="153"/>
      <c r="V42" s="153"/>
      <c r="W42" s="153"/>
      <c r="X42" s="153"/>
      <c r="Y42" s="153"/>
      <c r="Z42" s="153"/>
    </row>
    <row r="43" ht="15.75" customHeight="1">
      <c r="A43" s="153"/>
      <c r="B43" s="153"/>
      <c r="C43" s="153"/>
      <c r="D43" s="153"/>
      <c r="E43" s="153"/>
      <c r="F43" s="153"/>
      <c r="G43" s="153"/>
      <c r="H43" s="153"/>
      <c r="I43" s="153"/>
      <c r="J43" s="153"/>
      <c r="K43" s="153"/>
      <c r="L43" s="153"/>
      <c r="M43" s="153"/>
      <c r="N43" s="153"/>
      <c r="O43" s="153"/>
      <c r="P43" s="153"/>
      <c r="Q43" s="153"/>
      <c r="R43" s="153"/>
      <c r="S43" s="153"/>
      <c r="T43" s="153"/>
      <c r="U43" s="153"/>
      <c r="V43" s="153"/>
      <c r="W43" s="153"/>
      <c r="X43" s="153"/>
      <c r="Y43" s="153"/>
      <c r="Z43" s="153"/>
    </row>
    <row r="44" ht="15.75" customHeight="1">
      <c r="A44" s="153"/>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row>
    <row r="45" ht="15.75" customHeight="1">
      <c r="A45" s="153"/>
      <c r="B45" s="153"/>
      <c r="C45" s="153"/>
      <c r="D45" s="153"/>
      <c r="E45" s="153"/>
      <c r="F45" s="153"/>
      <c r="G45" s="153"/>
      <c r="H45" s="153"/>
      <c r="I45" s="153"/>
      <c r="J45" s="153"/>
      <c r="K45" s="153"/>
      <c r="L45" s="153"/>
      <c r="M45" s="153"/>
      <c r="N45" s="153"/>
      <c r="O45" s="153"/>
      <c r="P45" s="153"/>
      <c r="Q45" s="153"/>
      <c r="R45" s="153"/>
      <c r="S45" s="153"/>
      <c r="T45" s="153"/>
      <c r="U45" s="153"/>
      <c r="V45" s="153"/>
      <c r="W45" s="153"/>
      <c r="X45" s="153"/>
      <c r="Y45" s="153"/>
      <c r="Z45" s="153"/>
    </row>
    <row r="46" ht="15.75" customHeight="1">
      <c r="A46" s="153"/>
      <c r="B46" s="153"/>
      <c r="C46" s="153"/>
      <c r="D46" s="153"/>
      <c r="E46" s="153"/>
      <c r="F46" s="153"/>
      <c r="G46" s="153"/>
      <c r="H46" s="153"/>
      <c r="I46" s="153"/>
      <c r="J46" s="153"/>
      <c r="K46" s="153"/>
      <c r="L46" s="153"/>
      <c r="M46" s="153"/>
      <c r="N46" s="153"/>
      <c r="O46" s="153"/>
      <c r="P46" s="153"/>
      <c r="Q46" s="153"/>
      <c r="R46" s="153"/>
      <c r="S46" s="153"/>
      <c r="T46" s="153"/>
      <c r="U46" s="153"/>
      <c r="V46" s="153"/>
      <c r="W46" s="153"/>
      <c r="X46" s="153"/>
      <c r="Y46" s="153"/>
      <c r="Z46" s="153"/>
    </row>
    <row r="47" ht="15.75" customHeight="1">
      <c r="A47" s="153"/>
      <c r="B47" s="153"/>
      <c r="C47" s="153"/>
      <c r="D47" s="153"/>
      <c r="E47" s="153"/>
      <c r="F47" s="153"/>
      <c r="G47" s="153"/>
      <c r="H47" s="153"/>
      <c r="I47" s="153"/>
      <c r="J47" s="153"/>
      <c r="K47" s="153"/>
      <c r="L47" s="153"/>
      <c r="M47" s="153"/>
      <c r="N47" s="153"/>
      <c r="O47" s="153"/>
      <c r="P47" s="153"/>
      <c r="Q47" s="153"/>
      <c r="R47" s="153"/>
      <c r="S47" s="153"/>
      <c r="T47" s="153"/>
      <c r="U47" s="153"/>
      <c r="V47" s="153"/>
      <c r="W47" s="153"/>
      <c r="X47" s="153"/>
      <c r="Y47" s="153"/>
      <c r="Z47" s="153"/>
    </row>
    <row r="48" ht="15.75" customHeight="1">
      <c r="A48" s="153"/>
      <c r="B48" s="153"/>
      <c r="C48" s="153"/>
      <c r="D48" s="153"/>
      <c r="E48" s="153"/>
      <c r="F48" s="153"/>
      <c r="G48" s="153"/>
      <c r="H48" s="153"/>
      <c r="I48" s="153"/>
      <c r="J48" s="153"/>
      <c r="K48" s="153"/>
      <c r="L48" s="153"/>
      <c r="M48" s="153"/>
      <c r="N48" s="153"/>
      <c r="O48" s="153"/>
      <c r="P48" s="153"/>
      <c r="Q48" s="153"/>
      <c r="R48" s="153"/>
      <c r="S48" s="153"/>
      <c r="T48" s="153"/>
      <c r="U48" s="153"/>
      <c r="V48" s="153"/>
      <c r="W48" s="153"/>
      <c r="X48" s="153"/>
      <c r="Y48" s="153"/>
      <c r="Z48" s="153"/>
    </row>
    <row r="49" ht="15.75" customHeight="1">
      <c r="A49" s="153"/>
      <c r="B49" s="153"/>
      <c r="C49" s="153"/>
      <c r="D49" s="153"/>
      <c r="E49" s="153"/>
      <c r="F49" s="153"/>
      <c r="G49" s="153"/>
      <c r="H49" s="153"/>
      <c r="I49" s="153"/>
      <c r="J49" s="153"/>
      <c r="K49" s="153"/>
      <c r="L49" s="153"/>
      <c r="M49" s="153"/>
      <c r="N49" s="153"/>
      <c r="O49" s="153"/>
      <c r="P49" s="153"/>
      <c r="Q49" s="153"/>
      <c r="R49" s="153"/>
      <c r="S49" s="153"/>
      <c r="T49" s="153"/>
      <c r="U49" s="153"/>
      <c r="V49" s="153"/>
      <c r="W49" s="153"/>
      <c r="X49" s="153"/>
      <c r="Y49" s="153"/>
      <c r="Z49" s="153"/>
    </row>
    <row r="50" ht="15.75" customHeight="1">
      <c r="A50" s="153"/>
      <c r="B50" s="153"/>
      <c r="C50" s="153"/>
      <c r="D50" s="153"/>
      <c r="E50" s="153"/>
      <c r="F50" s="153"/>
      <c r="G50" s="153"/>
      <c r="H50" s="153"/>
      <c r="I50" s="153"/>
      <c r="J50" s="153"/>
      <c r="K50" s="153"/>
      <c r="L50" s="153"/>
      <c r="M50" s="153"/>
      <c r="N50" s="153"/>
      <c r="O50" s="153"/>
      <c r="P50" s="153"/>
      <c r="Q50" s="153"/>
      <c r="R50" s="153"/>
      <c r="S50" s="153"/>
      <c r="T50" s="153"/>
      <c r="U50" s="153"/>
      <c r="V50" s="153"/>
      <c r="W50" s="153"/>
      <c r="X50" s="153"/>
      <c r="Y50" s="153"/>
      <c r="Z50" s="153"/>
    </row>
    <row r="51" ht="15.75" customHeight="1">
      <c r="A51" s="153"/>
      <c r="B51" s="153"/>
      <c r="C51" s="153"/>
      <c r="D51" s="153"/>
      <c r="E51" s="153"/>
      <c r="F51" s="153"/>
      <c r="G51" s="153"/>
      <c r="H51" s="153"/>
      <c r="I51" s="153"/>
      <c r="J51" s="153"/>
      <c r="K51" s="153"/>
      <c r="L51" s="153"/>
      <c r="M51" s="153"/>
      <c r="N51" s="153"/>
      <c r="O51" s="153"/>
      <c r="P51" s="153"/>
      <c r="Q51" s="153"/>
      <c r="R51" s="153"/>
      <c r="S51" s="153"/>
      <c r="T51" s="153"/>
      <c r="U51" s="153"/>
      <c r="V51" s="153"/>
      <c r="W51" s="153"/>
      <c r="X51" s="153"/>
      <c r="Y51" s="153"/>
      <c r="Z51" s="153"/>
    </row>
    <row r="52" ht="15.75" customHeight="1">
      <c r="A52" s="153"/>
      <c r="B52" s="153"/>
      <c r="C52" s="153"/>
      <c r="D52" s="153"/>
      <c r="E52" s="153"/>
      <c r="F52" s="153"/>
      <c r="G52" s="153"/>
      <c r="H52" s="153"/>
      <c r="I52" s="153"/>
      <c r="J52" s="153"/>
      <c r="K52" s="153"/>
      <c r="L52" s="153"/>
      <c r="M52" s="153"/>
      <c r="N52" s="153"/>
      <c r="O52" s="153"/>
      <c r="P52" s="153"/>
      <c r="Q52" s="153"/>
      <c r="R52" s="153"/>
      <c r="S52" s="153"/>
      <c r="T52" s="153"/>
      <c r="U52" s="153"/>
      <c r="V52" s="153"/>
      <c r="W52" s="153"/>
      <c r="X52" s="153"/>
      <c r="Y52" s="153"/>
      <c r="Z52" s="153"/>
    </row>
    <row r="53" ht="15.75" customHeight="1">
      <c r="A53" s="153"/>
      <c r="B53" s="153"/>
      <c r="C53" s="153"/>
      <c r="D53" s="153"/>
      <c r="E53" s="153"/>
      <c r="F53" s="153"/>
      <c r="G53" s="153"/>
      <c r="H53" s="153"/>
      <c r="I53" s="153"/>
      <c r="J53" s="153"/>
      <c r="K53" s="153"/>
      <c r="L53" s="153"/>
      <c r="M53" s="153"/>
      <c r="N53" s="153"/>
      <c r="O53" s="153"/>
      <c r="P53" s="153"/>
      <c r="Q53" s="153"/>
      <c r="R53" s="153"/>
      <c r="S53" s="153"/>
      <c r="T53" s="153"/>
      <c r="U53" s="153"/>
      <c r="V53" s="153"/>
      <c r="W53" s="153"/>
      <c r="X53" s="153"/>
      <c r="Y53" s="153"/>
      <c r="Z53" s="153"/>
    </row>
    <row r="54" ht="15.75" customHeight="1">
      <c r="A54" s="153"/>
      <c r="B54" s="153"/>
      <c r="C54" s="153"/>
      <c r="D54" s="153"/>
      <c r="E54" s="153"/>
      <c r="F54" s="153"/>
      <c r="G54" s="153"/>
      <c r="H54" s="153"/>
      <c r="I54" s="153"/>
      <c r="J54" s="153"/>
      <c r="K54" s="153"/>
      <c r="L54" s="153"/>
      <c r="M54" s="153"/>
      <c r="N54" s="153"/>
      <c r="O54" s="153"/>
      <c r="P54" s="153"/>
      <c r="Q54" s="153"/>
      <c r="R54" s="153"/>
      <c r="S54" s="153"/>
      <c r="T54" s="153"/>
      <c r="U54" s="153"/>
      <c r="V54" s="153"/>
      <c r="W54" s="153"/>
      <c r="X54" s="153"/>
      <c r="Y54" s="153"/>
      <c r="Z54" s="153"/>
    </row>
    <row r="55" ht="15.75" customHeight="1">
      <c r="A55" s="153"/>
      <c r="B55" s="153"/>
      <c r="C55" s="153"/>
      <c r="D55" s="153"/>
      <c r="E55" s="153"/>
      <c r="F55" s="153"/>
      <c r="G55" s="153"/>
      <c r="H55" s="153"/>
      <c r="I55" s="153"/>
      <c r="J55" s="153"/>
      <c r="K55" s="153"/>
      <c r="L55" s="153"/>
      <c r="M55" s="153"/>
      <c r="N55" s="153"/>
      <c r="O55" s="153"/>
      <c r="P55" s="153"/>
      <c r="Q55" s="153"/>
      <c r="R55" s="153"/>
      <c r="S55" s="153"/>
      <c r="T55" s="153"/>
      <c r="U55" s="153"/>
      <c r="V55" s="153"/>
      <c r="W55" s="153"/>
      <c r="X55" s="153"/>
      <c r="Y55" s="153"/>
      <c r="Z55" s="153"/>
    </row>
    <row r="56" ht="15.75" customHeight="1">
      <c r="A56" s="153"/>
      <c r="B56" s="153"/>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row>
    <row r="57" ht="15.75" customHeight="1">
      <c r="A57" s="153"/>
      <c r="B57" s="153"/>
      <c r="C57" s="153"/>
      <c r="D57" s="153"/>
      <c r="E57" s="153"/>
      <c r="F57" s="153"/>
      <c r="G57" s="153"/>
      <c r="H57" s="153"/>
      <c r="I57" s="153"/>
      <c r="J57" s="153"/>
      <c r="K57" s="153"/>
      <c r="L57" s="153"/>
      <c r="M57" s="153"/>
      <c r="N57" s="153"/>
      <c r="O57" s="153"/>
      <c r="P57" s="153"/>
      <c r="Q57" s="153"/>
      <c r="R57" s="153"/>
      <c r="S57" s="153"/>
      <c r="T57" s="153"/>
      <c r="U57" s="153"/>
      <c r="V57" s="153"/>
      <c r="W57" s="153"/>
      <c r="X57" s="153"/>
      <c r="Y57" s="153"/>
      <c r="Z57" s="153"/>
    </row>
    <row r="58" ht="15.75" customHeight="1">
      <c r="A58" s="153"/>
      <c r="B58" s="153"/>
      <c r="C58" s="153"/>
      <c r="D58" s="153"/>
      <c r="E58" s="153"/>
      <c r="F58" s="153"/>
      <c r="G58" s="153"/>
      <c r="H58" s="153"/>
      <c r="I58" s="153"/>
      <c r="J58" s="153"/>
      <c r="K58" s="153"/>
      <c r="L58" s="153"/>
      <c r="M58" s="153"/>
      <c r="N58" s="153"/>
      <c r="O58" s="153"/>
      <c r="P58" s="153"/>
      <c r="Q58" s="153"/>
      <c r="R58" s="153"/>
      <c r="S58" s="153"/>
      <c r="T58" s="153"/>
      <c r="U58" s="153"/>
      <c r="V58" s="153"/>
      <c r="W58" s="153"/>
      <c r="X58" s="153"/>
      <c r="Y58" s="153"/>
      <c r="Z58" s="153"/>
    </row>
    <row r="59" ht="15.75" customHeight="1">
      <c r="A59" s="153"/>
      <c r="B59" s="153"/>
      <c r="C59" s="153"/>
      <c r="D59" s="153"/>
      <c r="E59" s="153"/>
      <c r="F59" s="153"/>
      <c r="G59" s="153"/>
      <c r="H59" s="153"/>
      <c r="I59" s="153"/>
      <c r="J59" s="153"/>
      <c r="K59" s="153"/>
      <c r="L59" s="153"/>
      <c r="M59" s="153"/>
      <c r="N59" s="153"/>
      <c r="O59" s="153"/>
      <c r="P59" s="153"/>
      <c r="Q59" s="153"/>
      <c r="R59" s="153"/>
      <c r="S59" s="153"/>
      <c r="T59" s="153"/>
      <c r="U59" s="153"/>
      <c r="V59" s="153"/>
      <c r="W59" s="153"/>
      <c r="X59" s="153"/>
      <c r="Y59" s="153"/>
      <c r="Z59" s="153"/>
    </row>
    <row r="60" ht="15.75" customHeight="1">
      <c r="A60" s="153"/>
      <c r="B60" s="153"/>
      <c r="C60" s="153"/>
      <c r="D60" s="153"/>
      <c r="E60" s="153"/>
      <c r="F60" s="153"/>
      <c r="G60" s="153"/>
      <c r="H60" s="153"/>
      <c r="I60" s="153"/>
      <c r="J60" s="153"/>
      <c r="K60" s="153"/>
      <c r="L60" s="153"/>
      <c r="M60" s="153"/>
      <c r="N60" s="153"/>
      <c r="O60" s="153"/>
      <c r="P60" s="153"/>
      <c r="Q60" s="153"/>
      <c r="R60" s="153"/>
      <c r="S60" s="153"/>
      <c r="T60" s="153"/>
      <c r="U60" s="153"/>
      <c r="V60" s="153"/>
      <c r="W60" s="153"/>
      <c r="X60" s="153"/>
      <c r="Y60" s="153"/>
      <c r="Z60" s="153"/>
    </row>
    <row r="61" ht="15.75" customHeight="1">
      <c r="A61" s="153"/>
      <c r="B61" s="153"/>
      <c r="C61" s="153"/>
      <c r="D61" s="153"/>
      <c r="E61" s="153"/>
      <c r="F61" s="153"/>
      <c r="G61" s="153"/>
      <c r="H61" s="153"/>
      <c r="I61" s="153"/>
      <c r="J61" s="153"/>
      <c r="K61" s="153"/>
      <c r="L61" s="153"/>
      <c r="M61" s="153"/>
      <c r="N61" s="153"/>
      <c r="O61" s="153"/>
      <c r="P61" s="153"/>
      <c r="Q61" s="153"/>
      <c r="R61" s="153"/>
      <c r="S61" s="153"/>
      <c r="T61" s="153"/>
      <c r="U61" s="153"/>
      <c r="V61" s="153"/>
      <c r="W61" s="153"/>
      <c r="X61" s="153"/>
      <c r="Y61" s="153"/>
      <c r="Z61" s="153"/>
    </row>
    <row r="62" ht="15.75" customHeight="1">
      <c r="A62" s="153"/>
      <c r="B62" s="153"/>
      <c r="C62" s="153"/>
      <c r="D62" s="153"/>
      <c r="E62" s="153"/>
      <c r="F62" s="153"/>
      <c r="G62" s="153"/>
      <c r="H62" s="153"/>
      <c r="I62" s="153"/>
      <c r="J62" s="153"/>
      <c r="K62" s="153"/>
      <c r="L62" s="153"/>
      <c r="M62" s="153"/>
      <c r="N62" s="153"/>
      <c r="O62" s="153"/>
      <c r="P62" s="153"/>
      <c r="Q62" s="153"/>
      <c r="R62" s="153"/>
      <c r="S62" s="153"/>
      <c r="T62" s="153"/>
      <c r="U62" s="153"/>
      <c r="V62" s="153"/>
      <c r="W62" s="153"/>
      <c r="X62" s="153"/>
      <c r="Y62" s="153"/>
      <c r="Z62" s="153"/>
    </row>
    <row r="63" ht="15.75" customHeight="1">
      <c r="A63" s="153"/>
      <c r="B63" s="153"/>
      <c r="C63" s="153"/>
      <c r="D63" s="153"/>
      <c r="E63" s="153"/>
      <c r="F63" s="153"/>
      <c r="G63" s="153"/>
      <c r="H63" s="153"/>
      <c r="I63" s="153"/>
      <c r="J63" s="153"/>
      <c r="K63" s="153"/>
      <c r="L63" s="153"/>
      <c r="M63" s="153"/>
      <c r="N63" s="153"/>
      <c r="O63" s="153"/>
      <c r="P63" s="153"/>
      <c r="Q63" s="153"/>
      <c r="R63" s="153"/>
      <c r="S63" s="153"/>
      <c r="T63" s="153"/>
      <c r="U63" s="153"/>
      <c r="V63" s="153"/>
      <c r="W63" s="153"/>
      <c r="X63" s="153"/>
      <c r="Y63" s="153"/>
      <c r="Z63" s="153"/>
    </row>
    <row r="64" ht="15.75" customHeight="1">
      <c r="A64" s="153"/>
      <c r="B64" s="153"/>
      <c r="C64" s="153"/>
      <c r="D64" s="153"/>
      <c r="E64" s="153"/>
      <c r="F64" s="153"/>
      <c r="G64" s="153"/>
      <c r="H64" s="153"/>
      <c r="I64" s="153"/>
      <c r="J64" s="153"/>
      <c r="K64" s="153"/>
      <c r="L64" s="153"/>
      <c r="M64" s="153"/>
      <c r="N64" s="153"/>
      <c r="O64" s="153"/>
      <c r="P64" s="153"/>
      <c r="Q64" s="153"/>
      <c r="R64" s="153"/>
      <c r="S64" s="153"/>
      <c r="T64" s="153"/>
      <c r="U64" s="153"/>
      <c r="V64" s="153"/>
      <c r="W64" s="153"/>
      <c r="X64" s="153"/>
      <c r="Y64" s="153"/>
      <c r="Z64" s="153"/>
    </row>
    <row r="65" ht="15.75" customHeight="1">
      <c r="A65" s="153"/>
      <c r="B65" s="153"/>
      <c r="C65" s="153"/>
      <c r="D65" s="153"/>
      <c r="E65" s="153"/>
      <c r="F65" s="153"/>
      <c r="G65" s="153"/>
      <c r="H65" s="153"/>
      <c r="I65" s="153"/>
      <c r="J65" s="153"/>
      <c r="K65" s="153"/>
      <c r="L65" s="153"/>
      <c r="M65" s="153"/>
      <c r="N65" s="153"/>
      <c r="O65" s="153"/>
      <c r="P65" s="153"/>
      <c r="Q65" s="153"/>
      <c r="R65" s="153"/>
      <c r="S65" s="153"/>
      <c r="T65" s="153"/>
      <c r="U65" s="153"/>
      <c r="V65" s="153"/>
      <c r="W65" s="153"/>
      <c r="X65" s="153"/>
      <c r="Y65" s="153"/>
      <c r="Z65" s="153"/>
    </row>
    <row r="66" ht="15.75" customHeight="1">
      <c r="A66" s="153"/>
      <c r="B66" s="153"/>
      <c r="C66" s="153"/>
      <c r="D66" s="153"/>
      <c r="E66" s="153"/>
      <c r="F66" s="153"/>
      <c r="G66" s="153"/>
      <c r="H66" s="153"/>
      <c r="I66" s="153"/>
      <c r="J66" s="153"/>
      <c r="K66" s="153"/>
      <c r="L66" s="153"/>
      <c r="M66" s="153"/>
      <c r="N66" s="153"/>
      <c r="O66" s="153"/>
      <c r="P66" s="153"/>
      <c r="Q66" s="153"/>
      <c r="R66" s="153"/>
      <c r="S66" s="153"/>
      <c r="T66" s="153"/>
      <c r="U66" s="153"/>
      <c r="V66" s="153"/>
      <c r="W66" s="153"/>
      <c r="X66" s="153"/>
      <c r="Y66" s="153"/>
      <c r="Z66" s="153"/>
    </row>
    <row r="67" ht="15.75" customHeight="1">
      <c r="A67" s="153"/>
      <c r="B67" s="153"/>
      <c r="C67" s="153"/>
      <c r="D67" s="153"/>
      <c r="E67" s="153"/>
      <c r="F67" s="153"/>
      <c r="G67" s="153"/>
      <c r="H67" s="153"/>
      <c r="I67" s="153"/>
      <c r="J67" s="153"/>
      <c r="K67" s="153"/>
      <c r="L67" s="153"/>
      <c r="M67" s="153"/>
      <c r="N67" s="153"/>
      <c r="O67" s="153"/>
      <c r="P67" s="153"/>
      <c r="Q67" s="153"/>
      <c r="R67" s="153"/>
      <c r="S67" s="153"/>
      <c r="T67" s="153"/>
      <c r="U67" s="153"/>
      <c r="V67" s="153"/>
      <c r="W67" s="153"/>
      <c r="X67" s="153"/>
      <c r="Y67" s="153"/>
      <c r="Z67" s="153"/>
    </row>
    <row r="68" ht="15.75" customHeight="1">
      <c r="A68" s="153"/>
      <c r="B68" s="153"/>
      <c r="C68" s="153"/>
      <c r="D68" s="153"/>
      <c r="E68" s="153"/>
      <c r="F68" s="153"/>
      <c r="G68" s="153"/>
      <c r="H68" s="153"/>
      <c r="I68" s="153"/>
      <c r="J68" s="153"/>
      <c r="K68" s="153"/>
      <c r="L68" s="153"/>
      <c r="M68" s="153"/>
      <c r="N68" s="153"/>
      <c r="O68" s="153"/>
      <c r="P68" s="153"/>
      <c r="Q68" s="153"/>
      <c r="R68" s="153"/>
      <c r="S68" s="153"/>
      <c r="T68" s="153"/>
      <c r="U68" s="153"/>
      <c r="V68" s="153"/>
      <c r="W68" s="153"/>
      <c r="X68" s="153"/>
      <c r="Y68" s="153"/>
      <c r="Z68" s="153"/>
    </row>
    <row r="69" ht="15.75" customHeight="1">
      <c r="A69" s="153"/>
      <c r="B69" s="153"/>
      <c r="C69" s="153"/>
      <c r="D69" s="153"/>
      <c r="E69" s="153"/>
      <c r="F69" s="153"/>
      <c r="G69" s="153"/>
      <c r="H69" s="153"/>
      <c r="I69" s="153"/>
      <c r="J69" s="153"/>
      <c r="K69" s="153"/>
      <c r="L69" s="153"/>
      <c r="M69" s="153"/>
      <c r="N69" s="153"/>
      <c r="O69" s="153"/>
      <c r="P69" s="153"/>
      <c r="Q69" s="153"/>
      <c r="R69" s="153"/>
      <c r="S69" s="153"/>
      <c r="T69" s="153"/>
      <c r="U69" s="153"/>
      <c r="V69" s="153"/>
      <c r="W69" s="153"/>
      <c r="X69" s="153"/>
      <c r="Y69" s="153"/>
      <c r="Z69" s="153"/>
    </row>
    <row r="70" ht="15.75" customHeight="1">
      <c r="A70" s="153"/>
      <c r="B70" s="153"/>
      <c r="C70" s="153"/>
      <c r="D70" s="153"/>
      <c r="E70" s="153"/>
      <c r="F70" s="153"/>
      <c r="G70" s="153"/>
      <c r="H70" s="153"/>
      <c r="I70" s="153"/>
      <c r="J70" s="153"/>
      <c r="K70" s="153"/>
      <c r="L70" s="153"/>
      <c r="M70" s="153"/>
      <c r="N70" s="153"/>
      <c r="O70" s="153"/>
      <c r="P70" s="153"/>
      <c r="Q70" s="153"/>
      <c r="R70" s="153"/>
      <c r="S70" s="153"/>
      <c r="T70" s="153"/>
      <c r="U70" s="153"/>
      <c r="V70" s="153"/>
      <c r="W70" s="153"/>
      <c r="X70" s="153"/>
      <c r="Y70" s="153"/>
      <c r="Z70" s="153"/>
    </row>
    <row r="71" ht="15.75" customHeight="1">
      <c r="A71" s="153"/>
      <c r="B71" s="153"/>
      <c r="C71" s="153"/>
      <c r="D71" s="153"/>
      <c r="E71" s="153"/>
      <c r="F71" s="153"/>
      <c r="G71" s="153"/>
      <c r="H71" s="153"/>
      <c r="I71" s="153"/>
      <c r="J71" s="153"/>
      <c r="K71" s="153"/>
      <c r="L71" s="153"/>
      <c r="M71" s="153"/>
      <c r="N71" s="153"/>
      <c r="O71" s="153"/>
      <c r="P71" s="153"/>
      <c r="Q71" s="153"/>
      <c r="R71" s="153"/>
      <c r="S71" s="153"/>
      <c r="T71" s="153"/>
      <c r="U71" s="153"/>
      <c r="V71" s="153"/>
      <c r="W71" s="153"/>
      <c r="X71" s="153"/>
      <c r="Y71" s="153"/>
      <c r="Z71" s="153"/>
    </row>
    <row r="72" ht="15.75" customHeight="1">
      <c r="A72" s="153"/>
      <c r="B72" s="153"/>
      <c r="C72" s="153"/>
      <c r="D72" s="153"/>
      <c r="E72" s="153"/>
      <c r="F72" s="153"/>
      <c r="G72" s="153"/>
      <c r="H72" s="153"/>
      <c r="I72" s="153"/>
      <c r="J72" s="153"/>
      <c r="K72" s="153"/>
      <c r="L72" s="153"/>
      <c r="M72" s="153"/>
      <c r="N72" s="153"/>
      <c r="O72" s="153"/>
      <c r="P72" s="153"/>
      <c r="Q72" s="153"/>
      <c r="R72" s="153"/>
      <c r="S72" s="153"/>
      <c r="T72" s="153"/>
      <c r="U72" s="153"/>
      <c r="V72" s="153"/>
      <c r="W72" s="153"/>
      <c r="X72" s="153"/>
      <c r="Y72" s="153"/>
      <c r="Z72" s="153"/>
    </row>
    <row r="73" ht="15.75" customHeight="1">
      <c r="A73" s="153"/>
      <c r="B73" s="153"/>
      <c r="C73" s="153"/>
      <c r="D73" s="153"/>
      <c r="E73" s="153"/>
      <c r="F73" s="153"/>
      <c r="G73" s="153"/>
      <c r="H73" s="153"/>
      <c r="I73" s="153"/>
      <c r="J73" s="153"/>
      <c r="K73" s="153"/>
      <c r="L73" s="153"/>
      <c r="M73" s="153"/>
      <c r="N73" s="153"/>
      <c r="O73" s="153"/>
      <c r="P73" s="153"/>
      <c r="Q73" s="153"/>
      <c r="R73" s="153"/>
      <c r="S73" s="153"/>
      <c r="T73" s="153"/>
      <c r="U73" s="153"/>
      <c r="V73" s="153"/>
      <c r="W73" s="153"/>
      <c r="X73" s="153"/>
      <c r="Y73" s="153"/>
      <c r="Z73" s="153"/>
    </row>
    <row r="74" ht="15.75" customHeight="1">
      <c r="A74" s="153"/>
      <c r="B74" s="153"/>
      <c r="C74" s="153"/>
      <c r="D74" s="153"/>
      <c r="E74" s="153"/>
      <c r="F74" s="153"/>
      <c r="G74" s="153"/>
      <c r="H74" s="153"/>
      <c r="I74" s="153"/>
      <c r="J74" s="153"/>
      <c r="K74" s="153"/>
      <c r="L74" s="153"/>
      <c r="M74" s="153"/>
      <c r="N74" s="153"/>
      <c r="O74" s="153"/>
      <c r="P74" s="153"/>
      <c r="Q74" s="153"/>
      <c r="R74" s="153"/>
      <c r="S74" s="153"/>
      <c r="T74" s="153"/>
      <c r="U74" s="153"/>
      <c r="V74" s="153"/>
      <c r="W74" s="153"/>
      <c r="X74" s="153"/>
      <c r="Y74" s="153"/>
      <c r="Z74" s="153"/>
    </row>
    <row r="75" ht="15.75" customHeight="1">
      <c r="A75" s="153"/>
      <c r="B75" s="153"/>
      <c r="C75" s="153"/>
      <c r="D75" s="153"/>
      <c r="E75" s="153"/>
      <c r="F75" s="153"/>
      <c r="G75" s="153"/>
      <c r="H75" s="153"/>
      <c r="I75" s="153"/>
      <c r="J75" s="153"/>
      <c r="K75" s="153"/>
      <c r="L75" s="153"/>
      <c r="M75" s="153"/>
      <c r="N75" s="153"/>
      <c r="O75" s="153"/>
      <c r="P75" s="153"/>
      <c r="Q75" s="153"/>
      <c r="R75" s="153"/>
      <c r="S75" s="153"/>
      <c r="T75" s="153"/>
      <c r="U75" s="153"/>
      <c r="V75" s="153"/>
      <c r="W75" s="153"/>
      <c r="X75" s="153"/>
      <c r="Y75" s="153"/>
      <c r="Z75" s="153"/>
    </row>
    <row r="76" ht="15.75" customHeight="1">
      <c r="A76" s="153"/>
      <c r="B76" s="153"/>
      <c r="C76" s="153"/>
      <c r="D76" s="153"/>
      <c r="E76" s="153"/>
      <c r="F76" s="153"/>
      <c r="G76" s="153"/>
      <c r="H76" s="153"/>
      <c r="I76" s="153"/>
      <c r="J76" s="153"/>
      <c r="K76" s="153"/>
      <c r="L76" s="153"/>
      <c r="M76" s="153"/>
      <c r="N76" s="153"/>
      <c r="O76" s="153"/>
      <c r="P76" s="153"/>
      <c r="Q76" s="153"/>
      <c r="R76" s="153"/>
      <c r="S76" s="153"/>
      <c r="T76" s="153"/>
      <c r="U76" s="153"/>
      <c r="V76" s="153"/>
      <c r="W76" s="153"/>
      <c r="X76" s="153"/>
      <c r="Y76" s="153"/>
      <c r="Z76" s="153"/>
    </row>
    <row r="77" ht="15.75" customHeight="1">
      <c r="A77" s="153"/>
      <c r="B77" s="153"/>
      <c r="C77" s="153"/>
      <c r="D77" s="153"/>
      <c r="E77" s="153"/>
      <c r="F77" s="153"/>
      <c r="G77" s="153"/>
      <c r="H77" s="153"/>
      <c r="I77" s="153"/>
      <c r="J77" s="153"/>
      <c r="K77" s="153"/>
      <c r="L77" s="153"/>
      <c r="M77" s="153"/>
      <c r="N77" s="153"/>
      <c r="O77" s="153"/>
      <c r="P77" s="153"/>
      <c r="Q77" s="153"/>
      <c r="R77" s="153"/>
      <c r="S77" s="153"/>
      <c r="T77" s="153"/>
      <c r="U77" s="153"/>
      <c r="V77" s="153"/>
      <c r="W77" s="153"/>
      <c r="X77" s="153"/>
      <c r="Y77" s="153"/>
      <c r="Z77" s="153"/>
    </row>
    <row r="78" ht="15.75" customHeight="1">
      <c r="A78" s="153"/>
      <c r="B78" s="153"/>
      <c r="C78" s="153"/>
      <c r="D78" s="153"/>
      <c r="E78" s="153"/>
      <c r="F78" s="153"/>
      <c r="G78" s="153"/>
      <c r="H78" s="153"/>
      <c r="I78" s="153"/>
      <c r="J78" s="153"/>
      <c r="K78" s="153"/>
      <c r="L78" s="153"/>
      <c r="M78" s="153"/>
      <c r="N78" s="153"/>
      <c r="O78" s="153"/>
      <c r="P78" s="153"/>
      <c r="Q78" s="153"/>
      <c r="R78" s="153"/>
      <c r="S78" s="153"/>
      <c r="T78" s="153"/>
      <c r="U78" s="153"/>
      <c r="V78" s="153"/>
      <c r="W78" s="153"/>
      <c r="X78" s="153"/>
      <c r="Y78" s="153"/>
      <c r="Z78" s="153"/>
    </row>
    <row r="79" ht="15.75" customHeight="1">
      <c r="A79" s="153"/>
      <c r="B79" s="153"/>
      <c r="C79" s="153"/>
      <c r="D79" s="153"/>
      <c r="E79" s="153"/>
      <c r="F79" s="153"/>
      <c r="G79" s="153"/>
      <c r="H79" s="153"/>
      <c r="I79" s="153"/>
      <c r="J79" s="153"/>
      <c r="K79" s="153"/>
      <c r="L79" s="153"/>
      <c r="M79" s="153"/>
      <c r="N79" s="153"/>
      <c r="O79" s="153"/>
      <c r="P79" s="153"/>
      <c r="Q79" s="153"/>
      <c r="R79" s="153"/>
      <c r="S79" s="153"/>
      <c r="T79" s="153"/>
      <c r="U79" s="153"/>
      <c r="V79" s="153"/>
      <c r="W79" s="153"/>
      <c r="X79" s="153"/>
      <c r="Y79" s="153"/>
      <c r="Z79" s="153"/>
    </row>
    <row r="80" ht="15.75" customHeight="1">
      <c r="A80" s="153"/>
      <c r="B80" s="153"/>
      <c r="C80" s="153"/>
      <c r="D80" s="153"/>
      <c r="E80" s="153"/>
      <c r="F80" s="153"/>
      <c r="G80" s="153"/>
      <c r="H80" s="153"/>
      <c r="I80" s="153"/>
      <c r="J80" s="153"/>
      <c r="K80" s="153"/>
      <c r="L80" s="153"/>
      <c r="M80" s="153"/>
      <c r="N80" s="153"/>
      <c r="O80" s="153"/>
      <c r="P80" s="153"/>
      <c r="Q80" s="153"/>
      <c r="R80" s="153"/>
      <c r="S80" s="153"/>
      <c r="T80" s="153"/>
      <c r="U80" s="153"/>
      <c r="V80" s="153"/>
      <c r="W80" s="153"/>
      <c r="X80" s="153"/>
      <c r="Y80" s="153"/>
      <c r="Z80" s="153"/>
    </row>
    <row r="81" ht="15.75" customHeight="1">
      <c r="A81" s="153"/>
      <c r="B81" s="153"/>
      <c r="C81" s="153"/>
      <c r="D81" s="153"/>
      <c r="E81" s="153"/>
      <c r="F81" s="153"/>
      <c r="G81" s="153"/>
      <c r="H81" s="153"/>
      <c r="I81" s="153"/>
      <c r="J81" s="153"/>
      <c r="K81" s="153"/>
      <c r="L81" s="153"/>
      <c r="M81" s="153"/>
      <c r="N81" s="153"/>
      <c r="O81" s="153"/>
      <c r="P81" s="153"/>
      <c r="Q81" s="153"/>
      <c r="R81" s="153"/>
      <c r="S81" s="153"/>
      <c r="T81" s="153"/>
      <c r="U81" s="153"/>
      <c r="V81" s="153"/>
      <c r="W81" s="153"/>
      <c r="X81" s="153"/>
      <c r="Y81" s="153"/>
      <c r="Z81" s="153"/>
    </row>
    <row r="82" ht="15.75" customHeight="1">
      <c r="A82" s="153"/>
      <c r="B82" s="153"/>
      <c r="C82" s="153"/>
      <c r="D82" s="153"/>
      <c r="E82" s="153"/>
      <c r="F82" s="153"/>
      <c r="G82" s="153"/>
      <c r="H82" s="153"/>
      <c r="I82" s="153"/>
      <c r="J82" s="153"/>
      <c r="K82" s="153"/>
      <c r="L82" s="153"/>
      <c r="M82" s="153"/>
      <c r="N82" s="153"/>
      <c r="O82" s="153"/>
      <c r="P82" s="153"/>
      <c r="Q82" s="153"/>
      <c r="R82" s="153"/>
      <c r="S82" s="153"/>
      <c r="T82" s="153"/>
      <c r="U82" s="153"/>
      <c r="V82" s="153"/>
      <c r="W82" s="153"/>
      <c r="X82" s="153"/>
      <c r="Y82" s="153"/>
      <c r="Z82" s="153"/>
    </row>
    <row r="83" ht="15.75" customHeight="1">
      <c r="A83" s="153"/>
      <c r="B83" s="153"/>
      <c r="C83" s="153"/>
      <c r="D83" s="153"/>
      <c r="E83" s="153"/>
      <c r="F83" s="153"/>
      <c r="G83" s="153"/>
      <c r="H83" s="153"/>
      <c r="I83" s="153"/>
      <c r="J83" s="153"/>
      <c r="K83" s="153"/>
      <c r="L83" s="153"/>
      <c r="M83" s="153"/>
      <c r="N83" s="153"/>
      <c r="O83" s="153"/>
      <c r="P83" s="153"/>
      <c r="Q83" s="153"/>
      <c r="R83" s="153"/>
      <c r="S83" s="153"/>
      <c r="T83" s="153"/>
      <c r="U83" s="153"/>
      <c r="V83" s="153"/>
      <c r="W83" s="153"/>
      <c r="X83" s="153"/>
      <c r="Y83" s="153"/>
      <c r="Z83" s="153"/>
    </row>
    <row r="84" ht="15.75" customHeight="1">
      <c r="A84" s="153"/>
      <c r="B84" s="153"/>
      <c r="C84" s="153"/>
      <c r="D84" s="153"/>
      <c r="E84" s="153"/>
      <c r="F84" s="153"/>
      <c r="G84" s="153"/>
      <c r="H84" s="153"/>
      <c r="I84" s="153"/>
      <c r="J84" s="153"/>
      <c r="K84" s="153"/>
      <c r="L84" s="153"/>
      <c r="M84" s="153"/>
      <c r="N84" s="153"/>
      <c r="O84" s="153"/>
      <c r="P84" s="153"/>
      <c r="Q84" s="153"/>
      <c r="R84" s="153"/>
      <c r="S84" s="153"/>
      <c r="T84" s="153"/>
      <c r="U84" s="153"/>
      <c r="V84" s="153"/>
      <c r="W84" s="153"/>
      <c r="X84" s="153"/>
      <c r="Y84" s="153"/>
      <c r="Z84" s="153"/>
    </row>
    <row r="85" ht="15.75" customHeight="1">
      <c r="A85" s="153"/>
      <c r="B85" s="153"/>
      <c r="C85" s="153"/>
      <c r="D85" s="153"/>
      <c r="E85" s="153"/>
      <c r="F85" s="153"/>
      <c r="G85" s="153"/>
      <c r="H85" s="153"/>
      <c r="I85" s="153"/>
      <c r="J85" s="153"/>
      <c r="K85" s="153"/>
      <c r="L85" s="153"/>
      <c r="M85" s="153"/>
      <c r="N85" s="153"/>
      <c r="O85" s="153"/>
      <c r="P85" s="153"/>
      <c r="Q85" s="153"/>
      <c r="R85" s="153"/>
      <c r="S85" s="153"/>
      <c r="T85" s="153"/>
      <c r="U85" s="153"/>
      <c r="V85" s="153"/>
      <c r="W85" s="153"/>
      <c r="X85" s="153"/>
      <c r="Y85" s="153"/>
      <c r="Z85" s="153"/>
    </row>
    <row r="86" ht="15.75" customHeight="1">
      <c r="A86" s="153"/>
      <c r="B86" s="153"/>
      <c r="C86" s="153"/>
      <c r="D86" s="153"/>
      <c r="E86" s="153"/>
      <c r="F86" s="153"/>
      <c r="G86" s="153"/>
      <c r="H86" s="153"/>
      <c r="I86" s="153"/>
      <c r="J86" s="153"/>
      <c r="K86" s="153"/>
      <c r="L86" s="153"/>
      <c r="M86" s="153"/>
      <c r="N86" s="153"/>
      <c r="O86" s="153"/>
      <c r="P86" s="153"/>
      <c r="Q86" s="153"/>
      <c r="R86" s="153"/>
      <c r="S86" s="153"/>
      <c r="T86" s="153"/>
      <c r="U86" s="153"/>
      <c r="V86" s="153"/>
      <c r="W86" s="153"/>
      <c r="X86" s="153"/>
      <c r="Y86" s="153"/>
      <c r="Z86" s="153"/>
    </row>
    <row r="87" ht="15.75" customHeight="1">
      <c r="A87" s="153"/>
      <c r="B87" s="153"/>
      <c r="C87" s="153"/>
      <c r="D87" s="153"/>
      <c r="E87" s="153"/>
      <c r="F87" s="153"/>
      <c r="G87" s="153"/>
      <c r="H87" s="153"/>
      <c r="I87" s="153"/>
      <c r="J87" s="153"/>
      <c r="K87" s="153"/>
      <c r="L87" s="153"/>
      <c r="M87" s="153"/>
      <c r="N87" s="153"/>
      <c r="O87" s="153"/>
      <c r="P87" s="153"/>
      <c r="Q87" s="153"/>
      <c r="R87" s="153"/>
      <c r="S87" s="153"/>
      <c r="T87" s="153"/>
      <c r="U87" s="153"/>
      <c r="V87" s="153"/>
      <c r="W87" s="153"/>
      <c r="X87" s="153"/>
      <c r="Y87" s="153"/>
      <c r="Z87" s="153"/>
    </row>
    <row r="88" ht="15.75" customHeight="1">
      <c r="A88" s="153"/>
      <c r="B88" s="153"/>
      <c r="C88" s="153"/>
      <c r="D88" s="153"/>
      <c r="E88" s="153"/>
      <c r="F88" s="153"/>
      <c r="G88" s="153"/>
      <c r="H88" s="153"/>
      <c r="I88" s="153"/>
      <c r="J88" s="153"/>
      <c r="K88" s="153"/>
      <c r="L88" s="153"/>
      <c r="M88" s="153"/>
      <c r="N88" s="153"/>
      <c r="O88" s="153"/>
      <c r="P88" s="153"/>
      <c r="Q88" s="153"/>
      <c r="R88" s="153"/>
      <c r="S88" s="153"/>
      <c r="T88" s="153"/>
      <c r="U88" s="153"/>
      <c r="V88" s="153"/>
      <c r="W88" s="153"/>
      <c r="X88" s="153"/>
      <c r="Y88" s="153"/>
      <c r="Z88" s="153"/>
    </row>
    <row r="89" ht="15.75" customHeight="1">
      <c r="A89" s="153"/>
      <c r="B89" s="153"/>
      <c r="C89" s="153"/>
      <c r="D89" s="153"/>
      <c r="E89" s="153"/>
      <c r="F89" s="153"/>
      <c r="G89" s="153"/>
      <c r="H89" s="153"/>
      <c r="I89" s="153"/>
      <c r="J89" s="153"/>
      <c r="K89" s="153"/>
      <c r="L89" s="153"/>
      <c r="M89" s="153"/>
      <c r="N89" s="153"/>
      <c r="O89" s="153"/>
      <c r="P89" s="153"/>
      <c r="Q89" s="153"/>
      <c r="R89" s="153"/>
      <c r="S89" s="153"/>
      <c r="T89" s="153"/>
      <c r="U89" s="153"/>
      <c r="V89" s="153"/>
      <c r="W89" s="153"/>
      <c r="X89" s="153"/>
      <c r="Y89" s="153"/>
      <c r="Z89" s="153"/>
    </row>
    <row r="90" ht="15.75" customHeight="1">
      <c r="A90" s="153"/>
      <c r="B90" s="153"/>
      <c r="C90" s="153"/>
      <c r="D90" s="153"/>
      <c r="E90" s="153"/>
      <c r="F90" s="153"/>
      <c r="G90" s="153"/>
      <c r="H90" s="153"/>
      <c r="I90" s="153"/>
      <c r="J90" s="153"/>
      <c r="K90" s="153"/>
      <c r="L90" s="153"/>
      <c r="M90" s="153"/>
      <c r="N90" s="153"/>
      <c r="O90" s="153"/>
      <c r="P90" s="153"/>
      <c r="Q90" s="153"/>
      <c r="R90" s="153"/>
      <c r="S90" s="153"/>
      <c r="T90" s="153"/>
      <c r="U90" s="153"/>
      <c r="V90" s="153"/>
      <c r="W90" s="153"/>
      <c r="X90" s="153"/>
      <c r="Y90" s="153"/>
      <c r="Z90" s="153"/>
    </row>
    <row r="91" ht="15.75" customHeight="1">
      <c r="A91" s="153"/>
      <c r="B91" s="153"/>
      <c r="C91" s="153"/>
      <c r="D91" s="153"/>
      <c r="E91" s="153"/>
      <c r="F91" s="153"/>
      <c r="G91" s="153"/>
      <c r="H91" s="153"/>
      <c r="I91" s="153"/>
      <c r="J91" s="153"/>
      <c r="K91" s="153"/>
      <c r="L91" s="153"/>
      <c r="M91" s="153"/>
      <c r="N91" s="153"/>
      <c r="O91" s="153"/>
      <c r="P91" s="153"/>
      <c r="Q91" s="153"/>
      <c r="R91" s="153"/>
      <c r="S91" s="153"/>
      <c r="T91" s="153"/>
      <c r="U91" s="153"/>
      <c r="V91" s="153"/>
      <c r="W91" s="153"/>
      <c r="X91" s="153"/>
      <c r="Y91" s="153"/>
      <c r="Z91" s="153"/>
    </row>
    <row r="92" ht="15.75" customHeight="1">
      <c r="A92" s="153"/>
      <c r="B92" s="153"/>
      <c r="C92" s="153"/>
      <c r="D92" s="153"/>
      <c r="E92" s="153"/>
      <c r="F92" s="153"/>
      <c r="G92" s="153"/>
      <c r="H92" s="153"/>
      <c r="I92" s="153"/>
      <c r="J92" s="153"/>
      <c r="K92" s="153"/>
      <c r="L92" s="153"/>
      <c r="M92" s="153"/>
      <c r="N92" s="153"/>
      <c r="O92" s="153"/>
      <c r="P92" s="153"/>
      <c r="Q92" s="153"/>
      <c r="R92" s="153"/>
      <c r="S92" s="153"/>
      <c r="T92" s="153"/>
      <c r="U92" s="153"/>
      <c r="V92" s="153"/>
      <c r="W92" s="153"/>
      <c r="X92" s="153"/>
      <c r="Y92" s="153"/>
      <c r="Z92" s="153"/>
    </row>
    <row r="93" ht="15.75" customHeight="1">
      <c r="A93" s="153"/>
      <c r="B93" s="153"/>
      <c r="C93" s="153"/>
      <c r="D93" s="153"/>
      <c r="E93" s="153"/>
      <c r="F93" s="153"/>
      <c r="G93" s="153"/>
      <c r="H93" s="153"/>
      <c r="I93" s="153"/>
      <c r="J93" s="153"/>
      <c r="K93" s="153"/>
      <c r="L93" s="153"/>
      <c r="M93" s="153"/>
      <c r="N93" s="153"/>
      <c r="O93" s="153"/>
      <c r="P93" s="153"/>
      <c r="Q93" s="153"/>
      <c r="R93" s="153"/>
      <c r="S93" s="153"/>
      <c r="T93" s="153"/>
      <c r="U93" s="153"/>
      <c r="V93" s="153"/>
      <c r="W93" s="153"/>
      <c r="X93" s="153"/>
      <c r="Y93" s="153"/>
      <c r="Z93" s="153"/>
    </row>
    <row r="94" ht="15.75" customHeight="1">
      <c r="A94" s="153"/>
      <c r="B94" s="153"/>
      <c r="C94" s="153"/>
      <c r="D94" s="153"/>
      <c r="E94" s="153"/>
      <c r="F94" s="153"/>
      <c r="G94" s="153"/>
      <c r="H94" s="153"/>
      <c r="I94" s="153"/>
      <c r="J94" s="153"/>
      <c r="K94" s="153"/>
      <c r="L94" s="153"/>
      <c r="M94" s="153"/>
      <c r="N94" s="153"/>
      <c r="O94" s="153"/>
      <c r="P94" s="153"/>
      <c r="Q94" s="153"/>
      <c r="R94" s="153"/>
      <c r="S94" s="153"/>
      <c r="T94" s="153"/>
      <c r="U94" s="153"/>
      <c r="V94" s="153"/>
      <c r="W94" s="153"/>
      <c r="X94" s="153"/>
      <c r="Y94" s="153"/>
      <c r="Z94" s="153"/>
    </row>
    <row r="95" ht="15.75" customHeight="1">
      <c r="A95" s="153"/>
      <c r="B95" s="153"/>
      <c r="C95" s="153"/>
      <c r="D95" s="153"/>
      <c r="E95" s="153"/>
      <c r="F95" s="153"/>
      <c r="G95" s="153"/>
      <c r="H95" s="153"/>
      <c r="I95" s="153"/>
      <c r="J95" s="153"/>
      <c r="K95" s="153"/>
      <c r="L95" s="153"/>
      <c r="M95" s="153"/>
      <c r="N95" s="153"/>
      <c r="O95" s="153"/>
      <c r="P95" s="153"/>
      <c r="Q95" s="153"/>
      <c r="R95" s="153"/>
      <c r="S95" s="153"/>
      <c r="T95" s="153"/>
      <c r="U95" s="153"/>
      <c r="V95" s="153"/>
      <c r="W95" s="153"/>
      <c r="X95" s="153"/>
      <c r="Y95" s="153"/>
      <c r="Z95" s="153"/>
    </row>
    <row r="96" ht="15.75" customHeight="1">
      <c r="A96" s="153"/>
      <c r="B96" s="153"/>
      <c r="C96" s="153"/>
      <c r="D96" s="153"/>
      <c r="E96" s="153"/>
      <c r="F96" s="153"/>
      <c r="G96" s="153"/>
      <c r="H96" s="153"/>
      <c r="I96" s="153"/>
      <c r="J96" s="153"/>
      <c r="K96" s="153"/>
      <c r="L96" s="153"/>
      <c r="M96" s="153"/>
      <c r="N96" s="153"/>
      <c r="O96" s="153"/>
      <c r="P96" s="153"/>
      <c r="Q96" s="153"/>
      <c r="R96" s="153"/>
      <c r="S96" s="153"/>
      <c r="T96" s="153"/>
      <c r="U96" s="153"/>
      <c r="V96" s="153"/>
      <c r="W96" s="153"/>
      <c r="X96" s="153"/>
      <c r="Y96" s="153"/>
      <c r="Z96" s="153"/>
    </row>
    <row r="97" ht="15.75" customHeight="1">
      <c r="A97" s="153"/>
      <c r="B97" s="153"/>
      <c r="C97" s="153"/>
      <c r="D97" s="153"/>
      <c r="E97" s="153"/>
      <c r="F97" s="153"/>
      <c r="G97" s="153"/>
      <c r="H97" s="153"/>
      <c r="I97" s="153"/>
      <c r="J97" s="153"/>
      <c r="K97" s="153"/>
      <c r="L97" s="153"/>
      <c r="M97" s="153"/>
      <c r="N97" s="153"/>
      <c r="O97" s="153"/>
      <c r="P97" s="153"/>
      <c r="Q97" s="153"/>
      <c r="R97" s="153"/>
      <c r="S97" s="153"/>
      <c r="T97" s="153"/>
      <c r="U97" s="153"/>
      <c r="V97" s="153"/>
      <c r="W97" s="153"/>
      <c r="X97" s="153"/>
      <c r="Y97" s="153"/>
      <c r="Z97" s="153"/>
    </row>
    <row r="98" ht="15.75" customHeight="1">
      <c r="A98" s="153"/>
      <c r="B98" s="153"/>
      <c r="C98" s="153"/>
      <c r="D98" s="153"/>
      <c r="E98" s="153"/>
      <c r="F98" s="153"/>
      <c r="G98" s="153"/>
      <c r="H98" s="153"/>
      <c r="I98" s="153"/>
      <c r="J98" s="153"/>
      <c r="K98" s="153"/>
      <c r="L98" s="153"/>
      <c r="M98" s="153"/>
      <c r="N98" s="153"/>
      <c r="O98" s="153"/>
      <c r="P98" s="153"/>
      <c r="Q98" s="153"/>
      <c r="R98" s="153"/>
      <c r="S98" s="153"/>
      <c r="T98" s="153"/>
      <c r="U98" s="153"/>
      <c r="V98" s="153"/>
      <c r="W98" s="153"/>
      <c r="X98" s="153"/>
      <c r="Y98" s="153"/>
      <c r="Z98" s="153"/>
    </row>
    <row r="99" ht="15.75" customHeight="1">
      <c r="A99" s="153"/>
      <c r="B99" s="153"/>
      <c r="C99" s="153"/>
      <c r="D99" s="153"/>
      <c r="E99" s="153"/>
      <c r="F99" s="153"/>
      <c r="G99" s="153"/>
      <c r="H99" s="153"/>
      <c r="I99" s="153"/>
      <c r="J99" s="153"/>
      <c r="K99" s="153"/>
      <c r="L99" s="153"/>
      <c r="M99" s="153"/>
      <c r="N99" s="153"/>
      <c r="O99" s="153"/>
      <c r="P99" s="153"/>
      <c r="Q99" s="153"/>
      <c r="R99" s="153"/>
      <c r="S99" s="153"/>
      <c r="T99" s="153"/>
      <c r="U99" s="153"/>
      <c r="V99" s="153"/>
      <c r="W99" s="153"/>
      <c r="X99" s="153"/>
      <c r="Y99" s="153"/>
      <c r="Z99" s="153"/>
    </row>
    <row r="100" ht="15.75" customHeight="1">
      <c r="A100" s="153"/>
      <c r="B100" s="153"/>
      <c r="C100" s="153"/>
      <c r="D100" s="153"/>
      <c r="E100" s="153"/>
      <c r="F100" s="153"/>
      <c r="G100" s="153"/>
      <c r="H100" s="153"/>
      <c r="I100" s="153"/>
      <c r="J100" s="153"/>
      <c r="K100" s="153"/>
      <c r="L100" s="153"/>
      <c r="M100" s="153"/>
      <c r="N100" s="153"/>
      <c r="O100" s="153"/>
      <c r="P100" s="153"/>
      <c r="Q100" s="153"/>
      <c r="R100" s="153"/>
      <c r="S100" s="153"/>
      <c r="T100" s="153"/>
      <c r="U100" s="153"/>
      <c r="V100" s="153"/>
      <c r="W100" s="153"/>
      <c r="X100" s="153"/>
      <c r="Y100" s="153"/>
      <c r="Z100" s="153"/>
    </row>
    <row r="101" ht="15.75" customHeight="1">
      <c r="A101" s="153"/>
      <c r="B101" s="153"/>
      <c r="C101" s="153"/>
      <c r="D101" s="153"/>
      <c r="E101" s="153"/>
      <c r="F101" s="153"/>
      <c r="G101" s="153"/>
      <c r="H101" s="153"/>
      <c r="I101" s="153"/>
      <c r="J101" s="153"/>
      <c r="K101" s="153"/>
      <c r="L101" s="153"/>
      <c r="M101" s="153"/>
      <c r="N101" s="153"/>
      <c r="O101" s="153"/>
      <c r="P101" s="153"/>
      <c r="Q101" s="153"/>
      <c r="R101" s="153"/>
      <c r="S101" s="153"/>
      <c r="T101" s="153"/>
      <c r="U101" s="153"/>
      <c r="V101" s="153"/>
      <c r="W101" s="153"/>
      <c r="X101" s="153"/>
      <c r="Y101" s="153"/>
      <c r="Z101" s="153"/>
    </row>
    <row r="102" ht="15.75" customHeight="1">
      <c r="A102" s="153"/>
      <c r="B102" s="153"/>
      <c r="C102" s="153"/>
      <c r="D102" s="153"/>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row>
    <row r="103" ht="15.75" customHeight="1">
      <c r="A103" s="153"/>
      <c r="B103" s="153"/>
      <c r="C103" s="153"/>
      <c r="D103" s="153"/>
      <c r="E103" s="153"/>
      <c r="F103" s="153"/>
      <c r="G103" s="153"/>
      <c r="H103" s="153"/>
      <c r="I103" s="153"/>
      <c r="J103" s="153"/>
      <c r="K103" s="153"/>
      <c r="L103" s="153"/>
      <c r="M103" s="153"/>
      <c r="N103" s="153"/>
      <c r="O103" s="153"/>
      <c r="P103" s="153"/>
      <c r="Q103" s="153"/>
      <c r="R103" s="153"/>
      <c r="S103" s="153"/>
      <c r="T103" s="153"/>
      <c r="U103" s="153"/>
      <c r="V103" s="153"/>
      <c r="W103" s="153"/>
      <c r="X103" s="153"/>
      <c r="Y103" s="153"/>
      <c r="Z103" s="153"/>
    </row>
    <row r="104" ht="15.75" customHeight="1">
      <c r="A104" s="153"/>
      <c r="B104" s="153"/>
      <c r="C104" s="153"/>
      <c r="D104" s="153"/>
      <c r="E104" s="153"/>
      <c r="F104" s="153"/>
      <c r="G104" s="153"/>
      <c r="H104" s="153"/>
      <c r="I104" s="153"/>
      <c r="J104" s="153"/>
      <c r="K104" s="153"/>
      <c r="L104" s="153"/>
      <c r="M104" s="153"/>
      <c r="N104" s="153"/>
      <c r="O104" s="153"/>
      <c r="P104" s="153"/>
      <c r="Q104" s="153"/>
      <c r="R104" s="153"/>
      <c r="S104" s="153"/>
      <c r="T104" s="153"/>
      <c r="U104" s="153"/>
      <c r="V104" s="153"/>
      <c r="W104" s="153"/>
      <c r="X104" s="153"/>
      <c r="Y104" s="153"/>
      <c r="Z104" s="153"/>
    </row>
    <row r="105" ht="15.75" customHeight="1">
      <c r="A105" s="153"/>
      <c r="B105" s="153"/>
      <c r="C105" s="153"/>
      <c r="D105" s="153"/>
      <c r="E105" s="153"/>
      <c r="F105" s="153"/>
      <c r="G105" s="153"/>
      <c r="H105" s="153"/>
      <c r="I105" s="153"/>
      <c r="J105" s="153"/>
      <c r="K105" s="153"/>
      <c r="L105" s="153"/>
      <c r="M105" s="153"/>
      <c r="N105" s="153"/>
      <c r="O105" s="153"/>
      <c r="P105" s="153"/>
      <c r="Q105" s="153"/>
      <c r="R105" s="153"/>
      <c r="S105" s="153"/>
      <c r="T105" s="153"/>
      <c r="U105" s="153"/>
      <c r="V105" s="153"/>
      <c r="W105" s="153"/>
      <c r="X105" s="153"/>
      <c r="Y105" s="153"/>
      <c r="Z105" s="153"/>
    </row>
    <row r="106" ht="15.75" customHeight="1">
      <c r="A106" s="153"/>
      <c r="B106" s="153"/>
      <c r="C106" s="153"/>
      <c r="D106" s="153"/>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row>
    <row r="107" ht="15.75" customHeight="1">
      <c r="A107" s="153"/>
      <c r="B107" s="153"/>
      <c r="C107" s="153"/>
      <c r="D107" s="153"/>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row>
    <row r="108" ht="15.75" customHeight="1">
      <c r="A108" s="153"/>
      <c r="B108" s="153"/>
      <c r="C108" s="153"/>
      <c r="D108" s="153"/>
      <c r="E108" s="153"/>
      <c r="F108" s="153"/>
      <c r="G108" s="153"/>
      <c r="H108" s="153"/>
      <c r="I108" s="153"/>
      <c r="J108" s="153"/>
      <c r="K108" s="153"/>
      <c r="L108" s="153"/>
      <c r="M108" s="153"/>
      <c r="N108" s="153"/>
      <c r="O108" s="153"/>
      <c r="P108" s="153"/>
      <c r="Q108" s="153"/>
      <c r="R108" s="153"/>
      <c r="S108" s="153"/>
      <c r="T108" s="153"/>
      <c r="U108" s="153"/>
      <c r="V108" s="153"/>
      <c r="W108" s="153"/>
      <c r="X108" s="153"/>
      <c r="Y108" s="153"/>
      <c r="Z108" s="153"/>
    </row>
    <row r="109" ht="15.75" customHeight="1">
      <c r="A109" s="153"/>
      <c r="B109" s="153"/>
      <c r="C109" s="153"/>
      <c r="D109" s="153"/>
      <c r="E109" s="153"/>
      <c r="F109" s="153"/>
      <c r="G109" s="153"/>
      <c r="H109" s="153"/>
      <c r="I109" s="153"/>
      <c r="J109" s="153"/>
      <c r="K109" s="153"/>
      <c r="L109" s="153"/>
      <c r="M109" s="153"/>
      <c r="N109" s="153"/>
      <c r="O109" s="153"/>
      <c r="P109" s="153"/>
      <c r="Q109" s="153"/>
      <c r="R109" s="153"/>
      <c r="S109" s="153"/>
      <c r="T109" s="153"/>
      <c r="U109" s="153"/>
      <c r="V109" s="153"/>
      <c r="W109" s="153"/>
      <c r="X109" s="153"/>
      <c r="Y109" s="153"/>
      <c r="Z109" s="153"/>
    </row>
    <row r="110" ht="15.75" customHeight="1">
      <c r="A110" s="153"/>
      <c r="B110" s="153"/>
      <c r="C110" s="153"/>
      <c r="D110" s="153"/>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row>
    <row r="111" ht="15.75" customHeight="1">
      <c r="A111" s="153"/>
      <c r="B111" s="153"/>
      <c r="C111" s="153"/>
      <c r="D111" s="153"/>
      <c r="E111" s="153"/>
      <c r="F111" s="153"/>
      <c r="G111" s="153"/>
      <c r="H111" s="153"/>
      <c r="I111" s="153"/>
      <c r="J111" s="153"/>
      <c r="K111" s="153"/>
      <c r="L111" s="153"/>
      <c r="M111" s="153"/>
      <c r="N111" s="153"/>
      <c r="O111" s="153"/>
      <c r="P111" s="153"/>
      <c r="Q111" s="153"/>
      <c r="R111" s="153"/>
      <c r="S111" s="153"/>
      <c r="T111" s="153"/>
      <c r="U111" s="153"/>
      <c r="V111" s="153"/>
      <c r="W111" s="153"/>
      <c r="X111" s="153"/>
      <c r="Y111" s="153"/>
      <c r="Z111" s="153"/>
    </row>
    <row r="112" ht="15.75" customHeight="1">
      <c r="A112" s="153"/>
      <c r="B112" s="153"/>
      <c r="C112" s="153"/>
      <c r="D112" s="153"/>
      <c r="E112" s="153"/>
      <c r="F112" s="153"/>
      <c r="G112" s="153"/>
      <c r="H112" s="153"/>
      <c r="I112" s="153"/>
      <c r="J112" s="153"/>
      <c r="K112" s="153"/>
      <c r="L112" s="153"/>
      <c r="M112" s="153"/>
      <c r="N112" s="153"/>
      <c r="O112" s="153"/>
      <c r="P112" s="153"/>
      <c r="Q112" s="153"/>
      <c r="R112" s="153"/>
      <c r="S112" s="153"/>
      <c r="T112" s="153"/>
      <c r="U112" s="153"/>
      <c r="V112" s="153"/>
      <c r="W112" s="153"/>
      <c r="X112" s="153"/>
      <c r="Y112" s="153"/>
      <c r="Z112" s="153"/>
    </row>
    <row r="113" ht="15.75" customHeight="1">
      <c r="A113" s="153"/>
      <c r="B113" s="153"/>
      <c r="C113" s="153"/>
      <c r="D113" s="153"/>
      <c r="E113" s="153"/>
      <c r="F113" s="153"/>
      <c r="G113" s="153"/>
      <c r="H113" s="153"/>
      <c r="I113" s="153"/>
      <c r="J113" s="153"/>
      <c r="K113" s="153"/>
      <c r="L113" s="153"/>
      <c r="M113" s="153"/>
      <c r="N113" s="153"/>
      <c r="O113" s="153"/>
      <c r="P113" s="153"/>
      <c r="Q113" s="153"/>
      <c r="R113" s="153"/>
      <c r="S113" s="153"/>
      <c r="T113" s="153"/>
      <c r="U113" s="153"/>
      <c r="V113" s="153"/>
      <c r="W113" s="153"/>
      <c r="X113" s="153"/>
      <c r="Y113" s="153"/>
      <c r="Z113" s="153"/>
    </row>
    <row r="114" ht="15.75" customHeight="1">
      <c r="A114" s="153"/>
      <c r="B114" s="153"/>
      <c r="C114" s="153"/>
      <c r="D114" s="153"/>
      <c r="E114" s="153"/>
      <c r="F114" s="153"/>
      <c r="G114" s="153"/>
      <c r="H114" s="153"/>
      <c r="I114" s="153"/>
      <c r="J114" s="153"/>
      <c r="K114" s="153"/>
      <c r="L114" s="153"/>
      <c r="M114" s="153"/>
      <c r="N114" s="153"/>
      <c r="O114" s="153"/>
      <c r="P114" s="153"/>
      <c r="Q114" s="153"/>
      <c r="R114" s="153"/>
      <c r="S114" s="153"/>
      <c r="T114" s="153"/>
      <c r="U114" s="153"/>
      <c r="V114" s="153"/>
      <c r="W114" s="153"/>
      <c r="X114" s="153"/>
      <c r="Y114" s="153"/>
      <c r="Z114" s="153"/>
    </row>
    <row r="115" ht="15.75" customHeight="1">
      <c r="A115" s="153"/>
      <c r="B115" s="153"/>
      <c r="C115" s="153"/>
      <c r="D115" s="153"/>
      <c r="E115" s="153"/>
      <c r="F115" s="153"/>
      <c r="G115" s="153"/>
      <c r="H115" s="153"/>
      <c r="I115" s="153"/>
      <c r="J115" s="153"/>
      <c r="K115" s="153"/>
      <c r="L115" s="153"/>
      <c r="M115" s="153"/>
      <c r="N115" s="153"/>
      <c r="O115" s="153"/>
      <c r="P115" s="153"/>
      <c r="Q115" s="153"/>
      <c r="R115" s="153"/>
      <c r="S115" s="153"/>
      <c r="T115" s="153"/>
      <c r="U115" s="153"/>
      <c r="V115" s="153"/>
      <c r="W115" s="153"/>
      <c r="X115" s="153"/>
      <c r="Y115" s="153"/>
      <c r="Z115" s="153"/>
    </row>
    <row r="116" ht="15.75" customHeight="1">
      <c r="A116" s="153"/>
      <c r="B116" s="153"/>
      <c r="C116" s="153"/>
      <c r="D116" s="153"/>
      <c r="E116" s="153"/>
      <c r="F116" s="153"/>
      <c r="G116" s="153"/>
      <c r="H116" s="153"/>
      <c r="I116" s="153"/>
      <c r="J116" s="153"/>
      <c r="K116" s="153"/>
      <c r="L116" s="153"/>
      <c r="M116" s="153"/>
      <c r="N116" s="153"/>
      <c r="O116" s="153"/>
      <c r="P116" s="153"/>
      <c r="Q116" s="153"/>
      <c r="R116" s="153"/>
      <c r="S116" s="153"/>
      <c r="T116" s="153"/>
      <c r="U116" s="153"/>
      <c r="V116" s="153"/>
      <c r="W116" s="153"/>
      <c r="X116" s="153"/>
      <c r="Y116" s="153"/>
      <c r="Z116" s="153"/>
    </row>
    <row r="117" ht="15.75" customHeight="1">
      <c r="A117" s="153"/>
      <c r="B117" s="153"/>
      <c r="C117" s="153"/>
      <c r="D117" s="153"/>
      <c r="E117" s="153"/>
      <c r="F117" s="153"/>
      <c r="G117" s="153"/>
      <c r="H117" s="153"/>
      <c r="I117" s="153"/>
      <c r="J117" s="153"/>
      <c r="K117" s="153"/>
      <c r="L117" s="153"/>
      <c r="M117" s="153"/>
      <c r="N117" s="153"/>
      <c r="O117" s="153"/>
      <c r="P117" s="153"/>
      <c r="Q117" s="153"/>
      <c r="R117" s="153"/>
      <c r="S117" s="153"/>
      <c r="T117" s="153"/>
      <c r="U117" s="153"/>
      <c r="V117" s="153"/>
      <c r="W117" s="153"/>
      <c r="X117" s="153"/>
      <c r="Y117" s="153"/>
      <c r="Z117" s="153"/>
    </row>
    <row r="118" ht="15.75" customHeight="1">
      <c r="A118" s="153"/>
      <c r="B118" s="153"/>
      <c r="C118" s="153"/>
      <c r="D118" s="153"/>
      <c r="E118" s="153"/>
      <c r="F118" s="153"/>
      <c r="G118" s="153"/>
      <c r="H118" s="153"/>
      <c r="I118" s="153"/>
      <c r="J118" s="153"/>
      <c r="K118" s="153"/>
      <c r="L118" s="153"/>
      <c r="M118" s="153"/>
      <c r="N118" s="153"/>
      <c r="O118" s="153"/>
      <c r="P118" s="153"/>
      <c r="Q118" s="153"/>
      <c r="R118" s="153"/>
      <c r="S118" s="153"/>
      <c r="T118" s="153"/>
      <c r="U118" s="153"/>
      <c r="V118" s="153"/>
      <c r="W118" s="153"/>
      <c r="X118" s="153"/>
      <c r="Y118" s="153"/>
      <c r="Z118" s="153"/>
    </row>
    <row r="119" ht="15.75" customHeight="1">
      <c r="A119" s="153"/>
      <c r="B119" s="153"/>
      <c r="C119" s="153"/>
      <c r="D119" s="153"/>
      <c r="E119" s="153"/>
      <c r="F119" s="153"/>
      <c r="G119" s="153"/>
      <c r="H119" s="153"/>
      <c r="I119" s="153"/>
      <c r="J119" s="153"/>
      <c r="K119" s="153"/>
      <c r="L119" s="153"/>
      <c r="M119" s="153"/>
      <c r="N119" s="153"/>
      <c r="O119" s="153"/>
      <c r="P119" s="153"/>
      <c r="Q119" s="153"/>
      <c r="R119" s="153"/>
      <c r="S119" s="153"/>
      <c r="T119" s="153"/>
      <c r="U119" s="153"/>
      <c r="V119" s="153"/>
      <c r="W119" s="153"/>
      <c r="X119" s="153"/>
      <c r="Y119" s="153"/>
      <c r="Z119" s="153"/>
    </row>
    <row r="120" ht="15.75" customHeight="1">
      <c r="A120" s="153"/>
      <c r="B120" s="153"/>
      <c r="C120" s="153"/>
      <c r="D120" s="153"/>
      <c r="E120" s="153"/>
      <c r="F120" s="153"/>
      <c r="G120" s="153"/>
      <c r="H120" s="153"/>
      <c r="I120" s="153"/>
      <c r="J120" s="153"/>
      <c r="K120" s="153"/>
      <c r="L120" s="153"/>
      <c r="M120" s="153"/>
      <c r="N120" s="153"/>
      <c r="O120" s="153"/>
      <c r="P120" s="153"/>
      <c r="Q120" s="153"/>
      <c r="R120" s="153"/>
      <c r="S120" s="153"/>
      <c r="T120" s="153"/>
      <c r="U120" s="153"/>
      <c r="V120" s="153"/>
      <c r="W120" s="153"/>
      <c r="X120" s="153"/>
      <c r="Y120" s="153"/>
      <c r="Z120" s="153"/>
    </row>
    <row r="121" ht="15.75" customHeight="1">
      <c r="A121" s="153"/>
      <c r="B121" s="153"/>
      <c r="C121" s="153"/>
      <c r="D121" s="153"/>
      <c r="E121" s="153"/>
      <c r="F121" s="153"/>
      <c r="G121" s="153"/>
      <c r="H121" s="153"/>
      <c r="I121" s="153"/>
      <c r="J121" s="153"/>
      <c r="K121" s="153"/>
      <c r="L121" s="153"/>
      <c r="M121" s="153"/>
      <c r="N121" s="153"/>
      <c r="O121" s="153"/>
      <c r="P121" s="153"/>
      <c r="Q121" s="153"/>
      <c r="R121" s="153"/>
      <c r="S121" s="153"/>
      <c r="T121" s="153"/>
      <c r="U121" s="153"/>
      <c r="V121" s="153"/>
      <c r="W121" s="153"/>
      <c r="X121" s="153"/>
      <c r="Y121" s="153"/>
      <c r="Z121" s="153"/>
    </row>
    <row r="122" ht="15.75" customHeight="1">
      <c r="A122" s="153"/>
      <c r="B122" s="153"/>
      <c r="C122" s="153"/>
      <c r="D122" s="153"/>
      <c r="E122" s="153"/>
      <c r="F122" s="153"/>
      <c r="G122" s="153"/>
      <c r="H122" s="153"/>
      <c r="I122" s="153"/>
      <c r="J122" s="153"/>
      <c r="K122" s="153"/>
      <c r="L122" s="153"/>
      <c r="M122" s="153"/>
      <c r="N122" s="153"/>
      <c r="O122" s="153"/>
      <c r="P122" s="153"/>
      <c r="Q122" s="153"/>
      <c r="R122" s="153"/>
      <c r="S122" s="153"/>
      <c r="T122" s="153"/>
      <c r="U122" s="153"/>
      <c r="V122" s="153"/>
      <c r="W122" s="153"/>
      <c r="X122" s="153"/>
      <c r="Y122" s="153"/>
      <c r="Z122" s="153"/>
    </row>
    <row r="123" ht="15.75" customHeight="1">
      <c r="A123" s="153"/>
      <c r="B123" s="153"/>
      <c r="C123" s="153"/>
      <c r="D123" s="153"/>
      <c r="E123" s="153"/>
      <c r="F123" s="153"/>
      <c r="G123" s="153"/>
      <c r="H123" s="153"/>
      <c r="I123" s="153"/>
      <c r="J123" s="153"/>
      <c r="K123" s="153"/>
      <c r="L123" s="153"/>
      <c r="M123" s="153"/>
      <c r="N123" s="153"/>
      <c r="O123" s="153"/>
      <c r="P123" s="153"/>
      <c r="Q123" s="153"/>
      <c r="R123" s="153"/>
      <c r="S123" s="153"/>
      <c r="T123" s="153"/>
      <c r="U123" s="153"/>
      <c r="V123" s="153"/>
      <c r="W123" s="153"/>
      <c r="X123" s="153"/>
      <c r="Y123" s="153"/>
      <c r="Z123" s="153"/>
    </row>
    <row r="124" ht="15.75" customHeight="1">
      <c r="A124" s="153"/>
      <c r="B124" s="153"/>
      <c r="C124" s="153"/>
      <c r="D124" s="153"/>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row>
    <row r="125" ht="15.75" customHeight="1">
      <c r="A125" s="153"/>
      <c r="B125" s="153"/>
      <c r="C125" s="153"/>
      <c r="D125" s="153"/>
      <c r="E125" s="153"/>
      <c r="F125" s="153"/>
      <c r="G125" s="153"/>
      <c r="H125" s="153"/>
      <c r="I125" s="153"/>
      <c r="J125" s="153"/>
      <c r="K125" s="153"/>
      <c r="L125" s="153"/>
      <c r="M125" s="153"/>
      <c r="N125" s="153"/>
      <c r="O125" s="153"/>
      <c r="P125" s="153"/>
      <c r="Q125" s="153"/>
      <c r="R125" s="153"/>
      <c r="S125" s="153"/>
      <c r="T125" s="153"/>
      <c r="U125" s="153"/>
      <c r="V125" s="153"/>
      <c r="W125" s="153"/>
      <c r="X125" s="153"/>
      <c r="Y125" s="153"/>
      <c r="Z125" s="153"/>
    </row>
    <row r="126" ht="15.75" customHeight="1">
      <c r="A126" s="153"/>
      <c r="B126" s="153"/>
      <c r="C126" s="153"/>
      <c r="D126" s="153"/>
      <c r="E126" s="153"/>
      <c r="F126" s="153"/>
      <c r="G126" s="153"/>
      <c r="H126" s="153"/>
      <c r="I126" s="153"/>
      <c r="J126" s="153"/>
      <c r="K126" s="153"/>
      <c r="L126" s="153"/>
      <c r="M126" s="153"/>
      <c r="N126" s="153"/>
      <c r="O126" s="153"/>
      <c r="P126" s="153"/>
      <c r="Q126" s="153"/>
      <c r="R126" s="153"/>
      <c r="S126" s="153"/>
      <c r="T126" s="153"/>
      <c r="U126" s="153"/>
      <c r="V126" s="153"/>
      <c r="W126" s="153"/>
      <c r="X126" s="153"/>
      <c r="Y126" s="153"/>
      <c r="Z126" s="153"/>
    </row>
    <row r="127" ht="15.75" customHeight="1">
      <c r="A127" s="153"/>
      <c r="B127" s="153"/>
      <c r="C127" s="153"/>
      <c r="D127" s="153"/>
      <c r="E127" s="153"/>
      <c r="F127" s="153"/>
      <c r="G127" s="153"/>
      <c r="H127" s="153"/>
      <c r="I127" s="153"/>
      <c r="J127" s="153"/>
      <c r="K127" s="153"/>
      <c r="L127" s="153"/>
      <c r="M127" s="153"/>
      <c r="N127" s="153"/>
      <c r="O127" s="153"/>
      <c r="P127" s="153"/>
      <c r="Q127" s="153"/>
      <c r="R127" s="153"/>
      <c r="S127" s="153"/>
      <c r="T127" s="153"/>
      <c r="U127" s="153"/>
      <c r="V127" s="153"/>
      <c r="W127" s="153"/>
      <c r="X127" s="153"/>
      <c r="Y127" s="153"/>
      <c r="Z127" s="153"/>
    </row>
    <row r="128" ht="15.75" customHeight="1">
      <c r="A128" s="153"/>
      <c r="B128" s="153"/>
      <c r="C128" s="153"/>
      <c r="D128" s="153"/>
      <c r="E128" s="153"/>
      <c r="F128" s="153"/>
      <c r="G128" s="153"/>
      <c r="H128" s="153"/>
      <c r="I128" s="153"/>
      <c r="J128" s="153"/>
      <c r="K128" s="153"/>
      <c r="L128" s="153"/>
      <c r="M128" s="153"/>
      <c r="N128" s="153"/>
      <c r="O128" s="153"/>
      <c r="P128" s="153"/>
      <c r="Q128" s="153"/>
      <c r="R128" s="153"/>
      <c r="S128" s="153"/>
      <c r="T128" s="153"/>
      <c r="U128" s="153"/>
      <c r="V128" s="153"/>
      <c r="W128" s="153"/>
      <c r="X128" s="153"/>
      <c r="Y128" s="153"/>
      <c r="Z128" s="153"/>
    </row>
    <row r="129" ht="15.75" customHeight="1">
      <c r="A129" s="153"/>
      <c r="B129" s="153"/>
      <c r="C129" s="153"/>
      <c r="D129" s="153"/>
      <c r="E129" s="153"/>
      <c r="F129" s="153"/>
      <c r="G129" s="153"/>
      <c r="H129" s="153"/>
      <c r="I129" s="153"/>
      <c r="J129" s="153"/>
      <c r="K129" s="153"/>
      <c r="L129" s="153"/>
      <c r="M129" s="153"/>
      <c r="N129" s="153"/>
      <c r="O129" s="153"/>
      <c r="P129" s="153"/>
      <c r="Q129" s="153"/>
      <c r="R129" s="153"/>
      <c r="S129" s="153"/>
      <c r="T129" s="153"/>
      <c r="U129" s="153"/>
      <c r="V129" s="153"/>
      <c r="W129" s="153"/>
      <c r="X129" s="153"/>
      <c r="Y129" s="153"/>
      <c r="Z129" s="153"/>
    </row>
    <row r="130" ht="15.75" customHeight="1">
      <c r="A130" s="153"/>
      <c r="B130" s="153"/>
      <c r="C130" s="153"/>
      <c r="D130" s="153"/>
      <c r="E130" s="153"/>
      <c r="F130" s="153"/>
      <c r="G130" s="153"/>
      <c r="H130" s="153"/>
      <c r="I130" s="153"/>
      <c r="J130" s="153"/>
      <c r="K130" s="153"/>
      <c r="L130" s="153"/>
      <c r="M130" s="153"/>
      <c r="N130" s="153"/>
      <c r="O130" s="153"/>
      <c r="P130" s="153"/>
      <c r="Q130" s="153"/>
      <c r="R130" s="153"/>
      <c r="S130" s="153"/>
      <c r="T130" s="153"/>
      <c r="U130" s="153"/>
      <c r="V130" s="153"/>
      <c r="W130" s="153"/>
      <c r="X130" s="153"/>
      <c r="Y130" s="153"/>
      <c r="Z130" s="153"/>
    </row>
    <row r="131" ht="15.75" customHeight="1">
      <c r="A131" s="153"/>
      <c r="B131" s="153"/>
      <c r="C131" s="153"/>
      <c r="D131" s="153"/>
      <c r="E131" s="153"/>
      <c r="F131" s="153"/>
      <c r="G131" s="153"/>
      <c r="H131" s="153"/>
      <c r="I131" s="153"/>
      <c r="J131" s="153"/>
      <c r="K131" s="153"/>
      <c r="L131" s="153"/>
      <c r="M131" s="153"/>
      <c r="N131" s="153"/>
      <c r="O131" s="153"/>
      <c r="P131" s="153"/>
      <c r="Q131" s="153"/>
      <c r="R131" s="153"/>
      <c r="S131" s="153"/>
      <c r="T131" s="153"/>
      <c r="U131" s="153"/>
      <c r="V131" s="153"/>
      <c r="W131" s="153"/>
      <c r="X131" s="153"/>
      <c r="Y131" s="153"/>
      <c r="Z131" s="153"/>
    </row>
    <row r="132" ht="15.75" customHeight="1">
      <c r="A132" s="153"/>
      <c r="B132" s="153"/>
      <c r="C132" s="153"/>
      <c r="D132" s="153"/>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row>
    <row r="133" ht="15.75" customHeight="1">
      <c r="A133" s="153"/>
      <c r="B133" s="153"/>
      <c r="C133" s="153"/>
      <c r="D133" s="153"/>
      <c r="E133" s="153"/>
      <c r="F133" s="153"/>
      <c r="G133" s="153"/>
      <c r="H133" s="153"/>
      <c r="I133" s="153"/>
      <c r="J133" s="153"/>
      <c r="K133" s="153"/>
      <c r="L133" s="153"/>
      <c r="M133" s="153"/>
      <c r="N133" s="153"/>
      <c r="O133" s="153"/>
      <c r="P133" s="153"/>
      <c r="Q133" s="153"/>
      <c r="R133" s="153"/>
      <c r="S133" s="153"/>
      <c r="T133" s="153"/>
      <c r="U133" s="153"/>
      <c r="V133" s="153"/>
      <c r="W133" s="153"/>
      <c r="X133" s="153"/>
      <c r="Y133" s="153"/>
      <c r="Z133" s="153"/>
    </row>
    <row r="134" ht="15.75" customHeight="1">
      <c r="A134" s="153"/>
      <c r="B134" s="153"/>
      <c r="C134" s="153"/>
      <c r="D134" s="153"/>
      <c r="E134" s="153"/>
      <c r="F134" s="153"/>
      <c r="G134" s="153"/>
      <c r="H134" s="153"/>
      <c r="I134" s="153"/>
      <c r="J134" s="153"/>
      <c r="K134" s="153"/>
      <c r="L134" s="153"/>
      <c r="M134" s="153"/>
      <c r="N134" s="153"/>
      <c r="O134" s="153"/>
      <c r="P134" s="153"/>
      <c r="Q134" s="153"/>
      <c r="R134" s="153"/>
      <c r="S134" s="153"/>
      <c r="T134" s="153"/>
      <c r="U134" s="153"/>
      <c r="V134" s="153"/>
      <c r="W134" s="153"/>
      <c r="X134" s="153"/>
      <c r="Y134" s="153"/>
      <c r="Z134" s="153"/>
    </row>
    <row r="135" ht="15.75" customHeight="1">
      <c r="A135" s="153"/>
      <c r="B135" s="153"/>
      <c r="C135" s="153"/>
      <c r="D135" s="153"/>
      <c r="E135" s="153"/>
      <c r="F135" s="153"/>
      <c r="G135" s="153"/>
      <c r="H135" s="153"/>
      <c r="I135" s="153"/>
      <c r="J135" s="153"/>
      <c r="K135" s="153"/>
      <c r="L135" s="153"/>
      <c r="M135" s="153"/>
      <c r="N135" s="153"/>
      <c r="O135" s="153"/>
      <c r="P135" s="153"/>
      <c r="Q135" s="153"/>
      <c r="R135" s="153"/>
      <c r="S135" s="153"/>
      <c r="T135" s="153"/>
      <c r="U135" s="153"/>
      <c r="V135" s="153"/>
      <c r="W135" s="153"/>
      <c r="X135" s="153"/>
      <c r="Y135" s="153"/>
      <c r="Z135" s="153"/>
    </row>
    <row r="136" ht="15.75" customHeight="1">
      <c r="A136" s="153"/>
      <c r="B136" s="153"/>
      <c r="C136" s="153"/>
      <c r="D136" s="153"/>
      <c r="E136" s="153"/>
      <c r="F136" s="153"/>
      <c r="G136" s="153"/>
      <c r="H136" s="153"/>
      <c r="I136" s="153"/>
      <c r="J136" s="153"/>
      <c r="K136" s="153"/>
      <c r="L136" s="153"/>
      <c r="M136" s="153"/>
      <c r="N136" s="153"/>
      <c r="O136" s="153"/>
      <c r="P136" s="153"/>
      <c r="Q136" s="153"/>
      <c r="R136" s="153"/>
      <c r="S136" s="153"/>
      <c r="T136" s="153"/>
      <c r="U136" s="153"/>
      <c r="V136" s="153"/>
      <c r="W136" s="153"/>
      <c r="X136" s="153"/>
      <c r="Y136" s="153"/>
      <c r="Z136" s="153"/>
    </row>
    <row r="137" ht="15.75" customHeight="1">
      <c r="A137" s="153"/>
      <c r="B137" s="153"/>
      <c r="C137" s="153"/>
      <c r="D137" s="153"/>
      <c r="E137" s="153"/>
      <c r="F137" s="153"/>
      <c r="G137" s="153"/>
      <c r="H137" s="153"/>
      <c r="I137" s="153"/>
      <c r="J137" s="153"/>
      <c r="K137" s="153"/>
      <c r="L137" s="153"/>
      <c r="M137" s="153"/>
      <c r="N137" s="153"/>
      <c r="O137" s="153"/>
      <c r="P137" s="153"/>
      <c r="Q137" s="153"/>
      <c r="R137" s="153"/>
      <c r="S137" s="153"/>
      <c r="T137" s="153"/>
      <c r="U137" s="153"/>
      <c r="V137" s="153"/>
      <c r="W137" s="153"/>
      <c r="X137" s="153"/>
      <c r="Y137" s="153"/>
      <c r="Z137" s="153"/>
    </row>
    <row r="138" ht="15.75" customHeight="1">
      <c r="A138" s="153"/>
      <c r="B138" s="153"/>
      <c r="C138" s="153"/>
      <c r="D138" s="153"/>
      <c r="E138" s="153"/>
      <c r="F138" s="153"/>
      <c r="G138" s="153"/>
      <c r="H138" s="153"/>
      <c r="I138" s="153"/>
      <c r="J138" s="153"/>
      <c r="K138" s="153"/>
      <c r="L138" s="153"/>
      <c r="M138" s="153"/>
      <c r="N138" s="153"/>
      <c r="O138" s="153"/>
      <c r="P138" s="153"/>
      <c r="Q138" s="153"/>
      <c r="R138" s="153"/>
      <c r="S138" s="153"/>
      <c r="T138" s="153"/>
      <c r="U138" s="153"/>
      <c r="V138" s="153"/>
      <c r="W138" s="153"/>
      <c r="X138" s="153"/>
      <c r="Y138" s="153"/>
      <c r="Z138" s="153"/>
    </row>
    <row r="139" ht="15.75" customHeight="1">
      <c r="A139" s="153"/>
      <c r="B139" s="153"/>
      <c r="C139" s="153"/>
      <c r="D139" s="153"/>
      <c r="E139" s="153"/>
      <c r="F139" s="153"/>
      <c r="G139" s="153"/>
      <c r="H139" s="153"/>
      <c r="I139" s="153"/>
      <c r="J139" s="153"/>
      <c r="K139" s="153"/>
      <c r="L139" s="153"/>
      <c r="M139" s="153"/>
      <c r="N139" s="153"/>
      <c r="O139" s="153"/>
      <c r="P139" s="153"/>
      <c r="Q139" s="153"/>
      <c r="R139" s="153"/>
      <c r="S139" s="153"/>
      <c r="T139" s="153"/>
      <c r="U139" s="153"/>
      <c r="V139" s="153"/>
      <c r="W139" s="153"/>
      <c r="X139" s="153"/>
      <c r="Y139" s="153"/>
      <c r="Z139" s="153"/>
    </row>
    <row r="140" ht="15.75" customHeight="1">
      <c r="A140" s="153"/>
      <c r="B140" s="153"/>
      <c r="C140" s="153"/>
      <c r="D140" s="153"/>
      <c r="E140" s="153"/>
      <c r="F140" s="153"/>
      <c r="G140" s="153"/>
      <c r="H140" s="153"/>
      <c r="I140" s="153"/>
      <c r="J140" s="153"/>
      <c r="K140" s="153"/>
      <c r="L140" s="153"/>
      <c r="M140" s="153"/>
      <c r="N140" s="153"/>
      <c r="O140" s="153"/>
      <c r="P140" s="153"/>
      <c r="Q140" s="153"/>
      <c r="R140" s="153"/>
      <c r="S140" s="153"/>
      <c r="T140" s="153"/>
      <c r="U140" s="153"/>
      <c r="V140" s="153"/>
      <c r="W140" s="153"/>
      <c r="X140" s="153"/>
      <c r="Y140" s="153"/>
      <c r="Z140" s="153"/>
    </row>
    <row r="141" ht="15.75" customHeight="1">
      <c r="A141" s="153"/>
      <c r="B141" s="153"/>
      <c r="C141" s="153"/>
      <c r="D141" s="153"/>
      <c r="E141" s="153"/>
      <c r="F141" s="153"/>
      <c r="G141" s="153"/>
      <c r="H141" s="153"/>
      <c r="I141" s="153"/>
      <c r="J141" s="153"/>
      <c r="K141" s="153"/>
      <c r="L141" s="153"/>
      <c r="M141" s="153"/>
      <c r="N141" s="153"/>
      <c r="O141" s="153"/>
      <c r="P141" s="153"/>
      <c r="Q141" s="153"/>
      <c r="R141" s="153"/>
      <c r="S141" s="153"/>
      <c r="T141" s="153"/>
      <c r="U141" s="153"/>
      <c r="V141" s="153"/>
      <c r="W141" s="153"/>
      <c r="X141" s="153"/>
      <c r="Y141" s="153"/>
      <c r="Z141" s="153"/>
    </row>
    <row r="142" ht="15.75" customHeight="1">
      <c r="A142" s="153"/>
      <c r="B142" s="153"/>
      <c r="C142" s="153"/>
      <c r="D142" s="153"/>
      <c r="E142" s="153"/>
      <c r="F142" s="153"/>
      <c r="G142" s="153"/>
      <c r="H142" s="153"/>
      <c r="I142" s="153"/>
      <c r="J142" s="153"/>
      <c r="K142" s="153"/>
      <c r="L142" s="153"/>
      <c r="M142" s="153"/>
      <c r="N142" s="153"/>
      <c r="O142" s="153"/>
      <c r="P142" s="153"/>
      <c r="Q142" s="153"/>
      <c r="R142" s="153"/>
      <c r="S142" s="153"/>
      <c r="T142" s="153"/>
      <c r="U142" s="153"/>
      <c r="V142" s="153"/>
      <c r="W142" s="153"/>
      <c r="X142" s="153"/>
      <c r="Y142" s="153"/>
      <c r="Z142" s="153"/>
    </row>
    <row r="143" ht="15.75" customHeight="1">
      <c r="A143" s="153"/>
      <c r="B143" s="153"/>
      <c r="C143" s="153"/>
      <c r="D143" s="153"/>
      <c r="E143" s="153"/>
      <c r="F143" s="153"/>
      <c r="G143" s="153"/>
      <c r="H143" s="153"/>
      <c r="I143" s="153"/>
      <c r="J143" s="153"/>
      <c r="K143" s="153"/>
      <c r="L143" s="153"/>
      <c r="M143" s="153"/>
      <c r="N143" s="153"/>
      <c r="O143" s="153"/>
      <c r="P143" s="153"/>
      <c r="Q143" s="153"/>
      <c r="R143" s="153"/>
      <c r="S143" s="153"/>
      <c r="T143" s="153"/>
      <c r="U143" s="153"/>
      <c r="V143" s="153"/>
      <c r="W143" s="153"/>
      <c r="X143" s="153"/>
      <c r="Y143" s="153"/>
      <c r="Z143" s="153"/>
    </row>
    <row r="144" ht="15.75" customHeight="1">
      <c r="A144" s="153"/>
      <c r="B144" s="153"/>
      <c r="C144" s="153"/>
      <c r="D144" s="153"/>
      <c r="E144" s="153"/>
      <c r="F144" s="153"/>
      <c r="G144" s="153"/>
      <c r="H144" s="153"/>
      <c r="I144" s="153"/>
      <c r="J144" s="153"/>
      <c r="K144" s="153"/>
      <c r="L144" s="153"/>
      <c r="M144" s="153"/>
      <c r="N144" s="153"/>
      <c r="O144" s="153"/>
      <c r="P144" s="153"/>
      <c r="Q144" s="153"/>
      <c r="R144" s="153"/>
      <c r="S144" s="153"/>
      <c r="T144" s="153"/>
      <c r="U144" s="153"/>
      <c r="V144" s="153"/>
      <c r="W144" s="153"/>
      <c r="X144" s="153"/>
      <c r="Y144" s="153"/>
      <c r="Z144" s="153"/>
    </row>
    <row r="145" ht="15.75" customHeight="1">
      <c r="A145" s="153"/>
      <c r="B145" s="153"/>
      <c r="C145" s="153"/>
      <c r="D145" s="153"/>
      <c r="E145" s="153"/>
      <c r="F145" s="153"/>
      <c r="G145" s="153"/>
      <c r="H145" s="153"/>
      <c r="I145" s="153"/>
      <c r="J145" s="153"/>
      <c r="K145" s="153"/>
      <c r="L145" s="153"/>
      <c r="M145" s="153"/>
      <c r="N145" s="153"/>
      <c r="O145" s="153"/>
      <c r="P145" s="153"/>
      <c r="Q145" s="153"/>
      <c r="R145" s="153"/>
      <c r="S145" s="153"/>
      <c r="T145" s="153"/>
      <c r="U145" s="153"/>
      <c r="V145" s="153"/>
      <c r="W145" s="153"/>
      <c r="X145" s="153"/>
      <c r="Y145" s="153"/>
      <c r="Z145" s="153"/>
    </row>
    <row r="146" ht="15.75" customHeight="1">
      <c r="A146" s="153"/>
      <c r="B146" s="153"/>
      <c r="C146" s="153"/>
      <c r="D146" s="153"/>
      <c r="E146" s="153"/>
      <c r="F146" s="153"/>
      <c r="G146" s="153"/>
      <c r="H146" s="153"/>
      <c r="I146" s="153"/>
      <c r="J146" s="153"/>
      <c r="K146" s="153"/>
      <c r="L146" s="153"/>
      <c r="M146" s="153"/>
      <c r="N146" s="153"/>
      <c r="O146" s="153"/>
      <c r="P146" s="153"/>
      <c r="Q146" s="153"/>
      <c r="R146" s="153"/>
      <c r="S146" s="153"/>
      <c r="T146" s="153"/>
      <c r="U146" s="153"/>
      <c r="V146" s="153"/>
      <c r="W146" s="153"/>
      <c r="X146" s="153"/>
      <c r="Y146" s="153"/>
      <c r="Z146" s="153"/>
    </row>
    <row r="147" ht="15.75" customHeight="1">
      <c r="A147" s="153"/>
      <c r="B147" s="153"/>
      <c r="C147" s="153"/>
      <c r="D147" s="153"/>
      <c r="E147" s="153"/>
      <c r="F147" s="153"/>
      <c r="G147" s="153"/>
      <c r="H147" s="153"/>
      <c r="I147" s="153"/>
      <c r="J147" s="153"/>
      <c r="K147" s="153"/>
      <c r="L147" s="153"/>
      <c r="M147" s="153"/>
      <c r="N147" s="153"/>
      <c r="O147" s="153"/>
      <c r="P147" s="153"/>
      <c r="Q147" s="153"/>
      <c r="R147" s="153"/>
      <c r="S147" s="153"/>
      <c r="T147" s="153"/>
      <c r="U147" s="153"/>
      <c r="V147" s="153"/>
      <c r="W147" s="153"/>
      <c r="X147" s="153"/>
      <c r="Y147" s="153"/>
      <c r="Z147" s="153"/>
    </row>
    <row r="148" ht="15.75" customHeight="1">
      <c r="A148" s="153"/>
      <c r="B148" s="153"/>
      <c r="C148" s="153"/>
      <c r="D148" s="153"/>
      <c r="E148" s="153"/>
      <c r="F148" s="153"/>
      <c r="G148" s="153"/>
      <c r="H148" s="153"/>
      <c r="I148" s="153"/>
      <c r="J148" s="153"/>
      <c r="K148" s="153"/>
      <c r="L148" s="153"/>
      <c r="M148" s="153"/>
      <c r="N148" s="153"/>
      <c r="O148" s="153"/>
      <c r="P148" s="153"/>
      <c r="Q148" s="153"/>
      <c r="R148" s="153"/>
      <c r="S148" s="153"/>
      <c r="T148" s="153"/>
      <c r="U148" s="153"/>
      <c r="V148" s="153"/>
      <c r="W148" s="153"/>
      <c r="X148" s="153"/>
      <c r="Y148" s="153"/>
      <c r="Z148" s="153"/>
    </row>
    <row r="149" ht="15.75" customHeight="1">
      <c r="A149" s="153"/>
      <c r="B149" s="153"/>
      <c r="C149" s="153"/>
      <c r="D149" s="153"/>
      <c r="E149" s="153"/>
      <c r="F149" s="153"/>
      <c r="G149" s="153"/>
      <c r="H149" s="153"/>
      <c r="I149" s="153"/>
      <c r="J149" s="153"/>
      <c r="K149" s="153"/>
      <c r="L149" s="153"/>
      <c r="M149" s="153"/>
      <c r="N149" s="153"/>
      <c r="O149" s="153"/>
      <c r="P149" s="153"/>
      <c r="Q149" s="153"/>
      <c r="R149" s="153"/>
      <c r="S149" s="153"/>
      <c r="T149" s="153"/>
      <c r="U149" s="153"/>
      <c r="V149" s="153"/>
      <c r="W149" s="153"/>
      <c r="X149" s="153"/>
      <c r="Y149" s="153"/>
      <c r="Z149" s="153"/>
    </row>
    <row r="150" ht="15.75" customHeight="1">
      <c r="A150" s="153"/>
      <c r="B150" s="153"/>
      <c r="C150" s="153"/>
      <c r="D150" s="153"/>
      <c r="E150" s="153"/>
      <c r="F150" s="153"/>
      <c r="G150" s="153"/>
      <c r="H150" s="153"/>
      <c r="I150" s="153"/>
      <c r="J150" s="153"/>
      <c r="K150" s="153"/>
      <c r="L150" s="153"/>
      <c r="M150" s="153"/>
      <c r="N150" s="153"/>
      <c r="O150" s="153"/>
      <c r="P150" s="153"/>
      <c r="Q150" s="153"/>
      <c r="R150" s="153"/>
      <c r="S150" s="153"/>
      <c r="T150" s="153"/>
      <c r="U150" s="153"/>
      <c r="V150" s="153"/>
      <c r="W150" s="153"/>
      <c r="X150" s="153"/>
      <c r="Y150" s="153"/>
      <c r="Z150" s="153"/>
    </row>
    <row r="151" ht="15.75" customHeight="1">
      <c r="A151" s="153"/>
      <c r="B151" s="153"/>
      <c r="C151" s="153"/>
      <c r="D151" s="153"/>
      <c r="E151" s="153"/>
      <c r="F151" s="153"/>
      <c r="G151" s="153"/>
      <c r="H151" s="153"/>
      <c r="I151" s="153"/>
      <c r="J151" s="153"/>
      <c r="K151" s="153"/>
      <c r="L151" s="153"/>
      <c r="M151" s="153"/>
      <c r="N151" s="153"/>
      <c r="O151" s="153"/>
      <c r="P151" s="153"/>
      <c r="Q151" s="153"/>
      <c r="R151" s="153"/>
      <c r="S151" s="153"/>
      <c r="T151" s="153"/>
      <c r="U151" s="153"/>
      <c r="V151" s="153"/>
      <c r="W151" s="153"/>
      <c r="X151" s="153"/>
      <c r="Y151" s="153"/>
      <c r="Z151" s="153"/>
    </row>
    <row r="152" ht="15.75" customHeight="1">
      <c r="A152" s="153"/>
      <c r="B152" s="153"/>
      <c r="C152" s="153"/>
      <c r="D152" s="153"/>
      <c r="E152" s="153"/>
      <c r="F152" s="153"/>
      <c r="G152" s="153"/>
      <c r="H152" s="153"/>
      <c r="I152" s="153"/>
      <c r="J152" s="153"/>
      <c r="K152" s="153"/>
      <c r="L152" s="153"/>
      <c r="M152" s="153"/>
      <c r="N152" s="153"/>
      <c r="O152" s="153"/>
      <c r="P152" s="153"/>
      <c r="Q152" s="153"/>
      <c r="R152" s="153"/>
      <c r="S152" s="153"/>
      <c r="T152" s="153"/>
      <c r="U152" s="153"/>
      <c r="V152" s="153"/>
      <c r="W152" s="153"/>
      <c r="X152" s="153"/>
      <c r="Y152" s="153"/>
      <c r="Z152" s="153"/>
    </row>
    <row r="153" ht="15.75" customHeight="1">
      <c r="A153" s="153"/>
      <c r="B153" s="153"/>
      <c r="C153" s="153"/>
      <c r="D153" s="153"/>
      <c r="E153" s="153"/>
      <c r="F153" s="153"/>
      <c r="G153" s="153"/>
      <c r="H153" s="153"/>
      <c r="I153" s="153"/>
      <c r="J153" s="153"/>
      <c r="K153" s="153"/>
      <c r="L153" s="153"/>
      <c r="M153" s="153"/>
      <c r="N153" s="153"/>
      <c r="O153" s="153"/>
      <c r="P153" s="153"/>
      <c r="Q153" s="153"/>
      <c r="R153" s="153"/>
      <c r="S153" s="153"/>
      <c r="T153" s="153"/>
      <c r="U153" s="153"/>
      <c r="V153" s="153"/>
      <c r="W153" s="153"/>
      <c r="X153" s="153"/>
      <c r="Y153" s="153"/>
      <c r="Z153" s="153"/>
    </row>
    <row r="154" ht="15.75" customHeight="1">
      <c r="A154" s="153"/>
      <c r="B154" s="153"/>
      <c r="C154" s="153"/>
      <c r="D154" s="153"/>
      <c r="E154" s="153"/>
      <c r="F154" s="153"/>
      <c r="G154" s="153"/>
      <c r="H154" s="153"/>
      <c r="I154" s="153"/>
      <c r="J154" s="153"/>
      <c r="K154" s="153"/>
      <c r="L154" s="153"/>
      <c r="M154" s="153"/>
      <c r="N154" s="153"/>
      <c r="O154" s="153"/>
      <c r="P154" s="153"/>
      <c r="Q154" s="153"/>
      <c r="R154" s="153"/>
      <c r="S154" s="153"/>
      <c r="T154" s="153"/>
      <c r="U154" s="153"/>
      <c r="V154" s="153"/>
      <c r="W154" s="153"/>
      <c r="X154" s="153"/>
      <c r="Y154" s="153"/>
      <c r="Z154" s="153"/>
    </row>
    <row r="155" ht="15.75" customHeight="1">
      <c r="A155" s="153"/>
      <c r="B155" s="153"/>
      <c r="C155" s="153"/>
      <c r="D155" s="153"/>
      <c r="E155" s="153"/>
      <c r="F155" s="153"/>
      <c r="G155" s="153"/>
      <c r="H155" s="153"/>
      <c r="I155" s="153"/>
      <c r="J155" s="153"/>
      <c r="K155" s="153"/>
      <c r="L155" s="153"/>
      <c r="M155" s="153"/>
      <c r="N155" s="153"/>
      <c r="O155" s="153"/>
      <c r="P155" s="153"/>
      <c r="Q155" s="153"/>
      <c r="R155" s="153"/>
      <c r="S155" s="153"/>
      <c r="T155" s="153"/>
      <c r="U155" s="153"/>
      <c r="V155" s="153"/>
      <c r="W155" s="153"/>
      <c r="X155" s="153"/>
      <c r="Y155" s="153"/>
      <c r="Z155" s="153"/>
    </row>
    <row r="156" ht="15.75" customHeight="1">
      <c r="A156" s="153"/>
      <c r="B156" s="153"/>
      <c r="C156" s="153"/>
      <c r="D156" s="153"/>
      <c r="E156" s="153"/>
      <c r="F156" s="153"/>
      <c r="G156" s="153"/>
      <c r="H156" s="153"/>
      <c r="I156" s="153"/>
      <c r="J156" s="153"/>
      <c r="K156" s="153"/>
      <c r="L156" s="153"/>
      <c r="M156" s="153"/>
      <c r="N156" s="153"/>
      <c r="O156" s="153"/>
      <c r="P156" s="153"/>
      <c r="Q156" s="153"/>
      <c r="R156" s="153"/>
      <c r="S156" s="153"/>
      <c r="T156" s="153"/>
      <c r="U156" s="153"/>
      <c r="V156" s="153"/>
      <c r="W156" s="153"/>
      <c r="X156" s="153"/>
      <c r="Y156" s="153"/>
      <c r="Z156" s="153"/>
    </row>
    <row r="157" ht="15.75" customHeight="1">
      <c r="A157" s="153"/>
      <c r="B157" s="153"/>
      <c r="C157" s="153"/>
      <c r="D157" s="153"/>
      <c r="E157" s="153"/>
      <c r="F157" s="153"/>
      <c r="G157" s="153"/>
      <c r="H157" s="153"/>
      <c r="I157" s="153"/>
      <c r="J157" s="153"/>
      <c r="K157" s="153"/>
      <c r="L157" s="153"/>
      <c r="M157" s="153"/>
      <c r="N157" s="153"/>
      <c r="O157" s="153"/>
      <c r="P157" s="153"/>
      <c r="Q157" s="153"/>
      <c r="R157" s="153"/>
      <c r="S157" s="153"/>
      <c r="T157" s="153"/>
      <c r="U157" s="153"/>
      <c r="V157" s="153"/>
      <c r="W157" s="153"/>
      <c r="X157" s="153"/>
      <c r="Y157" s="153"/>
      <c r="Z157" s="153"/>
    </row>
    <row r="158" ht="15.75" customHeight="1">
      <c r="A158" s="153"/>
      <c r="B158" s="153"/>
      <c r="C158" s="153"/>
      <c r="D158" s="153"/>
      <c r="E158" s="153"/>
      <c r="F158" s="153"/>
      <c r="G158" s="153"/>
      <c r="H158" s="153"/>
      <c r="I158" s="153"/>
      <c r="J158" s="153"/>
      <c r="K158" s="153"/>
      <c r="L158" s="153"/>
      <c r="M158" s="153"/>
      <c r="N158" s="153"/>
      <c r="O158" s="153"/>
      <c r="P158" s="153"/>
      <c r="Q158" s="153"/>
      <c r="R158" s="153"/>
      <c r="S158" s="153"/>
      <c r="T158" s="153"/>
      <c r="U158" s="153"/>
      <c r="V158" s="153"/>
      <c r="W158" s="153"/>
      <c r="X158" s="153"/>
      <c r="Y158" s="153"/>
      <c r="Z158" s="153"/>
    </row>
    <row r="159" ht="15.75" customHeight="1">
      <c r="A159" s="153"/>
      <c r="B159" s="153"/>
      <c r="C159" s="153"/>
      <c r="D159" s="153"/>
      <c r="E159" s="153"/>
      <c r="F159" s="153"/>
      <c r="G159" s="153"/>
      <c r="H159" s="153"/>
      <c r="I159" s="153"/>
      <c r="J159" s="153"/>
      <c r="K159" s="153"/>
      <c r="L159" s="153"/>
      <c r="M159" s="153"/>
      <c r="N159" s="153"/>
      <c r="O159" s="153"/>
      <c r="P159" s="153"/>
      <c r="Q159" s="153"/>
      <c r="R159" s="153"/>
      <c r="S159" s="153"/>
      <c r="T159" s="153"/>
      <c r="U159" s="153"/>
      <c r="V159" s="153"/>
      <c r="W159" s="153"/>
      <c r="X159" s="153"/>
      <c r="Y159" s="153"/>
      <c r="Z159" s="153"/>
    </row>
    <row r="160" ht="15.75" customHeight="1">
      <c r="A160" s="153"/>
      <c r="B160" s="153"/>
      <c r="C160" s="153"/>
      <c r="D160" s="153"/>
      <c r="E160" s="153"/>
      <c r="F160" s="153"/>
      <c r="G160" s="153"/>
      <c r="H160" s="153"/>
      <c r="I160" s="153"/>
      <c r="J160" s="153"/>
      <c r="K160" s="153"/>
      <c r="L160" s="153"/>
      <c r="M160" s="153"/>
      <c r="N160" s="153"/>
      <c r="O160" s="153"/>
      <c r="P160" s="153"/>
      <c r="Q160" s="153"/>
      <c r="R160" s="153"/>
      <c r="S160" s="153"/>
      <c r="T160" s="153"/>
      <c r="U160" s="153"/>
      <c r="V160" s="153"/>
      <c r="W160" s="153"/>
      <c r="X160" s="153"/>
      <c r="Y160" s="153"/>
      <c r="Z160" s="153"/>
    </row>
    <row r="161" ht="15.75" customHeight="1">
      <c r="A161" s="153"/>
      <c r="B161" s="153"/>
      <c r="C161" s="153"/>
      <c r="D161" s="153"/>
      <c r="E161" s="153"/>
      <c r="F161" s="153"/>
      <c r="G161" s="153"/>
      <c r="H161" s="153"/>
      <c r="I161" s="153"/>
      <c r="J161" s="153"/>
      <c r="K161" s="153"/>
      <c r="L161" s="153"/>
      <c r="M161" s="153"/>
      <c r="N161" s="153"/>
      <c r="O161" s="153"/>
      <c r="P161" s="153"/>
      <c r="Q161" s="153"/>
      <c r="R161" s="153"/>
      <c r="S161" s="153"/>
      <c r="T161" s="153"/>
      <c r="U161" s="153"/>
      <c r="V161" s="153"/>
      <c r="W161" s="153"/>
      <c r="X161" s="153"/>
      <c r="Y161" s="153"/>
      <c r="Z161" s="153"/>
    </row>
    <row r="162" ht="15.75" customHeight="1">
      <c r="A162" s="153"/>
      <c r="B162" s="153"/>
      <c r="C162" s="153"/>
      <c r="D162" s="153"/>
      <c r="E162" s="153"/>
      <c r="F162" s="153"/>
      <c r="G162" s="153"/>
      <c r="H162" s="153"/>
      <c r="I162" s="153"/>
      <c r="J162" s="153"/>
      <c r="K162" s="153"/>
      <c r="L162" s="153"/>
      <c r="M162" s="153"/>
      <c r="N162" s="153"/>
      <c r="O162" s="153"/>
      <c r="P162" s="153"/>
      <c r="Q162" s="153"/>
      <c r="R162" s="153"/>
      <c r="S162" s="153"/>
      <c r="T162" s="153"/>
      <c r="U162" s="153"/>
      <c r="V162" s="153"/>
      <c r="W162" s="153"/>
      <c r="X162" s="153"/>
      <c r="Y162" s="153"/>
      <c r="Z162" s="153"/>
    </row>
    <row r="163" ht="15.75" customHeight="1">
      <c r="A163" s="153"/>
      <c r="B163" s="153"/>
      <c r="C163" s="153"/>
      <c r="D163" s="153"/>
      <c r="E163" s="153"/>
      <c r="F163" s="153"/>
      <c r="G163" s="153"/>
      <c r="H163" s="153"/>
      <c r="I163" s="153"/>
      <c r="J163" s="153"/>
      <c r="K163" s="153"/>
      <c r="L163" s="153"/>
      <c r="M163" s="153"/>
      <c r="N163" s="153"/>
      <c r="O163" s="153"/>
      <c r="P163" s="153"/>
      <c r="Q163" s="153"/>
      <c r="R163" s="153"/>
      <c r="S163" s="153"/>
      <c r="T163" s="153"/>
      <c r="U163" s="153"/>
      <c r="V163" s="153"/>
      <c r="W163" s="153"/>
      <c r="X163" s="153"/>
      <c r="Y163" s="153"/>
      <c r="Z163" s="153"/>
    </row>
    <row r="164" ht="15.75" customHeight="1">
      <c r="A164" s="153"/>
      <c r="B164" s="153"/>
      <c r="C164" s="153"/>
      <c r="D164" s="153"/>
      <c r="E164" s="153"/>
      <c r="F164" s="153"/>
      <c r="G164" s="153"/>
      <c r="H164" s="153"/>
      <c r="I164" s="153"/>
      <c r="J164" s="153"/>
      <c r="K164" s="153"/>
      <c r="L164" s="153"/>
      <c r="M164" s="153"/>
      <c r="N164" s="153"/>
      <c r="O164" s="153"/>
      <c r="P164" s="153"/>
      <c r="Q164" s="153"/>
      <c r="R164" s="153"/>
      <c r="S164" s="153"/>
      <c r="T164" s="153"/>
      <c r="U164" s="153"/>
      <c r="V164" s="153"/>
      <c r="W164" s="153"/>
      <c r="X164" s="153"/>
      <c r="Y164" s="153"/>
      <c r="Z164" s="153"/>
    </row>
    <row r="165" ht="15.75" customHeight="1">
      <c r="A165" s="153"/>
      <c r="B165" s="153"/>
      <c r="C165" s="153"/>
      <c r="D165" s="153"/>
      <c r="E165" s="153"/>
      <c r="F165" s="153"/>
      <c r="G165" s="153"/>
      <c r="H165" s="153"/>
      <c r="I165" s="153"/>
      <c r="J165" s="153"/>
      <c r="K165" s="153"/>
      <c r="L165" s="153"/>
      <c r="M165" s="153"/>
      <c r="N165" s="153"/>
      <c r="O165" s="153"/>
      <c r="P165" s="153"/>
      <c r="Q165" s="153"/>
      <c r="R165" s="153"/>
      <c r="S165" s="153"/>
      <c r="T165" s="153"/>
      <c r="U165" s="153"/>
      <c r="V165" s="153"/>
      <c r="W165" s="153"/>
      <c r="X165" s="153"/>
      <c r="Y165" s="153"/>
      <c r="Z165" s="153"/>
    </row>
    <row r="166" ht="15.75" customHeight="1">
      <c r="A166" s="153"/>
      <c r="B166" s="153"/>
      <c r="C166" s="153"/>
      <c r="D166" s="153"/>
      <c r="E166" s="153"/>
      <c r="F166" s="153"/>
      <c r="G166" s="153"/>
      <c r="H166" s="153"/>
      <c r="I166" s="153"/>
      <c r="J166" s="153"/>
      <c r="K166" s="153"/>
      <c r="L166" s="153"/>
      <c r="M166" s="153"/>
      <c r="N166" s="153"/>
      <c r="O166" s="153"/>
      <c r="P166" s="153"/>
      <c r="Q166" s="153"/>
      <c r="R166" s="153"/>
      <c r="S166" s="153"/>
      <c r="T166" s="153"/>
      <c r="U166" s="153"/>
      <c r="V166" s="153"/>
      <c r="W166" s="153"/>
      <c r="X166" s="153"/>
      <c r="Y166" s="153"/>
      <c r="Z166" s="153"/>
    </row>
    <row r="167" ht="15.75" customHeight="1">
      <c r="A167" s="153"/>
      <c r="B167" s="153"/>
      <c r="C167" s="153"/>
      <c r="D167" s="153"/>
      <c r="E167" s="153"/>
      <c r="F167" s="153"/>
      <c r="G167" s="153"/>
      <c r="H167" s="153"/>
      <c r="I167" s="153"/>
      <c r="J167" s="153"/>
      <c r="K167" s="153"/>
      <c r="L167" s="153"/>
      <c r="M167" s="153"/>
      <c r="N167" s="153"/>
      <c r="O167" s="153"/>
      <c r="P167" s="153"/>
      <c r="Q167" s="153"/>
      <c r="R167" s="153"/>
      <c r="S167" s="153"/>
      <c r="T167" s="153"/>
      <c r="U167" s="153"/>
      <c r="V167" s="153"/>
      <c r="W167" s="153"/>
      <c r="X167" s="153"/>
      <c r="Y167" s="153"/>
      <c r="Z167" s="153"/>
    </row>
    <row r="168" ht="15.75" customHeight="1">
      <c r="A168" s="153"/>
      <c r="B168" s="153"/>
      <c r="C168" s="153"/>
      <c r="D168" s="153"/>
      <c r="E168" s="153"/>
      <c r="F168" s="153"/>
      <c r="G168" s="153"/>
      <c r="H168" s="153"/>
      <c r="I168" s="153"/>
      <c r="J168" s="153"/>
      <c r="K168" s="153"/>
      <c r="L168" s="153"/>
      <c r="M168" s="153"/>
      <c r="N168" s="153"/>
      <c r="O168" s="153"/>
      <c r="P168" s="153"/>
      <c r="Q168" s="153"/>
      <c r="R168" s="153"/>
      <c r="S168" s="153"/>
      <c r="T168" s="153"/>
      <c r="U168" s="153"/>
      <c r="V168" s="153"/>
      <c r="W168" s="153"/>
      <c r="X168" s="153"/>
      <c r="Y168" s="153"/>
      <c r="Z168" s="153"/>
    </row>
    <row r="169" ht="15.75" customHeight="1">
      <c r="A169" s="153"/>
      <c r="B169" s="153"/>
      <c r="C169" s="153"/>
      <c r="D169" s="153"/>
      <c r="E169" s="153"/>
      <c r="F169" s="153"/>
      <c r="G169" s="153"/>
      <c r="H169" s="153"/>
      <c r="I169" s="153"/>
      <c r="J169" s="153"/>
      <c r="K169" s="153"/>
      <c r="L169" s="153"/>
      <c r="M169" s="153"/>
      <c r="N169" s="153"/>
      <c r="O169" s="153"/>
      <c r="P169" s="153"/>
      <c r="Q169" s="153"/>
      <c r="R169" s="153"/>
      <c r="S169" s="153"/>
      <c r="T169" s="153"/>
      <c r="U169" s="153"/>
      <c r="V169" s="153"/>
      <c r="W169" s="153"/>
      <c r="X169" s="153"/>
      <c r="Y169" s="153"/>
      <c r="Z169" s="153"/>
    </row>
    <row r="170" ht="15.75" customHeight="1">
      <c r="A170" s="153"/>
      <c r="B170" s="153"/>
      <c r="C170" s="153"/>
      <c r="D170" s="153"/>
      <c r="E170" s="153"/>
      <c r="F170" s="153"/>
      <c r="G170" s="153"/>
      <c r="H170" s="153"/>
      <c r="I170" s="153"/>
      <c r="J170" s="153"/>
      <c r="K170" s="153"/>
      <c r="L170" s="153"/>
      <c r="M170" s="153"/>
      <c r="N170" s="153"/>
      <c r="O170" s="153"/>
      <c r="P170" s="153"/>
      <c r="Q170" s="153"/>
      <c r="R170" s="153"/>
      <c r="S170" s="153"/>
      <c r="T170" s="153"/>
      <c r="U170" s="153"/>
      <c r="V170" s="153"/>
      <c r="W170" s="153"/>
      <c r="X170" s="153"/>
      <c r="Y170" s="153"/>
      <c r="Z170" s="153"/>
    </row>
    <row r="171" ht="15.75" customHeight="1">
      <c r="A171" s="153"/>
      <c r="B171" s="153"/>
      <c r="C171" s="153"/>
      <c r="D171" s="153"/>
      <c r="E171" s="153"/>
      <c r="F171" s="153"/>
      <c r="G171" s="153"/>
      <c r="H171" s="153"/>
      <c r="I171" s="153"/>
      <c r="J171" s="153"/>
      <c r="K171" s="153"/>
      <c r="L171" s="153"/>
      <c r="M171" s="153"/>
      <c r="N171" s="153"/>
      <c r="O171" s="153"/>
      <c r="P171" s="153"/>
      <c r="Q171" s="153"/>
      <c r="R171" s="153"/>
      <c r="S171" s="153"/>
      <c r="T171" s="153"/>
      <c r="U171" s="153"/>
      <c r="V171" s="153"/>
      <c r="W171" s="153"/>
      <c r="X171" s="153"/>
      <c r="Y171" s="153"/>
      <c r="Z171" s="153"/>
    </row>
    <row r="172" ht="15.75" customHeight="1">
      <c r="A172" s="153"/>
      <c r="B172" s="153"/>
      <c r="C172" s="153"/>
      <c r="D172" s="153"/>
      <c r="E172" s="153"/>
      <c r="F172" s="153"/>
      <c r="G172" s="153"/>
      <c r="H172" s="153"/>
      <c r="I172" s="153"/>
      <c r="J172" s="153"/>
      <c r="K172" s="153"/>
      <c r="L172" s="153"/>
      <c r="M172" s="153"/>
      <c r="N172" s="153"/>
      <c r="O172" s="153"/>
      <c r="P172" s="153"/>
      <c r="Q172" s="153"/>
      <c r="R172" s="153"/>
      <c r="S172" s="153"/>
      <c r="T172" s="153"/>
      <c r="U172" s="153"/>
      <c r="V172" s="153"/>
      <c r="W172" s="153"/>
      <c r="X172" s="153"/>
      <c r="Y172" s="153"/>
      <c r="Z172" s="153"/>
    </row>
    <row r="173" ht="15.75" customHeight="1">
      <c r="A173" s="153"/>
      <c r="B173" s="153"/>
      <c r="C173" s="153"/>
      <c r="D173" s="153"/>
      <c r="E173" s="153"/>
      <c r="F173" s="153"/>
      <c r="G173" s="153"/>
      <c r="H173" s="153"/>
      <c r="I173" s="153"/>
      <c r="J173" s="153"/>
      <c r="K173" s="153"/>
      <c r="L173" s="153"/>
      <c r="M173" s="153"/>
      <c r="N173" s="153"/>
      <c r="O173" s="153"/>
      <c r="P173" s="153"/>
      <c r="Q173" s="153"/>
      <c r="R173" s="153"/>
      <c r="S173" s="153"/>
      <c r="T173" s="153"/>
      <c r="U173" s="153"/>
      <c r="V173" s="153"/>
      <c r="W173" s="153"/>
      <c r="X173" s="153"/>
      <c r="Y173" s="153"/>
      <c r="Z173" s="153"/>
    </row>
    <row r="174" ht="15.75" customHeight="1">
      <c r="A174" s="153"/>
      <c r="B174" s="153"/>
      <c r="C174" s="153"/>
      <c r="D174" s="153"/>
      <c r="E174" s="153"/>
      <c r="F174" s="153"/>
      <c r="G174" s="153"/>
      <c r="H174" s="153"/>
      <c r="I174" s="153"/>
      <c r="J174" s="153"/>
      <c r="K174" s="153"/>
      <c r="L174" s="153"/>
      <c r="M174" s="153"/>
      <c r="N174" s="153"/>
      <c r="O174" s="153"/>
      <c r="P174" s="153"/>
      <c r="Q174" s="153"/>
      <c r="R174" s="153"/>
      <c r="S174" s="153"/>
      <c r="T174" s="153"/>
      <c r="U174" s="153"/>
      <c r="V174" s="153"/>
      <c r="W174" s="153"/>
      <c r="X174" s="153"/>
      <c r="Y174" s="153"/>
      <c r="Z174" s="153"/>
    </row>
    <row r="175" ht="15.75" customHeight="1">
      <c r="A175" s="153"/>
      <c r="B175" s="153"/>
      <c r="C175" s="153"/>
      <c r="D175" s="153"/>
      <c r="E175" s="153"/>
      <c r="F175" s="153"/>
      <c r="G175" s="153"/>
      <c r="H175" s="153"/>
      <c r="I175" s="153"/>
      <c r="J175" s="153"/>
      <c r="K175" s="153"/>
      <c r="L175" s="153"/>
      <c r="M175" s="153"/>
      <c r="N175" s="153"/>
      <c r="O175" s="153"/>
      <c r="P175" s="153"/>
      <c r="Q175" s="153"/>
      <c r="R175" s="153"/>
      <c r="S175" s="153"/>
      <c r="T175" s="153"/>
      <c r="U175" s="153"/>
      <c r="V175" s="153"/>
      <c r="W175" s="153"/>
      <c r="X175" s="153"/>
      <c r="Y175" s="153"/>
      <c r="Z175" s="153"/>
    </row>
    <row r="176" ht="15.75" customHeight="1">
      <c r="A176" s="153"/>
      <c r="B176" s="153"/>
      <c r="C176" s="153"/>
      <c r="D176" s="153"/>
      <c r="E176" s="153"/>
      <c r="F176" s="153"/>
      <c r="G176" s="153"/>
      <c r="H176" s="153"/>
      <c r="I176" s="153"/>
      <c r="J176" s="153"/>
      <c r="K176" s="153"/>
      <c r="L176" s="153"/>
      <c r="M176" s="153"/>
      <c r="N176" s="153"/>
      <c r="O176" s="153"/>
      <c r="P176" s="153"/>
      <c r="Q176" s="153"/>
      <c r="R176" s="153"/>
      <c r="S176" s="153"/>
      <c r="T176" s="153"/>
      <c r="U176" s="153"/>
      <c r="V176" s="153"/>
      <c r="W176" s="153"/>
      <c r="X176" s="153"/>
      <c r="Y176" s="153"/>
      <c r="Z176" s="153"/>
    </row>
    <row r="177" ht="15.75" customHeight="1">
      <c r="A177" s="153"/>
      <c r="B177" s="153"/>
      <c r="C177" s="153"/>
      <c r="D177" s="153"/>
      <c r="E177" s="153"/>
      <c r="F177" s="153"/>
      <c r="G177" s="153"/>
      <c r="H177" s="153"/>
      <c r="I177" s="153"/>
      <c r="J177" s="153"/>
      <c r="K177" s="153"/>
      <c r="L177" s="153"/>
      <c r="M177" s="153"/>
      <c r="N177" s="153"/>
      <c r="O177" s="153"/>
      <c r="P177" s="153"/>
      <c r="Q177" s="153"/>
      <c r="R177" s="153"/>
      <c r="S177" s="153"/>
      <c r="T177" s="153"/>
      <c r="U177" s="153"/>
      <c r="V177" s="153"/>
      <c r="W177" s="153"/>
      <c r="X177" s="153"/>
      <c r="Y177" s="153"/>
      <c r="Z177" s="153"/>
    </row>
    <row r="178" ht="15.75" customHeight="1">
      <c r="A178" s="153"/>
      <c r="B178" s="153"/>
      <c r="C178" s="153"/>
      <c r="D178" s="153"/>
      <c r="E178" s="153"/>
      <c r="F178" s="153"/>
      <c r="G178" s="153"/>
      <c r="H178" s="153"/>
      <c r="I178" s="153"/>
      <c r="J178" s="153"/>
      <c r="K178" s="153"/>
      <c r="L178" s="153"/>
      <c r="M178" s="153"/>
      <c r="N178" s="153"/>
      <c r="O178" s="153"/>
      <c r="P178" s="153"/>
      <c r="Q178" s="153"/>
      <c r="R178" s="153"/>
      <c r="S178" s="153"/>
      <c r="T178" s="153"/>
      <c r="U178" s="153"/>
      <c r="V178" s="153"/>
      <c r="W178" s="153"/>
      <c r="X178" s="153"/>
      <c r="Y178" s="153"/>
      <c r="Z178" s="153"/>
    </row>
    <row r="179" ht="15.75" customHeight="1">
      <c r="A179" s="153"/>
      <c r="B179" s="153"/>
      <c r="C179" s="153"/>
      <c r="D179" s="153"/>
      <c r="E179" s="153"/>
      <c r="F179" s="153"/>
      <c r="G179" s="153"/>
      <c r="H179" s="153"/>
      <c r="I179" s="153"/>
      <c r="J179" s="153"/>
      <c r="K179" s="153"/>
      <c r="L179" s="153"/>
      <c r="M179" s="153"/>
      <c r="N179" s="153"/>
      <c r="O179" s="153"/>
      <c r="P179" s="153"/>
      <c r="Q179" s="153"/>
      <c r="R179" s="153"/>
      <c r="S179" s="153"/>
      <c r="T179" s="153"/>
      <c r="U179" s="153"/>
      <c r="V179" s="153"/>
      <c r="W179" s="153"/>
      <c r="X179" s="153"/>
      <c r="Y179" s="153"/>
      <c r="Z179" s="153"/>
    </row>
    <row r="180" ht="15.75" customHeight="1">
      <c r="A180" s="153"/>
      <c r="B180" s="153"/>
      <c r="C180" s="153"/>
      <c r="D180" s="153"/>
      <c r="E180" s="153"/>
      <c r="F180" s="153"/>
      <c r="G180" s="153"/>
      <c r="H180" s="153"/>
      <c r="I180" s="153"/>
      <c r="J180" s="153"/>
      <c r="K180" s="153"/>
      <c r="L180" s="153"/>
      <c r="M180" s="153"/>
      <c r="N180" s="153"/>
      <c r="O180" s="153"/>
      <c r="P180" s="153"/>
      <c r="Q180" s="153"/>
      <c r="R180" s="153"/>
      <c r="S180" s="153"/>
      <c r="T180" s="153"/>
      <c r="U180" s="153"/>
      <c r="V180" s="153"/>
      <c r="W180" s="153"/>
      <c r="X180" s="153"/>
      <c r="Y180" s="153"/>
      <c r="Z180" s="153"/>
    </row>
    <row r="181" ht="15.75" customHeight="1">
      <c r="A181" s="153"/>
      <c r="B181" s="153"/>
      <c r="C181" s="153"/>
      <c r="D181" s="153"/>
      <c r="E181" s="153"/>
      <c r="F181" s="153"/>
      <c r="G181" s="153"/>
      <c r="H181" s="153"/>
      <c r="I181" s="153"/>
      <c r="J181" s="153"/>
      <c r="K181" s="153"/>
      <c r="L181" s="153"/>
      <c r="M181" s="153"/>
      <c r="N181" s="153"/>
      <c r="O181" s="153"/>
      <c r="P181" s="153"/>
      <c r="Q181" s="153"/>
      <c r="R181" s="153"/>
      <c r="S181" s="153"/>
      <c r="T181" s="153"/>
      <c r="U181" s="153"/>
      <c r="V181" s="153"/>
      <c r="W181" s="153"/>
      <c r="X181" s="153"/>
      <c r="Y181" s="153"/>
      <c r="Z181" s="153"/>
    </row>
    <row r="182" ht="15.75" customHeight="1">
      <c r="A182" s="153"/>
      <c r="B182" s="153"/>
      <c r="C182" s="153"/>
      <c r="D182" s="153"/>
      <c r="E182" s="153"/>
      <c r="F182" s="153"/>
      <c r="G182" s="153"/>
      <c r="H182" s="153"/>
      <c r="I182" s="153"/>
      <c r="J182" s="153"/>
      <c r="K182" s="153"/>
      <c r="L182" s="153"/>
      <c r="M182" s="153"/>
      <c r="N182" s="153"/>
      <c r="O182" s="153"/>
      <c r="P182" s="153"/>
      <c r="Q182" s="153"/>
      <c r="R182" s="153"/>
      <c r="S182" s="153"/>
      <c r="T182" s="153"/>
      <c r="U182" s="153"/>
      <c r="V182" s="153"/>
      <c r="W182" s="153"/>
      <c r="X182" s="153"/>
      <c r="Y182" s="153"/>
      <c r="Z182" s="153"/>
    </row>
    <row r="183" ht="15.75" customHeight="1">
      <c r="A183" s="153"/>
      <c r="B183" s="153"/>
      <c r="C183" s="153"/>
      <c r="D183" s="153"/>
      <c r="E183" s="153"/>
      <c r="F183" s="153"/>
      <c r="G183" s="153"/>
      <c r="H183" s="153"/>
      <c r="I183" s="153"/>
      <c r="J183" s="153"/>
      <c r="K183" s="153"/>
      <c r="L183" s="153"/>
      <c r="M183" s="153"/>
      <c r="N183" s="153"/>
      <c r="O183" s="153"/>
      <c r="P183" s="153"/>
      <c r="Q183" s="153"/>
      <c r="R183" s="153"/>
      <c r="S183" s="153"/>
      <c r="T183" s="153"/>
      <c r="U183" s="153"/>
      <c r="V183" s="153"/>
      <c r="W183" s="153"/>
      <c r="X183" s="153"/>
      <c r="Y183" s="153"/>
      <c r="Z183" s="153"/>
    </row>
    <row r="184" ht="15.75" customHeight="1">
      <c r="A184" s="153"/>
      <c r="B184" s="153"/>
      <c r="C184" s="153"/>
      <c r="D184" s="153"/>
      <c r="E184" s="153"/>
      <c r="F184" s="153"/>
      <c r="G184" s="153"/>
      <c r="H184" s="153"/>
      <c r="I184" s="153"/>
      <c r="J184" s="153"/>
      <c r="K184" s="153"/>
      <c r="L184" s="153"/>
      <c r="M184" s="153"/>
      <c r="N184" s="153"/>
      <c r="O184" s="153"/>
      <c r="P184" s="153"/>
      <c r="Q184" s="153"/>
      <c r="R184" s="153"/>
      <c r="S184" s="153"/>
      <c r="T184" s="153"/>
      <c r="U184" s="153"/>
      <c r="V184" s="153"/>
      <c r="W184" s="153"/>
      <c r="X184" s="153"/>
      <c r="Y184" s="153"/>
      <c r="Z184" s="153"/>
    </row>
    <row r="185" ht="15.75" customHeight="1">
      <c r="A185" s="153"/>
      <c r="B185" s="153"/>
      <c r="C185" s="153"/>
      <c r="D185" s="153"/>
      <c r="E185" s="153"/>
      <c r="F185" s="153"/>
      <c r="G185" s="153"/>
      <c r="H185" s="153"/>
      <c r="I185" s="153"/>
      <c r="J185" s="153"/>
      <c r="K185" s="153"/>
      <c r="L185" s="153"/>
      <c r="M185" s="153"/>
      <c r="N185" s="153"/>
      <c r="O185" s="153"/>
      <c r="P185" s="153"/>
      <c r="Q185" s="153"/>
      <c r="R185" s="153"/>
      <c r="S185" s="153"/>
      <c r="T185" s="153"/>
      <c r="U185" s="153"/>
      <c r="V185" s="153"/>
      <c r="W185" s="153"/>
      <c r="X185" s="153"/>
      <c r="Y185" s="153"/>
      <c r="Z185" s="153"/>
    </row>
    <row r="186" ht="15.75" customHeight="1">
      <c r="A186" s="153"/>
      <c r="B186" s="153"/>
      <c r="C186" s="153"/>
      <c r="D186" s="153"/>
      <c r="E186" s="153"/>
      <c r="F186" s="153"/>
      <c r="G186" s="153"/>
      <c r="H186" s="153"/>
      <c r="I186" s="153"/>
      <c r="J186" s="153"/>
      <c r="K186" s="153"/>
      <c r="L186" s="153"/>
      <c r="M186" s="153"/>
      <c r="N186" s="153"/>
      <c r="O186" s="153"/>
      <c r="P186" s="153"/>
      <c r="Q186" s="153"/>
      <c r="R186" s="153"/>
      <c r="S186" s="153"/>
      <c r="T186" s="153"/>
      <c r="U186" s="153"/>
      <c r="V186" s="153"/>
      <c r="W186" s="153"/>
      <c r="X186" s="153"/>
      <c r="Y186" s="153"/>
      <c r="Z186" s="153"/>
    </row>
    <row r="187" ht="15.75" customHeight="1">
      <c r="A187" s="153"/>
      <c r="B187" s="153"/>
      <c r="C187" s="153"/>
      <c r="D187" s="153"/>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53"/>
    </row>
    <row r="188" ht="15.75" customHeight="1">
      <c r="A188" s="153"/>
      <c r="B188" s="153"/>
      <c r="C188" s="153"/>
      <c r="D188" s="153"/>
      <c r="E188" s="153"/>
      <c r="F188" s="153"/>
      <c r="G188" s="153"/>
      <c r="H188" s="153"/>
      <c r="I188" s="153"/>
      <c r="J188" s="153"/>
      <c r="K188" s="153"/>
      <c r="L188" s="153"/>
      <c r="M188" s="153"/>
      <c r="N188" s="153"/>
      <c r="O188" s="153"/>
      <c r="P188" s="153"/>
      <c r="Q188" s="153"/>
      <c r="R188" s="153"/>
      <c r="S188" s="153"/>
      <c r="T188" s="153"/>
      <c r="U188" s="153"/>
      <c r="V188" s="153"/>
      <c r="W188" s="153"/>
      <c r="X188" s="153"/>
      <c r="Y188" s="153"/>
      <c r="Z188" s="153"/>
    </row>
    <row r="189" ht="15.75" customHeight="1">
      <c r="A189" s="153"/>
      <c r="B189" s="153"/>
      <c r="C189" s="153"/>
      <c r="D189" s="153"/>
      <c r="E189" s="153"/>
      <c r="F189" s="153"/>
      <c r="G189" s="153"/>
      <c r="H189" s="153"/>
      <c r="I189" s="153"/>
      <c r="J189" s="153"/>
      <c r="K189" s="153"/>
      <c r="L189" s="153"/>
      <c r="M189" s="153"/>
      <c r="N189" s="153"/>
      <c r="O189" s="153"/>
      <c r="P189" s="153"/>
      <c r="Q189" s="153"/>
      <c r="R189" s="153"/>
      <c r="S189" s="153"/>
      <c r="T189" s="153"/>
      <c r="U189" s="153"/>
      <c r="V189" s="153"/>
      <c r="W189" s="153"/>
      <c r="X189" s="153"/>
      <c r="Y189" s="153"/>
      <c r="Z189" s="153"/>
    </row>
    <row r="190" ht="15.75" customHeight="1">
      <c r="A190" s="153"/>
      <c r="B190" s="153"/>
      <c r="C190" s="153"/>
      <c r="D190" s="153"/>
      <c r="E190" s="153"/>
      <c r="F190" s="153"/>
      <c r="G190" s="153"/>
      <c r="H190" s="153"/>
      <c r="I190" s="153"/>
      <c r="J190" s="153"/>
      <c r="K190" s="153"/>
      <c r="L190" s="153"/>
      <c r="M190" s="153"/>
      <c r="N190" s="153"/>
      <c r="O190" s="153"/>
      <c r="P190" s="153"/>
      <c r="Q190" s="153"/>
      <c r="R190" s="153"/>
      <c r="S190" s="153"/>
      <c r="T190" s="153"/>
      <c r="U190" s="153"/>
      <c r="V190" s="153"/>
      <c r="W190" s="153"/>
      <c r="X190" s="153"/>
      <c r="Y190" s="153"/>
      <c r="Z190" s="153"/>
    </row>
    <row r="191" ht="15.75" customHeight="1">
      <c r="A191" s="153"/>
      <c r="B191" s="153"/>
      <c r="C191" s="153"/>
      <c r="D191" s="153"/>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row>
    <row r="192" ht="15.75" customHeight="1">
      <c r="A192" s="153"/>
      <c r="B192" s="153"/>
      <c r="C192" s="153"/>
      <c r="D192" s="153"/>
      <c r="E192" s="153"/>
      <c r="F192" s="153"/>
      <c r="G192" s="153"/>
      <c r="H192" s="153"/>
      <c r="I192" s="153"/>
      <c r="J192" s="153"/>
      <c r="K192" s="153"/>
      <c r="L192" s="153"/>
      <c r="M192" s="153"/>
      <c r="N192" s="153"/>
      <c r="O192" s="153"/>
      <c r="P192" s="153"/>
      <c r="Q192" s="153"/>
      <c r="R192" s="153"/>
      <c r="S192" s="153"/>
      <c r="T192" s="153"/>
      <c r="U192" s="153"/>
      <c r="V192" s="153"/>
      <c r="W192" s="153"/>
      <c r="X192" s="153"/>
      <c r="Y192" s="153"/>
      <c r="Z192" s="153"/>
    </row>
    <row r="193" ht="15.75" customHeight="1">
      <c r="A193" s="153"/>
      <c r="B193" s="153"/>
      <c r="C193" s="153"/>
      <c r="D193" s="153"/>
      <c r="E193" s="153"/>
      <c r="F193" s="153"/>
      <c r="G193" s="153"/>
      <c r="H193" s="153"/>
      <c r="I193" s="153"/>
      <c r="J193" s="153"/>
      <c r="K193" s="153"/>
      <c r="L193" s="153"/>
      <c r="M193" s="153"/>
      <c r="N193" s="153"/>
      <c r="O193" s="153"/>
      <c r="P193" s="153"/>
      <c r="Q193" s="153"/>
      <c r="R193" s="153"/>
      <c r="S193" s="153"/>
      <c r="T193" s="153"/>
      <c r="U193" s="153"/>
      <c r="V193" s="153"/>
      <c r="W193" s="153"/>
      <c r="X193" s="153"/>
      <c r="Y193" s="153"/>
      <c r="Z193" s="153"/>
    </row>
    <row r="194" ht="15.75" customHeight="1">
      <c r="A194" s="153"/>
      <c r="B194" s="153"/>
      <c r="C194" s="153"/>
      <c r="D194" s="153"/>
      <c r="E194" s="153"/>
      <c r="F194" s="153"/>
      <c r="G194" s="153"/>
      <c r="H194" s="153"/>
      <c r="I194" s="153"/>
      <c r="J194" s="153"/>
      <c r="K194" s="153"/>
      <c r="L194" s="153"/>
      <c r="M194" s="153"/>
      <c r="N194" s="153"/>
      <c r="O194" s="153"/>
      <c r="P194" s="153"/>
      <c r="Q194" s="153"/>
      <c r="R194" s="153"/>
      <c r="S194" s="153"/>
      <c r="T194" s="153"/>
      <c r="U194" s="153"/>
      <c r="V194" s="153"/>
      <c r="W194" s="153"/>
      <c r="X194" s="153"/>
      <c r="Y194" s="153"/>
      <c r="Z194" s="153"/>
    </row>
    <row r="195" ht="15.75" customHeight="1">
      <c r="A195" s="153"/>
      <c r="B195" s="153"/>
      <c r="C195" s="153"/>
      <c r="D195" s="153"/>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row>
    <row r="196" ht="15.75" customHeight="1">
      <c r="A196" s="153"/>
      <c r="B196" s="153"/>
      <c r="C196" s="153"/>
      <c r="D196" s="153"/>
      <c r="E196" s="153"/>
      <c r="F196" s="153"/>
      <c r="G196" s="153"/>
      <c r="H196" s="153"/>
      <c r="I196" s="153"/>
      <c r="J196" s="153"/>
      <c r="K196" s="153"/>
      <c r="L196" s="153"/>
      <c r="M196" s="153"/>
      <c r="N196" s="153"/>
      <c r="O196" s="153"/>
      <c r="P196" s="153"/>
      <c r="Q196" s="153"/>
      <c r="R196" s="153"/>
      <c r="S196" s="153"/>
      <c r="T196" s="153"/>
      <c r="U196" s="153"/>
      <c r="V196" s="153"/>
      <c r="W196" s="153"/>
      <c r="X196" s="153"/>
      <c r="Y196" s="153"/>
      <c r="Z196" s="153"/>
    </row>
    <row r="197" ht="15.75" customHeight="1">
      <c r="A197" s="153"/>
      <c r="B197" s="153"/>
      <c r="C197" s="153"/>
      <c r="D197" s="153"/>
      <c r="E197" s="153"/>
      <c r="F197" s="153"/>
      <c r="G197" s="153"/>
      <c r="H197" s="153"/>
      <c r="I197" s="153"/>
      <c r="J197" s="153"/>
      <c r="K197" s="153"/>
      <c r="L197" s="153"/>
      <c r="M197" s="153"/>
      <c r="N197" s="153"/>
      <c r="O197" s="153"/>
      <c r="P197" s="153"/>
      <c r="Q197" s="153"/>
      <c r="R197" s="153"/>
      <c r="S197" s="153"/>
      <c r="T197" s="153"/>
      <c r="U197" s="153"/>
      <c r="V197" s="153"/>
      <c r="W197" s="153"/>
      <c r="X197" s="153"/>
      <c r="Y197" s="153"/>
      <c r="Z197" s="153"/>
    </row>
    <row r="198" ht="15.75" customHeight="1">
      <c r="A198" s="153"/>
      <c r="B198" s="153"/>
      <c r="C198" s="153"/>
      <c r="D198" s="153"/>
      <c r="E198" s="153"/>
      <c r="F198" s="153"/>
      <c r="G198" s="153"/>
      <c r="H198" s="153"/>
      <c r="I198" s="153"/>
      <c r="J198" s="153"/>
      <c r="K198" s="153"/>
      <c r="L198" s="153"/>
      <c r="M198" s="153"/>
      <c r="N198" s="153"/>
      <c r="O198" s="153"/>
      <c r="P198" s="153"/>
      <c r="Q198" s="153"/>
      <c r="R198" s="153"/>
      <c r="S198" s="153"/>
      <c r="T198" s="153"/>
      <c r="U198" s="153"/>
      <c r="V198" s="153"/>
      <c r="W198" s="153"/>
      <c r="X198" s="153"/>
      <c r="Y198" s="153"/>
      <c r="Z198" s="153"/>
    </row>
    <row r="199" ht="15.75" customHeight="1">
      <c r="A199" s="153"/>
      <c r="B199" s="153"/>
      <c r="C199" s="153"/>
      <c r="D199" s="153"/>
      <c r="E199" s="153"/>
      <c r="F199" s="153"/>
      <c r="G199" s="153"/>
      <c r="H199" s="153"/>
      <c r="I199" s="153"/>
      <c r="J199" s="153"/>
      <c r="K199" s="153"/>
      <c r="L199" s="153"/>
      <c r="M199" s="153"/>
      <c r="N199" s="153"/>
      <c r="O199" s="153"/>
      <c r="P199" s="153"/>
      <c r="Q199" s="153"/>
      <c r="R199" s="153"/>
      <c r="S199" s="153"/>
      <c r="T199" s="153"/>
      <c r="U199" s="153"/>
      <c r="V199" s="153"/>
      <c r="W199" s="153"/>
      <c r="X199" s="153"/>
      <c r="Y199" s="153"/>
      <c r="Z199" s="153"/>
    </row>
    <row r="200" ht="15.75" customHeight="1">
      <c r="A200" s="153"/>
      <c r="B200" s="153"/>
      <c r="C200" s="153"/>
      <c r="D200" s="153"/>
      <c r="E200" s="153"/>
      <c r="F200" s="153"/>
      <c r="G200" s="153"/>
      <c r="H200" s="153"/>
      <c r="I200" s="153"/>
      <c r="J200" s="153"/>
      <c r="K200" s="153"/>
      <c r="L200" s="153"/>
      <c r="M200" s="153"/>
      <c r="N200" s="153"/>
      <c r="O200" s="153"/>
      <c r="P200" s="153"/>
      <c r="Q200" s="153"/>
      <c r="R200" s="153"/>
      <c r="S200" s="153"/>
      <c r="T200" s="153"/>
      <c r="U200" s="153"/>
      <c r="V200" s="153"/>
      <c r="W200" s="153"/>
      <c r="X200" s="153"/>
      <c r="Y200" s="153"/>
      <c r="Z200" s="153"/>
    </row>
    <row r="201" ht="15.75" customHeight="1">
      <c r="A201" s="153"/>
      <c r="B201" s="153"/>
      <c r="C201" s="153"/>
      <c r="D201" s="153"/>
      <c r="E201" s="153"/>
      <c r="F201" s="153"/>
      <c r="G201" s="153"/>
      <c r="H201" s="153"/>
      <c r="I201" s="153"/>
      <c r="J201" s="153"/>
      <c r="K201" s="153"/>
      <c r="L201" s="153"/>
      <c r="M201" s="153"/>
      <c r="N201" s="153"/>
      <c r="O201" s="153"/>
      <c r="P201" s="153"/>
      <c r="Q201" s="153"/>
      <c r="R201" s="153"/>
      <c r="S201" s="153"/>
      <c r="T201" s="153"/>
      <c r="U201" s="153"/>
      <c r="V201" s="153"/>
      <c r="W201" s="153"/>
      <c r="X201" s="153"/>
      <c r="Y201" s="153"/>
      <c r="Z201" s="153"/>
    </row>
    <row r="202" ht="15.75" customHeight="1">
      <c r="A202" s="153"/>
      <c r="B202" s="153"/>
      <c r="C202" s="153"/>
      <c r="D202" s="153"/>
      <c r="E202" s="153"/>
      <c r="F202" s="153"/>
      <c r="G202" s="153"/>
      <c r="H202" s="153"/>
      <c r="I202" s="153"/>
      <c r="J202" s="153"/>
      <c r="K202" s="153"/>
      <c r="L202" s="153"/>
      <c r="M202" s="153"/>
      <c r="N202" s="153"/>
      <c r="O202" s="153"/>
      <c r="P202" s="153"/>
      <c r="Q202" s="153"/>
      <c r="R202" s="153"/>
      <c r="S202" s="153"/>
      <c r="T202" s="153"/>
      <c r="U202" s="153"/>
      <c r="V202" s="153"/>
      <c r="W202" s="153"/>
      <c r="X202" s="153"/>
      <c r="Y202" s="153"/>
      <c r="Z202" s="153"/>
    </row>
    <row r="203" ht="15.75" customHeight="1">
      <c r="A203" s="153"/>
      <c r="B203" s="153"/>
      <c r="C203" s="153"/>
      <c r="D203" s="153"/>
      <c r="E203" s="153"/>
      <c r="F203" s="153"/>
      <c r="G203" s="153"/>
      <c r="H203" s="153"/>
      <c r="I203" s="153"/>
      <c r="J203" s="153"/>
      <c r="K203" s="153"/>
      <c r="L203" s="153"/>
      <c r="M203" s="153"/>
      <c r="N203" s="153"/>
      <c r="O203" s="153"/>
      <c r="P203" s="153"/>
      <c r="Q203" s="153"/>
      <c r="R203" s="153"/>
      <c r="S203" s="153"/>
      <c r="T203" s="153"/>
      <c r="U203" s="153"/>
      <c r="V203" s="153"/>
      <c r="W203" s="153"/>
      <c r="X203" s="153"/>
      <c r="Y203" s="153"/>
      <c r="Z203" s="153"/>
    </row>
    <row r="204" ht="15.75" customHeight="1">
      <c r="A204" s="153"/>
      <c r="B204" s="153"/>
      <c r="C204" s="153"/>
      <c r="D204" s="153"/>
      <c r="E204" s="153"/>
      <c r="F204" s="153"/>
      <c r="G204" s="153"/>
      <c r="H204" s="153"/>
      <c r="I204" s="153"/>
      <c r="J204" s="153"/>
      <c r="K204" s="153"/>
      <c r="L204" s="153"/>
      <c r="M204" s="153"/>
      <c r="N204" s="153"/>
      <c r="O204" s="153"/>
      <c r="P204" s="153"/>
      <c r="Q204" s="153"/>
      <c r="R204" s="153"/>
      <c r="S204" s="153"/>
      <c r="T204" s="153"/>
      <c r="U204" s="153"/>
      <c r="V204" s="153"/>
      <c r="W204" s="153"/>
      <c r="X204" s="153"/>
      <c r="Y204" s="153"/>
      <c r="Z204" s="153"/>
    </row>
    <row r="205" ht="15.75" customHeight="1">
      <c r="A205" s="153"/>
      <c r="B205" s="153"/>
      <c r="C205" s="153"/>
      <c r="D205" s="153"/>
      <c r="E205" s="153"/>
      <c r="F205" s="153"/>
      <c r="G205" s="153"/>
      <c r="H205" s="153"/>
      <c r="I205" s="153"/>
      <c r="J205" s="153"/>
      <c r="K205" s="153"/>
      <c r="L205" s="153"/>
      <c r="M205" s="153"/>
      <c r="N205" s="153"/>
      <c r="O205" s="153"/>
      <c r="P205" s="153"/>
      <c r="Q205" s="153"/>
      <c r="R205" s="153"/>
      <c r="S205" s="153"/>
      <c r="T205" s="153"/>
      <c r="U205" s="153"/>
      <c r="V205" s="153"/>
      <c r="W205" s="153"/>
      <c r="X205" s="153"/>
      <c r="Y205" s="153"/>
      <c r="Z205" s="153"/>
    </row>
    <row r="206" ht="15.75" customHeight="1">
      <c r="A206" s="153"/>
      <c r="B206" s="153"/>
      <c r="C206" s="153"/>
      <c r="D206" s="153"/>
      <c r="E206" s="153"/>
      <c r="F206" s="153"/>
      <c r="G206" s="153"/>
      <c r="H206" s="153"/>
      <c r="I206" s="153"/>
      <c r="J206" s="153"/>
      <c r="K206" s="153"/>
      <c r="L206" s="153"/>
      <c r="M206" s="153"/>
      <c r="N206" s="153"/>
      <c r="O206" s="153"/>
      <c r="P206" s="153"/>
      <c r="Q206" s="153"/>
      <c r="R206" s="153"/>
      <c r="S206" s="153"/>
      <c r="T206" s="153"/>
      <c r="U206" s="153"/>
      <c r="V206" s="153"/>
      <c r="W206" s="153"/>
      <c r="X206" s="153"/>
      <c r="Y206" s="153"/>
      <c r="Z206" s="153"/>
    </row>
    <row r="207" ht="15.75" customHeight="1">
      <c r="A207" s="153"/>
      <c r="B207" s="153"/>
      <c r="C207" s="153"/>
      <c r="D207" s="153"/>
      <c r="E207" s="153"/>
      <c r="F207" s="153"/>
      <c r="G207" s="153"/>
      <c r="H207" s="153"/>
      <c r="I207" s="153"/>
      <c r="J207" s="153"/>
      <c r="K207" s="153"/>
      <c r="L207" s="153"/>
      <c r="M207" s="153"/>
      <c r="N207" s="153"/>
      <c r="O207" s="153"/>
      <c r="P207" s="153"/>
      <c r="Q207" s="153"/>
      <c r="R207" s="153"/>
      <c r="S207" s="153"/>
      <c r="T207" s="153"/>
      <c r="U207" s="153"/>
      <c r="V207" s="153"/>
      <c r="W207" s="153"/>
      <c r="X207" s="153"/>
      <c r="Y207" s="153"/>
      <c r="Z207" s="153"/>
    </row>
    <row r="208" ht="15.75" customHeight="1">
      <c r="A208" s="153"/>
      <c r="B208" s="153"/>
      <c r="C208" s="153"/>
      <c r="D208" s="153"/>
      <c r="E208" s="153"/>
      <c r="F208" s="153"/>
      <c r="G208" s="153"/>
      <c r="H208" s="153"/>
      <c r="I208" s="153"/>
      <c r="J208" s="153"/>
      <c r="K208" s="153"/>
      <c r="L208" s="153"/>
      <c r="M208" s="153"/>
      <c r="N208" s="153"/>
      <c r="O208" s="153"/>
      <c r="P208" s="153"/>
      <c r="Q208" s="153"/>
      <c r="R208" s="153"/>
      <c r="S208" s="153"/>
      <c r="T208" s="153"/>
      <c r="U208" s="153"/>
      <c r="V208" s="153"/>
      <c r="W208" s="153"/>
      <c r="X208" s="153"/>
      <c r="Y208" s="153"/>
      <c r="Z208" s="153"/>
    </row>
    <row r="209" ht="15.75" customHeight="1">
      <c r="A209" s="153"/>
      <c r="B209" s="153"/>
      <c r="C209" s="153"/>
      <c r="D209" s="153"/>
      <c r="E209" s="153"/>
      <c r="F209" s="153"/>
      <c r="G209" s="153"/>
      <c r="H209" s="153"/>
      <c r="I209" s="153"/>
      <c r="J209" s="153"/>
      <c r="K209" s="153"/>
      <c r="L209" s="153"/>
      <c r="M209" s="153"/>
      <c r="N209" s="153"/>
      <c r="O209" s="153"/>
      <c r="P209" s="153"/>
      <c r="Q209" s="153"/>
      <c r="R209" s="153"/>
      <c r="S209" s="153"/>
      <c r="T209" s="153"/>
      <c r="U209" s="153"/>
      <c r="V209" s="153"/>
      <c r="W209" s="153"/>
      <c r="X209" s="153"/>
      <c r="Y209" s="153"/>
      <c r="Z209" s="153"/>
    </row>
    <row r="210" ht="15.75" customHeight="1">
      <c r="A210" s="153"/>
      <c r="B210" s="153"/>
      <c r="C210" s="153"/>
      <c r="D210" s="153"/>
      <c r="E210" s="153"/>
      <c r="F210" s="153"/>
      <c r="G210" s="153"/>
      <c r="H210" s="153"/>
      <c r="I210" s="153"/>
      <c r="J210" s="153"/>
      <c r="K210" s="153"/>
      <c r="L210" s="153"/>
      <c r="M210" s="153"/>
      <c r="N210" s="153"/>
      <c r="O210" s="153"/>
      <c r="P210" s="153"/>
      <c r="Q210" s="153"/>
      <c r="R210" s="153"/>
      <c r="S210" s="153"/>
      <c r="T210" s="153"/>
      <c r="U210" s="153"/>
      <c r="V210" s="153"/>
      <c r="W210" s="153"/>
      <c r="X210" s="153"/>
      <c r="Y210" s="153"/>
      <c r="Z210" s="153"/>
    </row>
    <row r="211" ht="15.75" customHeight="1">
      <c r="A211" s="153"/>
      <c r="B211" s="153"/>
      <c r="C211" s="153"/>
      <c r="D211" s="153"/>
      <c r="E211" s="153"/>
      <c r="F211" s="153"/>
      <c r="G211" s="153"/>
      <c r="H211" s="153"/>
      <c r="I211" s="153"/>
      <c r="J211" s="153"/>
      <c r="K211" s="153"/>
      <c r="L211" s="153"/>
      <c r="M211" s="153"/>
      <c r="N211" s="153"/>
      <c r="O211" s="153"/>
      <c r="P211" s="153"/>
      <c r="Q211" s="153"/>
      <c r="R211" s="153"/>
      <c r="S211" s="153"/>
      <c r="T211" s="153"/>
      <c r="U211" s="153"/>
      <c r="V211" s="153"/>
      <c r="W211" s="153"/>
      <c r="X211" s="153"/>
      <c r="Y211" s="153"/>
      <c r="Z211" s="153"/>
    </row>
    <row r="212" ht="15.75" customHeight="1">
      <c r="A212" s="153"/>
      <c r="B212" s="153"/>
      <c r="C212" s="153"/>
      <c r="D212" s="153"/>
      <c r="E212" s="153"/>
      <c r="F212" s="153"/>
      <c r="G212" s="153"/>
      <c r="H212" s="153"/>
      <c r="I212" s="153"/>
      <c r="J212" s="153"/>
      <c r="K212" s="153"/>
      <c r="L212" s="153"/>
      <c r="M212" s="153"/>
      <c r="N212" s="153"/>
      <c r="O212" s="153"/>
      <c r="P212" s="153"/>
      <c r="Q212" s="153"/>
      <c r="R212" s="153"/>
      <c r="S212" s="153"/>
      <c r="T212" s="153"/>
      <c r="U212" s="153"/>
      <c r="V212" s="153"/>
      <c r="W212" s="153"/>
      <c r="X212" s="153"/>
      <c r="Y212" s="153"/>
      <c r="Z212" s="153"/>
    </row>
    <row r="213" ht="15.75" customHeight="1">
      <c r="A213" s="153"/>
      <c r="B213" s="153"/>
      <c r="C213" s="153"/>
      <c r="D213" s="153"/>
      <c r="E213" s="153"/>
      <c r="F213" s="153"/>
      <c r="G213" s="153"/>
      <c r="H213" s="153"/>
      <c r="I213" s="153"/>
      <c r="J213" s="153"/>
      <c r="K213" s="153"/>
      <c r="L213" s="153"/>
      <c r="M213" s="153"/>
      <c r="N213" s="153"/>
      <c r="O213" s="153"/>
      <c r="P213" s="153"/>
      <c r="Q213" s="153"/>
      <c r="R213" s="153"/>
      <c r="S213" s="153"/>
      <c r="T213" s="153"/>
      <c r="U213" s="153"/>
      <c r="V213" s="153"/>
      <c r="W213" s="153"/>
      <c r="X213" s="153"/>
      <c r="Y213" s="153"/>
      <c r="Z213" s="153"/>
    </row>
    <row r="214" ht="15.75" customHeight="1">
      <c r="A214" s="153"/>
      <c r="B214" s="153"/>
      <c r="C214" s="153"/>
      <c r="D214" s="153"/>
      <c r="E214" s="153"/>
      <c r="F214" s="153"/>
      <c r="G214" s="153"/>
      <c r="H214" s="153"/>
      <c r="I214" s="153"/>
      <c r="J214" s="153"/>
      <c r="K214" s="153"/>
      <c r="L214" s="153"/>
      <c r="M214" s="153"/>
      <c r="N214" s="153"/>
      <c r="O214" s="153"/>
      <c r="P214" s="153"/>
      <c r="Q214" s="153"/>
      <c r="R214" s="153"/>
      <c r="S214" s="153"/>
      <c r="T214" s="153"/>
      <c r="U214" s="153"/>
      <c r="V214" s="153"/>
      <c r="W214" s="153"/>
      <c r="X214" s="153"/>
      <c r="Y214" s="153"/>
      <c r="Z214" s="153"/>
    </row>
    <row r="215" ht="15.75" customHeight="1">
      <c r="A215" s="153"/>
      <c r="B215" s="153"/>
      <c r="C215" s="153"/>
      <c r="D215" s="153"/>
      <c r="E215" s="153"/>
      <c r="F215" s="153"/>
      <c r="G215" s="153"/>
      <c r="H215" s="153"/>
      <c r="I215" s="153"/>
      <c r="J215" s="153"/>
      <c r="K215" s="153"/>
      <c r="L215" s="153"/>
      <c r="M215" s="153"/>
      <c r="N215" s="153"/>
      <c r="O215" s="153"/>
      <c r="P215" s="153"/>
      <c r="Q215" s="153"/>
      <c r="R215" s="153"/>
      <c r="S215" s="153"/>
      <c r="T215" s="153"/>
      <c r="U215" s="153"/>
      <c r="V215" s="153"/>
      <c r="W215" s="153"/>
      <c r="X215" s="153"/>
      <c r="Y215" s="153"/>
      <c r="Z215" s="153"/>
    </row>
    <row r="216" ht="15.75" customHeight="1">
      <c r="A216" s="153"/>
      <c r="B216" s="153"/>
      <c r="C216" s="153"/>
      <c r="D216" s="153"/>
      <c r="E216" s="153"/>
      <c r="F216" s="153"/>
      <c r="G216" s="153"/>
      <c r="H216" s="153"/>
      <c r="I216" s="153"/>
      <c r="J216" s="153"/>
      <c r="K216" s="153"/>
      <c r="L216" s="153"/>
      <c r="M216" s="153"/>
      <c r="N216" s="153"/>
      <c r="O216" s="153"/>
      <c r="P216" s="153"/>
      <c r="Q216" s="153"/>
      <c r="R216" s="153"/>
      <c r="S216" s="153"/>
      <c r="T216" s="153"/>
      <c r="U216" s="153"/>
      <c r="V216" s="153"/>
      <c r="W216" s="153"/>
      <c r="X216" s="153"/>
      <c r="Y216" s="153"/>
      <c r="Z216" s="153"/>
    </row>
    <row r="217" ht="15.75" customHeight="1">
      <c r="A217" s="153"/>
      <c r="B217" s="153"/>
      <c r="C217" s="153"/>
      <c r="D217" s="153"/>
      <c r="E217" s="153"/>
      <c r="F217" s="153"/>
      <c r="G217" s="153"/>
      <c r="H217" s="153"/>
      <c r="I217" s="153"/>
      <c r="J217" s="153"/>
      <c r="K217" s="153"/>
      <c r="L217" s="153"/>
      <c r="M217" s="153"/>
      <c r="N217" s="153"/>
      <c r="O217" s="153"/>
      <c r="P217" s="153"/>
      <c r="Q217" s="153"/>
      <c r="R217" s="153"/>
      <c r="S217" s="153"/>
      <c r="T217" s="153"/>
      <c r="U217" s="153"/>
      <c r="V217" s="153"/>
      <c r="W217" s="153"/>
      <c r="X217" s="153"/>
      <c r="Y217" s="153"/>
      <c r="Z217" s="153"/>
    </row>
    <row r="218" ht="15.75" customHeight="1">
      <c r="A218" s="153"/>
      <c r="B218" s="153"/>
      <c r="C218" s="153"/>
      <c r="D218" s="153"/>
      <c r="E218" s="153"/>
      <c r="F218" s="153"/>
      <c r="G218" s="153"/>
      <c r="H218" s="153"/>
      <c r="I218" s="153"/>
      <c r="J218" s="153"/>
      <c r="K218" s="153"/>
      <c r="L218" s="153"/>
      <c r="M218" s="153"/>
      <c r="N218" s="153"/>
      <c r="O218" s="153"/>
      <c r="P218" s="153"/>
      <c r="Q218" s="153"/>
      <c r="R218" s="153"/>
      <c r="S218" s="153"/>
      <c r="T218" s="153"/>
      <c r="U218" s="153"/>
      <c r="V218" s="153"/>
      <c r="W218" s="153"/>
      <c r="X218" s="153"/>
      <c r="Y218" s="153"/>
      <c r="Z218" s="153"/>
    </row>
    <row r="219" ht="15.75" customHeight="1">
      <c r="A219" s="153"/>
      <c r="B219" s="153"/>
      <c r="C219" s="153"/>
      <c r="D219" s="153"/>
      <c r="E219" s="153"/>
      <c r="F219" s="153"/>
      <c r="G219" s="153"/>
      <c r="H219" s="153"/>
      <c r="I219" s="153"/>
      <c r="J219" s="153"/>
      <c r="K219" s="153"/>
      <c r="L219" s="153"/>
      <c r="M219" s="153"/>
      <c r="N219" s="153"/>
      <c r="O219" s="153"/>
      <c r="P219" s="153"/>
      <c r="Q219" s="153"/>
      <c r="R219" s="153"/>
      <c r="S219" s="153"/>
      <c r="T219" s="153"/>
      <c r="U219" s="153"/>
      <c r="V219" s="153"/>
      <c r="W219" s="153"/>
      <c r="X219" s="153"/>
      <c r="Y219" s="153"/>
      <c r="Z219" s="153"/>
    </row>
    <row r="220" ht="15.75" customHeight="1">
      <c r="A220" s="153"/>
      <c r="B220" s="153"/>
      <c r="C220" s="153"/>
      <c r="D220" s="153"/>
      <c r="E220" s="153"/>
      <c r="F220" s="153"/>
      <c r="G220" s="153"/>
      <c r="H220" s="153"/>
      <c r="I220" s="153"/>
      <c r="J220" s="153"/>
      <c r="K220" s="153"/>
      <c r="L220" s="153"/>
      <c r="M220" s="153"/>
      <c r="N220" s="153"/>
      <c r="O220" s="153"/>
      <c r="P220" s="153"/>
      <c r="Q220" s="153"/>
      <c r="R220" s="153"/>
      <c r="S220" s="153"/>
      <c r="T220" s="153"/>
      <c r="U220" s="153"/>
      <c r="V220" s="153"/>
      <c r="W220" s="153"/>
      <c r="X220" s="153"/>
      <c r="Y220" s="153"/>
      <c r="Z220" s="153"/>
    </row>
    <row r="221" ht="15.75" customHeight="1">
      <c r="A221" s="153"/>
      <c r="B221" s="153"/>
      <c r="C221" s="153"/>
      <c r="D221" s="153"/>
      <c r="E221" s="153"/>
      <c r="F221" s="153"/>
      <c r="G221" s="153"/>
      <c r="H221" s="153"/>
      <c r="I221" s="153"/>
      <c r="J221" s="153"/>
      <c r="K221" s="153"/>
      <c r="L221" s="153"/>
      <c r="M221" s="153"/>
      <c r="N221" s="153"/>
      <c r="O221" s="153"/>
      <c r="P221" s="153"/>
      <c r="Q221" s="153"/>
      <c r="R221" s="153"/>
      <c r="S221" s="153"/>
      <c r="T221" s="153"/>
      <c r="U221" s="153"/>
      <c r="V221" s="153"/>
      <c r="W221" s="153"/>
      <c r="X221" s="153"/>
      <c r="Y221" s="153"/>
      <c r="Z221" s="153"/>
    </row>
    <row r="222" ht="15.75" customHeight="1">
      <c r="A222" s="153"/>
      <c r="B222" s="153"/>
      <c r="C222" s="153"/>
      <c r="D222" s="153"/>
      <c r="E222" s="153"/>
      <c r="F222" s="153"/>
      <c r="G222" s="153"/>
      <c r="H222" s="153"/>
      <c r="I222" s="153"/>
      <c r="J222" s="153"/>
      <c r="K222" s="153"/>
      <c r="L222" s="153"/>
      <c r="M222" s="153"/>
      <c r="N222" s="153"/>
      <c r="O222" s="153"/>
      <c r="P222" s="153"/>
      <c r="Q222" s="153"/>
      <c r="R222" s="153"/>
      <c r="S222" s="153"/>
      <c r="T222" s="153"/>
      <c r="U222" s="153"/>
      <c r="V222" s="153"/>
      <c r="W222" s="153"/>
      <c r="X222" s="153"/>
      <c r="Y222" s="153"/>
      <c r="Z222" s="153"/>
    </row>
    <row r="223" ht="15.75" customHeight="1">
      <c r="A223" s="153"/>
      <c r="B223" s="153"/>
      <c r="C223" s="153"/>
      <c r="D223" s="153"/>
      <c r="E223" s="153"/>
      <c r="F223" s="153"/>
      <c r="G223" s="153"/>
      <c r="H223" s="153"/>
      <c r="I223" s="153"/>
      <c r="J223" s="153"/>
      <c r="K223" s="153"/>
      <c r="L223" s="153"/>
      <c r="M223" s="153"/>
      <c r="N223" s="153"/>
      <c r="O223" s="153"/>
      <c r="P223" s="153"/>
      <c r="Q223" s="153"/>
      <c r="R223" s="153"/>
      <c r="S223" s="153"/>
      <c r="T223" s="153"/>
      <c r="U223" s="153"/>
      <c r="V223" s="153"/>
      <c r="W223" s="153"/>
      <c r="X223" s="153"/>
      <c r="Y223" s="153"/>
      <c r="Z223" s="153"/>
    </row>
    <row r="224" ht="15.75" customHeight="1">
      <c r="A224" s="153"/>
      <c r="B224" s="153"/>
      <c r="C224" s="153"/>
      <c r="D224" s="153"/>
      <c r="E224" s="153"/>
      <c r="F224" s="153"/>
      <c r="G224" s="153"/>
      <c r="H224" s="153"/>
      <c r="I224" s="153"/>
      <c r="J224" s="153"/>
      <c r="K224" s="153"/>
      <c r="L224" s="153"/>
      <c r="M224" s="153"/>
      <c r="N224" s="153"/>
      <c r="O224" s="153"/>
      <c r="P224" s="153"/>
      <c r="Q224" s="153"/>
      <c r="R224" s="153"/>
      <c r="S224" s="153"/>
      <c r="T224" s="153"/>
      <c r="U224" s="153"/>
      <c r="V224" s="153"/>
      <c r="W224" s="153"/>
      <c r="X224" s="153"/>
      <c r="Y224" s="153"/>
      <c r="Z224" s="153"/>
    </row>
    <row r="225" ht="15.75" customHeight="1">
      <c r="A225" s="153"/>
      <c r="B225" s="153"/>
      <c r="C225" s="153"/>
      <c r="D225" s="153"/>
      <c r="E225" s="153"/>
      <c r="F225" s="153"/>
      <c r="G225" s="153"/>
      <c r="H225" s="153"/>
      <c r="I225" s="153"/>
      <c r="J225" s="153"/>
      <c r="K225" s="153"/>
      <c r="L225" s="153"/>
      <c r="M225" s="153"/>
      <c r="N225" s="153"/>
      <c r="O225" s="153"/>
      <c r="P225" s="153"/>
      <c r="Q225" s="153"/>
      <c r="R225" s="153"/>
      <c r="S225" s="153"/>
      <c r="T225" s="153"/>
      <c r="U225" s="153"/>
      <c r="V225" s="153"/>
      <c r="W225" s="153"/>
      <c r="X225" s="153"/>
      <c r="Y225" s="153"/>
      <c r="Z225" s="153"/>
    </row>
    <row r="226" ht="15.75" customHeight="1">
      <c r="A226" s="153"/>
      <c r="B226" s="153"/>
      <c r="C226" s="153"/>
      <c r="D226" s="153"/>
      <c r="E226" s="153"/>
      <c r="F226" s="153"/>
      <c r="G226" s="153"/>
      <c r="H226" s="153"/>
      <c r="I226" s="153"/>
      <c r="J226" s="153"/>
      <c r="K226" s="153"/>
      <c r="L226" s="153"/>
      <c r="M226" s="153"/>
      <c r="N226" s="153"/>
      <c r="O226" s="153"/>
      <c r="P226" s="153"/>
      <c r="Q226" s="153"/>
      <c r="R226" s="153"/>
      <c r="S226" s="153"/>
      <c r="T226" s="153"/>
      <c r="U226" s="153"/>
      <c r="V226" s="153"/>
      <c r="W226" s="153"/>
      <c r="X226" s="153"/>
      <c r="Y226" s="153"/>
      <c r="Z226" s="153"/>
    </row>
    <row r="227" ht="15.75" customHeight="1">
      <c r="A227" s="153"/>
      <c r="B227" s="153"/>
      <c r="C227" s="153"/>
      <c r="D227" s="153"/>
      <c r="E227" s="153"/>
      <c r="F227" s="153"/>
      <c r="G227" s="153"/>
      <c r="H227" s="153"/>
      <c r="I227" s="153"/>
      <c r="J227" s="153"/>
      <c r="K227" s="153"/>
      <c r="L227" s="153"/>
      <c r="M227" s="153"/>
      <c r="N227" s="153"/>
      <c r="O227" s="153"/>
      <c r="P227" s="153"/>
      <c r="Q227" s="153"/>
      <c r="R227" s="153"/>
      <c r="S227" s="153"/>
      <c r="T227" s="153"/>
      <c r="U227" s="153"/>
      <c r="V227" s="153"/>
      <c r="W227" s="153"/>
      <c r="X227" s="153"/>
      <c r="Y227" s="153"/>
      <c r="Z227" s="153"/>
    </row>
    <row r="228" ht="15.75" customHeight="1">
      <c r="A228" s="153"/>
      <c r="B228" s="153"/>
      <c r="C228" s="153"/>
      <c r="D228" s="153"/>
      <c r="E228" s="153"/>
      <c r="F228" s="153"/>
      <c r="G228" s="153"/>
      <c r="H228" s="153"/>
      <c r="I228" s="153"/>
      <c r="J228" s="153"/>
      <c r="K228" s="153"/>
      <c r="L228" s="153"/>
      <c r="M228" s="153"/>
      <c r="N228" s="153"/>
      <c r="O228" s="153"/>
      <c r="P228" s="153"/>
      <c r="Q228" s="153"/>
      <c r="R228" s="153"/>
      <c r="S228" s="153"/>
      <c r="T228" s="153"/>
      <c r="U228" s="153"/>
      <c r="V228" s="153"/>
      <c r="W228" s="153"/>
      <c r="X228" s="153"/>
      <c r="Y228" s="153"/>
      <c r="Z228" s="153"/>
    </row>
    <row r="229" ht="15.75" customHeight="1">
      <c r="A229" s="153"/>
      <c r="B229" s="153"/>
      <c r="C229" s="153"/>
      <c r="D229" s="153"/>
      <c r="E229" s="153"/>
      <c r="F229" s="153"/>
      <c r="G229" s="153"/>
      <c r="H229" s="153"/>
      <c r="I229" s="153"/>
      <c r="J229" s="153"/>
      <c r="K229" s="153"/>
      <c r="L229" s="153"/>
      <c r="M229" s="153"/>
      <c r="N229" s="153"/>
      <c r="O229" s="153"/>
      <c r="P229" s="153"/>
      <c r="Q229" s="153"/>
      <c r="R229" s="153"/>
      <c r="S229" s="153"/>
      <c r="T229" s="153"/>
      <c r="U229" s="153"/>
      <c r="V229" s="153"/>
      <c r="W229" s="153"/>
      <c r="X229" s="153"/>
      <c r="Y229" s="153"/>
      <c r="Z229" s="153"/>
    </row>
    <row r="230" ht="15.75" customHeight="1">
      <c r="A230" s="153"/>
      <c r="B230" s="153"/>
      <c r="C230" s="153"/>
      <c r="D230" s="153"/>
      <c r="E230" s="153"/>
      <c r="F230" s="153"/>
      <c r="G230" s="153"/>
      <c r="H230" s="153"/>
      <c r="I230" s="153"/>
      <c r="J230" s="153"/>
      <c r="K230" s="153"/>
      <c r="L230" s="153"/>
      <c r="M230" s="153"/>
      <c r="N230" s="153"/>
      <c r="O230" s="153"/>
      <c r="P230" s="153"/>
      <c r="Q230" s="153"/>
      <c r="R230" s="153"/>
      <c r="S230" s="153"/>
      <c r="T230" s="153"/>
      <c r="U230" s="153"/>
      <c r="V230" s="153"/>
      <c r="W230" s="153"/>
      <c r="X230" s="153"/>
      <c r="Y230" s="153"/>
      <c r="Z230" s="153"/>
    </row>
    <row r="231" ht="15.75" customHeight="1">
      <c r="A231" s="153"/>
      <c r="B231" s="153"/>
      <c r="C231" s="153"/>
      <c r="D231" s="153"/>
      <c r="E231" s="153"/>
      <c r="F231" s="153"/>
      <c r="G231" s="153"/>
      <c r="H231" s="153"/>
      <c r="I231" s="153"/>
      <c r="J231" s="153"/>
      <c r="K231" s="153"/>
      <c r="L231" s="153"/>
      <c r="M231" s="153"/>
      <c r="N231" s="153"/>
      <c r="O231" s="153"/>
      <c r="P231" s="153"/>
      <c r="Q231" s="153"/>
      <c r="R231" s="153"/>
      <c r="S231" s="153"/>
      <c r="T231" s="153"/>
      <c r="U231" s="153"/>
      <c r="V231" s="153"/>
      <c r="W231" s="153"/>
      <c r="X231" s="153"/>
      <c r="Y231" s="153"/>
      <c r="Z231" s="153"/>
    </row>
    <row r="232" ht="15.75" customHeight="1">
      <c r="A232" s="153"/>
      <c r="B232" s="153"/>
      <c r="C232" s="153"/>
      <c r="D232" s="153"/>
      <c r="E232" s="153"/>
      <c r="F232" s="153"/>
      <c r="G232" s="153"/>
      <c r="H232" s="153"/>
      <c r="I232" s="153"/>
      <c r="J232" s="153"/>
      <c r="K232" s="153"/>
      <c r="L232" s="153"/>
      <c r="M232" s="153"/>
      <c r="N232" s="153"/>
      <c r="O232" s="153"/>
      <c r="P232" s="153"/>
      <c r="Q232" s="153"/>
      <c r="R232" s="153"/>
      <c r="S232" s="153"/>
      <c r="T232" s="153"/>
      <c r="U232" s="153"/>
      <c r="V232" s="153"/>
      <c r="W232" s="153"/>
      <c r="X232" s="153"/>
      <c r="Y232" s="153"/>
      <c r="Z232" s="153"/>
    </row>
    <row r="233" ht="15.75" customHeight="1">
      <c r="A233" s="153"/>
      <c r="B233" s="153"/>
      <c r="C233" s="153"/>
      <c r="D233" s="153"/>
      <c r="E233" s="153"/>
      <c r="F233" s="153"/>
      <c r="G233" s="153"/>
      <c r="H233" s="153"/>
      <c r="I233" s="153"/>
      <c r="J233" s="153"/>
      <c r="K233" s="153"/>
      <c r="L233" s="153"/>
      <c r="M233" s="153"/>
      <c r="N233" s="153"/>
      <c r="O233" s="153"/>
      <c r="P233" s="153"/>
      <c r="Q233" s="153"/>
      <c r="R233" s="153"/>
      <c r="S233" s="153"/>
      <c r="T233" s="153"/>
      <c r="U233" s="153"/>
      <c r="V233" s="153"/>
      <c r="W233" s="153"/>
      <c r="X233" s="153"/>
      <c r="Y233" s="153"/>
      <c r="Z233" s="153"/>
    </row>
    <row r="234" ht="15.75" customHeight="1">
      <c r="A234" s="153"/>
      <c r="B234" s="153"/>
      <c r="C234" s="153"/>
      <c r="D234" s="153"/>
      <c r="E234" s="153"/>
      <c r="F234" s="153"/>
      <c r="G234" s="153"/>
      <c r="H234" s="153"/>
      <c r="I234" s="153"/>
      <c r="J234" s="153"/>
      <c r="K234" s="153"/>
      <c r="L234" s="153"/>
      <c r="M234" s="153"/>
      <c r="N234" s="153"/>
      <c r="O234" s="153"/>
      <c r="P234" s="153"/>
      <c r="Q234" s="153"/>
      <c r="R234" s="153"/>
      <c r="S234" s="153"/>
      <c r="T234" s="153"/>
      <c r="U234" s="153"/>
      <c r="V234" s="153"/>
      <c r="W234" s="153"/>
      <c r="X234" s="153"/>
      <c r="Y234" s="153"/>
      <c r="Z234" s="153"/>
    </row>
    <row r="235" ht="15.75" customHeight="1">
      <c r="A235" s="153"/>
      <c r="B235" s="153"/>
      <c r="C235" s="153"/>
      <c r="D235" s="153"/>
      <c r="E235" s="153"/>
      <c r="F235" s="153"/>
      <c r="G235" s="153"/>
      <c r="H235" s="153"/>
      <c r="I235" s="153"/>
      <c r="J235" s="153"/>
      <c r="K235" s="153"/>
      <c r="L235" s="153"/>
      <c r="M235" s="153"/>
      <c r="N235" s="153"/>
      <c r="O235" s="153"/>
      <c r="P235" s="153"/>
      <c r="Q235" s="153"/>
      <c r="R235" s="153"/>
      <c r="S235" s="153"/>
      <c r="T235" s="153"/>
      <c r="U235" s="153"/>
      <c r="V235" s="153"/>
      <c r="W235" s="153"/>
      <c r="X235" s="153"/>
      <c r="Y235" s="153"/>
      <c r="Z235" s="153"/>
    </row>
    <row r="236" ht="15.75" customHeight="1">
      <c r="A236" s="153"/>
      <c r="B236" s="153"/>
      <c r="C236" s="153"/>
      <c r="D236" s="153"/>
      <c r="E236" s="153"/>
      <c r="F236" s="153"/>
      <c r="G236" s="153"/>
      <c r="H236" s="153"/>
      <c r="I236" s="153"/>
      <c r="J236" s="153"/>
      <c r="K236" s="153"/>
      <c r="L236" s="153"/>
      <c r="M236" s="153"/>
      <c r="N236" s="153"/>
      <c r="O236" s="153"/>
      <c r="P236" s="153"/>
      <c r="Q236" s="153"/>
      <c r="R236" s="153"/>
      <c r="S236" s="153"/>
      <c r="T236" s="153"/>
      <c r="U236" s="153"/>
      <c r="V236" s="153"/>
      <c r="W236" s="153"/>
      <c r="X236" s="153"/>
      <c r="Y236" s="153"/>
      <c r="Z236" s="153"/>
    </row>
    <row r="237" ht="15.75" customHeight="1">
      <c r="A237" s="153"/>
      <c r="B237" s="153"/>
      <c r="C237" s="153"/>
      <c r="D237" s="153"/>
      <c r="E237" s="153"/>
      <c r="F237" s="153"/>
      <c r="G237" s="153"/>
      <c r="H237" s="153"/>
      <c r="I237" s="153"/>
      <c r="J237" s="153"/>
      <c r="K237" s="153"/>
      <c r="L237" s="153"/>
      <c r="M237" s="153"/>
      <c r="N237" s="153"/>
      <c r="O237" s="153"/>
      <c r="P237" s="153"/>
      <c r="Q237" s="153"/>
      <c r="R237" s="153"/>
      <c r="S237" s="153"/>
      <c r="T237" s="153"/>
      <c r="U237" s="153"/>
      <c r="V237" s="153"/>
      <c r="W237" s="153"/>
      <c r="X237" s="153"/>
      <c r="Y237" s="153"/>
      <c r="Z237" s="153"/>
    </row>
    <row r="238" ht="15.75" customHeight="1">
      <c r="A238" s="153"/>
      <c r="B238" s="153"/>
      <c r="C238" s="153"/>
      <c r="D238" s="153"/>
      <c r="E238" s="153"/>
      <c r="F238" s="153"/>
      <c r="G238" s="153"/>
      <c r="H238" s="153"/>
      <c r="I238" s="153"/>
      <c r="J238" s="153"/>
      <c r="K238" s="153"/>
      <c r="L238" s="153"/>
      <c r="M238" s="153"/>
      <c r="N238" s="153"/>
      <c r="O238" s="153"/>
      <c r="P238" s="153"/>
      <c r="Q238" s="153"/>
      <c r="R238" s="153"/>
      <c r="S238" s="153"/>
      <c r="T238" s="153"/>
      <c r="U238" s="153"/>
      <c r="V238" s="153"/>
      <c r="W238" s="153"/>
      <c r="X238" s="153"/>
      <c r="Y238" s="153"/>
      <c r="Z238" s="153"/>
    </row>
    <row r="239" ht="15.75" customHeight="1">
      <c r="A239" s="153"/>
      <c r="B239" s="153"/>
      <c r="C239" s="153"/>
      <c r="D239" s="153"/>
      <c r="E239" s="153"/>
      <c r="F239" s="153"/>
      <c r="G239" s="153"/>
      <c r="H239" s="153"/>
      <c r="I239" s="153"/>
      <c r="J239" s="153"/>
      <c r="K239" s="153"/>
      <c r="L239" s="153"/>
      <c r="M239" s="153"/>
      <c r="N239" s="153"/>
      <c r="O239" s="153"/>
      <c r="P239" s="153"/>
      <c r="Q239" s="153"/>
      <c r="R239" s="153"/>
      <c r="S239" s="153"/>
      <c r="T239" s="153"/>
      <c r="U239" s="153"/>
      <c r="V239" s="153"/>
      <c r="W239" s="153"/>
      <c r="X239" s="153"/>
      <c r="Y239" s="153"/>
      <c r="Z239" s="153"/>
    </row>
    <row r="240" ht="15.75" customHeight="1">
      <c r="A240" s="153"/>
      <c r="B240" s="153"/>
      <c r="C240" s="153"/>
      <c r="D240" s="153"/>
      <c r="E240" s="153"/>
      <c r="F240" s="153"/>
      <c r="G240" s="153"/>
      <c r="H240" s="153"/>
      <c r="I240" s="153"/>
      <c r="J240" s="153"/>
      <c r="K240" s="153"/>
      <c r="L240" s="153"/>
      <c r="M240" s="153"/>
      <c r="N240" s="153"/>
      <c r="O240" s="153"/>
      <c r="P240" s="153"/>
      <c r="Q240" s="153"/>
      <c r="R240" s="153"/>
      <c r="S240" s="153"/>
      <c r="T240" s="153"/>
      <c r="U240" s="153"/>
      <c r="V240" s="153"/>
      <c r="W240" s="153"/>
      <c r="X240" s="153"/>
      <c r="Y240" s="153"/>
      <c r="Z240" s="153"/>
    </row>
    <row r="241" ht="15.75" customHeight="1">
      <c r="A241" s="153"/>
      <c r="B241" s="153"/>
      <c r="C241" s="153"/>
      <c r="D241" s="153"/>
      <c r="E241" s="153"/>
      <c r="F241" s="153"/>
      <c r="G241" s="153"/>
      <c r="H241" s="153"/>
      <c r="I241" s="153"/>
      <c r="J241" s="153"/>
      <c r="K241" s="153"/>
      <c r="L241" s="153"/>
      <c r="M241" s="153"/>
      <c r="N241" s="153"/>
      <c r="O241" s="153"/>
      <c r="P241" s="153"/>
      <c r="Q241" s="153"/>
      <c r="R241" s="153"/>
      <c r="S241" s="153"/>
      <c r="T241" s="153"/>
      <c r="U241" s="153"/>
      <c r="V241" s="153"/>
      <c r="W241" s="153"/>
      <c r="X241" s="153"/>
      <c r="Y241" s="153"/>
      <c r="Z241" s="153"/>
    </row>
    <row r="242" ht="15.75" customHeight="1">
      <c r="A242" s="153"/>
      <c r="B242" s="153"/>
      <c r="C242" s="153"/>
      <c r="D242" s="153"/>
      <c r="E242" s="153"/>
      <c r="F242" s="153"/>
      <c r="G242" s="153"/>
      <c r="H242" s="153"/>
      <c r="I242" s="153"/>
      <c r="J242" s="153"/>
      <c r="K242" s="153"/>
      <c r="L242" s="153"/>
      <c r="M242" s="153"/>
      <c r="N242" s="153"/>
      <c r="O242" s="153"/>
      <c r="P242" s="153"/>
      <c r="Q242" s="153"/>
      <c r="R242" s="153"/>
      <c r="S242" s="153"/>
      <c r="T242" s="153"/>
      <c r="U242" s="153"/>
      <c r="V242" s="153"/>
      <c r="W242" s="153"/>
      <c r="X242" s="153"/>
      <c r="Y242" s="153"/>
      <c r="Z242" s="153"/>
    </row>
    <row r="243" ht="15.75" customHeight="1">
      <c r="A243" s="153"/>
      <c r="B243" s="153"/>
      <c r="C243" s="153"/>
      <c r="D243" s="153"/>
      <c r="E243" s="153"/>
      <c r="F243" s="153"/>
      <c r="G243" s="153"/>
      <c r="H243" s="153"/>
      <c r="I243" s="153"/>
      <c r="J243" s="153"/>
      <c r="K243" s="153"/>
      <c r="L243" s="153"/>
      <c r="M243" s="153"/>
      <c r="N243" s="153"/>
      <c r="O243" s="153"/>
      <c r="P243" s="153"/>
      <c r="Q243" s="153"/>
      <c r="R243" s="153"/>
      <c r="S243" s="153"/>
      <c r="T243" s="153"/>
      <c r="U243" s="153"/>
      <c r="V243" s="153"/>
      <c r="W243" s="153"/>
      <c r="X243" s="153"/>
      <c r="Y243" s="153"/>
      <c r="Z243" s="153"/>
    </row>
    <row r="244" ht="15.75" customHeight="1">
      <c r="A244" s="153"/>
      <c r="B244" s="153"/>
      <c r="C244" s="153"/>
      <c r="D244" s="153"/>
      <c r="E244" s="153"/>
      <c r="F244" s="153"/>
      <c r="G244" s="153"/>
      <c r="H244" s="153"/>
      <c r="I244" s="153"/>
      <c r="J244" s="153"/>
      <c r="K244" s="153"/>
      <c r="L244" s="153"/>
      <c r="M244" s="153"/>
      <c r="N244" s="153"/>
      <c r="O244" s="153"/>
      <c r="P244" s="153"/>
      <c r="Q244" s="153"/>
      <c r="R244" s="153"/>
      <c r="S244" s="153"/>
      <c r="T244" s="153"/>
      <c r="U244" s="153"/>
      <c r="V244" s="153"/>
      <c r="W244" s="153"/>
      <c r="X244" s="153"/>
      <c r="Y244" s="153"/>
      <c r="Z244" s="153"/>
    </row>
    <row r="245" ht="15.75" customHeight="1">
      <c r="A245" s="153"/>
      <c r="B245" s="153"/>
      <c r="C245" s="153"/>
      <c r="D245" s="153"/>
      <c r="E245" s="153"/>
      <c r="F245" s="153"/>
      <c r="G245" s="153"/>
      <c r="H245" s="153"/>
      <c r="I245" s="153"/>
      <c r="J245" s="153"/>
      <c r="K245" s="153"/>
      <c r="L245" s="153"/>
      <c r="M245" s="153"/>
      <c r="N245" s="153"/>
      <c r="O245" s="153"/>
      <c r="P245" s="153"/>
      <c r="Q245" s="153"/>
      <c r="R245" s="153"/>
      <c r="S245" s="153"/>
      <c r="T245" s="153"/>
      <c r="U245" s="153"/>
      <c r="V245" s="153"/>
      <c r="W245" s="153"/>
      <c r="X245" s="153"/>
      <c r="Y245" s="153"/>
      <c r="Z245" s="153"/>
    </row>
    <row r="246" ht="15.75" customHeight="1">
      <c r="A246" s="153"/>
      <c r="B246" s="153"/>
      <c r="C246" s="153"/>
      <c r="D246" s="153"/>
      <c r="E246" s="153"/>
      <c r="F246" s="153"/>
      <c r="G246" s="153"/>
      <c r="H246" s="153"/>
      <c r="I246" s="153"/>
      <c r="J246" s="153"/>
      <c r="K246" s="153"/>
      <c r="L246" s="153"/>
      <c r="M246" s="153"/>
      <c r="N246" s="153"/>
      <c r="O246" s="153"/>
      <c r="P246" s="153"/>
      <c r="Q246" s="153"/>
      <c r="R246" s="153"/>
      <c r="S246" s="153"/>
      <c r="T246" s="153"/>
      <c r="U246" s="153"/>
      <c r="V246" s="153"/>
      <c r="W246" s="153"/>
      <c r="X246" s="153"/>
      <c r="Y246" s="153"/>
      <c r="Z246" s="153"/>
    </row>
    <row r="247" ht="15.75" customHeight="1">
      <c r="A247" s="153"/>
      <c r="B247" s="153"/>
      <c r="C247" s="153"/>
      <c r="D247" s="153"/>
      <c r="E247" s="153"/>
      <c r="F247" s="153"/>
      <c r="G247" s="153"/>
      <c r="H247" s="153"/>
      <c r="I247" s="153"/>
      <c r="J247" s="153"/>
      <c r="K247" s="153"/>
      <c r="L247" s="153"/>
      <c r="M247" s="153"/>
      <c r="N247" s="153"/>
      <c r="O247" s="153"/>
      <c r="P247" s="153"/>
      <c r="Q247" s="153"/>
      <c r="R247" s="153"/>
      <c r="S247" s="153"/>
      <c r="T247" s="153"/>
      <c r="U247" s="153"/>
      <c r="V247" s="153"/>
      <c r="W247" s="153"/>
      <c r="X247" s="153"/>
      <c r="Y247" s="153"/>
      <c r="Z247" s="153"/>
    </row>
    <row r="248" ht="15.75" customHeight="1">
      <c r="A248" s="153"/>
      <c r="B248" s="153"/>
      <c r="C248" s="153"/>
      <c r="D248" s="153"/>
      <c r="E248" s="153"/>
      <c r="F248" s="153"/>
      <c r="G248" s="153"/>
      <c r="H248" s="153"/>
      <c r="I248" s="153"/>
      <c r="J248" s="153"/>
      <c r="K248" s="153"/>
      <c r="L248" s="153"/>
      <c r="M248" s="153"/>
      <c r="N248" s="153"/>
      <c r="O248" s="153"/>
      <c r="P248" s="153"/>
      <c r="Q248" s="153"/>
      <c r="R248" s="153"/>
      <c r="S248" s="153"/>
      <c r="T248" s="153"/>
      <c r="U248" s="153"/>
      <c r="V248" s="153"/>
      <c r="W248" s="153"/>
      <c r="X248" s="153"/>
      <c r="Y248" s="153"/>
      <c r="Z248" s="153"/>
    </row>
    <row r="249" ht="15.75" customHeight="1">
      <c r="A249" s="153"/>
      <c r="B249" s="153"/>
      <c r="C249" s="153"/>
      <c r="D249" s="153"/>
      <c r="E249" s="153"/>
      <c r="F249" s="153"/>
      <c r="G249" s="153"/>
      <c r="H249" s="153"/>
      <c r="I249" s="153"/>
      <c r="J249" s="153"/>
      <c r="K249" s="153"/>
      <c r="L249" s="153"/>
      <c r="M249" s="153"/>
      <c r="N249" s="153"/>
      <c r="O249" s="153"/>
      <c r="P249" s="153"/>
      <c r="Q249" s="153"/>
      <c r="R249" s="153"/>
      <c r="S249" s="153"/>
      <c r="T249" s="153"/>
      <c r="U249" s="153"/>
      <c r="V249" s="153"/>
      <c r="W249" s="153"/>
      <c r="X249" s="153"/>
      <c r="Y249" s="153"/>
      <c r="Z249" s="153"/>
    </row>
    <row r="250" ht="15.75" customHeight="1">
      <c r="A250" s="153"/>
      <c r="B250" s="153"/>
      <c r="C250" s="153"/>
      <c r="D250" s="153"/>
      <c r="E250" s="153"/>
      <c r="F250" s="153"/>
      <c r="G250" s="153"/>
      <c r="H250" s="153"/>
      <c r="I250" s="153"/>
      <c r="J250" s="153"/>
      <c r="K250" s="153"/>
      <c r="L250" s="153"/>
      <c r="M250" s="153"/>
      <c r="N250" s="153"/>
      <c r="O250" s="153"/>
      <c r="P250" s="153"/>
      <c r="Q250" s="153"/>
      <c r="R250" s="153"/>
      <c r="S250" s="153"/>
      <c r="T250" s="153"/>
      <c r="U250" s="153"/>
      <c r="V250" s="153"/>
      <c r="W250" s="153"/>
      <c r="X250" s="153"/>
      <c r="Y250" s="153"/>
      <c r="Z250" s="153"/>
    </row>
    <row r="251" ht="15.75" customHeight="1">
      <c r="A251" s="153"/>
      <c r="B251" s="153"/>
      <c r="C251" s="153"/>
      <c r="D251" s="153"/>
      <c r="E251" s="153"/>
      <c r="F251" s="153"/>
      <c r="G251" s="153"/>
      <c r="H251" s="153"/>
      <c r="I251" s="153"/>
      <c r="J251" s="153"/>
      <c r="K251" s="153"/>
      <c r="L251" s="153"/>
      <c r="M251" s="153"/>
      <c r="N251" s="153"/>
      <c r="O251" s="153"/>
      <c r="P251" s="153"/>
      <c r="Q251" s="153"/>
      <c r="R251" s="153"/>
      <c r="S251" s="153"/>
      <c r="T251" s="153"/>
      <c r="U251" s="153"/>
      <c r="V251" s="153"/>
      <c r="W251" s="153"/>
      <c r="X251" s="153"/>
      <c r="Y251" s="153"/>
      <c r="Z251" s="153"/>
    </row>
    <row r="252" ht="15.75" customHeight="1">
      <c r="A252" s="153"/>
      <c r="B252" s="153"/>
      <c r="C252" s="153"/>
      <c r="D252" s="153"/>
      <c r="E252" s="153"/>
      <c r="F252" s="153"/>
      <c r="G252" s="153"/>
      <c r="H252" s="153"/>
      <c r="I252" s="153"/>
      <c r="J252" s="153"/>
      <c r="K252" s="153"/>
      <c r="L252" s="153"/>
      <c r="M252" s="153"/>
      <c r="N252" s="153"/>
      <c r="O252" s="153"/>
      <c r="P252" s="153"/>
      <c r="Q252" s="153"/>
      <c r="R252" s="153"/>
      <c r="S252" s="153"/>
      <c r="T252" s="153"/>
      <c r="U252" s="153"/>
      <c r="V252" s="153"/>
      <c r="W252" s="153"/>
      <c r="X252" s="153"/>
      <c r="Y252" s="153"/>
      <c r="Z252" s="153"/>
    </row>
    <row r="253" ht="15.75" customHeight="1">
      <c r="A253" s="153"/>
      <c r="B253" s="153"/>
      <c r="C253" s="153"/>
      <c r="D253" s="153"/>
      <c r="E253" s="153"/>
      <c r="F253" s="153"/>
      <c r="G253" s="153"/>
      <c r="H253" s="153"/>
      <c r="I253" s="153"/>
      <c r="J253" s="153"/>
      <c r="K253" s="153"/>
      <c r="L253" s="153"/>
      <c r="M253" s="153"/>
      <c r="N253" s="153"/>
      <c r="O253" s="153"/>
      <c r="P253" s="153"/>
      <c r="Q253" s="153"/>
      <c r="R253" s="153"/>
      <c r="S253" s="153"/>
      <c r="T253" s="153"/>
      <c r="U253" s="153"/>
      <c r="V253" s="153"/>
      <c r="W253" s="153"/>
      <c r="X253" s="153"/>
      <c r="Y253" s="153"/>
      <c r="Z253" s="153"/>
    </row>
    <row r="254" ht="15.75" customHeight="1">
      <c r="A254" s="153"/>
      <c r="B254" s="153"/>
      <c r="C254" s="153"/>
      <c r="D254" s="153"/>
      <c r="E254" s="153"/>
      <c r="F254" s="153"/>
      <c r="G254" s="153"/>
      <c r="H254" s="153"/>
      <c r="I254" s="153"/>
      <c r="J254" s="153"/>
      <c r="K254" s="153"/>
      <c r="L254" s="153"/>
      <c r="M254" s="153"/>
      <c r="N254" s="153"/>
      <c r="O254" s="153"/>
      <c r="P254" s="153"/>
      <c r="Q254" s="153"/>
      <c r="R254" s="153"/>
      <c r="S254" s="153"/>
      <c r="T254" s="153"/>
      <c r="U254" s="153"/>
      <c r="V254" s="153"/>
      <c r="W254" s="153"/>
      <c r="X254" s="153"/>
      <c r="Y254" s="153"/>
      <c r="Z254" s="153"/>
    </row>
    <row r="255" ht="15.75" customHeight="1">
      <c r="A255" s="153"/>
      <c r="B255" s="153"/>
      <c r="C255" s="153"/>
      <c r="D255" s="153"/>
      <c r="E255" s="153"/>
      <c r="F255" s="153"/>
      <c r="G255" s="153"/>
      <c r="H255" s="153"/>
      <c r="I255" s="153"/>
      <c r="J255" s="153"/>
      <c r="K255" s="153"/>
      <c r="L255" s="153"/>
      <c r="M255" s="153"/>
      <c r="N255" s="153"/>
      <c r="O255" s="153"/>
      <c r="P255" s="153"/>
      <c r="Q255" s="153"/>
      <c r="R255" s="153"/>
      <c r="S255" s="153"/>
      <c r="T255" s="153"/>
      <c r="U255" s="153"/>
      <c r="V255" s="153"/>
      <c r="W255" s="153"/>
      <c r="X255" s="153"/>
      <c r="Y255" s="153"/>
      <c r="Z255" s="153"/>
    </row>
    <row r="256" ht="15.75" customHeight="1">
      <c r="A256" s="153"/>
      <c r="B256" s="153"/>
      <c r="C256" s="153"/>
      <c r="D256" s="153"/>
      <c r="E256" s="153"/>
      <c r="F256" s="153"/>
      <c r="G256" s="153"/>
      <c r="H256" s="153"/>
      <c r="I256" s="153"/>
      <c r="J256" s="153"/>
      <c r="K256" s="153"/>
      <c r="L256" s="153"/>
      <c r="M256" s="153"/>
      <c r="N256" s="153"/>
      <c r="O256" s="153"/>
      <c r="P256" s="153"/>
      <c r="Q256" s="153"/>
      <c r="R256" s="153"/>
      <c r="S256" s="153"/>
      <c r="T256" s="153"/>
      <c r="U256" s="153"/>
      <c r="V256" s="153"/>
      <c r="W256" s="153"/>
      <c r="X256" s="153"/>
      <c r="Y256" s="153"/>
      <c r="Z256" s="153"/>
    </row>
    <row r="257" ht="15.75" customHeight="1">
      <c r="A257" s="153"/>
      <c r="B257" s="153"/>
      <c r="C257" s="153"/>
      <c r="D257" s="153"/>
      <c r="E257" s="153"/>
      <c r="F257" s="153"/>
      <c r="G257" s="153"/>
      <c r="H257" s="153"/>
      <c r="I257" s="153"/>
      <c r="J257" s="153"/>
      <c r="K257" s="153"/>
      <c r="L257" s="153"/>
      <c r="M257" s="153"/>
      <c r="N257" s="153"/>
      <c r="O257" s="153"/>
      <c r="P257" s="153"/>
      <c r="Q257" s="153"/>
      <c r="R257" s="153"/>
      <c r="S257" s="153"/>
      <c r="T257" s="153"/>
      <c r="U257" s="153"/>
      <c r="V257" s="153"/>
      <c r="W257" s="153"/>
      <c r="X257" s="153"/>
      <c r="Y257" s="153"/>
      <c r="Z257" s="153"/>
    </row>
    <row r="258" ht="15.75" customHeight="1">
      <c r="A258" s="153"/>
      <c r="B258" s="153"/>
      <c r="C258" s="153"/>
      <c r="D258" s="153"/>
      <c r="E258" s="153"/>
      <c r="F258" s="153"/>
      <c r="G258" s="153"/>
      <c r="H258" s="153"/>
      <c r="I258" s="153"/>
      <c r="J258" s="153"/>
      <c r="K258" s="153"/>
      <c r="L258" s="153"/>
      <c r="M258" s="153"/>
      <c r="N258" s="153"/>
      <c r="O258" s="153"/>
      <c r="P258" s="153"/>
      <c r="Q258" s="153"/>
      <c r="R258" s="153"/>
      <c r="S258" s="153"/>
      <c r="T258" s="153"/>
      <c r="U258" s="153"/>
      <c r="V258" s="153"/>
      <c r="W258" s="153"/>
      <c r="X258" s="153"/>
      <c r="Y258" s="153"/>
      <c r="Z258" s="153"/>
    </row>
    <row r="259" ht="15.75" customHeight="1">
      <c r="A259" s="153"/>
      <c r="B259" s="153"/>
      <c r="C259" s="153"/>
      <c r="D259" s="153"/>
      <c r="E259" s="153"/>
      <c r="F259" s="153"/>
      <c r="G259" s="153"/>
      <c r="H259" s="153"/>
      <c r="I259" s="153"/>
      <c r="J259" s="153"/>
      <c r="K259" s="153"/>
      <c r="L259" s="153"/>
      <c r="M259" s="153"/>
      <c r="N259" s="153"/>
      <c r="O259" s="153"/>
      <c r="P259" s="153"/>
      <c r="Q259" s="153"/>
      <c r="R259" s="153"/>
      <c r="S259" s="153"/>
      <c r="T259" s="153"/>
      <c r="U259" s="153"/>
      <c r="V259" s="153"/>
      <c r="W259" s="153"/>
      <c r="X259" s="153"/>
      <c r="Y259" s="153"/>
      <c r="Z259" s="153"/>
    </row>
    <row r="260" ht="15.75" customHeight="1">
      <c r="A260" s="153"/>
      <c r="B260" s="153"/>
      <c r="C260" s="153"/>
      <c r="D260" s="153"/>
      <c r="E260" s="153"/>
      <c r="F260" s="153"/>
      <c r="G260" s="153"/>
      <c r="H260" s="153"/>
      <c r="I260" s="153"/>
      <c r="J260" s="153"/>
      <c r="K260" s="153"/>
      <c r="L260" s="153"/>
      <c r="M260" s="153"/>
      <c r="N260" s="153"/>
      <c r="O260" s="153"/>
      <c r="P260" s="153"/>
      <c r="Q260" s="153"/>
      <c r="R260" s="153"/>
      <c r="S260" s="153"/>
      <c r="T260" s="153"/>
      <c r="U260" s="153"/>
      <c r="V260" s="153"/>
      <c r="W260" s="153"/>
      <c r="X260" s="153"/>
      <c r="Y260" s="153"/>
      <c r="Z260" s="153"/>
    </row>
    <row r="261" ht="15.75" customHeight="1">
      <c r="A261" s="153"/>
      <c r="B261" s="153"/>
      <c r="C261" s="153"/>
      <c r="D261" s="153"/>
      <c r="E261" s="153"/>
      <c r="F261" s="153"/>
      <c r="G261" s="153"/>
      <c r="H261" s="153"/>
      <c r="I261" s="153"/>
      <c r="J261" s="153"/>
      <c r="K261" s="153"/>
      <c r="L261" s="153"/>
      <c r="M261" s="153"/>
      <c r="N261" s="153"/>
      <c r="O261" s="153"/>
      <c r="P261" s="153"/>
      <c r="Q261" s="153"/>
      <c r="R261" s="153"/>
      <c r="S261" s="153"/>
      <c r="T261" s="153"/>
      <c r="U261" s="153"/>
      <c r="V261" s="153"/>
      <c r="W261" s="153"/>
      <c r="X261" s="153"/>
      <c r="Y261" s="153"/>
      <c r="Z261" s="153"/>
    </row>
    <row r="262" ht="15.75" customHeight="1">
      <c r="A262" s="153"/>
      <c r="B262" s="153"/>
      <c r="C262" s="153"/>
      <c r="D262" s="153"/>
      <c r="E262" s="153"/>
      <c r="F262" s="153"/>
      <c r="G262" s="153"/>
      <c r="H262" s="153"/>
      <c r="I262" s="153"/>
      <c r="J262" s="153"/>
      <c r="K262" s="153"/>
      <c r="L262" s="153"/>
      <c r="M262" s="153"/>
      <c r="N262" s="153"/>
      <c r="O262" s="153"/>
      <c r="P262" s="153"/>
      <c r="Q262" s="153"/>
      <c r="R262" s="153"/>
      <c r="S262" s="153"/>
      <c r="T262" s="153"/>
      <c r="U262" s="153"/>
      <c r="V262" s="153"/>
      <c r="W262" s="153"/>
      <c r="X262" s="153"/>
      <c r="Y262" s="153"/>
      <c r="Z262" s="153"/>
    </row>
    <row r="263" ht="15.75" customHeight="1">
      <c r="A263" s="153"/>
      <c r="B263" s="153"/>
      <c r="C263" s="153"/>
      <c r="D263" s="153"/>
      <c r="E263" s="153"/>
      <c r="F263" s="153"/>
      <c r="G263" s="153"/>
      <c r="H263" s="153"/>
      <c r="I263" s="153"/>
      <c r="J263" s="153"/>
      <c r="K263" s="153"/>
      <c r="L263" s="153"/>
      <c r="M263" s="153"/>
      <c r="N263" s="153"/>
      <c r="O263" s="153"/>
      <c r="P263" s="153"/>
      <c r="Q263" s="153"/>
      <c r="R263" s="153"/>
      <c r="S263" s="153"/>
      <c r="T263" s="153"/>
      <c r="U263" s="153"/>
      <c r="V263" s="153"/>
      <c r="W263" s="153"/>
      <c r="X263" s="153"/>
      <c r="Y263" s="153"/>
      <c r="Z263" s="153"/>
    </row>
    <row r="264" ht="15.75" customHeight="1">
      <c r="A264" s="153"/>
      <c r="B264" s="153"/>
      <c r="C264" s="153"/>
      <c r="D264" s="153"/>
      <c r="E264" s="153"/>
      <c r="F264" s="153"/>
      <c r="G264" s="153"/>
      <c r="H264" s="153"/>
      <c r="I264" s="153"/>
      <c r="J264" s="153"/>
      <c r="K264" s="153"/>
      <c r="L264" s="153"/>
      <c r="M264" s="153"/>
      <c r="N264" s="153"/>
      <c r="O264" s="153"/>
      <c r="P264" s="153"/>
      <c r="Q264" s="153"/>
      <c r="R264" s="153"/>
      <c r="S264" s="153"/>
      <c r="T264" s="153"/>
      <c r="U264" s="153"/>
      <c r="V264" s="153"/>
      <c r="W264" s="153"/>
      <c r="X264" s="153"/>
      <c r="Y264" s="153"/>
      <c r="Z264" s="153"/>
    </row>
    <row r="265" ht="15.75" customHeight="1">
      <c r="A265" s="153"/>
      <c r="B265" s="153"/>
      <c r="C265" s="153"/>
      <c r="D265" s="153"/>
      <c r="E265" s="153"/>
      <c r="F265" s="153"/>
      <c r="G265" s="153"/>
      <c r="H265" s="153"/>
      <c r="I265" s="153"/>
      <c r="J265" s="153"/>
      <c r="K265" s="153"/>
      <c r="L265" s="153"/>
      <c r="M265" s="153"/>
      <c r="N265" s="153"/>
      <c r="O265" s="153"/>
      <c r="P265" s="153"/>
      <c r="Q265" s="153"/>
      <c r="R265" s="153"/>
      <c r="S265" s="153"/>
      <c r="T265" s="153"/>
      <c r="U265" s="153"/>
      <c r="V265" s="153"/>
      <c r="W265" s="153"/>
      <c r="X265" s="153"/>
      <c r="Y265" s="153"/>
      <c r="Z265" s="153"/>
    </row>
    <row r="266" ht="15.75" customHeight="1">
      <c r="A266" s="153"/>
      <c r="B266" s="153"/>
      <c r="C266" s="153"/>
      <c r="D266" s="153"/>
      <c r="E266" s="153"/>
      <c r="F266" s="153"/>
      <c r="G266" s="153"/>
      <c r="H266" s="153"/>
      <c r="I266" s="153"/>
      <c r="J266" s="153"/>
      <c r="K266" s="153"/>
      <c r="L266" s="153"/>
      <c r="M266" s="153"/>
      <c r="N266" s="153"/>
      <c r="O266" s="153"/>
      <c r="P266" s="153"/>
      <c r="Q266" s="153"/>
      <c r="R266" s="153"/>
      <c r="S266" s="153"/>
      <c r="T266" s="153"/>
      <c r="U266" s="153"/>
      <c r="V266" s="153"/>
      <c r="W266" s="153"/>
      <c r="X266" s="153"/>
      <c r="Y266" s="153"/>
      <c r="Z266" s="153"/>
    </row>
    <row r="267" ht="15.75" customHeight="1">
      <c r="A267" s="153"/>
      <c r="B267" s="153"/>
      <c r="C267" s="153"/>
      <c r="D267" s="153"/>
      <c r="E267" s="153"/>
      <c r="F267" s="153"/>
      <c r="G267" s="153"/>
      <c r="H267" s="153"/>
      <c r="I267" s="153"/>
      <c r="J267" s="153"/>
      <c r="K267" s="153"/>
      <c r="L267" s="153"/>
      <c r="M267" s="153"/>
      <c r="N267" s="153"/>
      <c r="O267" s="153"/>
      <c r="P267" s="153"/>
      <c r="Q267" s="153"/>
      <c r="R267" s="153"/>
      <c r="S267" s="153"/>
      <c r="T267" s="153"/>
      <c r="U267" s="153"/>
      <c r="V267" s="153"/>
      <c r="W267" s="153"/>
      <c r="X267" s="153"/>
      <c r="Y267" s="153"/>
      <c r="Z267" s="153"/>
    </row>
    <row r="268" ht="15.75" customHeight="1">
      <c r="A268" s="153"/>
      <c r="B268" s="153"/>
      <c r="C268" s="153"/>
      <c r="D268" s="153"/>
      <c r="E268" s="153"/>
      <c r="F268" s="153"/>
      <c r="G268" s="153"/>
      <c r="H268" s="153"/>
      <c r="I268" s="153"/>
      <c r="J268" s="153"/>
      <c r="K268" s="153"/>
      <c r="L268" s="153"/>
      <c r="M268" s="153"/>
      <c r="N268" s="153"/>
      <c r="O268" s="153"/>
      <c r="P268" s="153"/>
      <c r="Q268" s="153"/>
      <c r="R268" s="153"/>
      <c r="S268" s="153"/>
      <c r="T268" s="153"/>
      <c r="U268" s="153"/>
      <c r="V268" s="153"/>
      <c r="W268" s="153"/>
      <c r="X268" s="153"/>
      <c r="Y268" s="153"/>
      <c r="Z268" s="153"/>
    </row>
    <row r="269" ht="15.75" customHeight="1">
      <c r="A269" s="153"/>
      <c r="B269" s="153"/>
      <c r="C269" s="153"/>
      <c r="D269" s="153"/>
      <c r="E269" s="153"/>
      <c r="F269" s="153"/>
      <c r="G269" s="153"/>
      <c r="H269" s="153"/>
      <c r="I269" s="153"/>
      <c r="J269" s="153"/>
      <c r="K269" s="153"/>
      <c r="L269" s="153"/>
      <c r="M269" s="153"/>
      <c r="N269" s="153"/>
      <c r="O269" s="153"/>
      <c r="P269" s="153"/>
      <c r="Q269" s="153"/>
      <c r="R269" s="153"/>
      <c r="S269" s="153"/>
      <c r="T269" s="153"/>
      <c r="U269" s="153"/>
      <c r="V269" s="153"/>
      <c r="W269" s="153"/>
      <c r="X269" s="153"/>
      <c r="Y269" s="153"/>
      <c r="Z269" s="153"/>
    </row>
    <row r="270" ht="15.75" customHeight="1">
      <c r="A270" s="153"/>
      <c r="B270" s="153"/>
      <c r="C270" s="153"/>
      <c r="D270" s="153"/>
      <c r="E270" s="153"/>
      <c r="F270" s="153"/>
      <c r="G270" s="153"/>
      <c r="H270" s="153"/>
      <c r="I270" s="153"/>
      <c r="J270" s="153"/>
      <c r="K270" s="153"/>
      <c r="L270" s="153"/>
      <c r="M270" s="153"/>
      <c r="N270" s="153"/>
      <c r="O270" s="153"/>
      <c r="P270" s="153"/>
      <c r="Q270" s="153"/>
      <c r="R270" s="153"/>
      <c r="S270" s="153"/>
      <c r="T270" s="153"/>
      <c r="U270" s="153"/>
      <c r="V270" s="153"/>
      <c r="W270" s="153"/>
      <c r="X270" s="153"/>
      <c r="Y270" s="153"/>
      <c r="Z270" s="153"/>
    </row>
    <row r="271" ht="15.75" customHeight="1">
      <c r="A271" s="153"/>
      <c r="B271" s="153"/>
      <c r="C271" s="153"/>
      <c r="D271" s="153"/>
      <c r="E271" s="153"/>
      <c r="F271" s="153"/>
      <c r="G271" s="153"/>
      <c r="H271" s="153"/>
      <c r="I271" s="153"/>
      <c r="J271" s="153"/>
      <c r="K271" s="153"/>
      <c r="L271" s="153"/>
      <c r="M271" s="153"/>
      <c r="N271" s="153"/>
      <c r="O271" s="153"/>
      <c r="P271" s="153"/>
      <c r="Q271" s="153"/>
      <c r="R271" s="153"/>
      <c r="S271" s="153"/>
      <c r="T271" s="153"/>
      <c r="U271" s="153"/>
      <c r="V271" s="153"/>
      <c r="W271" s="153"/>
      <c r="X271" s="153"/>
      <c r="Y271" s="153"/>
      <c r="Z271" s="153"/>
    </row>
    <row r="272" ht="15.75" customHeight="1">
      <c r="A272" s="153"/>
      <c r="B272" s="153"/>
      <c r="C272" s="153"/>
      <c r="D272" s="153"/>
      <c r="E272" s="153"/>
      <c r="F272" s="153"/>
      <c r="G272" s="153"/>
      <c r="H272" s="153"/>
      <c r="I272" s="153"/>
      <c r="J272" s="153"/>
      <c r="K272" s="153"/>
      <c r="L272" s="153"/>
      <c r="M272" s="153"/>
      <c r="N272" s="153"/>
      <c r="O272" s="153"/>
      <c r="P272" s="153"/>
      <c r="Q272" s="153"/>
      <c r="R272" s="153"/>
      <c r="S272" s="153"/>
      <c r="T272" s="153"/>
      <c r="U272" s="153"/>
      <c r="V272" s="153"/>
      <c r="W272" s="153"/>
      <c r="X272" s="153"/>
      <c r="Y272" s="153"/>
      <c r="Z272" s="153"/>
    </row>
    <row r="273" ht="15.75" customHeight="1">
      <c r="A273" s="153"/>
      <c r="B273" s="153"/>
      <c r="C273" s="153"/>
      <c r="D273" s="153"/>
      <c r="E273" s="153"/>
      <c r="F273" s="153"/>
      <c r="G273" s="153"/>
      <c r="H273" s="153"/>
      <c r="I273" s="153"/>
      <c r="J273" s="153"/>
      <c r="K273" s="153"/>
      <c r="L273" s="153"/>
      <c r="M273" s="153"/>
      <c r="N273" s="153"/>
      <c r="O273" s="153"/>
      <c r="P273" s="153"/>
      <c r="Q273" s="153"/>
      <c r="R273" s="153"/>
      <c r="S273" s="153"/>
      <c r="T273" s="153"/>
      <c r="U273" s="153"/>
      <c r="V273" s="153"/>
      <c r="W273" s="153"/>
      <c r="X273" s="153"/>
      <c r="Y273" s="153"/>
      <c r="Z273" s="153"/>
    </row>
    <row r="274" ht="15.75" customHeight="1">
      <c r="A274" s="153"/>
      <c r="B274" s="153"/>
      <c r="C274" s="153"/>
      <c r="D274" s="153"/>
      <c r="E274" s="153"/>
      <c r="F274" s="153"/>
      <c r="G274" s="153"/>
      <c r="H274" s="153"/>
      <c r="I274" s="153"/>
      <c r="J274" s="153"/>
      <c r="K274" s="153"/>
      <c r="L274" s="153"/>
      <c r="M274" s="153"/>
      <c r="N274" s="153"/>
      <c r="O274" s="153"/>
      <c r="P274" s="153"/>
      <c r="Q274" s="153"/>
      <c r="R274" s="153"/>
      <c r="S274" s="153"/>
      <c r="T274" s="153"/>
      <c r="U274" s="153"/>
      <c r="V274" s="153"/>
      <c r="W274" s="153"/>
      <c r="X274" s="153"/>
      <c r="Y274" s="153"/>
      <c r="Z274" s="153"/>
    </row>
    <row r="275" ht="15.75" customHeight="1">
      <c r="A275" s="153"/>
      <c r="B275" s="153"/>
      <c r="C275" s="153"/>
      <c r="D275" s="153"/>
      <c r="E275" s="153"/>
      <c r="F275" s="153"/>
      <c r="G275" s="153"/>
      <c r="H275" s="153"/>
      <c r="I275" s="153"/>
      <c r="J275" s="153"/>
      <c r="K275" s="153"/>
      <c r="L275" s="153"/>
      <c r="M275" s="153"/>
      <c r="N275" s="153"/>
      <c r="O275" s="153"/>
      <c r="P275" s="153"/>
      <c r="Q275" s="153"/>
      <c r="R275" s="153"/>
      <c r="S275" s="153"/>
      <c r="T275" s="153"/>
      <c r="U275" s="153"/>
      <c r="V275" s="153"/>
      <c r="W275" s="153"/>
      <c r="X275" s="153"/>
      <c r="Y275" s="153"/>
      <c r="Z275" s="153"/>
    </row>
    <row r="276" ht="15.75" customHeight="1">
      <c r="A276" s="153"/>
      <c r="B276" s="153"/>
      <c r="C276" s="153"/>
      <c r="D276" s="153"/>
      <c r="E276" s="153"/>
      <c r="F276" s="153"/>
      <c r="G276" s="153"/>
      <c r="H276" s="153"/>
      <c r="I276" s="153"/>
      <c r="J276" s="153"/>
      <c r="K276" s="153"/>
      <c r="L276" s="153"/>
      <c r="M276" s="153"/>
      <c r="N276" s="153"/>
      <c r="O276" s="153"/>
      <c r="P276" s="153"/>
      <c r="Q276" s="153"/>
      <c r="R276" s="153"/>
      <c r="S276" s="153"/>
      <c r="T276" s="153"/>
      <c r="U276" s="153"/>
      <c r="V276" s="153"/>
      <c r="W276" s="153"/>
      <c r="X276" s="153"/>
      <c r="Y276" s="153"/>
      <c r="Z276" s="153"/>
    </row>
    <row r="277" ht="15.75" customHeight="1">
      <c r="A277" s="153"/>
      <c r="B277" s="153"/>
      <c r="C277" s="153"/>
      <c r="D277" s="153"/>
      <c r="E277" s="153"/>
      <c r="F277" s="153"/>
      <c r="G277" s="153"/>
      <c r="H277" s="153"/>
      <c r="I277" s="153"/>
      <c r="J277" s="153"/>
      <c r="K277" s="153"/>
      <c r="L277" s="153"/>
      <c r="M277" s="153"/>
      <c r="N277" s="153"/>
      <c r="O277" s="153"/>
      <c r="P277" s="153"/>
      <c r="Q277" s="153"/>
      <c r="R277" s="153"/>
      <c r="S277" s="153"/>
      <c r="T277" s="153"/>
      <c r="U277" s="153"/>
      <c r="V277" s="153"/>
      <c r="W277" s="153"/>
      <c r="X277" s="153"/>
      <c r="Y277" s="153"/>
      <c r="Z277" s="153"/>
    </row>
    <row r="278" ht="15.75" customHeight="1">
      <c r="A278" s="153"/>
      <c r="B278" s="153"/>
      <c r="C278" s="153"/>
      <c r="D278" s="153"/>
      <c r="E278" s="153"/>
      <c r="F278" s="153"/>
      <c r="G278" s="153"/>
      <c r="H278" s="153"/>
      <c r="I278" s="153"/>
      <c r="J278" s="153"/>
      <c r="K278" s="153"/>
      <c r="L278" s="153"/>
      <c r="M278" s="153"/>
      <c r="N278" s="153"/>
      <c r="O278" s="153"/>
      <c r="P278" s="153"/>
      <c r="Q278" s="153"/>
      <c r="R278" s="153"/>
      <c r="S278" s="153"/>
      <c r="T278" s="153"/>
      <c r="U278" s="153"/>
      <c r="V278" s="153"/>
      <c r="W278" s="153"/>
      <c r="X278" s="153"/>
      <c r="Y278" s="153"/>
      <c r="Z278" s="153"/>
    </row>
    <row r="279" ht="15.75" customHeight="1">
      <c r="A279" s="153"/>
      <c r="B279" s="153"/>
      <c r="C279" s="153"/>
      <c r="D279" s="153"/>
      <c r="E279" s="153"/>
      <c r="F279" s="153"/>
      <c r="G279" s="153"/>
      <c r="H279" s="153"/>
      <c r="I279" s="153"/>
      <c r="J279" s="153"/>
      <c r="K279" s="153"/>
      <c r="L279" s="153"/>
      <c r="M279" s="153"/>
      <c r="N279" s="153"/>
      <c r="O279" s="153"/>
      <c r="P279" s="153"/>
      <c r="Q279" s="153"/>
      <c r="R279" s="153"/>
      <c r="S279" s="153"/>
      <c r="T279" s="153"/>
      <c r="U279" s="153"/>
      <c r="V279" s="153"/>
      <c r="W279" s="153"/>
      <c r="X279" s="153"/>
      <c r="Y279" s="153"/>
      <c r="Z279" s="153"/>
    </row>
    <row r="280" ht="15.75" customHeight="1">
      <c r="A280" s="153"/>
      <c r="B280" s="153"/>
      <c r="C280" s="153"/>
      <c r="D280" s="153"/>
      <c r="E280" s="153"/>
      <c r="F280" s="153"/>
      <c r="G280" s="153"/>
      <c r="H280" s="153"/>
      <c r="I280" s="153"/>
      <c r="J280" s="153"/>
      <c r="K280" s="153"/>
      <c r="L280" s="153"/>
      <c r="M280" s="153"/>
      <c r="N280" s="153"/>
      <c r="O280" s="153"/>
      <c r="P280" s="153"/>
      <c r="Q280" s="153"/>
      <c r="R280" s="153"/>
      <c r="S280" s="153"/>
      <c r="T280" s="153"/>
      <c r="U280" s="153"/>
      <c r="V280" s="153"/>
      <c r="W280" s="153"/>
      <c r="X280" s="153"/>
      <c r="Y280" s="153"/>
      <c r="Z280" s="153"/>
    </row>
    <row r="281" ht="15.75" customHeight="1">
      <c r="A281" s="153"/>
      <c r="B281" s="153"/>
      <c r="C281" s="153"/>
      <c r="D281" s="153"/>
      <c r="E281" s="153"/>
      <c r="F281" s="153"/>
      <c r="G281" s="153"/>
      <c r="H281" s="153"/>
      <c r="I281" s="153"/>
      <c r="J281" s="153"/>
      <c r="K281" s="153"/>
      <c r="L281" s="153"/>
      <c r="M281" s="153"/>
      <c r="N281" s="153"/>
      <c r="O281" s="153"/>
      <c r="P281" s="153"/>
      <c r="Q281" s="153"/>
      <c r="R281" s="153"/>
      <c r="S281" s="153"/>
      <c r="T281" s="153"/>
      <c r="U281" s="153"/>
      <c r="V281" s="153"/>
      <c r="W281" s="153"/>
      <c r="X281" s="153"/>
      <c r="Y281" s="153"/>
      <c r="Z281" s="153"/>
    </row>
    <row r="282" ht="15.75" customHeight="1">
      <c r="A282" s="153"/>
      <c r="B282" s="153"/>
      <c r="C282" s="153"/>
      <c r="D282" s="153"/>
      <c r="E282" s="153"/>
      <c r="F282" s="153"/>
      <c r="G282" s="153"/>
      <c r="H282" s="153"/>
      <c r="I282" s="153"/>
      <c r="J282" s="153"/>
      <c r="K282" s="153"/>
      <c r="L282" s="153"/>
      <c r="M282" s="153"/>
      <c r="N282" s="153"/>
      <c r="O282" s="153"/>
      <c r="P282" s="153"/>
      <c r="Q282" s="153"/>
      <c r="R282" s="153"/>
      <c r="S282" s="153"/>
      <c r="T282" s="153"/>
      <c r="U282" s="153"/>
      <c r="V282" s="153"/>
      <c r="W282" s="153"/>
      <c r="X282" s="153"/>
      <c r="Y282" s="153"/>
      <c r="Z282" s="153"/>
    </row>
    <row r="283" ht="15.75" customHeight="1">
      <c r="A283" s="153"/>
      <c r="B283" s="153"/>
      <c r="C283" s="153"/>
      <c r="D283" s="153"/>
      <c r="E283" s="153"/>
      <c r="F283" s="153"/>
      <c r="G283" s="153"/>
      <c r="H283" s="153"/>
      <c r="I283" s="153"/>
      <c r="J283" s="153"/>
      <c r="K283" s="153"/>
      <c r="L283" s="153"/>
      <c r="M283" s="153"/>
      <c r="N283" s="153"/>
      <c r="O283" s="153"/>
      <c r="P283" s="153"/>
      <c r="Q283" s="153"/>
      <c r="R283" s="153"/>
      <c r="S283" s="153"/>
      <c r="T283" s="153"/>
      <c r="U283" s="153"/>
      <c r="V283" s="153"/>
      <c r="W283" s="153"/>
      <c r="X283" s="153"/>
      <c r="Y283" s="153"/>
      <c r="Z283" s="153"/>
    </row>
    <row r="284" ht="15.75" customHeight="1">
      <c r="A284" s="153"/>
      <c r="B284" s="153"/>
      <c r="C284" s="153"/>
      <c r="D284" s="153"/>
      <c r="E284" s="153"/>
      <c r="F284" s="153"/>
      <c r="G284" s="153"/>
      <c r="H284" s="153"/>
      <c r="I284" s="153"/>
      <c r="J284" s="153"/>
      <c r="K284" s="153"/>
      <c r="L284" s="153"/>
      <c r="M284" s="153"/>
      <c r="N284" s="153"/>
      <c r="O284" s="153"/>
      <c r="P284" s="153"/>
      <c r="Q284" s="153"/>
      <c r="R284" s="153"/>
      <c r="S284" s="153"/>
      <c r="T284" s="153"/>
      <c r="U284" s="153"/>
      <c r="V284" s="153"/>
      <c r="W284" s="153"/>
      <c r="X284" s="153"/>
      <c r="Y284" s="153"/>
      <c r="Z284" s="153"/>
    </row>
    <row r="285" ht="15.75" customHeight="1">
      <c r="A285" s="153"/>
      <c r="B285" s="153"/>
      <c r="C285" s="153"/>
      <c r="D285" s="153"/>
      <c r="E285" s="153"/>
      <c r="F285" s="153"/>
      <c r="G285" s="153"/>
      <c r="H285" s="153"/>
      <c r="I285" s="153"/>
      <c r="J285" s="153"/>
      <c r="K285" s="153"/>
      <c r="L285" s="153"/>
      <c r="M285" s="153"/>
      <c r="N285" s="153"/>
      <c r="O285" s="153"/>
      <c r="P285" s="153"/>
      <c r="Q285" s="153"/>
      <c r="R285" s="153"/>
      <c r="S285" s="153"/>
      <c r="T285" s="153"/>
      <c r="U285" s="153"/>
      <c r="V285" s="153"/>
      <c r="W285" s="153"/>
      <c r="X285" s="153"/>
      <c r="Y285" s="153"/>
      <c r="Z285" s="153"/>
    </row>
    <row r="286" ht="15.75" customHeight="1">
      <c r="A286" s="153"/>
      <c r="B286" s="153"/>
      <c r="C286" s="153"/>
      <c r="D286" s="153"/>
      <c r="E286" s="153"/>
      <c r="F286" s="153"/>
      <c r="G286" s="153"/>
      <c r="H286" s="153"/>
      <c r="I286" s="153"/>
      <c r="J286" s="153"/>
      <c r="K286" s="153"/>
      <c r="L286" s="153"/>
      <c r="M286" s="153"/>
      <c r="N286" s="153"/>
      <c r="O286" s="153"/>
      <c r="P286" s="153"/>
      <c r="Q286" s="153"/>
      <c r="R286" s="153"/>
      <c r="S286" s="153"/>
      <c r="T286" s="153"/>
      <c r="U286" s="153"/>
      <c r="V286" s="153"/>
      <c r="W286" s="153"/>
      <c r="X286" s="153"/>
      <c r="Y286" s="153"/>
      <c r="Z286" s="153"/>
    </row>
    <row r="287" ht="15.75" customHeight="1">
      <c r="A287" s="153"/>
      <c r="B287" s="153"/>
      <c r="C287" s="153"/>
      <c r="D287" s="153"/>
      <c r="E287" s="153"/>
      <c r="F287" s="153"/>
      <c r="G287" s="153"/>
      <c r="H287" s="153"/>
      <c r="I287" s="153"/>
      <c r="J287" s="153"/>
      <c r="K287" s="153"/>
      <c r="L287" s="153"/>
      <c r="M287" s="153"/>
      <c r="N287" s="153"/>
      <c r="O287" s="153"/>
      <c r="P287" s="153"/>
      <c r="Q287" s="153"/>
      <c r="R287" s="153"/>
      <c r="S287" s="153"/>
      <c r="T287" s="153"/>
      <c r="U287" s="153"/>
      <c r="V287" s="153"/>
      <c r="W287" s="153"/>
      <c r="X287" s="153"/>
      <c r="Y287" s="153"/>
      <c r="Z287" s="153"/>
    </row>
    <row r="288" ht="15.75" customHeight="1">
      <c r="A288" s="153"/>
      <c r="B288" s="153"/>
      <c r="C288" s="153"/>
      <c r="D288" s="153"/>
      <c r="E288" s="153"/>
      <c r="F288" s="153"/>
      <c r="G288" s="153"/>
      <c r="H288" s="153"/>
      <c r="I288" s="153"/>
      <c r="J288" s="153"/>
      <c r="K288" s="153"/>
      <c r="L288" s="153"/>
      <c r="M288" s="153"/>
      <c r="N288" s="153"/>
      <c r="O288" s="153"/>
      <c r="P288" s="153"/>
      <c r="Q288" s="153"/>
      <c r="R288" s="153"/>
      <c r="S288" s="153"/>
      <c r="T288" s="153"/>
      <c r="U288" s="153"/>
      <c r="V288" s="153"/>
      <c r="W288" s="153"/>
      <c r="X288" s="153"/>
      <c r="Y288" s="153"/>
      <c r="Z288" s="153"/>
    </row>
    <row r="289" ht="15.75" customHeight="1">
      <c r="A289" s="153"/>
      <c r="B289" s="153"/>
      <c r="C289" s="153"/>
      <c r="D289" s="153"/>
      <c r="E289" s="153"/>
      <c r="F289" s="153"/>
      <c r="G289" s="153"/>
      <c r="H289" s="153"/>
      <c r="I289" s="153"/>
      <c r="J289" s="153"/>
      <c r="K289" s="153"/>
      <c r="L289" s="153"/>
      <c r="M289" s="153"/>
      <c r="N289" s="153"/>
      <c r="O289" s="153"/>
      <c r="P289" s="153"/>
      <c r="Q289" s="153"/>
      <c r="R289" s="153"/>
      <c r="S289" s="153"/>
      <c r="T289" s="153"/>
      <c r="U289" s="153"/>
      <c r="V289" s="153"/>
      <c r="W289" s="153"/>
      <c r="X289" s="153"/>
      <c r="Y289" s="153"/>
      <c r="Z289" s="153"/>
    </row>
    <row r="290" ht="15.75" customHeight="1">
      <c r="A290" s="153"/>
      <c r="B290" s="153"/>
      <c r="C290" s="153"/>
      <c r="D290" s="153"/>
      <c r="E290" s="153"/>
      <c r="F290" s="153"/>
      <c r="G290" s="153"/>
      <c r="H290" s="153"/>
      <c r="I290" s="153"/>
      <c r="J290" s="153"/>
      <c r="K290" s="153"/>
      <c r="L290" s="153"/>
      <c r="M290" s="153"/>
      <c r="N290" s="153"/>
      <c r="O290" s="153"/>
      <c r="P290" s="153"/>
      <c r="Q290" s="153"/>
      <c r="R290" s="153"/>
      <c r="S290" s="153"/>
      <c r="T290" s="153"/>
      <c r="U290" s="153"/>
      <c r="V290" s="153"/>
      <c r="W290" s="153"/>
      <c r="X290" s="153"/>
      <c r="Y290" s="153"/>
      <c r="Z290" s="153"/>
    </row>
    <row r="291" ht="15.75" customHeight="1">
      <c r="A291" s="153"/>
      <c r="B291" s="153"/>
      <c r="C291" s="153"/>
      <c r="D291" s="153"/>
      <c r="E291" s="153"/>
      <c r="F291" s="153"/>
      <c r="G291" s="153"/>
      <c r="H291" s="153"/>
      <c r="I291" s="153"/>
      <c r="J291" s="153"/>
      <c r="K291" s="153"/>
      <c r="L291" s="153"/>
      <c r="M291" s="153"/>
      <c r="N291" s="153"/>
      <c r="O291" s="153"/>
      <c r="P291" s="153"/>
      <c r="Q291" s="153"/>
      <c r="R291" s="153"/>
      <c r="S291" s="153"/>
      <c r="T291" s="153"/>
      <c r="U291" s="153"/>
      <c r="V291" s="153"/>
      <c r="W291" s="153"/>
      <c r="X291" s="153"/>
      <c r="Y291" s="153"/>
      <c r="Z291" s="153"/>
    </row>
    <row r="292" ht="15.75" customHeight="1">
      <c r="A292" s="153"/>
      <c r="B292" s="153"/>
      <c r="C292" s="153"/>
      <c r="D292" s="153"/>
      <c r="E292" s="153"/>
      <c r="F292" s="153"/>
      <c r="G292" s="153"/>
      <c r="H292" s="153"/>
      <c r="I292" s="153"/>
      <c r="J292" s="153"/>
      <c r="K292" s="153"/>
      <c r="L292" s="153"/>
      <c r="M292" s="153"/>
      <c r="N292" s="153"/>
      <c r="O292" s="153"/>
      <c r="P292" s="153"/>
      <c r="Q292" s="153"/>
      <c r="R292" s="153"/>
      <c r="S292" s="153"/>
      <c r="T292" s="153"/>
      <c r="U292" s="153"/>
      <c r="V292" s="153"/>
      <c r="W292" s="153"/>
      <c r="X292" s="153"/>
      <c r="Y292" s="153"/>
      <c r="Z292" s="153"/>
    </row>
    <row r="293" ht="15.75" customHeight="1">
      <c r="A293" s="153"/>
      <c r="B293" s="153"/>
      <c r="C293" s="153"/>
      <c r="D293" s="153"/>
      <c r="E293" s="153"/>
      <c r="F293" s="153"/>
      <c r="G293" s="153"/>
      <c r="H293" s="153"/>
      <c r="I293" s="153"/>
      <c r="J293" s="153"/>
      <c r="K293" s="153"/>
      <c r="L293" s="153"/>
      <c r="M293" s="153"/>
      <c r="N293" s="153"/>
      <c r="O293" s="153"/>
      <c r="P293" s="153"/>
      <c r="Q293" s="153"/>
      <c r="R293" s="153"/>
      <c r="S293" s="153"/>
      <c r="T293" s="153"/>
      <c r="U293" s="153"/>
      <c r="V293" s="153"/>
      <c r="W293" s="153"/>
      <c r="X293" s="153"/>
      <c r="Y293" s="153"/>
      <c r="Z293" s="153"/>
    </row>
    <row r="294" ht="15.75" customHeight="1">
      <c r="A294" s="153"/>
      <c r="B294" s="153"/>
      <c r="C294" s="153"/>
      <c r="D294" s="153"/>
      <c r="E294" s="153"/>
      <c r="F294" s="153"/>
      <c r="G294" s="153"/>
      <c r="H294" s="153"/>
      <c r="I294" s="153"/>
      <c r="J294" s="153"/>
      <c r="K294" s="153"/>
      <c r="L294" s="153"/>
      <c r="M294" s="153"/>
      <c r="N294" s="153"/>
      <c r="O294" s="153"/>
      <c r="P294" s="153"/>
      <c r="Q294" s="153"/>
      <c r="R294" s="153"/>
      <c r="S294" s="153"/>
      <c r="T294" s="153"/>
      <c r="U294" s="153"/>
      <c r="V294" s="153"/>
      <c r="W294" s="153"/>
      <c r="X294" s="153"/>
      <c r="Y294" s="153"/>
      <c r="Z294" s="153"/>
    </row>
    <row r="295" ht="15.75" customHeight="1">
      <c r="A295" s="153"/>
      <c r="B295" s="153"/>
      <c r="C295" s="153"/>
      <c r="D295" s="153"/>
      <c r="E295" s="153"/>
      <c r="F295" s="153"/>
      <c r="G295" s="153"/>
      <c r="H295" s="153"/>
      <c r="I295" s="153"/>
      <c r="J295" s="153"/>
      <c r="K295" s="153"/>
      <c r="L295" s="153"/>
      <c r="M295" s="153"/>
      <c r="N295" s="153"/>
      <c r="O295" s="153"/>
      <c r="P295" s="153"/>
      <c r="Q295" s="153"/>
      <c r="R295" s="153"/>
      <c r="S295" s="153"/>
      <c r="T295" s="153"/>
      <c r="U295" s="153"/>
      <c r="V295" s="153"/>
      <c r="W295" s="153"/>
      <c r="X295" s="153"/>
      <c r="Y295" s="153"/>
      <c r="Z295" s="153"/>
    </row>
    <row r="296" ht="15.75" customHeight="1">
      <c r="A296" s="153"/>
      <c r="B296" s="153"/>
      <c r="C296" s="153"/>
      <c r="D296" s="153"/>
      <c r="E296" s="153"/>
      <c r="F296" s="153"/>
      <c r="G296" s="153"/>
      <c r="H296" s="153"/>
      <c r="I296" s="153"/>
      <c r="J296" s="153"/>
      <c r="K296" s="153"/>
      <c r="L296" s="153"/>
      <c r="M296" s="153"/>
      <c r="N296" s="153"/>
      <c r="O296" s="153"/>
      <c r="P296" s="153"/>
      <c r="Q296" s="153"/>
      <c r="R296" s="153"/>
      <c r="S296" s="153"/>
      <c r="T296" s="153"/>
      <c r="U296" s="153"/>
      <c r="V296" s="153"/>
      <c r="W296" s="153"/>
      <c r="X296" s="153"/>
      <c r="Y296" s="153"/>
      <c r="Z296" s="153"/>
    </row>
    <row r="297" ht="15.75" customHeight="1">
      <c r="A297" s="153"/>
      <c r="B297" s="153"/>
      <c r="C297" s="153"/>
      <c r="D297" s="153"/>
      <c r="E297" s="153"/>
      <c r="F297" s="153"/>
      <c r="G297" s="153"/>
      <c r="H297" s="153"/>
      <c r="I297" s="153"/>
      <c r="J297" s="153"/>
      <c r="K297" s="153"/>
      <c r="L297" s="153"/>
      <c r="M297" s="153"/>
      <c r="N297" s="153"/>
      <c r="O297" s="153"/>
      <c r="P297" s="153"/>
      <c r="Q297" s="153"/>
      <c r="R297" s="153"/>
      <c r="S297" s="153"/>
      <c r="T297" s="153"/>
      <c r="U297" s="153"/>
      <c r="V297" s="153"/>
      <c r="W297" s="153"/>
      <c r="X297" s="153"/>
      <c r="Y297" s="153"/>
      <c r="Z297" s="153"/>
    </row>
    <row r="298" ht="15.75" customHeight="1">
      <c r="A298" s="153"/>
      <c r="B298" s="153"/>
      <c r="C298" s="153"/>
      <c r="D298" s="153"/>
      <c r="E298" s="153"/>
      <c r="F298" s="153"/>
      <c r="G298" s="153"/>
      <c r="H298" s="153"/>
      <c r="I298" s="153"/>
      <c r="J298" s="153"/>
      <c r="K298" s="153"/>
      <c r="L298" s="153"/>
      <c r="M298" s="153"/>
      <c r="N298" s="153"/>
      <c r="O298" s="153"/>
      <c r="P298" s="153"/>
      <c r="Q298" s="153"/>
      <c r="R298" s="153"/>
      <c r="S298" s="153"/>
      <c r="T298" s="153"/>
      <c r="U298" s="153"/>
      <c r="V298" s="153"/>
      <c r="W298" s="153"/>
      <c r="X298" s="153"/>
      <c r="Y298" s="153"/>
      <c r="Z298" s="153"/>
    </row>
    <row r="299" ht="15.75" customHeight="1">
      <c r="A299" s="153"/>
      <c r="B299" s="153"/>
      <c r="C299" s="153"/>
      <c r="D299" s="153"/>
      <c r="E299" s="153"/>
      <c r="F299" s="153"/>
      <c r="G299" s="153"/>
      <c r="H299" s="153"/>
      <c r="I299" s="153"/>
      <c r="J299" s="153"/>
      <c r="K299" s="153"/>
      <c r="L299" s="153"/>
      <c r="M299" s="153"/>
      <c r="N299" s="153"/>
      <c r="O299" s="153"/>
      <c r="P299" s="153"/>
      <c r="Q299" s="153"/>
      <c r="R299" s="153"/>
      <c r="S299" s="153"/>
      <c r="T299" s="153"/>
      <c r="U299" s="153"/>
      <c r="V299" s="153"/>
      <c r="W299" s="153"/>
      <c r="X299" s="153"/>
      <c r="Y299" s="153"/>
      <c r="Z299" s="153"/>
    </row>
    <row r="300" ht="15.75" customHeight="1">
      <c r="A300" s="153"/>
      <c r="B300" s="153"/>
      <c r="C300" s="153"/>
      <c r="D300" s="153"/>
      <c r="E300" s="153"/>
      <c r="F300" s="153"/>
      <c r="G300" s="153"/>
      <c r="H300" s="153"/>
      <c r="I300" s="153"/>
      <c r="J300" s="153"/>
      <c r="K300" s="153"/>
      <c r="L300" s="153"/>
      <c r="M300" s="153"/>
      <c r="N300" s="153"/>
      <c r="O300" s="153"/>
      <c r="P300" s="153"/>
      <c r="Q300" s="153"/>
      <c r="R300" s="153"/>
      <c r="S300" s="153"/>
      <c r="T300" s="153"/>
      <c r="U300" s="153"/>
      <c r="V300" s="153"/>
      <c r="W300" s="153"/>
      <c r="X300" s="153"/>
      <c r="Y300" s="153"/>
      <c r="Z300" s="153"/>
    </row>
    <row r="301" ht="15.75" customHeight="1">
      <c r="A301" s="153"/>
      <c r="B301" s="153"/>
      <c r="C301" s="153"/>
      <c r="D301" s="153"/>
      <c r="E301" s="153"/>
      <c r="F301" s="153"/>
      <c r="G301" s="153"/>
      <c r="H301" s="153"/>
      <c r="I301" s="153"/>
      <c r="J301" s="153"/>
      <c r="K301" s="153"/>
      <c r="L301" s="153"/>
      <c r="M301" s="153"/>
      <c r="N301" s="153"/>
      <c r="O301" s="153"/>
      <c r="P301" s="153"/>
      <c r="Q301" s="153"/>
      <c r="R301" s="153"/>
      <c r="S301" s="153"/>
      <c r="T301" s="153"/>
      <c r="U301" s="153"/>
      <c r="V301" s="153"/>
      <c r="W301" s="153"/>
      <c r="X301" s="153"/>
      <c r="Y301" s="153"/>
      <c r="Z301" s="153"/>
    </row>
    <row r="302" ht="15.75" customHeight="1">
      <c r="A302" s="153"/>
      <c r="B302" s="153"/>
      <c r="C302" s="153"/>
      <c r="D302" s="153"/>
      <c r="E302" s="153"/>
      <c r="F302" s="153"/>
      <c r="G302" s="153"/>
      <c r="H302" s="153"/>
      <c r="I302" s="153"/>
      <c r="J302" s="153"/>
      <c r="K302" s="153"/>
      <c r="L302" s="153"/>
      <c r="M302" s="153"/>
      <c r="N302" s="153"/>
      <c r="O302" s="153"/>
      <c r="P302" s="153"/>
      <c r="Q302" s="153"/>
      <c r="R302" s="153"/>
      <c r="S302" s="153"/>
      <c r="T302" s="153"/>
      <c r="U302" s="153"/>
      <c r="V302" s="153"/>
      <c r="W302" s="153"/>
      <c r="X302" s="153"/>
      <c r="Y302" s="153"/>
      <c r="Z302" s="153"/>
    </row>
    <row r="303" ht="15.75" customHeight="1">
      <c r="A303" s="153"/>
      <c r="B303" s="153"/>
      <c r="C303" s="153"/>
      <c r="D303" s="153"/>
      <c r="E303" s="153"/>
      <c r="F303" s="153"/>
      <c r="G303" s="153"/>
      <c r="H303" s="153"/>
      <c r="I303" s="153"/>
      <c r="J303" s="153"/>
      <c r="K303" s="153"/>
      <c r="L303" s="153"/>
      <c r="M303" s="153"/>
      <c r="N303" s="153"/>
      <c r="O303" s="153"/>
      <c r="P303" s="153"/>
      <c r="Q303" s="153"/>
      <c r="R303" s="153"/>
      <c r="S303" s="153"/>
      <c r="T303" s="153"/>
      <c r="U303" s="153"/>
      <c r="V303" s="153"/>
      <c r="W303" s="153"/>
      <c r="X303" s="153"/>
      <c r="Y303" s="153"/>
      <c r="Z303" s="153"/>
    </row>
    <row r="304" ht="15.75" customHeight="1">
      <c r="A304" s="153"/>
      <c r="B304" s="153"/>
      <c r="C304" s="153"/>
      <c r="D304" s="153"/>
      <c r="E304" s="153"/>
      <c r="F304" s="153"/>
      <c r="G304" s="153"/>
      <c r="H304" s="153"/>
      <c r="I304" s="153"/>
      <c r="J304" s="153"/>
      <c r="K304" s="153"/>
      <c r="L304" s="153"/>
      <c r="M304" s="153"/>
      <c r="N304" s="153"/>
      <c r="O304" s="153"/>
      <c r="P304" s="153"/>
      <c r="Q304" s="153"/>
      <c r="R304" s="153"/>
      <c r="S304" s="153"/>
      <c r="T304" s="153"/>
      <c r="U304" s="153"/>
      <c r="V304" s="153"/>
      <c r="W304" s="153"/>
      <c r="X304" s="153"/>
      <c r="Y304" s="153"/>
      <c r="Z304" s="153"/>
    </row>
    <row r="305" ht="15.75" customHeight="1">
      <c r="A305" s="153"/>
      <c r="B305" s="153"/>
      <c r="C305" s="153"/>
      <c r="D305" s="153"/>
      <c r="E305" s="153"/>
      <c r="F305" s="153"/>
      <c r="G305" s="153"/>
      <c r="H305" s="153"/>
      <c r="I305" s="153"/>
      <c r="J305" s="153"/>
      <c r="K305" s="153"/>
      <c r="L305" s="153"/>
      <c r="M305" s="153"/>
      <c r="N305" s="153"/>
      <c r="O305" s="153"/>
      <c r="P305" s="153"/>
      <c r="Q305" s="153"/>
      <c r="R305" s="153"/>
      <c r="S305" s="153"/>
      <c r="T305" s="153"/>
      <c r="U305" s="153"/>
      <c r="V305" s="153"/>
      <c r="W305" s="153"/>
      <c r="X305" s="153"/>
      <c r="Y305" s="153"/>
      <c r="Z305" s="153"/>
    </row>
    <row r="306" ht="15.75" customHeight="1">
      <c r="A306" s="153"/>
      <c r="B306" s="153"/>
      <c r="C306" s="153"/>
      <c r="D306" s="153"/>
      <c r="E306" s="153"/>
      <c r="F306" s="153"/>
      <c r="G306" s="153"/>
      <c r="H306" s="153"/>
      <c r="I306" s="153"/>
      <c r="J306" s="153"/>
      <c r="K306" s="153"/>
      <c r="L306" s="153"/>
      <c r="M306" s="153"/>
      <c r="N306" s="153"/>
      <c r="O306" s="153"/>
      <c r="P306" s="153"/>
      <c r="Q306" s="153"/>
      <c r="R306" s="153"/>
      <c r="S306" s="153"/>
      <c r="T306" s="153"/>
      <c r="U306" s="153"/>
      <c r="V306" s="153"/>
      <c r="W306" s="153"/>
      <c r="X306" s="153"/>
      <c r="Y306" s="153"/>
      <c r="Z306" s="153"/>
    </row>
    <row r="307" ht="15.75" customHeight="1">
      <c r="A307" s="153"/>
      <c r="B307" s="153"/>
      <c r="C307" s="153"/>
      <c r="D307" s="153"/>
      <c r="E307" s="153"/>
      <c r="F307" s="153"/>
      <c r="G307" s="153"/>
      <c r="H307" s="153"/>
      <c r="I307" s="153"/>
      <c r="J307" s="153"/>
      <c r="K307" s="153"/>
      <c r="L307" s="153"/>
      <c r="M307" s="153"/>
      <c r="N307" s="153"/>
      <c r="O307" s="153"/>
      <c r="P307" s="153"/>
      <c r="Q307" s="153"/>
      <c r="R307" s="153"/>
      <c r="S307" s="153"/>
      <c r="T307" s="153"/>
      <c r="U307" s="153"/>
      <c r="V307" s="153"/>
      <c r="W307" s="153"/>
      <c r="X307" s="153"/>
      <c r="Y307" s="153"/>
      <c r="Z307" s="153"/>
    </row>
    <row r="308" ht="15.75" customHeight="1">
      <c r="A308" s="153"/>
      <c r="B308" s="153"/>
      <c r="C308" s="153"/>
      <c r="D308" s="153"/>
      <c r="E308" s="153"/>
      <c r="F308" s="153"/>
      <c r="G308" s="153"/>
      <c r="H308" s="153"/>
      <c r="I308" s="153"/>
      <c r="J308" s="153"/>
      <c r="K308" s="153"/>
      <c r="L308" s="153"/>
      <c r="M308" s="153"/>
      <c r="N308" s="153"/>
      <c r="O308" s="153"/>
      <c r="P308" s="153"/>
      <c r="Q308" s="153"/>
      <c r="R308" s="153"/>
      <c r="S308" s="153"/>
      <c r="T308" s="153"/>
      <c r="U308" s="153"/>
      <c r="V308" s="153"/>
      <c r="W308" s="153"/>
      <c r="X308" s="153"/>
      <c r="Y308" s="153"/>
      <c r="Z308" s="153"/>
    </row>
    <row r="309" ht="15.75" customHeight="1">
      <c r="A309" s="153"/>
      <c r="B309" s="153"/>
      <c r="C309" s="153"/>
      <c r="D309" s="153"/>
      <c r="E309" s="153"/>
      <c r="F309" s="153"/>
      <c r="G309" s="153"/>
      <c r="H309" s="153"/>
      <c r="I309" s="153"/>
      <c r="J309" s="153"/>
      <c r="K309" s="153"/>
      <c r="L309" s="153"/>
      <c r="M309" s="153"/>
      <c r="N309" s="153"/>
      <c r="O309" s="153"/>
      <c r="P309" s="153"/>
      <c r="Q309" s="153"/>
      <c r="R309" s="153"/>
      <c r="S309" s="153"/>
      <c r="T309" s="153"/>
      <c r="U309" s="153"/>
      <c r="V309" s="153"/>
      <c r="W309" s="153"/>
      <c r="X309" s="153"/>
      <c r="Y309" s="153"/>
      <c r="Z309" s="153"/>
    </row>
    <row r="310" ht="15.75" customHeight="1">
      <c r="A310" s="153"/>
      <c r="B310" s="153"/>
      <c r="C310" s="153"/>
      <c r="D310" s="153"/>
      <c r="E310" s="153"/>
      <c r="F310" s="153"/>
      <c r="G310" s="153"/>
      <c r="H310" s="153"/>
      <c r="I310" s="153"/>
      <c r="J310" s="153"/>
      <c r="K310" s="153"/>
      <c r="L310" s="153"/>
      <c r="M310" s="153"/>
      <c r="N310" s="153"/>
      <c r="O310" s="153"/>
      <c r="P310" s="153"/>
      <c r="Q310" s="153"/>
      <c r="R310" s="153"/>
      <c r="S310" s="153"/>
      <c r="T310" s="153"/>
      <c r="U310" s="153"/>
      <c r="V310" s="153"/>
      <c r="W310" s="153"/>
      <c r="X310" s="153"/>
      <c r="Y310" s="153"/>
      <c r="Z310" s="153"/>
    </row>
    <row r="311" ht="15.75" customHeight="1">
      <c r="A311" s="153"/>
      <c r="B311" s="153"/>
      <c r="C311" s="153"/>
      <c r="D311" s="153"/>
      <c r="E311" s="153"/>
      <c r="F311" s="153"/>
      <c r="G311" s="153"/>
      <c r="H311" s="153"/>
      <c r="I311" s="153"/>
      <c r="J311" s="153"/>
      <c r="K311" s="153"/>
      <c r="L311" s="153"/>
      <c r="M311" s="153"/>
      <c r="N311" s="153"/>
      <c r="O311" s="153"/>
      <c r="P311" s="153"/>
      <c r="Q311" s="153"/>
      <c r="R311" s="153"/>
      <c r="S311" s="153"/>
      <c r="T311" s="153"/>
      <c r="U311" s="153"/>
      <c r="V311" s="153"/>
      <c r="W311" s="153"/>
      <c r="X311" s="153"/>
      <c r="Y311" s="153"/>
      <c r="Z311" s="153"/>
    </row>
    <row r="312" ht="15.75" customHeight="1">
      <c r="A312" s="153"/>
      <c r="B312" s="153"/>
      <c r="C312" s="153"/>
      <c r="D312" s="153"/>
      <c r="E312" s="153"/>
      <c r="F312" s="153"/>
      <c r="G312" s="153"/>
      <c r="H312" s="153"/>
      <c r="I312" s="153"/>
      <c r="J312" s="153"/>
      <c r="K312" s="153"/>
      <c r="L312" s="153"/>
      <c r="M312" s="153"/>
      <c r="N312" s="153"/>
      <c r="O312" s="153"/>
      <c r="P312" s="153"/>
      <c r="Q312" s="153"/>
      <c r="R312" s="153"/>
      <c r="S312" s="153"/>
      <c r="T312" s="153"/>
      <c r="U312" s="153"/>
      <c r="V312" s="153"/>
      <c r="W312" s="153"/>
      <c r="X312" s="153"/>
      <c r="Y312" s="153"/>
      <c r="Z312" s="153"/>
    </row>
    <row r="313" ht="15.75" customHeight="1">
      <c r="A313" s="153"/>
      <c r="B313" s="153"/>
      <c r="C313" s="153"/>
      <c r="D313" s="153"/>
      <c r="E313" s="153"/>
      <c r="F313" s="153"/>
      <c r="G313" s="153"/>
      <c r="H313" s="153"/>
      <c r="I313" s="153"/>
      <c r="J313" s="153"/>
      <c r="K313" s="153"/>
      <c r="L313" s="153"/>
      <c r="M313" s="153"/>
      <c r="N313" s="153"/>
      <c r="O313" s="153"/>
      <c r="P313" s="153"/>
      <c r="Q313" s="153"/>
      <c r="R313" s="153"/>
      <c r="S313" s="153"/>
      <c r="T313" s="153"/>
      <c r="U313" s="153"/>
      <c r="V313" s="153"/>
      <c r="W313" s="153"/>
      <c r="X313" s="153"/>
      <c r="Y313" s="153"/>
      <c r="Z313" s="153"/>
    </row>
    <row r="314" ht="15.75" customHeight="1">
      <c r="A314" s="153"/>
      <c r="B314" s="153"/>
      <c r="C314" s="153"/>
      <c r="D314" s="153"/>
      <c r="E314" s="153"/>
      <c r="F314" s="153"/>
      <c r="G314" s="153"/>
      <c r="H314" s="153"/>
      <c r="I314" s="153"/>
      <c r="J314" s="153"/>
      <c r="K314" s="153"/>
      <c r="L314" s="153"/>
      <c r="M314" s="153"/>
      <c r="N314" s="153"/>
      <c r="O314" s="153"/>
      <c r="P314" s="153"/>
      <c r="Q314" s="153"/>
      <c r="R314" s="153"/>
      <c r="S314" s="153"/>
      <c r="T314" s="153"/>
      <c r="U314" s="153"/>
      <c r="V314" s="153"/>
      <c r="W314" s="153"/>
      <c r="X314" s="153"/>
      <c r="Y314" s="153"/>
      <c r="Z314" s="153"/>
    </row>
    <row r="315" ht="15.75" customHeight="1">
      <c r="A315" s="153"/>
      <c r="B315" s="153"/>
      <c r="C315" s="153"/>
      <c r="D315" s="153"/>
      <c r="E315" s="153"/>
      <c r="F315" s="153"/>
      <c r="G315" s="153"/>
      <c r="H315" s="153"/>
      <c r="I315" s="153"/>
      <c r="J315" s="153"/>
      <c r="K315" s="153"/>
      <c r="L315" s="153"/>
      <c r="M315" s="153"/>
      <c r="N315" s="153"/>
      <c r="O315" s="153"/>
      <c r="P315" s="153"/>
      <c r="Q315" s="153"/>
      <c r="R315" s="153"/>
      <c r="S315" s="153"/>
      <c r="T315" s="153"/>
      <c r="U315" s="153"/>
      <c r="V315" s="153"/>
      <c r="W315" s="153"/>
      <c r="X315" s="153"/>
      <c r="Y315" s="153"/>
      <c r="Z315" s="153"/>
    </row>
    <row r="316" ht="15.75" customHeight="1">
      <c r="A316" s="153"/>
      <c r="B316" s="153"/>
      <c r="C316" s="153"/>
      <c r="D316" s="153"/>
      <c r="E316" s="153"/>
      <c r="F316" s="153"/>
      <c r="G316" s="153"/>
      <c r="H316" s="153"/>
      <c r="I316" s="153"/>
      <c r="J316" s="153"/>
      <c r="K316" s="153"/>
      <c r="L316" s="153"/>
      <c r="M316" s="153"/>
      <c r="N316" s="153"/>
      <c r="O316" s="153"/>
      <c r="P316" s="153"/>
      <c r="Q316" s="153"/>
      <c r="R316" s="153"/>
      <c r="S316" s="153"/>
      <c r="T316" s="153"/>
      <c r="U316" s="153"/>
      <c r="V316" s="153"/>
      <c r="W316" s="153"/>
      <c r="X316" s="153"/>
      <c r="Y316" s="153"/>
      <c r="Z316" s="153"/>
    </row>
    <row r="317" ht="15.75" customHeight="1">
      <c r="A317" s="153"/>
      <c r="B317" s="153"/>
      <c r="C317" s="153"/>
      <c r="D317" s="153"/>
      <c r="E317" s="153"/>
      <c r="F317" s="153"/>
      <c r="G317" s="153"/>
      <c r="H317" s="153"/>
      <c r="I317" s="153"/>
      <c r="J317" s="153"/>
      <c r="K317" s="153"/>
      <c r="L317" s="153"/>
      <c r="M317" s="153"/>
      <c r="N317" s="153"/>
      <c r="O317" s="153"/>
      <c r="P317" s="153"/>
      <c r="Q317" s="153"/>
      <c r="R317" s="153"/>
      <c r="S317" s="153"/>
      <c r="T317" s="153"/>
      <c r="U317" s="153"/>
      <c r="V317" s="153"/>
      <c r="W317" s="153"/>
      <c r="X317" s="153"/>
      <c r="Y317" s="153"/>
      <c r="Z317" s="153"/>
    </row>
    <row r="318" ht="15.75" customHeight="1">
      <c r="A318" s="153"/>
      <c r="B318" s="153"/>
      <c r="C318" s="153"/>
      <c r="D318" s="153"/>
      <c r="E318" s="153"/>
      <c r="F318" s="153"/>
      <c r="G318" s="153"/>
      <c r="H318" s="153"/>
      <c r="I318" s="153"/>
      <c r="J318" s="153"/>
      <c r="K318" s="153"/>
      <c r="L318" s="153"/>
      <c r="M318" s="153"/>
      <c r="N318" s="153"/>
      <c r="O318" s="153"/>
      <c r="P318" s="153"/>
      <c r="Q318" s="153"/>
      <c r="R318" s="153"/>
      <c r="S318" s="153"/>
      <c r="T318" s="153"/>
      <c r="U318" s="153"/>
      <c r="V318" s="153"/>
      <c r="W318" s="153"/>
      <c r="X318" s="153"/>
      <c r="Y318" s="153"/>
      <c r="Z318" s="153"/>
    </row>
    <row r="319" ht="15.75" customHeight="1">
      <c r="A319" s="153"/>
      <c r="B319" s="153"/>
      <c r="C319" s="153"/>
      <c r="D319" s="153"/>
      <c r="E319" s="153"/>
      <c r="F319" s="153"/>
      <c r="G319" s="153"/>
      <c r="H319" s="153"/>
      <c r="I319" s="153"/>
      <c r="J319" s="153"/>
      <c r="K319" s="153"/>
      <c r="L319" s="153"/>
      <c r="M319" s="153"/>
      <c r="N319" s="153"/>
      <c r="O319" s="153"/>
      <c r="P319" s="153"/>
      <c r="Q319" s="153"/>
      <c r="R319" s="153"/>
      <c r="S319" s="153"/>
      <c r="T319" s="153"/>
      <c r="U319" s="153"/>
      <c r="V319" s="153"/>
      <c r="W319" s="153"/>
      <c r="X319" s="153"/>
      <c r="Y319" s="153"/>
      <c r="Z319" s="153"/>
    </row>
    <row r="320" ht="15.75" customHeight="1">
      <c r="A320" s="153"/>
      <c r="B320" s="153"/>
      <c r="C320" s="153"/>
      <c r="D320" s="153"/>
      <c r="E320" s="153"/>
      <c r="F320" s="153"/>
      <c r="G320" s="153"/>
      <c r="H320" s="153"/>
      <c r="I320" s="153"/>
      <c r="J320" s="153"/>
      <c r="K320" s="153"/>
      <c r="L320" s="153"/>
      <c r="M320" s="153"/>
      <c r="N320" s="153"/>
      <c r="O320" s="153"/>
      <c r="P320" s="153"/>
      <c r="Q320" s="153"/>
      <c r="R320" s="153"/>
      <c r="S320" s="153"/>
      <c r="T320" s="153"/>
      <c r="U320" s="153"/>
      <c r="V320" s="153"/>
      <c r="W320" s="153"/>
      <c r="X320" s="153"/>
      <c r="Y320" s="153"/>
      <c r="Z320" s="153"/>
    </row>
    <row r="321" ht="15.75" customHeight="1">
      <c r="A321" s="153"/>
      <c r="B321" s="153"/>
      <c r="C321" s="153"/>
      <c r="D321" s="153"/>
      <c r="E321" s="153"/>
      <c r="F321" s="153"/>
      <c r="G321" s="153"/>
      <c r="H321" s="153"/>
      <c r="I321" s="153"/>
      <c r="J321" s="153"/>
      <c r="K321" s="153"/>
      <c r="L321" s="153"/>
      <c r="M321" s="153"/>
      <c r="N321" s="153"/>
      <c r="O321" s="153"/>
      <c r="P321" s="153"/>
      <c r="Q321" s="153"/>
      <c r="R321" s="153"/>
      <c r="S321" s="153"/>
      <c r="T321" s="153"/>
      <c r="U321" s="153"/>
      <c r="V321" s="153"/>
      <c r="W321" s="153"/>
      <c r="X321" s="153"/>
      <c r="Y321" s="153"/>
      <c r="Z321" s="153"/>
    </row>
    <row r="322" ht="15.75" customHeight="1">
      <c r="A322" s="153"/>
      <c r="B322" s="153"/>
      <c r="C322" s="153"/>
      <c r="D322" s="153"/>
      <c r="E322" s="153"/>
      <c r="F322" s="153"/>
      <c r="G322" s="153"/>
      <c r="H322" s="153"/>
      <c r="I322" s="153"/>
      <c r="J322" s="153"/>
      <c r="K322" s="153"/>
      <c r="L322" s="153"/>
      <c r="M322" s="153"/>
      <c r="N322" s="153"/>
      <c r="O322" s="153"/>
      <c r="P322" s="153"/>
      <c r="Q322" s="153"/>
      <c r="R322" s="153"/>
      <c r="S322" s="153"/>
      <c r="T322" s="153"/>
      <c r="U322" s="153"/>
      <c r="V322" s="153"/>
      <c r="W322" s="153"/>
      <c r="X322" s="153"/>
      <c r="Y322" s="153"/>
      <c r="Z322" s="153"/>
    </row>
    <row r="323" ht="15.75" customHeight="1">
      <c r="A323" s="153"/>
      <c r="B323" s="153"/>
      <c r="C323" s="153"/>
      <c r="D323" s="153"/>
      <c r="E323" s="153"/>
      <c r="F323" s="153"/>
      <c r="G323" s="153"/>
      <c r="H323" s="153"/>
      <c r="I323" s="153"/>
      <c r="J323" s="153"/>
      <c r="K323" s="153"/>
      <c r="L323" s="153"/>
      <c r="M323" s="153"/>
      <c r="N323" s="153"/>
      <c r="O323" s="153"/>
      <c r="P323" s="153"/>
      <c r="Q323" s="153"/>
      <c r="R323" s="153"/>
      <c r="S323" s="153"/>
      <c r="T323" s="153"/>
      <c r="U323" s="153"/>
      <c r="V323" s="153"/>
      <c r="W323" s="153"/>
      <c r="X323" s="153"/>
      <c r="Y323" s="153"/>
      <c r="Z323" s="153"/>
    </row>
    <row r="324" ht="15.75" customHeight="1">
      <c r="A324" s="153"/>
      <c r="B324" s="153"/>
      <c r="C324" s="153"/>
      <c r="D324" s="153"/>
      <c r="E324" s="153"/>
      <c r="F324" s="153"/>
      <c r="G324" s="153"/>
      <c r="H324" s="153"/>
      <c r="I324" s="153"/>
      <c r="J324" s="153"/>
      <c r="K324" s="153"/>
      <c r="L324" s="153"/>
      <c r="M324" s="153"/>
      <c r="N324" s="153"/>
      <c r="O324" s="153"/>
      <c r="P324" s="153"/>
      <c r="Q324" s="153"/>
      <c r="R324" s="153"/>
      <c r="S324" s="153"/>
      <c r="T324" s="153"/>
      <c r="U324" s="153"/>
      <c r="V324" s="153"/>
      <c r="W324" s="153"/>
      <c r="X324" s="153"/>
      <c r="Y324" s="153"/>
      <c r="Z324" s="153"/>
    </row>
    <row r="325" ht="15.75" customHeight="1">
      <c r="A325" s="153"/>
      <c r="B325" s="153"/>
      <c r="C325" s="153"/>
      <c r="D325" s="153"/>
      <c r="E325" s="153"/>
      <c r="F325" s="153"/>
      <c r="G325" s="153"/>
      <c r="H325" s="153"/>
      <c r="I325" s="153"/>
      <c r="J325" s="153"/>
      <c r="K325" s="153"/>
      <c r="L325" s="153"/>
      <c r="M325" s="153"/>
      <c r="N325" s="153"/>
      <c r="O325" s="153"/>
      <c r="P325" s="153"/>
      <c r="Q325" s="153"/>
      <c r="R325" s="153"/>
      <c r="S325" s="153"/>
      <c r="T325" s="153"/>
      <c r="U325" s="153"/>
      <c r="V325" s="153"/>
      <c r="W325" s="153"/>
      <c r="X325" s="153"/>
      <c r="Y325" s="153"/>
      <c r="Z325" s="153"/>
    </row>
    <row r="326" ht="15.75" customHeight="1">
      <c r="A326" s="153"/>
      <c r="B326" s="153"/>
      <c r="C326" s="153"/>
      <c r="D326" s="153"/>
      <c r="E326" s="153"/>
      <c r="F326" s="153"/>
      <c r="G326" s="153"/>
      <c r="H326" s="153"/>
      <c r="I326" s="153"/>
      <c r="J326" s="153"/>
      <c r="K326" s="153"/>
      <c r="L326" s="153"/>
      <c r="M326" s="153"/>
      <c r="N326" s="153"/>
      <c r="O326" s="153"/>
      <c r="P326" s="153"/>
      <c r="Q326" s="153"/>
      <c r="R326" s="153"/>
      <c r="S326" s="153"/>
      <c r="T326" s="153"/>
      <c r="U326" s="153"/>
      <c r="V326" s="153"/>
      <c r="W326" s="153"/>
      <c r="X326" s="153"/>
      <c r="Y326" s="153"/>
      <c r="Z326" s="153"/>
    </row>
    <row r="327" ht="15.75" customHeight="1">
      <c r="A327" s="153"/>
      <c r="B327" s="153"/>
      <c r="C327" s="153"/>
      <c r="D327" s="153"/>
      <c r="E327" s="153"/>
      <c r="F327" s="153"/>
      <c r="G327" s="153"/>
      <c r="H327" s="153"/>
      <c r="I327" s="153"/>
      <c r="J327" s="153"/>
      <c r="K327" s="153"/>
      <c r="L327" s="153"/>
      <c r="M327" s="153"/>
      <c r="N327" s="153"/>
      <c r="O327" s="153"/>
      <c r="P327" s="153"/>
      <c r="Q327" s="153"/>
      <c r="R327" s="153"/>
      <c r="S327" s="153"/>
      <c r="T327" s="153"/>
      <c r="U327" s="153"/>
      <c r="V327" s="153"/>
      <c r="W327" s="153"/>
      <c r="X327" s="153"/>
      <c r="Y327" s="153"/>
      <c r="Z327" s="153"/>
    </row>
    <row r="328" ht="15.75" customHeight="1">
      <c r="A328" s="153"/>
      <c r="B328" s="153"/>
      <c r="C328" s="153"/>
      <c r="D328" s="153"/>
      <c r="E328" s="153"/>
      <c r="F328" s="153"/>
      <c r="G328" s="153"/>
      <c r="H328" s="153"/>
      <c r="I328" s="153"/>
      <c r="J328" s="153"/>
      <c r="K328" s="153"/>
      <c r="L328" s="153"/>
      <c r="M328" s="153"/>
      <c r="N328" s="153"/>
      <c r="O328" s="153"/>
      <c r="P328" s="153"/>
      <c r="Q328" s="153"/>
      <c r="R328" s="153"/>
      <c r="S328" s="153"/>
      <c r="T328" s="153"/>
      <c r="U328" s="153"/>
      <c r="V328" s="153"/>
      <c r="W328" s="153"/>
      <c r="X328" s="153"/>
      <c r="Y328" s="153"/>
      <c r="Z328" s="153"/>
    </row>
    <row r="329" ht="15.75" customHeight="1">
      <c r="A329" s="153"/>
      <c r="B329" s="153"/>
      <c r="C329" s="153"/>
      <c r="D329" s="153"/>
      <c r="E329" s="153"/>
      <c r="F329" s="153"/>
      <c r="G329" s="153"/>
      <c r="H329" s="153"/>
      <c r="I329" s="153"/>
      <c r="J329" s="153"/>
      <c r="K329" s="153"/>
      <c r="L329" s="153"/>
      <c r="M329" s="153"/>
      <c r="N329" s="153"/>
      <c r="O329" s="153"/>
      <c r="P329" s="153"/>
      <c r="Q329" s="153"/>
      <c r="R329" s="153"/>
      <c r="S329" s="153"/>
      <c r="T329" s="153"/>
      <c r="U329" s="153"/>
      <c r="V329" s="153"/>
      <c r="W329" s="153"/>
      <c r="X329" s="153"/>
      <c r="Y329" s="153"/>
      <c r="Z329" s="153"/>
    </row>
    <row r="330" ht="15.75" customHeight="1">
      <c r="A330" s="153"/>
      <c r="B330" s="153"/>
      <c r="C330" s="153"/>
      <c r="D330" s="153"/>
      <c r="E330" s="153"/>
      <c r="F330" s="153"/>
      <c r="G330" s="153"/>
      <c r="H330" s="153"/>
      <c r="I330" s="153"/>
      <c r="J330" s="153"/>
      <c r="K330" s="153"/>
      <c r="L330" s="153"/>
      <c r="M330" s="153"/>
      <c r="N330" s="153"/>
      <c r="O330" s="153"/>
      <c r="P330" s="153"/>
      <c r="Q330" s="153"/>
      <c r="R330" s="153"/>
      <c r="S330" s="153"/>
      <c r="T330" s="153"/>
      <c r="U330" s="153"/>
      <c r="V330" s="153"/>
      <c r="W330" s="153"/>
      <c r="X330" s="153"/>
      <c r="Y330" s="153"/>
      <c r="Z330" s="153"/>
    </row>
    <row r="331" ht="15.75" customHeight="1">
      <c r="A331" s="153"/>
      <c r="B331" s="153"/>
      <c r="C331" s="153"/>
      <c r="D331" s="153"/>
      <c r="E331" s="153"/>
      <c r="F331" s="153"/>
      <c r="G331" s="153"/>
      <c r="H331" s="153"/>
      <c r="I331" s="153"/>
      <c r="J331" s="153"/>
      <c r="K331" s="153"/>
      <c r="L331" s="153"/>
      <c r="M331" s="153"/>
      <c r="N331" s="153"/>
      <c r="O331" s="153"/>
      <c r="P331" s="153"/>
      <c r="Q331" s="153"/>
      <c r="R331" s="153"/>
      <c r="S331" s="153"/>
      <c r="T331" s="153"/>
      <c r="U331" s="153"/>
      <c r="V331" s="153"/>
      <c r="W331" s="153"/>
      <c r="X331" s="153"/>
      <c r="Y331" s="153"/>
      <c r="Z331" s="153"/>
    </row>
    <row r="332" ht="15.75" customHeight="1">
      <c r="A332" s="153"/>
      <c r="B332" s="153"/>
      <c r="C332" s="153"/>
      <c r="D332" s="153"/>
      <c r="E332" s="153"/>
      <c r="F332" s="153"/>
      <c r="G332" s="153"/>
      <c r="H332" s="153"/>
      <c r="I332" s="153"/>
      <c r="J332" s="153"/>
      <c r="K332" s="153"/>
      <c r="L332" s="153"/>
      <c r="M332" s="153"/>
      <c r="N332" s="153"/>
      <c r="O332" s="153"/>
      <c r="P332" s="153"/>
      <c r="Q332" s="153"/>
      <c r="R332" s="153"/>
      <c r="S332" s="153"/>
      <c r="T332" s="153"/>
      <c r="U332" s="153"/>
      <c r="V332" s="153"/>
      <c r="W332" s="153"/>
      <c r="X332" s="153"/>
      <c r="Y332" s="153"/>
      <c r="Z332" s="153"/>
    </row>
    <row r="333" ht="15.75" customHeight="1">
      <c r="A333" s="153"/>
      <c r="B333" s="153"/>
      <c r="C333" s="153"/>
      <c r="D333" s="153"/>
      <c r="E333" s="153"/>
      <c r="F333" s="153"/>
      <c r="G333" s="153"/>
      <c r="H333" s="153"/>
      <c r="I333" s="153"/>
      <c r="J333" s="153"/>
      <c r="K333" s="153"/>
      <c r="L333" s="153"/>
      <c r="M333" s="153"/>
      <c r="N333" s="153"/>
      <c r="O333" s="153"/>
      <c r="P333" s="153"/>
      <c r="Q333" s="153"/>
      <c r="R333" s="153"/>
      <c r="S333" s="153"/>
      <c r="T333" s="153"/>
      <c r="U333" s="153"/>
      <c r="V333" s="153"/>
      <c r="W333" s="153"/>
      <c r="X333" s="153"/>
      <c r="Y333" s="153"/>
      <c r="Z333" s="153"/>
    </row>
    <row r="334" ht="15.75" customHeight="1">
      <c r="A334" s="153"/>
      <c r="B334" s="153"/>
      <c r="C334" s="153"/>
      <c r="D334" s="153"/>
      <c r="E334" s="153"/>
      <c r="F334" s="153"/>
      <c r="G334" s="153"/>
      <c r="H334" s="153"/>
      <c r="I334" s="153"/>
      <c r="J334" s="153"/>
      <c r="K334" s="153"/>
      <c r="L334" s="153"/>
      <c r="M334" s="153"/>
      <c r="N334" s="153"/>
      <c r="O334" s="153"/>
      <c r="P334" s="153"/>
      <c r="Q334" s="153"/>
      <c r="R334" s="153"/>
      <c r="S334" s="153"/>
      <c r="T334" s="153"/>
      <c r="U334" s="153"/>
      <c r="V334" s="153"/>
      <c r="W334" s="153"/>
      <c r="X334" s="153"/>
      <c r="Y334" s="153"/>
      <c r="Z334" s="153"/>
    </row>
    <row r="335" ht="15.75" customHeight="1">
      <c r="A335" s="153"/>
      <c r="B335" s="153"/>
      <c r="C335" s="153"/>
      <c r="D335" s="153"/>
      <c r="E335" s="153"/>
      <c r="F335" s="153"/>
      <c r="G335" s="153"/>
      <c r="H335" s="153"/>
      <c r="I335" s="153"/>
      <c r="J335" s="153"/>
      <c r="K335" s="153"/>
      <c r="L335" s="153"/>
      <c r="M335" s="153"/>
      <c r="N335" s="153"/>
      <c r="O335" s="153"/>
      <c r="P335" s="153"/>
      <c r="Q335" s="153"/>
      <c r="R335" s="153"/>
      <c r="S335" s="153"/>
      <c r="T335" s="153"/>
      <c r="U335" s="153"/>
      <c r="V335" s="153"/>
      <c r="W335" s="153"/>
      <c r="X335" s="153"/>
      <c r="Y335" s="153"/>
      <c r="Z335" s="153"/>
    </row>
    <row r="336" ht="15.75" customHeight="1">
      <c r="A336" s="153"/>
      <c r="B336" s="153"/>
      <c r="C336" s="153"/>
      <c r="D336" s="153"/>
      <c r="E336" s="153"/>
      <c r="F336" s="153"/>
      <c r="G336" s="153"/>
      <c r="H336" s="153"/>
      <c r="I336" s="153"/>
      <c r="J336" s="153"/>
      <c r="K336" s="153"/>
      <c r="L336" s="153"/>
      <c r="M336" s="153"/>
      <c r="N336" s="153"/>
      <c r="O336" s="153"/>
      <c r="P336" s="153"/>
      <c r="Q336" s="153"/>
      <c r="R336" s="153"/>
      <c r="S336" s="153"/>
      <c r="T336" s="153"/>
      <c r="U336" s="153"/>
      <c r="V336" s="153"/>
      <c r="W336" s="153"/>
      <c r="X336" s="153"/>
      <c r="Y336" s="153"/>
      <c r="Z336" s="153"/>
    </row>
    <row r="337" ht="15.75" customHeight="1">
      <c r="A337" s="153"/>
      <c r="B337" s="153"/>
      <c r="C337" s="153"/>
      <c r="D337" s="153"/>
      <c r="E337" s="153"/>
      <c r="F337" s="153"/>
      <c r="G337" s="153"/>
      <c r="H337" s="153"/>
      <c r="I337" s="153"/>
      <c r="J337" s="153"/>
      <c r="K337" s="153"/>
      <c r="L337" s="153"/>
      <c r="M337" s="153"/>
      <c r="N337" s="153"/>
      <c r="O337" s="153"/>
      <c r="P337" s="153"/>
      <c r="Q337" s="153"/>
      <c r="R337" s="153"/>
      <c r="S337" s="153"/>
      <c r="T337" s="153"/>
      <c r="U337" s="153"/>
      <c r="V337" s="153"/>
      <c r="W337" s="153"/>
      <c r="X337" s="153"/>
      <c r="Y337" s="153"/>
      <c r="Z337" s="153"/>
    </row>
    <row r="338" ht="15.75" customHeight="1">
      <c r="A338" s="153"/>
      <c r="B338" s="153"/>
      <c r="C338" s="153"/>
      <c r="D338" s="153"/>
      <c r="E338" s="153"/>
      <c r="F338" s="153"/>
      <c r="G338" s="153"/>
      <c r="H338" s="153"/>
      <c r="I338" s="153"/>
      <c r="J338" s="153"/>
      <c r="K338" s="153"/>
      <c r="L338" s="153"/>
      <c r="M338" s="153"/>
      <c r="N338" s="153"/>
      <c r="O338" s="153"/>
      <c r="P338" s="153"/>
      <c r="Q338" s="153"/>
      <c r="R338" s="153"/>
      <c r="S338" s="153"/>
      <c r="T338" s="153"/>
      <c r="U338" s="153"/>
      <c r="V338" s="153"/>
      <c r="W338" s="153"/>
      <c r="X338" s="153"/>
      <c r="Y338" s="153"/>
      <c r="Z338" s="153"/>
    </row>
    <row r="339" ht="15.75" customHeight="1">
      <c r="A339" s="153"/>
      <c r="B339" s="153"/>
      <c r="C339" s="153"/>
      <c r="D339" s="153"/>
      <c r="E339" s="153"/>
      <c r="F339" s="153"/>
      <c r="G339" s="153"/>
      <c r="H339" s="153"/>
      <c r="I339" s="153"/>
      <c r="J339" s="153"/>
      <c r="K339" s="153"/>
      <c r="L339" s="153"/>
      <c r="M339" s="153"/>
      <c r="N339" s="153"/>
      <c r="O339" s="153"/>
      <c r="P339" s="153"/>
      <c r="Q339" s="153"/>
      <c r="R339" s="153"/>
      <c r="S339" s="153"/>
      <c r="T339" s="153"/>
      <c r="U339" s="153"/>
      <c r="V339" s="153"/>
      <c r="W339" s="153"/>
      <c r="X339" s="153"/>
      <c r="Y339" s="153"/>
      <c r="Z339" s="153"/>
    </row>
    <row r="340" ht="15.75" customHeight="1">
      <c r="A340" s="153"/>
      <c r="B340" s="153"/>
      <c r="C340" s="153"/>
      <c r="D340" s="153"/>
      <c r="E340" s="153"/>
      <c r="F340" s="153"/>
      <c r="G340" s="153"/>
      <c r="H340" s="153"/>
      <c r="I340" s="153"/>
      <c r="J340" s="153"/>
      <c r="K340" s="153"/>
      <c r="L340" s="153"/>
      <c r="M340" s="153"/>
      <c r="N340" s="153"/>
      <c r="O340" s="153"/>
      <c r="P340" s="153"/>
      <c r="Q340" s="153"/>
      <c r="R340" s="153"/>
      <c r="S340" s="153"/>
      <c r="T340" s="153"/>
      <c r="U340" s="153"/>
      <c r="V340" s="153"/>
      <c r="W340" s="153"/>
      <c r="X340" s="153"/>
      <c r="Y340" s="153"/>
      <c r="Z340" s="153"/>
    </row>
    <row r="341" ht="15.75" customHeight="1">
      <c r="A341" s="153"/>
      <c r="B341" s="153"/>
      <c r="C341" s="153"/>
      <c r="D341" s="153"/>
      <c r="E341" s="153"/>
      <c r="F341" s="153"/>
      <c r="G341" s="153"/>
      <c r="H341" s="153"/>
      <c r="I341" s="153"/>
      <c r="J341" s="153"/>
      <c r="K341" s="153"/>
      <c r="L341" s="153"/>
      <c r="M341" s="153"/>
      <c r="N341" s="153"/>
      <c r="O341" s="153"/>
      <c r="P341" s="153"/>
      <c r="Q341" s="153"/>
      <c r="R341" s="153"/>
      <c r="S341" s="153"/>
      <c r="T341" s="153"/>
      <c r="U341" s="153"/>
      <c r="V341" s="153"/>
      <c r="W341" s="153"/>
      <c r="X341" s="153"/>
      <c r="Y341" s="153"/>
      <c r="Z341" s="153"/>
    </row>
    <row r="342" ht="15.75" customHeight="1">
      <c r="A342" s="153"/>
      <c r="B342" s="153"/>
      <c r="C342" s="153"/>
      <c r="D342" s="153"/>
      <c r="E342" s="153"/>
      <c r="F342" s="153"/>
      <c r="G342" s="153"/>
      <c r="H342" s="153"/>
      <c r="I342" s="153"/>
      <c r="J342" s="153"/>
      <c r="K342" s="153"/>
      <c r="L342" s="153"/>
      <c r="M342" s="153"/>
      <c r="N342" s="153"/>
      <c r="O342" s="153"/>
      <c r="P342" s="153"/>
      <c r="Q342" s="153"/>
      <c r="R342" s="153"/>
      <c r="S342" s="153"/>
      <c r="T342" s="153"/>
      <c r="U342" s="153"/>
      <c r="V342" s="153"/>
      <c r="W342" s="153"/>
      <c r="X342" s="153"/>
      <c r="Y342" s="153"/>
      <c r="Z342" s="153"/>
    </row>
    <row r="343" ht="15.75" customHeight="1">
      <c r="A343" s="153"/>
      <c r="B343" s="153"/>
      <c r="C343" s="153"/>
      <c r="D343" s="153"/>
      <c r="E343" s="153"/>
      <c r="F343" s="153"/>
      <c r="G343" s="153"/>
      <c r="H343" s="153"/>
      <c r="I343" s="153"/>
      <c r="J343" s="153"/>
      <c r="K343" s="153"/>
      <c r="L343" s="153"/>
      <c r="M343" s="153"/>
      <c r="N343" s="153"/>
      <c r="O343" s="153"/>
      <c r="P343" s="153"/>
      <c r="Q343" s="153"/>
      <c r="R343" s="153"/>
      <c r="S343" s="153"/>
      <c r="T343" s="153"/>
      <c r="U343" s="153"/>
      <c r="V343" s="153"/>
      <c r="W343" s="153"/>
      <c r="X343" s="153"/>
      <c r="Y343" s="153"/>
      <c r="Z343" s="153"/>
    </row>
    <row r="344" ht="15.75" customHeight="1">
      <c r="A344" s="153"/>
      <c r="B344" s="153"/>
      <c r="C344" s="153"/>
      <c r="D344" s="153"/>
      <c r="E344" s="153"/>
      <c r="F344" s="153"/>
      <c r="G344" s="153"/>
      <c r="H344" s="153"/>
      <c r="I344" s="153"/>
      <c r="J344" s="153"/>
      <c r="K344" s="153"/>
      <c r="L344" s="153"/>
      <c r="M344" s="153"/>
      <c r="N344" s="153"/>
      <c r="O344" s="153"/>
      <c r="P344" s="153"/>
      <c r="Q344" s="153"/>
      <c r="R344" s="153"/>
      <c r="S344" s="153"/>
      <c r="T344" s="153"/>
      <c r="U344" s="153"/>
      <c r="V344" s="153"/>
      <c r="W344" s="153"/>
      <c r="X344" s="153"/>
      <c r="Y344" s="153"/>
      <c r="Z344" s="153"/>
    </row>
    <row r="345" ht="15.75" customHeight="1">
      <c r="A345" s="153"/>
      <c r="B345" s="153"/>
      <c r="C345" s="153"/>
      <c r="D345" s="153"/>
      <c r="E345" s="153"/>
      <c r="F345" s="153"/>
      <c r="G345" s="153"/>
      <c r="H345" s="153"/>
      <c r="I345" s="153"/>
      <c r="J345" s="153"/>
      <c r="K345" s="153"/>
      <c r="L345" s="153"/>
      <c r="M345" s="153"/>
      <c r="N345" s="153"/>
      <c r="O345" s="153"/>
      <c r="P345" s="153"/>
      <c r="Q345" s="153"/>
      <c r="R345" s="153"/>
      <c r="S345" s="153"/>
      <c r="T345" s="153"/>
      <c r="U345" s="153"/>
      <c r="V345" s="153"/>
      <c r="W345" s="153"/>
      <c r="X345" s="153"/>
      <c r="Y345" s="153"/>
      <c r="Z345" s="153"/>
    </row>
    <row r="346" ht="15.75" customHeight="1">
      <c r="A346" s="153"/>
      <c r="B346" s="153"/>
      <c r="C346" s="153"/>
      <c r="D346" s="153"/>
      <c r="E346" s="153"/>
      <c r="F346" s="153"/>
      <c r="G346" s="153"/>
      <c r="H346" s="153"/>
      <c r="I346" s="153"/>
      <c r="J346" s="153"/>
      <c r="K346" s="153"/>
      <c r="L346" s="153"/>
      <c r="M346" s="153"/>
      <c r="N346" s="153"/>
      <c r="O346" s="153"/>
      <c r="P346" s="153"/>
      <c r="Q346" s="153"/>
      <c r="R346" s="153"/>
      <c r="S346" s="153"/>
      <c r="T346" s="153"/>
      <c r="U346" s="153"/>
      <c r="V346" s="153"/>
      <c r="W346" s="153"/>
      <c r="X346" s="153"/>
      <c r="Y346" s="153"/>
      <c r="Z346" s="153"/>
    </row>
    <row r="347" ht="15.75" customHeight="1">
      <c r="A347" s="153"/>
      <c r="B347" s="153"/>
      <c r="C347" s="153"/>
      <c r="D347" s="153"/>
      <c r="E347" s="153"/>
      <c r="F347" s="153"/>
      <c r="G347" s="153"/>
      <c r="H347" s="153"/>
      <c r="I347" s="153"/>
      <c r="J347" s="153"/>
      <c r="K347" s="153"/>
      <c r="L347" s="153"/>
      <c r="M347" s="153"/>
      <c r="N347" s="153"/>
      <c r="O347" s="153"/>
      <c r="P347" s="153"/>
      <c r="Q347" s="153"/>
      <c r="R347" s="153"/>
      <c r="S347" s="153"/>
      <c r="T347" s="153"/>
      <c r="U347" s="153"/>
      <c r="V347" s="153"/>
      <c r="W347" s="153"/>
      <c r="X347" s="153"/>
      <c r="Y347" s="153"/>
      <c r="Z347" s="153"/>
    </row>
    <row r="348" ht="15.75" customHeight="1">
      <c r="A348" s="153"/>
      <c r="B348" s="153"/>
      <c r="C348" s="153"/>
      <c r="D348" s="153"/>
      <c r="E348" s="153"/>
      <c r="F348" s="153"/>
      <c r="G348" s="153"/>
      <c r="H348" s="153"/>
      <c r="I348" s="153"/>
      <c r="J348" s="153"/>
      <c r="K348" s="153"/>
      <c r="L348" s="153"/>
      <c r="M348" s="153"/>
      <c r="N348" s="153"/>
      <c r="O348" s="153"/>
      <c r="P348" s="153"/>
      <c r="Q348" s="153"/>
      <c r="R348" s="153"/>
      <c r="S348" s="153"/>
      <c r="T348" s="153"/>
      <c r="U348" s="153"/>
      <c r="V348" s="153"/>
      <c r="W348" s="153"/>
      <c r="X348" s="153"/>
      <c r="Y348" s="153"/>
      <c r="Z348" s="153"/>
    </row>
    <row r="349" ht="15.75" customHeight="1">
      <c r="A349" s="153"/>
      <c r="B349" s="153"/>
      <c r="C349" s="153"/>
      <c r="D349" s="153"/>
      <c r="E349" s="153"/>
      <c r="F349" s="153"/>
      <c r="G349" s="153"/>
      <c r="H349" s="153"/>
      <c r="I349" s="153"/>
      <c r="J349" s="153"/>
      <c r="K349" s="153"/>
      <c r="L349" s="153"/>
      <c r="M349" s="153"/>
      <c r="N349" s="153"/>
      <c r="O349" s="153"/>
      <c r="P349" s="153"/>
      <c r="Q349" s="153"/>
      <c r="R349" s="153"/>
      <c r="S349" s="153"/>
      <c r="T349" s="153"/>
      <c r="U349" s="153"/>
      <c r="V349" s="153"/>
      <c r="W349" s="153"/>
      <c r="X349" s="153"/>
      <c r="Y349" s="153"/>
      <c r="Z349" s="153"/>
    </row>
    <row r="350" ht="15.75" customHeight="1">
      <c r="A350" s="153"/>
      <c r="B350" s="153"/>
      <c r="C350" s="153"/>
      <c r="D350" s="153"/>
      <c r="E350" s="153"/>
      <c r="F350" s="153"/>
      <c r="G350" s="153"/>
      <c r="H350" s="153"/>
      <c r="I350" s="153"/>
      <c r="J350" s="153"/>
      <c r="K350" s="153"/>
      <c r="L350" s="153"/>
      <c r="M350" s="153"/>
      <c r="N350" s="153"/>
      <c r="O350" s="153"/>
      <c r="P350" s="153"/>
      <c r="Q350" s="153"/>
      <c r="R350" s="153"/>
      <c r="S350" s="153"/>
      <c r="T350" s="153"/>
      <c r="U350" s="153"/>
      <c r="V350" s="153"/>
      <c r="W350" s="153"/>
      <c r="X350" s="153"/>
      <c r="Y350" s="153"/>
      <c r="Z350" s="153"/>
    </row>
    <row r="351" ht="15.75" customHeight="1">
      <c r="A351" s="153"/>
      <c r="B351" s="153"/>
      <c r="C351" s="153"/>
      <c r="D351" s="153"/>
      <c r="E351" s="153"/>
      <c r="F351" s="153"/>
      <c r="G351" s="153"/>
      <c r="H351" s="153"/>
      <c r="I351" s="153"/>
      <c r="J351" s="153"/>
      <c r="K351" s="153"/>
      <c r="L351" s="153"/>
      <c r="M351" s="153"/>
      <c r="N351" s="153"/>
      <c r="O351" s="153"/>
      <c r="P351" s="153"/>
      <c r="Q351" s="153"/>
      <c r="R351" s="153"/>
      <c r="S351" s="153"/>
      <c r="T351" s="153"/>
      <c r="U351" s="153"/>
      <c r="V351" s="153"/>
      <c r="W351" s="153"/>
      <c r="X351" s="153"/>
      <c r="Y351" s="153"/>
      <c r="Z351" s="153"/>
    </row>
    <row r="352" ht="15.75" customHeight="1">
      <c r="A352" s="153"/>
      <c r="B352" s="153"/>
      <c r="C352" s="153"/>
      <c r="D352" s="153"/>
      <c r="E352" s="153"/>
      <c r="F352" s="153"/>
      <c r="G352" s="153"/>
      <c r="H352" s="153"/>
      <c r="I352" s="153"/>
      <c r="J352" s="153"/>
      <c r="K352" s="153"/>
      <c r="L352" s="153"/>
      <c r="M352" s="153"/>
      <c r="N352" s="153"/>
      <c r="O352" s="153"/>
      <c r="P352" s="153"/>
      <c r="Q352" s="153"/>
      <c r="R352" s="153"/>
      <c r="S352" s="153"/>
      <c r="T352" s="153"/>
      <c r="U352" s="153"/>
      <c r="V352" s="153"/>
      <c r="W352" s="153"/>
      <c r="X352" s="153"/>
      <c r="Y352" s="153"/>
      <c r="Z352" s="153"/>
    </row>
    <row r="353" ht="15.75" customHeight="1">
      <c r="A353" s="153"/>
      <c r="B353" s="153"/>
      <c r="C353" s="153"/>
      <c r="D353" s="153"/>
      <c r="E353" s="153"/>
      <c r="F353" s="153"/>
      <c r="G353" s="153"/>
      <c r="H353" s="153"/>
      <c r="I353" s="153"/>
      <c r="J353" s="153"/>
      <c r="K353" s="153"/>
      <c r="L353" s="153"/>
      <c r="M353" s="153"/>
      <c r="N353" s="153"/>
      <c r="O353" s="153"/>
      <c r="P353" s="153"/>
      <c r="Q353" s="153"/>
      <c r="R353" s="153"/>
      <c r="S353" s="153"/>
      <c r="T353" s="153"/>
      <c r="U353" s="153"/>
      <c r="V353" s="153"/>
      <c r="W353" s="153"/>
      <c r="X353" s="153"/>
      <c r="Y353" s="153"/>
      <c r="Z353" s="153"/>
    </row>
    <row r="354" ht="15.75" customHeight="1">
      <c r="A354" s="153"/>
      <c r="B354" s="153"/>
      <c r="C354" s="153"/>
      <c r="D354" s="153"/>
      <c r="E354" s="153"/>
      <c r="F354" s="153"/>
      <c r="G354" s="153"/>
      <c r="H354" s="153"/>
      <c r="I354" s="153"/>
      <c r="J354" s="153"/>
      <c r="K354" s="153"/>
      <c r="L354" s="153"/>
      <c r="M354" s="153"/>
      <c r="N354" s="153"/>
      <c r="O354" s="153"/>
      <c r="P354" s="153"/>
      <c r="Q354" s="153"/>
      <c r="R354" s="153"/>
      <c r="S354" s="153"/>
      <c r="T354" s="153"/>
      <c r="U354" s="153"/>
      <c r="V354" s="153"/>
      <c r="W354" s="153"/>
      <c r="X354" s="153"/>
      <c r="Y354" s="153"/>
      <c r="Z354" s="153"/>
    </row>
    <row r="355" ht="15.75" customHeight="1">
      <c r="A355" s="153"/>
      <c r="B355" s="153"/>
      <c r="C355" s="153"/>
      <c r="D355" s="153"/>
      <c r="E355" s="153"/>
      <c r="F355" s="153"/>
      <c r="G355" s="153"/>
      <c r="H355" s="153"/>
      <c r="I355" s="153"/>
      <c r="J355" s="153"/>
      <c r="K355" s="153"/>
      <c r="L355" s="153"/>
      <c r="M355" s="153"/>
      <c r="N355" s="153"/>
      <c r="O355" s="153"/>
      <c r="P355" s="153"/>
      <c r="Q355" s="153"/>
      <c r="R355" s="153"/>
      <c r="S355" s="153"/>
      <c r="T355" s="153"/>
      <c r="U355" s="153"/>
      <c r="V355" s="153"/>
      <c r="W355" s="153"/>
      <c r="X355" s="153"/>
      <c r="Y355" s="153"/>
      <c r="Z355" s="153"/>
    </row>
    <row r="356" ht="15.75" customHeight="1">
      <c r="A356" s="153"/>
      <c r="B356" s="153"/>
      <c r="C356" s="153"/>
      <c r="D356" s="153"/>
      <c r="E356" s="153"/>
      <c r="F356" s="153"/>
      <c r="G356" s="153"/>
      <c r="H356" s="153"/>
      <c r="I356" s="153"/>
      <c r="J356" s="153"/>
      <c r="K356" s="153"/>
      <c r="L356" s="153"/>
      <c r="M356" s="153"/>
      <c r="N356" s="153"/>
      <c r="O356" s="153"/>
      <c r="P356" s="153"/>
      <c r="Q356" s="153"/>
      <c r="R356" s="153"/>
      <c r="S356" s="153"/>
      <c r="T356" s="153"/>
      <c r="U356" s="153"/>
      <c r="V356" s="153"/>
      <c r="W356" s="153"/>
      <c r="X356" s="153"/>
      <c r="Y356" s="153"/>
      <c r="Z356" s="153"/>
    </row>
    <row r="357" ht="15.75" customHeight="1">
      <c r="A357" s="153"/>
      <c r="B357" s="153"/>
      <c r="C357" s="153"/>
      <c r="D357" s="153"/>
      <c r="E357" s="153"/>
      <c r="F357" s="153"/>
      <c r="G357" s="153"/>
      <c r="H357" s="153"/>
      <c r="I357" s="153"/>
      <c r="J357" s="153"/>
      <c r="K357" s="153"/>
      <c r="L357" s="153"/>
      <c r="M357" s="153"/>
      <c r="N357" s="153"/>
      <c r="O357" s="153"/>
      <c r="P357" s="153"/>
      <c r="Q357" s="153"/>
      <c r="R357" s="153"/>
      <c r="S357" s="153"/>
      <c r="T357" s="153"/>
      <c r="U357" s="153"/>
      <c r="V357" s="153"/>
      <c r="W357" s="153"/>
      <c r="X357" s="153"/>
      <c r="Y357" s="153"/>
      <c r="Z357" s="153"/>
    </row>
    <row r="358" ht="15.75" customHeight="1">
      <c r="A358" s="153"/>
      <c r="B358" s="153"/>
      <c r="C358" s="153"/>
      <c r="D358" s="153"/>
      <c r="E358" s="153"/>
      <c r="F358" s="153"/>
      <c r="G358" s="153"/>
      <c r="H358" s="153"/>
      <c r="I358" s="153"/>
      <c r="J358" s="153"/>
      <c r="K358" s="153"/>
      <c r="L358" s="153"/>
      <c r="M358" s="153"/>
      <c r="N358" s="153"/>
      <c r="O358" s="153"/>
      <c r="P358" s="153"/>
      <c r="Q358" s="153"/>
      <c r="R358" s="153"/>
      <c r="S358" s="153"/>
      <c r="T358" s="153"/>
      <c r="U358" s="153"/>
      <c r="V358" s="153"/>
      <c r="W358" s="153"/>
      <c r="X358" s="153"/>
      <c r="Y358" s="153"/>
      <c r="Z358" s="153"/>
    </row>
    <row r="359" ht="15.75" customHeight="1">
      <c r="A359" s="153"/>
      <c r="B359" s="153"/>
      <c r="C359" s="153"/>
      <c r="D359" s="153"/>
      <c r="E359" s="153"/>
      <c r="F359" s="153"/>
      <c r="G359" s="153"/>
      <c r="H359" s="153"/>
      <c r="I359" s="153"/>
      <c r="J359" s="153"/>
      <c r="K359" s="153"/>
      <c r="L359" s="153"/>
      <c r="M359" s="153"/>
      <c r="N359" s="153"/>
      <c r="O359" s="153"/>
      <c r="P359" s="153"/>
      <c r="Q359" s="153"/>
      <c r="R359" s="153"/>
      <c r="S359" s="153"/>
      <c r="T359" s="153"/>
      <c r="U359" s="153"/>
      <c r="V359" s="153"/>
      <c r="W359" s="153"/>
      <c r="X359" s="153"/>
      <c r="Y359" s="153"/>
      <c r="Z359" s="153"/>
    </row>
    <row r="360" ht="15.75" customHeight="1">
      <c r="A360" s="153"/>
      <c r="B360" s="153"/>
      <c r="C360" s="153"/>
      <c r="D360" s="153"/>
      <c r="E360" s="153"/>
      <c r="F360" s="153"/>
      <c r="G360" s="153"/>
      <c r="H360" s="153"/>
      <c r="I360" s="153"/>
      <c r="J360" s="153"/>
      <c r="K360" s="153"/>
      <c r="L360" s="153"/>
      <c r="M360" s="153"/>
      <c r="N360" s="153"/>
      <c r="O360" s="153"/>
      <c r="P360" s="153"/>
      <c r="Q360" s="153"/>
      <c r="R360" s="153"/>
      <c r="S360" s="153"/>
      <c r="T360" s="153"/>
      <c r="U360" s="153"/>
      <c r="V360" s="153"/>
      <c r="W360" s="153"/>
      <c r="X360" s="153"/>
      <c r="Y360" s="153"/>
      <c r="Z360" s="153"/>
    </row>
    <row r="361" ht="15.75" customHeight="1">
      <c r="A361" s="153"/>
      <c r="B361" s="153"/>
      <c r="C361" s="153"/>
      <c r="D361" s="153"/>
      <c r="E361" s="153"/>
      <c r="F361" s="153"/>
      <c r="G361" s="153"/>
      <c r="H361" s="153"/>
      <c r="I361" s="153"/>
      <c r="J361" s="153"/>
      <c r="K361" s="153"/>
      <c r="L361" s="153"/>
      <c r="M361" s="153"/>
      <c r="N361" s="153"/>
      <c r="O361" s="153"/>
      <c r="P361" s="153"/>
      <c r="Q361" s="153"/>
      <c r="R361" s="153"/>
      <c r="S361" s="153"/>
      <c r="T361" s="153"/>
      <c r="U361" s="153"/>
      <c r="V361" s="153"/>
      <c r="W361" s="153"/>
      <c r="X361" s="153"/>
      <c r="Y361" s="153"/>
      <c r="Z361" s="153"/>
    </row>
    <row r="362" ht="15.75" customHeight="1">
      <c r="A362" s="153"/>
      <c r="B362" s="153"/>
      <c r="C362" s="153"/>
      <c r="D362" s="153"/>
      <c r="E362" s="153"/>
      <c r="F362" s="153"/>
      <c r="G362" s="153"/>
      <c r="H362" s="153"/>
      <c r="I362" s="153"/>
      <c r="J362" s="153"/>
      <c r="K362" s="153"/>
      <c r="L362" s="153"/>
      <c r="M362" s="153"/>
      <c r="N362" s="153"/>
      <c r="O362" s="153"/>
      <c r="P362" s="153"/>
      <c r="Q362" s="153"/>
      <c r="R362" s="153"/>
      <c r="S362" s="153"/>
      <c r="T362" s="153"/>
      <c r="U362" s="153"/>
      <c r="V362" s="153"/>
      <c r="W362" s="153"/>
      <c r="X362" s="153"/>
      <c r="Y362" s="153"/>
      <c r="Z362" s="153"/>
    </row>
    <row r="363" ht="15.75" customHeight="1">
      <c r="A363" s="153"/>
      <c r="B363" s="153"/>
      <c r="C363" s="153"/>
      <c r="D363" s="153"/>
      <c r="E363" s="153"/>
      <c r="F363" s="153"/>
      <c r="G363" s="153"/>
      <c r="H363" s="153"/>
      <c r="I363" s="153"/>
      <c r="J363" s="153"/>
      <c r="K363" s="153"/>
      <c r="L363" s="153"/>
      <c r="M363" s="153"/>
      <c r="N363" s="153"/>
      <c r="O363" s="153"/>
      <c r="P363" s="153"/>
      <c r="Q363" s="153"/>
      <c r="R363" s="153"/>
      <c r="S363" s="153"/>
      <c r="T363" s="153"/>
      <c r="U363" s="153"/>
      <c r="V363" s="153"/>
      <c r="W363" s="153"/>
      <c r="X363" s="153"/>
      <c r="Y363" s="153"/>
      <c r="Z363" s="153"/>
    </row>
    <row r="364" ht="15.75" customHeight="1">
      <c r="A364" s="153"/>
      <c r="B364" s="153"/>
      <c r="C364" s="153"/>
      <c r="D364" s="153"/>
      <c r="E364" s="153"/>
      <c r="F364" s="153"/>
      <c r="G364" s="153"/>
      <c r="H364" s="153"/>
      <c r="I364" s="153"/>
      <c r="J364" s="153"/>
      <c r="K364" s="153"/>
      <c r="L364" s="153"/>
      <c r="M364" s="153"/>
      <c r="N364" s="153"/>
      <c r="O364" s="153"/>
      <c r="P364" s="153"/>
      <c r="Q364" s="153"/>
      <c r="R364" s="153"/>
      <c r="S364" s="153"/>
      <c r="T364" s="153"/>
      <c r="U364" s="153"/>
      <c r="V364" s="153"/>
      <c r="W364" s="153"/>
      <c r="X364" s="153"/>
      <c r="Y364" s="153"/>
      <c r="Z364" s="153"/>
    </row>
    <row r="365" ht="15.75" customHeight="1">
      <c r="A365" s="153"/>
      <c r="B365" s="153"/>
      <c r="C365" s="153"/>
      <c r="D365" s="153"/>
      <c r="E365" s="153"/>
      <c r="F365" s="153"/>
      <c r="G365" s="153"/>
      <c r="H365" s="153"/>
      <c r="I365" s="153"/>
      <c r="J365" s="153"/>
      <c r="K365" s="153"/>
      <c r="L365" s="153"/>
      <c r="M365" s="153"/>
      <c r="N365" s="153"/>
      <c r="O365" s="153"/>
      <c r="P365" s="153"/>
      <c r="Q365" s="153"/>
      <c r="R365" s="153"/>
      <c r="S365" s="153"/>
      <c r="T365" s="153"/>
      <c r="U365" s="153"/>
      <c r="V365" s="153"/>
      <c r="W365" s="153"/>
      <c r="X365" s="153"/>
      <c r="Y365" s="153"/>
      <c r="Z365" s="153"/>
    </row>
    <row r="366" ht="15.75" customHeight="1">
      <c r="A366" s="153"/>
      <c r="B366" s="153"/>
      <c r="C366" s="153"/>
      <c r="D366" s="153"/>
      <c r="E366" s="153"/>
      <c r="F366" s="153"/>
      <c r="G366" s="153"/>
      <c r="H366" s="153"/>
      <c r="I366" s="153"/>
      <c r="J366" s="153"/>
      <c r="K366" s="153"/>
      <c r="L366" s="153"/>
      <c r="M366" s="153"/>
      <c r="N366" s="153"/>
      <c r="O366" s="153"/>
      <c r="P366" s="153"/>
      <c r="Q366" s="153"/>
      <c r="R366" s="153"/>
      <c r="S366" s="153"/>
      <c r="T366" s="153"/>
      <c r="U366" s="153"/>
      <c r="V366" s="153"/>
      <c r="W366" s="153"/>
      <c r="X366" s="153"/>
      <c r="Y366" s="153"/>
      <c r="Z366" s="153"/>
    </row>
    <row r="367" ht="15.75" customHeight="1">
      <c r="A367" s="153"/>
      <c r="B367" s="153"/>
      <c r="C367" s="153"/>
      <c r="D367" s="153"/>
      <c r="E367" s="153"/>
      <c r="F367" s="153"/>
      <c r="G367" s="153"/>
      <c r="H367" s="153"/>
      <c r="I367" s="153"/>
      <c r="J367" s="153"/>
      <c r="K367" s="153"/>
      <c r="L367" s="153"/>
      <c r="M367" s="153"/>
      <c r="N367" s="153"/>
      <c r="O367" s="153"/>
      <c r="P367" s="153"/>
      <c r="Q367" s="153"/>
      <c r="R367" s="153"/>
      <c r="S367" s="153"/>
      <c r="T367" s="153"/>
      <c r="U367" s="153"/>
      <c r="V367" s="153"/>
      <c r="W367" s="153"/>
      <c r="X367" s="153"/>
      <c r="Y367" s="153"/>
      <c r="Z367" s="153"/>
    </row>
    <row r="368" ht="15.75" customHeight="1">
      <c r="A368" s="153"/>
      <c r="B368" s="153"/>
      <c r="C368" s="153"/>
      <c r="D368" s="153"/>
      <c r="E368" s="153"/>
      <c r="F368" s="153"/>
      <c r="G368" s="153"/>
      <c r="H368" s="153"/>
      <c r="I368" s="153"/>
      <c r="J368" s="153"/>
      <c r="K368" s="153"/>
      <c r="L368" s="153"/>
      <c r="M368" s="153"/>
      <c r="N368" s="153"/>
      <c r="O368" s="153"/>
      <c r="P368" s="153"/>
      <c r="Q368" s="153"/>
      <c r="R368" s="153"/>
      <c r="S368" s="153"/>
      <c r="T368" s="153"/>
      <c r="U368" s="153"/>
      <c r="V368" s="153"/>
      <c r="W368" s="153"/>
      <c r="X368" s="153"/>
      <c r="Y368" s="153"/>
      <c r="Z368" s="153"/>
    </row>
    <row r="369" ht="15.75" customHeight="1">
      <c r="A369" s="153"/>
      <c r="B369" s="153"/>
      <c r="C369" s="153"/>
      <c r="D369" s="153"/>
      <c r="E369" s="153"/>
      <c r="F369" s="153"/>
      <c r="G369" s="153"/>
      <c r="H369" s="153"/>
      <c r="I369" s="153"/>
      <c r="J369" s="153"/>
      <c r="K369" s="153"/>
      <c r="L369" s="153"/>
      <c r="M369" s="153"/>
      <c r="N369" s="153"/>
      <c r="O369" s="153"/>
      <c r="P369" s="153"/>
      <c r="Q369" s="153"/>
      <c r="R369" s="153"/>
      <c r="S369" s="153"/>
      <c r="T369" s="153"/>
      <c r="U369" s="153"/>
      <c r="V369" s="153"/>
      <c r="W369" s="153"/>
      <c r="X369" s="153"/>
      <c r="Y369" s="153"/>
      <c r="Z369" s="153"/>
    </row>
    <row r="370" ht="15.75" customHeight="1">
      <c r="A370" s="153"/>
      <c r="B370" s="153"/>
      <c r="C370" s="153"/>
      <c r="D370" s="153"/>
      <c r="E370" s="153"/>
      <c r="F370" s="153"/>
      <c r="G370" s="153"/>
      <c r="H370" s="153"/>
      <c r="I370" s="153"/>
      <c r="J370" s="153"/>
      <c r="K370" s="153"/>
      <c r="L370" s="153"/>
      <c r="M370" s="153"/>
      <c r="N370" s="153"/>
      <c r="O370" s="153"/>
      <c r="P370" s="153"/>
      <c r="Q370" s="153"/>
      <c r="R370" s="153"/>
      <c r="S370" s="153"/>
      <c r="T370" s="153"/>
      <c r="U370" s="153"/>
      <c r="V370" s="153"/>
      <c r="W370" s="153"/>
      <c r="X370" s="153"/>
      <c r="Y370" s="153"/>
      <c r="Z370" s="153"/>
    </row>
    <row r="371" ht="15.75" customHeight="1">
      <c r="A371" s="153"/>
      <c r="B371" s="153"/>
      <c r="C371" s="153"/>
      <c r="D371" s="153"/>
      <c r="E371" s="153"/>
      <c r="F371" s="153"/>
      <c r="G371" s="153"/>
      <c r="H371" s="153"/>
      <c r="I371" s="153"/>
      <c r="J371" s="153"/>
      <c r="K371" s="153"/>
      <c r="L371" s="153"/>
      <c r="M371" s="153"/>
      <c r="N371" s="153"/>
      <c r="O371" s="153"/>
      <c r="P371" s="153"/>
      <c r="Q371" s="153"/>
      <c r="R371" s="153"/>
      <c r="S371" s="153"/>
      <c r="T371" s="153"/>
      <c r="U371" s="153"/>
      <c r="V371" s="153"/>
      <c r="W371" s="153"/>
      <c r="X371" s="153"/>
      <c r="Y371" s="153"/>
      <c r="Z371" s="153"/>
    </row>
    <row r="372" ht="15.75" customHeight="1">
      <c r="A372" s="153"/>
      <c r="B372" s="153"/>
      <c r="C372" s="153"/>
      <c r="D372" s="153"/>
      <c r="E372" s="153"/>
      <c r="F372" s="153"/>
      <c r="G372" s="153"/>
      <c r="H372" s="153"/>
      <c r="I372" s="153"/>
      <c r="J372" s="153"/>
      <c r="K372" s="153"/>
      <c r="L372" s="153"/>
      <c r="M372" s="153"/>
      <c r="N372" s="153"/>
      <c r="O372" s="153"/>
      <c r="P372" s="153"/>
      <c r="Q372" s="153"/>
      <c r="R372" s="153"/>
      <c r="S372" s="153"/>
      <c r="T372" s="153"/>
      <c r="U372" s="153"/>
      <c r="V372" s="153"/>
      <c r="W372" s="153"/>
      <c r="X372" s="153"/>
      <c r="Y372" s="153"/>
      <c r="Z372" s="153"/>
    </row>
    <row r="373" ht="15.75" customHeight="1">
      <c r="A373" s="153"/>
      <c r="B373" s="153"/>
      <c r="C373" s="153"/>
      <c r="D373" s="153"/>
      <c r="E373" s="153"/>
      <c r="F373" s="153"/>
      <c r="G373" s="153"/>
      <c r="H373" s="153"/>
      <c r="I373" s="153"/>
      <c r="J373" s="153"/>
      <c r="K373" s="153"/>
      <c r="L373" s="153"/>
      <c r="M373" s="153"/>
      <c r="N373" s="153"/>
      <c r="O373" s="153"/>
      <c r="P373" s="153"/>
      <c r="Q373" s="153"/>
      <c r="R373" s="153"/>
      <c r="S373" s="153"/>
      <c r="T373" s="153"/>
      <c r="U373" s="153"/>
      <c r="V373" s="153"/>
      <c r="W373" s="153"/>
      <c r="X373" s="153"/>
      <c r="Y373" s="153"/>
      <c r="Z373" s="153"/>
    </row>
    <row r="374" ht="15.75" customHeight="1">
      <c r="A374" s="153"/>
      <c r="B374" s="153"/>
      <c r="C374" s="153"/>
      <c r="D374" s="153"/>
      <c r="E374" s="153"/>
      <c r="F374" s="153"/>
      <c r="G374" s="153"/>
      <c r="H374" s="153"/>
      <c r="I374" s="153"/>
      <c r="J374" s="153"/>
      <c r="K374" s="153"/>
      <c r="L374" s="153"/>
      <c r="M374" s="153"/>
      <c r="N374" s="153"/>
      <c r="O374" s="153"/>
      <c r="P374" s="153"/>
      <c r="Q374" s="153"/>
      <c r="R374" s="153"/>
      <c r="S374" s="153"/>
      <c r="T374" s="153"/>
      <c r="U374" s="153"/>
      <c r="V374" s="153"/>
      <c r="W374" s="153"/>
      <c r="X374" s="153"/>
      <c r="Y374" s="153"/>
      <c r="Z374" s="153"/>
    </row>
    <row r="375" ht="15.75" customHeight="1">
      <c r="A375" s="153"/>
      <c r="B375" s="153"/>
      <c r="C375" s="153"/>
      <c r="D375" s="153"/>
      <c r="E375" s="153"/>
      <c r="F375" s="153"/>
      <c r="G375" s="153"/>
      <c r="H375" s="153"/>
      <c r="I375" s="153"/>
      <c r="J375" s="153"/>
      <c r="K375" s="153"/>
      <c r="L375" s="153"/>
      <c r="M375" s="153"/>
      <c r="N375" s="153"/>
      <c r="O375" s="153"/>
      <c r="P375" s="153"/>
      <c r="Q375" s="153"/>
      <c r="R375" s="153"/>
      <c r="S375" s="153"/>
      <c r="T375" s="153"/>
      <c r="U375" s="153"/>
      <c r="V375" s="153"/>
      <c r="W375" s="153"/>
      <c r="X375" s="153"/>
      <c r="Y375" s="153"/>
      <c r="Z375" s="153"/>
    </row>
    <row r="376" ht="15.75" customHeight="1">
      <c r="A376" s="153"/>
      <c r="B376" s="153"/>
      <c r="C376" s="153"/>
      <c r="D376" s="153"/>
      <c r="E376" s="153"/>
      <c r="F376" s="153"/>
      <c r="G376" s="153"/>
      <c r="H376" s="153"/>
      <c r="I376" s="153"/>
      <c r="J376" s="153"/>
      <c r="K376" s="153"/>
      <c r="L376" s="153"/>
      <c r="M376" s="153"/>
      <c r="N376" s="153"/>
      <c r="O376" s="153"/>
      <c r="P376" s="153"/>
      <c r="Q376" s="153"/>
      <c r="R376" s="153"/>
      <c r="S376" s="153"/>
      <c r="T376" s="153"/>
      <c r="U376" s="153"/>
      <c r="V376" s="153"/>
      <c r="W376" s="153"/>
      <c r="X376" s="153"/>
      <c r="Y376" s="153"/>
      <c r="Z376" s="153"/>
    </row>
    <row r="377" ht="15.75" customHeight="1">
      <c r="A377" s="153"/>
      <c r="B377" s="153"/>
      <c r="C377" s="153"/>
      <c r="D377" s="153"/>
      <c r="E377" s="153"/>
      <c r="F377" s="153"/>
      <c r="G377" s="153"/>
      <c r="H377" s="153"/>
      <c r="I377" s="153"/>
      <c r="J377" s="153"/>
      <c r="K377" s="153"/>
      <c r="L377" s="153"/>
      <c r="M377" s="153"/>
      <c r="N377" s="153"/>
      <c r="O377" s="153"/>
      <c r="P377" s="153"/>
      <c r="Q377" s="153"/>
      <c r="R377" s="153"/>
      <c r="S377" s="153"/>
      <c r="T377" s="153"/>
      <c r="U377" s="153"/>
      <c r="V377" s="153"/>
      <c r="W377" s="153"/>
      <c r="X377" s="153"/>
      <c r="Y377" s="153"/>
      <c r="Z377" s="153"/>
    </row>
    <row r="378" ht="15.75" customHeight="1">
      <c r="A378" s="153"/>
      <c r="B378" s="153"/>
      <c r="C378" s="153"/>
      <c r="D378" s="153"/>
      <c r="E378" s="153"/>
      <c r="F378" s="153"/>
      <c r="G378" s="153"/>
      <c r="H378" s="153"/>
      <c r="I378" s="153"/>
      <c r="J378" s="153"/>
      <c r="K378" s="153"/>
      <c r="L378" s="153"/>
      <c r="M378" s="153"/>
      <c r="N378" s="153"/>
      <c r="O378" s="153"/>
      <c r="P378" s="153"/>
      <c r="Q378" s="153"/>
      <c r="R378" s="153"/>
      <c r="S378" s="153"/>
      <c r="T378" s="153"/>
      <c r="U378" s="153"/>
      <c r="V378" s="153"/>
      <c r="W378" s="153"/>
      <c r="X378" s="153"/>
      <c r="Y378" s="153"/>
      <c r="Z378" s="153"/>
    </row>
    <row r="379" ht="15.75" customHeight="1">
      <c r="A379" s="153"/>
      <c r="B379" s="153"/>
      <c r="C379" s="153"/>
      <c r="D379" s="153"/>
      <c r="E379" s="153"/>
      <c r="F379" s="153"/>
      <c r="G379" s="153"/>
      <c r="H379" s="153"/>
      <c r="I379" s="153"/>
      <c r="J379" s="153"/>
      <c r="K379" s="153"/>
      <c r="L379" s="153"/>
      <c r="M379" s="153"/>
      <c r="N379" s="153"/>
      <c r="O379" s="153"/>
      <c r="P379" s="153"/>
      <c r="Q379" s="153"/>
      <c r="R379" s="153"/>
      <c r="S379" s="153"/>
      <c r="T379" s="153"/>
      <c r="U379" s="153"/>
      <c r="V379" s="153"/>
      <c r="W379" s="153"/>
      <c r="X379" s="153"/>
      <c r="Y379" s="153"/>
      <c r="Z379" s="153"/>
    </row>
    <row r="380" ht="15.75" customHeight="1">
      <c r="A380" s="153"/>
      <c r="B380" s="153"/>
      <c r="C380" s="153"/>
      <c r="D380" s="153"/>
      <c r="E380" s="153"/>
      <c r="F380" s="153"/>
      <c r="G380" s="153"/>
      <c r="H380" s="153"/>
      <c r="I380" s="153"/>
      <c r="J380" s="153"/>
      <c r="K380" s="153"/>
      <c r="L380" s="153"/>
      <c r="M380" s="153"/>
      <c r="N380" s="153"/>
      <c r="O380" s="153"/>
      <c r="P380" s="153"/>
      <c r="Q380" s="153"/>
      <c r="R380" s="153"/>
      <c r="S380" s="153"/>
      <c r="T380" s="153"/>
      <c r="U380" s="153"/>
      <c r="V380" s="153"/>
      <c r="W380" s="153"/>
      <c r="X380" s="153"/>
      <c r="Y380" s="153"/>
      <c r="Z380" s="153"/>
    </row>
    <row r="381" ht="15.75" customHeight="1">
      <c r="A381" s="153"/>
      <c r="B381" s="153"/>
      <c r="C381" s="153"/>
      <c r="D381" s="153"/>
      <c r="E381" s="153"/>
      <c r="F381" s="153"/>
      <c r="G381" s="153"/>
      <c r="H381" s="153"/>
      <c r="I381" s="153"/>
      <c r="J381" s="153"/>
      <c r="K381" s="153"/>
      <c r="L381" s="153"/>
      <c r="M381" s="153"/>
      <c r="N381" s="153"/>
      <c r="O381" s="153"/>
      <c r="P381" s="153"/>
      <c r="Q381" s="153"/>
      <c r="R381" s="153"/>
      <c r="S381" s="153"/>
      <c r="T381" s="153"/>
      <c r="U381" s="153"/>
      <c r="V381" s="153"/>
      <c r="W381" s="153"/>
      <c r="X381" s="153"/>
      <c r="Y381" s="153"/>
      <c r="Z381" s="153"/>
    </row>
    <row r="382" ht="15.75" customHeight="1">
      <c r="A382" s="153"/>
      <c r="B382" s="153"/>
      <c r="C382" s="153"/>
      <c r="D382" s="153"/>
      <c r="E382" s="153"/>
      <c r="F382" s="153"/>
      <c r="G382" s="153"/>
      <c r="H382" s="153"/>
      <c r="I382" s="153"/>
      <c r="J382" s="153"/>
      <c r="K382" s="153"/>
      <c r="L382" s="153"/>
      <c r="M382" s="153"/>
      <c r="N382" s="153"/>
      <c r="O382" s="153"/>
      <c r="P382" s="153"/>
      <c r="Q382" s="153"/>
      <c r="R382" s="153"/>
      <c r="S382" s="153"/>
      <c r="T382" s="153"/>
      <c r="U382" s="153"/>
      <c r="V382" s="153"/>
      <c r="W382" s="153"/>
      <c r="X382" s="153"/>
      <c r="Y382" s="153"/>
      <c r="Z382" s="153"/>
    </row>
    <row r="383" ht="15.75" customHeight="1">
      <c r="A383" s="153"/>
      <c r="B383" s="153"/>
      <c r="C383" s="153"/>
      <c r="D383" s="153"/>
      <c r="E383" s="153"/>
      <c r="F383" s="153"/>
      <c r="G383" s="153"/>
      <c r="H383" s="153"/>
      <c r="I383" s="153"/>
      <c r="J383" s="153"/>
      <c r="K383" s="153"/>
      <c r="L383" s="153"/>
      <c r="M383" s="153"/>
      <c r="N383" s="153"/>
      <c r="O383" s="153"/>
      <c r="P383" s="153"/>
      <c r="Q383" s="153"/>
      <c r="R383" s="153"/>
      <c r="S383" s="153"/>
      <c r="T383" s="153"/>
      <c r="U383" s="153"/>
      <c r="V383" s="153"/>
      <c r="W383" s="153"/>
      <c r="X383" s="153"/>
      <c r="Y383" s="153"/>
      <c r="Z383" s="153"/>
    </row>
    <row r="384" ht="15.75" customHeight="1">
      <c r="A384" s="153"/>
      <c r="B384" s="153"/>
      <c r="C384" s="153"/>
      <c r="D384" s="153"/>
      <c r="E384" s="153"/>
      <c r="F384" s="153"/>
      <c r="G384" s="153"/>
      <c r="H384" s="153"/>
      <c r="I384" s="153"/>
      <c r="J384" s="153"/>
      <c r="K384" s="153"/>
      <c r="L384" s="153"/>
      <c r="M384" s="153"/>
      <c r="N384" s="153"/>
      <c r="O384" s="153"/>
      <c r="P384" s="153"/>
      <c r="Q384" s="153"/>
      <c r="R384" s="153"/>
      <c r="S384" s="153"/>
      <c r="T384" s="153"/>
      <c r="U384" s="153"/>
      <c r="V384" s="153"/>
      <c r="W384" s="153"/>
      <c r="X384" s="153"/>
      <c r="Y384" s="153"/>
      <c r="Z384" s="153"/>
    </row>
    <row r="385" ht="15.75" customHeight="1">
      <c r="A385" s="153"/>
      <c r="B385" s="153"/>
      <c r="C385" s="153"/>
      <c r="D385" s="153"/>
      <c r="E385" s="153"/>
      <c r="F385" s="153"/>
      <c r="G385" s="153"/>
      <c r="H385" s="153"/>
      <c r="I385" s="153"/>
      <c r="J385" s="153"/>
      <c r="K385" s="153"/>
      <c r="L385" s="153"/>
      <c r="M385" s="153"/>
      <c r="N385" s="153"/>
      <c r="O385" s="153"/>
      <c r="P385" s="153"/>
      <c r="Q385" s="153"/>
      <c r="R385" s="153"/>
      <c r="S385" s="153"/>
      <c r="T385" s="153"/>
      <c r="U385" s="153"/>
      <c r="V385" s="153"/>
      <c r="W385" s="153"/>
      <c r="X385" s="153"/>
      <c r="Y385" s="153"/>
      <c r="Z385" s="153"/>
    </row>
    <row r="386" ht="15.75" customHeight="1">
      <c r="A386" s="153"/>
      <c r="B386" s="153"/>
      <c r="C386" s="153"/>
      <c r="D386" s="153"/>
      <c r="E386" s="153"/>
      <c r="F386" s="153"/>
      <c r="G386" s="153"/>
      <c r="H386" s="153"/>
      <c r="I386" s="153"/>
      <c r="J386" s="153"/>
      <c r="K386" s="153"/>
      <c r="L386" s="153"/>
      <c r="M386" s="153"/>
      <c r="N386" s="153"/>
      <c r="O386" s="153"/>
      <c r="P386" s="153"/>
      <c r="Q386" s="153"/>
      <c r="R386" s="153"/>
      <c r="S386" s="153"/>
      <c r="T386" s="153"/>
      <c r="U386" s="153"/>
      <c r="V386" s="153"/>
      <c r="W386" s="153"/>
      <c r="X386" s="153"/>
      <c r="Y386" s="153"/>
      <c r="Z386" s="153"/>
    </row>
    <row r="387" ht="15.75" customHeight="1">
      <c r="A387" s="153"/>
      <c r="B387" s="153"/>
      <c r="C387" s="153"/>
      <c r="D387" s="153"/>
      <c r="E387" s="153"/>
      <c r="F387" s="153"/>
      <c r="G387" s="153"/>
      <c r="H387" s="153"/>
      <c r="I387" s="153"/>
      <c r="J387" s="153"/>
      <c r="K387" s="153"/>
      <c r="L387" s="153"/>
      <c r="M387" s="153"/>
      <c r="N387" s="153"/>
      <c r="O387" s="153"/>
      <c r="P387" s="153"/>
      <c r="Q387" s="153"/>
      <c r="R387" s="153"/>
      <c r="S387" s="153"/>
      <c r="T387" s="153"/>
      <c r="U387" s="153"/>
      <c r="V387" s="153"/>
      <c r="W387" s="153"/>
      <c r="X387" s="153"/>
      <c r="Y387" s="153"/>
      <c r="Z387" s="153"/>
    </row>
    <row r="388" ht="15.75" customHeight="1">
      <c r="A388" s="153"/>
      <c r="B388" s="153"/>
      <c r="C388" s="153"/>
      <c r="D388" s="153"/>
      <c r="E388" s="153"/>
      <c r="F388" s="153"/>
      <c r="G388" s="153"/>
      <c r="H388" s="153"/>
      <c r="I388" s="153"/>
      <c r="J388" s="153"/>
      <c r="K388" s="153"/>
      <c r="L388" s="153"/>
      <c r="M388" s="153"/>
      <c r="N388" s="153"/>
      <c r="O388" s="153"/>
      <c r="P388" s="153"/>
      <c r="Q388" s="153"/>
      <c r="R388" s="153"/>
      <c r="S388" s="153"/>
      <c r="T388" s="153"/>
      <c r="U388" s="153"/>
      <c r="V388" s="153"/>
      <c r="W388" s="153"/>
      <c r="X388" s="153"/>
      <c r="Y388" s="153"/>
      <c r="Z388" s="153"/>
    </row>
    <row r="389" ht="15.75" customHeight="1">
      <c r="A389" s="153"/>
      <c r="B389" s="153"/>
      <c r="C389" s="153"/>
      <c r="D389" s="153"/>
      <c r="E389" s="153"/>
      <c r="F389" s="153"/>
      <c r="G389" s="153"/>
      <c r="H389" s="153"/>
      <c r="I389" s="153"/>
      <c r="J389" s="153"/>
      <c r="K389" s="153"/>
      <c r="L389" s="153"/>
      <c r="M389" s="153"/>
      <c r="N389" s="153"/>
      <c r="O389" s="153"/>
      <c r="P389" s="153"/>
      <c r="Q389" s="153"/>
      <c r="R389" s="153"/>
      <c r="S389" s="153"/>
      <c r="T389" s="153"/>
      <c r="U389" s="153"/>
      <c r="V389" s="153"/>
      <c r="W389" s="153"/>
      <c r="X389" s="153"/>
      <c r="Y389" s="153"/>
      <c r="Z389" s="153"/>
    </row>
    <row r="390" ht="15.75" customHeight="1">
      <c r="A390" s="153"/>
      <c r="B390" s="153"/>
      <c r="C390" s="153"/>
      <c r="D390" s="153"/>
      <c r="E390" s="153"/>
      <c r="F390" s="153"/>
      <c r="G390" s="153"/>
      <c r="H390" s="153"/>
      <c r="I390" s="153"/>
      <c r="J390" s="153"/>
      <c r="K390" s="153"/>
      <c r="L390" s="153"/>
      <c r="M390" s="153"/>
      <c r="N390" s="153"/>
      <c r="O390" s="153"/>
      <c r="P390" s="153"/>
      <c r="Q390" s="153"/>
      <c r="R390" s="153"/>
      <c r="S390" s="153"/>
      <c r="T390" s="153"/>
      <c r="U390" s="153"/>
      <c r="V390" s="153"/>
      <c r="W390" s="153"/>
      <c r="X390" s="153"/>
      <c r="Y390" s="153"/>
      <c r="Z390" s="153"/>
    </row>
    <row r="391" ht="15.75" customHeight="1">
      <c r="A391" s="153"/>
      <c r="B391" s="153"/>
      <c r="C391" s="153"/>
      <c r="D391" s="153"/>
      <c r="E391" s="153"/>
      <c r="F391" s="153"/>
      <c r="G391" s="153"/>
      <c r="H391" s="153"/>
      <c r="I391" s="153"/>
      <c r="J391" s="153"/>
      <c r="K391" s="153"/>
      <c r="L391" s="153"/>
      <c r="M391" s="153"/>
      <c r="N391" s="153"/>
      <c r="O391" s="153"/>
      <c r="P391" s="153"/>
      <c r="Q391" s="153"/>
      <c r="R391" s="153"/>
      <c r="S391" s="153"/>
      <c r="T391" s="153"/>
      <c r="U391" s="153"/>
      <c r="V391" s="153"/>
      <c r="W391" s="153"/>
      <c r="X391" s="153"/>
      <c r="Y391" s="153"/>
      <c r="Z391" s="153"/>
    </row>
    <row r="392" ht="15.75" customHeight="1">
      <c r="A392" s="153"/>
      <c r="B392" s="153"/>
      <c r="C392" s="153"/>
      <c r="D392" s="153"/>
      <c r="E392" s="153"/>
      <c r="F392" s="153"/>
      <c r="G392" s="153"/>
      <c r="H392" s="153"/>
      <c r="I392" s="153"/>
      <c r="J392" s="153"/>
      <c r="K392" s="153"/>
      <c r="L392" s="153"/>
      <c r="M392" s="153"/>
      <c r="N392" s="153"/>
      <c r="O392" s="153"/>
      <c r="P392" s="153"/>
      <c r="Q392" s="153"/>
      <c r="R392" s="153"/>
      <c r="S392" s="153"/>
      <c r="T392" s="153"/>
      <c r="U392" s="153"/>
      <c r="V392" s="153"/>
      <c r="W392" s="153"/>
      <c r="X392" s="153"/>
      <c r="Y392" s="153"/>
      <c r="Z392" s="153"/>
    </row>
    <row r="393" ht="15.75" customHeight="1">
      <c r="A393" s="153"/>
      <c r="B393" s="153"/>
      <c r="C393" s="153"/>
      <c r="D393" s="153"/>
      <c r="E393" s="153"/>
      <c r="F393" s="153"/>
      <c r="G393" s="153"/>
      <c r="H393" s="153"/>
      <c r="I393" s="153"/>
      <c r="J393" s="153"/>
      <c r="K393" s="153"/>
      <c r="L393" s="153"/>
      <c r="M393" s="153"/>
      <c r="N393" s="153"/>
      <c r="O393" s="153"/>
      <c r="P393" s="153"/>
      <c r="Q393" s="153"/>
      <c r="R393" s="153"/>
      <c r="S393" s="153"/>
      <c r="T393" s="153"/>
      <c r="U393" s="153"/>
      <c r="V393" s="153"/>
      <c r="W393" s="153"/>
      <c r="X393" s="153"/>
      <c r="Y393" s="153"/>
      <c r="Z393" s="153"/>
    </row>
    <row r="394" ht="15.75" customHeight="1">
      <c r="A394" s="153"/>
      <c r="B394" s="153"/>
      <c r="C394" s="153"/>
      <c r="D394" s="153"/>
      <c r="E394" s="153"/>
      <c r="F394" s="153"/>
      <c r="G394" s="153"/>
      <c r="H394" s="153"/>
      <c r="I394" s="153"/>
      <c r="J394" s="153"/>
      <c r="K394" s="153"/>
      <c r="L394" s="153"/>
      <c r="M394" s="153"/>
      <c r="N394" s="153"/>
      <c r="O394" s="153"/>
      <c r="P394" s="153"/>
      <c r="Q394" s="153"/>
      <c r="R394" s="153"/>
      <c r="S394" s="153"/>
      <c r="T394" s="153"/>
      <c r="U394" s="153"/>
      <c r="V394" s="153"/>
      <c r="W394" s="153"/>
      <c r="X394" s="153"/>
      <c r="Y394" s="153"/>
      <c r="Z394" s="153"/>
    </row>
    <row r="395" ht="15.75" customHeight="1">
      <c r="A395" s="153"/>
      <c r="B395" s="153"/>
      <c r="C395" s="153"/>
      <c r="D395" s="153"/>
      <c r="E395" s="153"/>
      <c r="F395" s="153"/>
      <c r="G395" s="153"/>
      <c r="H395" s="153"/>
      <c r="I395" s="153"/>
      <c r="J395" s="153"/>
      <c r="K395" s="153"/>
      <c r="L395" s="153"/>
      <c r="M395" s="153"/>
      <c r="N395" s="153"/>
      <c r="O395" s="153"/>
      <c r="P395" s="153"/>
      <c r="Q395" s="153"/>
      <c r="R395" s="153"/>
      <c r="S395" s="153"/>
      <c r="T395" s="153"/>
      <c r="U395" s="153"/>
      <c r="V395" s="153"/>
      <c r="W395" s="153"/>
      <c r="X395" s="153"/>
      <c r="Y395" s="153"/>
      <c r="Z395" s="153"/>
    </row>
    <row r="396" ht="15.75" customHeight="1">
      <c r="A396" s="153"/>
      <c r="B396" s="153"/>
      <c r="C396" s="153"/>
      <c r="D396" s="153"/>
      <c r="E396" s="153"/>
      <c r="F396" s="153"/>
      <c r="G396" s="153"/>
      <c r="H396" s="153"/>
      <c r="I396" s="153"/>
      <c r="J396" s="153"/>
      <c r="K396" s="153"/>
      <c r="L396" s="153"/>
      <c r="M396" s="153"/>
      <c r="N396" s="153"/>
      <c r="O396" s="153"/>
      <c r="P396" s="153"/>
      <c r="Q396" s="153"/>
      <c r="R396" s="153"/>
      <c r="S396" s="153"/>
      <c r="T396" s="153"/>
      <c r="U396" s="153"/>
      <c r="V396" s="153"/>
      <c r="W396" s="153"/>
      <c r="X396" s="153"/>
      <c r="Y396" s="153"/>
      <c r="Z396" s="153"/>
    </row>
    <row r="397" ht="15.75" customHeight="1">
      <c r="A397" s="153"/>
      <c r="B397" s="153"/>
      <c r="C397" s="153"/>
      <c r="D397" s="153"/>
      <c r="E397" s="153"/>
      <c r="F397" s="153"/>
      <c r="G397" s="153"/>
      <c r="H397" s="153"/>
      <c r="I397" s="153"/>
      <c r="J397" s="153"/>
      <c r="K397" s="153"/>
      <c r="L397" s="153"/>
      <c r="M397" s="153"/>
      <c r="N397" s="153"/>
      <c r="O397" s="153"/>
      <c r="P397" s="153"/>
      <c r="Q397" s="153"/>
      <c r="R397" s="153"/>
      <c r="S397" s="153"/>
      <c r="T397" s="153"/>
      <c r="U397" s="153"/>
      <c r="V397" s="153"/>
      <c r="W397" s="153"/>
      <c r="X397" s="153"/>
      <c r="Y397" s="153"/>
      <c r="Z397" s="153"/>
    </row>
    <row r="398" ht="15.75" customHeight="1">
      <c r="A398" s="153"/>
      <c r="B398" s="153"/>
      <c r="C398" s="153"/>
      <c r="D398" s="153"/>
      <c r="E398" s="153"/>
      <c r="F398" s="153"/>
      <c r="G398" s="153"/>
      <c r="H398" s="153"/>
      <c r="I398" s="153"/>
      <c r="J398" s="153"/>
      <c r="K398" s="153"/>
      <c r="L398" s="153"/>
      <c r="M398" s="153"/>
      <c r="N398" s="153"/>
      <c r="O398" s="153"/>
      <c r="P398" s="153"/>
      <c r="Q398" s="153"/>
      <c r="R398" s="153"/>
      <c r="S398" s="153"/>
      <c r="T398" s="153"/>
      <c r="U398" s="153"/>
      <c r="V398" s="153"/>
      <c r="W398" s="153"/>
      <c r="X398" s="153"/>
      <c r="Y398" s="153"/>
      <c r="Z398" s="153"/>
    </row>
    <row r="399" ht="15.75" customHeight="1">
      <c r="A399" s="153"/>
      <c r="B399" s="153"/>
      <c r="C399" s="153"/>
      <c r="D399" s="153"/>
      <c r="E399" s="153"/>
      <c r="F399" s="153"/>
      <c r="G399" s="153"/>
      <c r="H399" s="153"/>
      <c r="I399" s="153"/>
      <c r="J399" s="153"/>
      <c r="K399" s="153"/>
      <c r="L399" s="153"/>
      <c r="M399" s="153"/>
      <c r="N399" s="153"/>
      <c r="O399" s="153"/>
      <c r="P399" s="153"/>
      <c r="Q399" s="153"/>
      <c r="R399" s="153"/>
      <c r="S399" s="153"/>
      <c r="T399" s="153"/>
      <c r="U399" s="153"/>
      <c r="V399" s="153"/>
      <c r="W399" s="153"/>
      <c r="X399" s="153"/>
      <c r="Y399" s="153"/>
      <c r="Z399" s="153"/>
    </row>
    <row r="400" ht="15.75" customHeight="1">
      <c r="A400" s="153"/>
      <c r="B400" s="153"/>
      <c r="C400" s="153"/>
      <c r="D400" s="153"/>
      <c r="E400" s="153"/>
      <c r="F400" s="153"/>
      <c r="G400" s="153"/>
      <c r="H400" s="153"/>
      <c r="I400" s="153"/>
      <c r="J400" s="153"/>
      <c r="K400" s="153"/>
      <c r="L400" s="153"/>
      <c r="M400" s="153"/>
      <c r="N400" s="153"/>
      <c r="O400" s="153"/>
      <c r="P400" s="153"/>
      <c r="Q400" s="153"/>
      <c r="R400" s="153"/>
      <c r="S400" s="153"/>
      <c r="T400" s="153"/>
      <c r="U400" s="153"/>
      <c r="V400" s="153"/>
      <c r="W400" s="153"/>
      <c r="X400" s="153"/>
      <c r="Y400" s="153"/>
      <c r="Z400" s="153"/>
    </row>
    <row r="401" ht="15.75" customHeight="1">
      <c r="A401" s="153"/>
      <c r="B401" s="153"/>
      <c r="C401" s="153"/>
      <c r="D401" s="153"/>
      <c r="E401" s="153"/>
      <c r="F401" s="153"/>
      <c r="G401" s="153"/>
      <c r="H401" s="153"/>
      <c r="I401" s="153"/>
      <c r="J401" s="153"/>
      <c r="K401" s="153"/>
      <c r="L401" s="153"/>
      <c r="M401" s="153"/>
      <c r="N401" s="153"/>
      <c r="O401" s="153"/>
      <c r="P401" s="153"/>
      <c r="Q401" s="153"/>
      <c r="R401" s="153"/>
      <c r="S401" s="153"/>
      <c r="T401" s="153"/>
      <c r="U401" s="153"/>
      <c r="V401" s="153"/>
      <c r="W401" s="153"/>
      <c r="X401" s="153"/>
      <c r="Y401" s="153"/>
      <c r="Z401" s="153"/>
    </row>
    <row r="402" ht="15.75" customHeight="1">
      <c r="A402" s="153"/>
      <c r="B402" s="153"/>
      <c r="C402" s="153"/>
      <c r="D402" s="153"/>
      <c r="E402" s="153"/>
      <c r="F402" s="153"/>
      <c r="G402" s="153"/>
      <c r="H402" s="153"/>
      <c r="I402" s="153"/>
      <c r="J402" s="153"/>
      <c r="K402" s="153"/>
      <c r="L402" s="153"/>
      <c r="M402" s="153"/>
      <c r="N402" s="153"/>
      <c r="O402" s="153"/>
      <c r="P402" s="153"/>
      <c r="Q402" s="153"/>
      <c r="R402" s="153"/>
      <c r="S402" s="153"/>
      <c r="T402" s="153"/>
      <c r="U402" s="153"/>
      <c r="V402" s="153"/>
      <c r="W402" s="153"/>
      <c r="X402" s="153"/>
      <c r="Y402" s="153"/>
      <c r="Z402" s="153"/>
    </row>
    <row r="403" ht="15.75" customHeight="1">
      <c r="A403" s="153"/>
      <c r="B403" s="153"/>
      <c r="C403" s="153"/>
      <c r="D403" s="153"/>
      <c r="E403" s="153"/>
      <c r="F403" s="153"/>
      <c r="G403" s="153"/>
      <c r="H403" s="153"/>
      <c r="I403" s="153"/>
      <c r="J403" s="153"/>
      <c r="K403" s="153"/>
      <c r="L403" s="153"/>
      <c r="M403" s="153"/>
      <c r="N403" s="153"/>
      <c r="O403" s="153"/>
      <c r="P403" s="153"/>
      <c r="Q403" s="153"/>
      <c r="R403" s="153"/>
      <c r="S403" s="153"/>
      <c r="T403" s="153"/>
      <c r="U403" s="153"/>
      <c r="V403" s="153"/>
      <c r="W403" s="153"/>
      <c r="X403" s="153"/>
      <c r="Y403" s="153"/>
      <c r="Z403" s="153"/>
    </row>
    <row r="404" ht="15.75" customHeight="1">
      <c r="A404" s="153"/>
      <c r="B404" s="153"/>
      <c r="C404" s="153"/>
      <c r="D404" s="153"/>
      <c r="E404" s="153"/>
      <c r="F404" s="153"/>
      <c r="G404" s="153"/>
      <c r="H404" s="153"/>
      <c r="I404" s="153"/>
      <c r="J404" s="153"/>
      <c r="K404" s="153"/>
      <c r="L404" s="153"/>
      <c r="M404" s="153"/>
      <c r="N404" s="153"/>
      <c r="O404" s="153"/>
      <c r="P404" s="153"/>
      <c r="Q404" s="153"/>
      <c r="R404" s="153"/>
      <c r="S404" s="153"/>
      <c r="T404" s="153"/>
      <c r="U404" s="153"/>
      <c r="V404" s="153"/>
      <c r="W404" s="153"/>
      <c r="X404" s="153"/>
      <c r="Y404" s="153"/>
      <c r="Z404" s="153"/>
    </row>
    <row r="405" ht="15.75" customHeight="1">
      <c r="A405" s="153"/>
      <c r="B405" s="153"/>
      <c r="C405" s="153"/>
      <c r="D405" s="153"/>
      <c r="E405" s="153"/>
      <c r="F405" s="153"/>
      <c r="G405" s="153"/>
      <c r="H405" s="153"/>
      <c r="I405" s="153"/>
      <c r="J405" s="153"/>
      <c r="K405" s="153"/>
      <c r="L405" s="153"/>
      <c r="M405" s="153"/>
      <c r="N405" s="153"/>
      <c r="O405" s="153"/>
      <c r="P405" s="153"/>
      <c r="Q405" s="153"/>
      <c r="R405" s="153"/>
      <c r="S405" s="153"/>
      <c r="T405" s="153"/>
      <c r="U405" s="153"/>
      <c r="V405" s="153"/>
      <c r="W405" s="153"/>
      <c r="X405" s="153"/>
      <c r="Y405" s="153"/>
      <c r="Z405" s="153"/>
    </row>
    <row r="406" ht="15.75" customHeight="1">
      <c r="A406" s="153"/>
      <c r="B406" s="153"/>
      <c r="C406" s="153"/>
      <c r="D406" s="153"/>
      <c r="E406" s="153"/>
      <c r="F406" s="153"/>
      <c r="G406" s="153"/>
      <c r="H406" s="153"/>
      <c r="I406" s="153"/>
      <c r="J406" s="153"/>
      <c r="K406" s="153"/>
      <c r="L406" s="153"/>
      <c r="M406" s="153"/>
      <c r="N406" s="153"/>
      <c r="O406" s="153"/>
      <c r="P406" s="153"/>
      <c r="Q406" s="153"/>
      <c r="R406" s="153"/>
      <c r="S406" s="153"/>
      <c r="T406" s="153"/>
      <c r="U406" s="153"/>
      <c r="V406" s="153"/>
      <c r="W406" s="153"/>
      <c r="X406" s="153"/>
      <c r="Y406" s="153"/>
      <c r="Z406" s="153"/>
    </row>
    <row r="407" ht="15.75" customHeight="1">
      <c r="A407" s="153"/>
      <c r="B407" s="153"/>
      <c r="C407" s="153"/>
      <c r="D407" s="153"/>
      <c r="E407" s="153"/>
      <c r="F407" s="153"/>
      <c r="G407" s="153"/>
      <c r="H407" s="153"/>
      <c r="I407" s="153"/>
      <c r="J407" s="153"/>
      <c r="K407" s="153"/>
      <c r="L407" s="153"/>
      <c r="M407" s="153"/>
      <c r="N407" s="153"/>
      <c r="O407" s="153"/>
      <c r="P407" s="153"/>
      <c r="Q407" s="153"/>
      <c r="R407" s="153"/>
      <c r="S407" s="153"/>
      <c r="T407" s="153"/>
      <c r="U407" s="153"/>
      <c r="V407" s="153"/>
      <c r="W407" s="153"/>
      <c r="X407" s="153"/>
      <c r="Y407" s="153"/>
      <c r="Z407" s="153"/>
    </row>
    <row r="408" ht="15.75" customHeight="1">
      <c r="A408" s="153"/>
      <c r="B408" s="153"/>
      <c r="C408" s="153"/>
      <c r="D408" s="153"/>
      <c r="E408" s="153"/>
      <c r="F408" s="153"/>
      <c r="G408" s="153"/>
      <c r="H408" s="153"/>
      <c r="I408" s="153"/>
      <c r="J408" s="153"/>
      <c r="K408" s="153"/>
      <c r="L408" s="153"/>
      <c r="M408" s="153"/>
      <c r="N408" s="153"/>
      <c r="O408" s="153"/>
      <c r="P408" s="153"/>
      <c r="Q408" s="153"/>
      <c r="R408" s="153"/>
      <c r="S408" s="153"/>
      <c r="T408" s="153"/>
      <c r="U408" s="153"/>
      <c r="V408" s="153"/>
      <c r="W408" s="153"/>
      <c r="X408" s="153"/>
      <c r="Y408" s="153"/>
      <c r="Z408" s="153"/>
    </row>
    <row r="409" ht="15.75" customHeight="1">
      <c r="A409" s="153"/>
      <c r="B409" s="153"/>
      <c r="C409" s="153"/>
      <c r="D409" s="153"/>
      <c r="E409" s="153"/>
      <c r="F409" s="153"/>
      <c r="G409" s="153"/>
      <c r="H409" s="153"/>
      <c r="I409" s="153"/>
      <c r="J409" s="153"/>
      <c r="K409" s="153"/>
      <c r="L409" s="153"/>
      <c r="M409" s="153"/>
      <c r="N409" s="153"/>
      <c r="O409" s="153"/>
      <c r="P409" s="153"/>
      <c r="Q409" s="153"/>
      <c r="R409" s="153"/>
      <c r="S409" s="153"/>
      <c r="T409" s="153"/>
      <c r="U409" s="153"/>
      <c r="V409" s="153"/>
      <c r="W409" s="153"/>
      <c r="X409" s="153"/>
      <c r="Y409" s="153"/>
      <c r="Z409" s="153"/>
    </row>
    <row r="410" ht="15.75" customHeight="1">
      <c r="A410" s="153"/>
      <c r="B410" s="153"/>
      <c r="C410" s="153"/>
      <c r="D410" s="153"/>
      <c r="E410" s="153"/>
      <c r="F410" s="153"/>
      <c r="G410" s="153"/>
      <c r="H410" s="153"/>
      <c r="I410" s="153"/>
      <c r="J410" s="153"/>
      <c r="K410" s="153"/>
      <c r="L410" s="153"/>
      <c r="M410" s="153"/>
      <c r="N410" s="153"/>
      <c r="O410" s="153"/>
      <c r="P410" s="153"/>
      <c r="Q410" s="153"/>
      <c r="R410" s="153"/>
      <c r="S410" s="153"/>
      <c r="T410" s="153"/>
      <c r="U410" s="153"/>
      <c r="V410" s="153"/>
      <c r="W410" s="153"/>
      <c r="X410" s="153"/>
      <c r="Y410" s="153"/>
      <c r="Z410" s="153"/>
    </row>
    <row r="411" ht="15.75" customHeight="1">
      <c r="A411" s="153"/>
      <c r="B411" s="153"/>
      <c r="C411" s="153"/>
      <c r="D411" s="153"/>
      <c r="E411" s="153"/>
      <c r="F411" s="153"/>
      <c r="G411" s="153"/>
      <c r="H411" s="153"/>
      <c r="I411" s="153"/>
      <c r="J411" s="153"/>
      <c r="K411" s="153"/>
      <c r="L411" s="153"/>
      <c r="M411" s="153"/>
      <c r="N411" s="153"/>
      <c r="O411" s="153"/>
      <c r="P411" s="153"/>
      <c r="Q411" s="153"/>
      <c r="R411" s="153"/>
      <c r="S411" s="153"/>
      <c r="T411" s="153"/>
      <c r="U411" s="153"/>
      <c r="V411" s="153"/>
      <c r="W411" s="153"/>
      <c r="X411" s="153"/>
      <c r="Y411" s="153"/>
      <c r="Z411" s="153"/>
    </row>
    <row r="412" ht="15.75" customHeight="1">
      <c r="A412" s="153"/>
      <c r="B412" s="153"/>
      <c r="C412" s="153"/>
      <c r="D412" s="153"/>
      <c r="E412" s="153"/>
      <c r="F412" s="153"/>
      <c r="G412" s="153"/>
      <c r="H412" s="153"/>
      <c r="I412" s="153"/>
      <c r="J412" s="153"/>
      <c r="K412" s="153"/>
      <c r="L412" s="153"/>
      <c r="M412" s="153"/>
      <c r="N412" s="153"/>
      <c r="O412" s="153"/>
      <c r="P412" s="153"/>
      <c r="Q412" s="153"/>
      <c r="R412" s="153"/>
      <c r="S412" s="153"/>
      <c r="T412" s="153"/>
      <c r="U412" s="153"/>
      <c r="V412" s="153"/>
      <c r="W412" s="153"/>
      <c r="X412" s="153"/>
      <c r="Y412" s="153"/>
      <c r="Z412" s="153"/>
    </row>
    <row r="413" ht="15.75" customHeight="1">
      <c r="A413" s="153"/>
      <c r="B413" s="153"/>
      <c r="C413" s="153"/>
      <c r="D413" s="153"/>
      <c r="E413" s="153"/>
      <c r="F413" s="153"/>
      <c r="G413" s="153"/>
      <c r="H413" s="153"/>
      <c r="I413" s="153"/>
      <c r="J413" s="153"/>
      <c r="K413" s="153"/>
      <c r="L413" s="153"/>
      <c r="M413" s="153"/>
      <c r="N413" s="153"/>
      <c r="O413" s="153"/>
      <c r="P413" s="153"/>
      <c r="Q413" s="153"/>
      <c r="R413" s="153"/>
      <c r="S413" s="153"/>
      <c r="T413" s="153"/>
      <c r="U413" s="153"/>
      <c r="V413" s="153"/>
      <c r="W413" s="153"/>
      <c r="X413" s="153"/>
      <c r="Y413" s="153"/>
      <c r="Z413" s="153"/>
    </row>
    <row r="414" ht="15.75" customHeight="1">
      <c r="A414" s="153"/>
      <c r="B414" s="153"/>
      <c r="C414" s="153"/>
      <c r="D414" s="153"/>
      <c r="E414" s="153"/>
      <c r="F414" s="153"/>
      <c r="G414" s="153"/>
      <c r="H414" s="153"/>
      <c r="I414" s="153"/>
      <c r="J414" s="153"/>
      <c r="K414" s="153"/>
      <c r="L414" s="153"/>
      <c r="M414" s="153"/>
      <c r="N414" s="153"/>
      <c r="O414" s="153"/>
      <c r="P414" s="153"/>
      <c r="Q414" s="153"/>
      <c r="R414" s="153"/>
      <c r="S414" s="153"/>
      <c r="T414" s="153"/>
      <c r="U414" s="153"/>
      <c r="V414" s="153"/>
      <c r="W414" s="153"/>
      <c r="X414" s="153"/>
      <c r="Y414" s="153"/>
      <c r="Z414" s="153"/>
    </row>
    <row r="415" ht="15.75" customHeight="1">
      <c r="A415" s="153"/>
      <c r="B415" s="153"/>
      <c r="C415" s="153"/>
      <c r="D415" s="153"/>
      <c r="E415" s="153"/>
      <c r="F415" s="153"/>
      <c r="G415" s="153"/>
      <c r="H415" s="153"/>
      <c r="I415" s="153"/>
      <c r="J415" s="153"/>
      <c r="K415" s="153"/>
      <c r="L415" s="153"/>
      <c r="M415" s="153"/>
      <c r="N415" s="153"/>
      <c r="O415" s="153"/>
      <c r="P415" s="153"/>
      <c r="Q415" s="153"/>
      <c r="R415" s="153"/>
      <c r="S415" s="153"/>
      <c r="T415" s="153"/>
      <c r="U415" s="153"/>
      <c r="V415" s="153"/>
      <c r="W415" s="153"/>
      <c r="X415" s="153"/>
      <c r="Y415" s="153"/>
      <c r="Z415" s="153"/>
    </row>
    <row r="416" ht="15.75" customHeight="1">
      <c r="A416" s="153"/>
      <c r="B416" s="153"/>
      <c r="C416" s="153"/>
      <c r="D416" s="153"/>
      <c r="E416" s="153"/>
      <c r="F416" s="153"/>
      <c r="G416" s="153"/>
      <c r="H416" s="153"/>
      <c r="I416" s="153"/>
      <c r="J416" s="153"/>
      <c r="K416" s="153"/>
      <c r="L416" s="153"/>
      <c r="M416" s="153"/>
      <c r="N416" s="153"/>
      <c r="O416" s="153"/>
      <c r="P416" s="153"/>
      <c r="Q416" s="153"/>
      <c r="R416" s="153"/>
      <c r="S416" s="153"/>
      <c r="T416" s="153"/>
      <c r="U416" s="153"/>
      <c r="V416" s="153"/>
      <c r="W416" s="153"/>
      <c r="X416" s="153"/>
      <c r="Y416" s="153"/>
      <c r="Z416" s="153"/>
    </row>
    <row r="417" ht="15.75" customHeight="1">
      <c r="A417" s="153"/>
      <c r="B417" s="153"/>
      <c r="C417" s="153"/>
      <c r="D417" s="153"/>
      <c r="E417" s="153"/>
      <c r="F417" s="153"/>
      <c r="G417" s="153"/>
      <c r="H417" s="153"/>
      <c r="I417" s="153"/>
      <c r="J417" s="153"/>
      <c r="K417" s="153"/>
      <c r="L417" s="153"/>
      <c r="M417" s="153"/>
      <c r="N417" s="153"/>
      <c r="O417" s="153"/>
      <c r="P417" s="153"/>
      <c r="Q417" s="153"/>
      <c r="R417" s="153"/>
      <c r="S417" s="153"/>
      <c r="T417" s="153"/>
      <c r="U417" s="153"/>
      <c r="V417" s="153"/>
      <c r="W417" s="153"/>
      <c r="X417" s="153"/>
      <c r="Y417" s="153"/>
      <c r="Z417" s="153"/>
    </row>
    <row r="418" ht="15.75" customHeight="1">
      <c r="A418" s="153"/>
      <c r="B418" s="153"/>
      <c r="C418" s="153"/>
      <c r="D418" s="153"/>
      <c r="E418" s="153"/>
      <c r="F418" s="153"/>
      <c r="G418" s="153"/>
      <c r="H418" s="153"/>
      <c r="I418" s="153"/>
      <c r="J418" s="153"/>
      <c r="K418" s="153"/>
      <c r="L418" s="153"/>
      <c r="M418" s="153"/>
      <c r="N418" s="153"/>
      <c r="O418" s="153"/>
      <c r="P418" s="153"/>
      <c r="Q418" s="153"/>
      <c r="R418" s="153"/>
      <c r="S418" s="153"/>
      <c r="T418" s="153"/>
      <c r="U418" s="153"/>
      <c r="V418" s="153"/>
      <c r="W418" s="153"/>
      <c r="X418" s="153"/>
      <c r="Y418" s="153"/>
      <c r="Z418" s="153"/>
    </row>
    <row r="419" ht="15.75" customHeight="1">
      <c r="A419" s="153"/>
      <c r="B419" s="153"/>
      <c r="C419" s="153"/>
      <c r="D419" s="153"/>
      <c r="E419" s="153"/>
      <c r="F419" s="153"/>
      <c r="G419" s="153"/>
      <c r="H419" s="153"/>
      <c r="I419" s="153"/>
      <c r="J419" s="153"/>
      <c r="K419" s="153"/>
      <c r="L419" s="153"/>
      <c r="M419" s="153"/>
      <c r="N419" s="153"/>
      <c r="O419" s="153"/>
      <c r="P419" s="153"/>
      <c r="Q419" s="153"/>
      <c r="R419" s="153"/>
      <c r="S419" s="153"/>
      <c r="T419" s="153"/>
      <c r="U419" s="153"/>
      <c r="V419" s="153"/>
      <c r="W419" s="153"/>
      <c r="X419" s="153"/>
      <c r="Y419" s="153"/>
      <c r="Z419" s="153"/>
    </row>
    <row r="420" ht="15.75" customHeight="1">
      <c r="A420" s="153"/>
      <c r="B420" s="153"/>
      <c r="C420" s="153"/>
      <c r="D420" s="153"/>
      <c r="E420" s="153"/>
      <c r="F420" s="153"/>
      <c r="G420" s="153"/>
      <c r="H420" s="153"/>
      <c r="I420" s="153"/>
      <c r="J420" s="153"/>
      <c r="K420" s="153"/>
      <c r="L420" s="153"/>
      <c r="M420" s="153"/>
      <c r="N420" s="153"/>
      <c r="O420" s="153"/>
      <c r="P420" s="153"/>
      <c r="Q420" s="153"/>
      <c r="R420" s="153"/>
      <c r="S420" s="153"/>
      <c r="T420" s="153"/>
      <c r="U420" s="153"/>
      <c r="V420" s="153"/>
      <c r="W420" s="153"/>
      <c r="X420" s="153"/>
      <c r="Y420" s="153"/>
      <c r="Z420" s="153"/>
    </row>
    <row r="421" ht="15.75" customHeight="1">
      <c r="A421" s="153"/>
      <c r="B421" s="153"/>
      <c r="C421" s="153"/>
      <c r="D421" s="153"/>
      <c r="E421" s="153"/>
      <c r="F421" s="153"/>
      <c r="G421" s="153"/>
      <c r="H421" s="153"/>
      <c r="I421" s="153"/>
      <c r="J421" s="153"/>
      <c r="K421" s="153"/>
      <c r="L421" s="153"/>
      <c r="M421" s="153"/>
      <c r="N421" s="153"/>
      <c r="O421" s="153"/>
      <c r="P421" s="153"/>
      <c r="Q421" s="153"/>
      <c r="R421" s="153"/>
      <c r="S421" s="153"/>
      <c r="T421" s="153"/>
      <c r="U421" s="153"/>
      <c r="V421" s="153"/>
      <c r="W421" s="153"/>
      <c r="X421" s="153"/>
      <c r="Y421" s="153"/>
      <c r="Z421" s="153"/>
    </row>
    <row r="422" ht="15.75" customHeight="1">
      <c r="A422" s="153"/>
      <c r="B422" s="153"/>
      <c r="C422" s="153"/>
      <c r="D422" s="153"/>
      <c r="E422" s="153"/>
      <c r="F422" s="153"/>
      <c r="G422" s="153"/>
      <c r="H422" s="153"/>
      <c r="I422" s="153"/>
      <c r="J422" s="153"/>
      <c r="K422" s="153"/>
      <c r="L422" s="153"/>
      <c r="M422" s="153"/>
      <c r="N422" s="153"/>
      <c r="O422" s="153"/>
      <c r="P422" s="153"/>
      <c r="Q422" s="153"/>
      <c r="R422" s="153"/>
      <c r="S422" s="153"/>
      <c r="T422" s="153"/>
      <c r="U422" s="153"/>
      <c r="V422" s="153"/>
      <c r="W422" s="153"/>
      <c r="X422" s="153"/>
      <c r="Y422" s="153"/>
      <c r="Z422" s="153"/>
    </row>
    <row r="423" ht="15.75" customHeight="1">
      <c r="A423" s="153"/>
      <c r="B423" s="153"/>
      <c r="C423" s="153"/>
      <c r="D423" s="153"/>
      <c r="E423" s="153"/>
      <c r="F423" s="153"/>
      <c r="G423" s="153"/>
      <c r="H423" s="153"/>
      <c r="I423" s="153"/>
      <c r="J423" s="153"/>
      <c r="K423" s="153"/>
      <c r="L423" s="153"/>
      <c r="M423" s="153"/>
      <c r="N423" s="153"/>
      <c r="O423" s="153"/>
      <c r="P423" s="153"/>
      <c r="Q423" s="153"/>
      <c r="R423" s="153"/>
      <c r="S423" s="153"/>
      <c r="T423" s="153"/>
      <c r="U423" s="153"/>
      <c r="V423" s="153"/>
      <c r="W423" s="153"/>
      <c r="X423" s="153"/>
      <c r="Y423" s="153"/>
      <c r="Z423" s="153"/>
    </row>
    <row r="424" ht="15.75" customHeight="1">
      <c r="A424" s="153"/>
      <c r="B424" s="153"/>
      <c r="C424" s="153"/>
      <c r="D424" s="153"/>
      <c r="E424" s="153"/>
      <c r="F424" s="153"/>
      <c r="G424" s="153"/>
      <c r="H424" s="153"/>
      <c r="I424" s="153"/>
      <c r="J424" s="153"/>
      <c r="K424" s="153"/>
      <c r="L424" s="153"/>
      <c r="M424" s="153"/>
      <c r="N424" s="153"/>
      <c r="O424" s="153"/>
      <c r="P424" s="153"/>
      <c r="Q424" s="153"/>
      <c r="R424" s="153"/>
      <c r="S424" s="153"/>
      <c r="T424" s="153"/>
      <c r="U424" s="153"/>
      <c r="V424" s="153"/>
      <c r="W424" s="153"/>
      <c r="X424" s="153"/>
      <c r="Y424" s="153"/>
      <c r="Z424" s="153"/>
    </row>
    <row r="425" ht="15.75" customHeight="1">
      <c r="A425" s="153"/>
      <c r="B425" s="153"/>
      <c r="C425" s="153"/>
      <c r="D425" s="153"/>
      <c r="E425" s="153"/>
      <c r="F425" s="153"/>
      <c r="G425" s="153"/>
      <c r="H425" s="153"/>
      <c r="I425" s="153"/>
      <c r="J425" s="153"/>
      <c r="K425" s="153"/>
      <c r="L425" s="153"/>
      <c r="M425" s="153"/>
      <c r="N425" s="153"/>
      <c r="O425" s="153"/>
      <c r="P425" s="153"/>
      <c r="Q425" s="153"/>
      <c r="R425" s="153"/>
      <c r="S425" s="153"/>
      <c r="T425" s="153"/>
      <c r="U425" s="153"/>
      <c r="V425" s="153"/>
      <c r="W425" s="153"/>
      <c r="X425" s="153"/>
      <c r="Y425" s="153"/>
      <c r="Z425" s="153"/>
    </row>
    <row r="426" ht="15.75" customHeight="1">
      <c r="A426" s="153"/>
      <c r="B426" s="153"/>
      <c r="C426" s="153"/>
      <c r="D426" s="153"/>
      <c r="E426" s="153"/>
      <c r="F426" s="153"/>
      <c r="G426" s="153"/>
      <c r="H426" s="153"/>
      <c r="I426" s="153"/>
      <c r="J426" s="153"/>
      <c r="K426" s="153"/>
      <c r="L426" s="153"/>
      <c r="M426" s="153"/>
      <c r="N426" s="153"/>
      <c r="O426" s="153"/>
      <c r="P426" s="153"/>
      <c r="Q426" s="153"/>
      <c r="R426" s="153"/>
      <c r="S426" s="153"/>
      <c r="T426" s="153"/>
      <c r="U426" s="153"/>
      <c r="V426" s="153"/>
      <c r="W426" s="153"/>
      <c r="X426" s="153"/>
      <c r="Y426" s="153"/>
      <c r="Z426" s="153"/>
    </row>
    <row r="427" ht="15.75" customHeight="1">
      <c r="A427" s="153"/>
      <c r="B427" s="153"/>
      <c r="C427" s="153"/>
      <c r="D427" s="153"/>
      <c r="E427" s="153"/>
      <c r="F427" s="153"/>
      <c r="G427" s="153"/>
      <c r="H427" s="153"/>
      <c r="I427" s="153"/>
      <c r="J427" s="153"/>
      <c r="K427" s="153"/>
      <c r="L427" s="153"/>
      <c r="M427" s="153"/>
      <c r="N427" s="153"/>
      <c r="O427" s="153"/>
      <c r="P427" s="153"/>
      <c r="Q427" s="153"/>
      <c r="R427" s="153"/>
      <c r="S427" s="153"/>
      <c r="T427" s="153"/>
      <c r="U427" s="153"/>
      <c r="V427" s="153"/>
      <c r="W427" s="153"/>
      <c r="X427" s="153"/>
      <c r="Y427" s="153"/>
      <c r="Z427" s="153"/>
    </row>
    <row r="428" ht="15.75" customHeight="1">
      <c r="A428" s="153"/>
      <c r="B428" s="153"/>
      <c r="C428" s="153"/>
      <c r="D428" s="153"/>
      <c r="E428" s="153"/>
      <c r="F428" s="153"/>
      <c r="G428" s="153"/>
      <c r="H428" s="153"/>
      <c r="I428" s="153"/>
      <c r="J428" s="153"/>
      <c r="K428" s="153"/>
      <c r="L428" s="153"/>
      <c r="M428" s="153"/>
      <c r="N428" s="153"/>
      <c r="O428" s="153"/>
      <c r="P428" s="153"/>
      <c r="Q428" s="153"/>
      <c r="R428" s="153"/>
      <c r="S428" s="153"/>
      <c r="T428" s="153"/>
      <c r="U428" s="153"/>
      <c r="V428" s="153"/>
      <c r="W428" s="153"/>
      <c r="X428" s="153"/>
      <c r="Y428" s="153"/>
      <c r="Z428" s="153"/>
    </row>
    <row r="429" ht="15.75" customHeight="1">
      <c r="A429" s="153"/>
      <c r="B429" s="153"/>
      <c r="C429" s="153"/>
      <c r="D429" s="153"/>
      <c r="E429" s="153"/>
      <c r="F429" s="153"/>
      <c r="G429" s="153"/>
      <c r="H429" s="153"/>
      <c r="I429" s="153"/>
      <c r="J429" s="153"/>
      <c r="K429" s="153"/>
      <c r="L429" s="153"/>
      <c r="M429" s="153"/>
      <c r="N429" s="153"/>
      <c r="O429" s="153"/>
      <c r="P429" s="153"/>
      <c r="Q429" s="153"/>
      <c r="R429" s="153"/>
      <c r="S429" s="153"/>
      <c r="T429" s="153"/>
      <c r="U429" s="153"/>
      <c r="V429" s="153"/>
      <c r="W429" s="153"/>
      <c r="X429" s="153"/>
      <c r="Y429" s="153"/>
      <c r="Z429" s="153"/>
    </row>
    <row r="430" ht="15.75" customHeight="1">
      <c r="A430" s="153"/>
      <c r="B430" s="153"/>
      <c r="C430" s="153"/>
      <c r="D430" s="153"/>
      <c r="E430" s="153"/>
      <c r="F430" s="153"/>
      <c r="G430" s="153"/>
      <c r="H430" s="153"/>
      <c r="I430" s="153"/>
      <c r="J430" s="153"/>
      <c r="K430" s="153"/>
      <c r="L430" s="153"/>
      <c r="M430" s="153"/>
      <c r="N430" s="153"/>
      <c r="O430" s="153"/>
      <c r="P430" s="153"/>
      <c r="Q430" s="153"/>
      <c r="R430" s="153"/>
      <c r="S430" s="153"/>
      <c r="T430" s="153"/>
      <c r="U430" s="153"/>
      <c r="V430" s="153"/>
      <c r="W430" s="153"/>
      <c r="X430" s="153"/>
      <c r="Y430" s="153"/>
      <c r="Z430" s="153"/>
    </row>
    <row r="431" ht="15.75" customHeight="1">
      <c r="A431" s="153"/>
      <c r="B431" s="153"/>
      <c r="C431" s="153"/>
      <c r="D431" s="153"/>
      <c r="E431" s="153"/>
      <c r="F431" s="153"/>
      <c r="G431" s="153"/>
      <c r="H431" s="153"/>
      <c r="I431" s="153"/>
      <c r="J431" s="153"/>
      <c r="K431" s="153"/>
      <c r="L431" s="153"/>
      <c r="M431" s="153"/>
      <c r="N431" s="153"/>
      <c r="O431" s="153"/>
      <c r="P431" s="153"/>
      <c r="Q431" s="153"/>
      <c r="R431" s="153"/>
      <c r="S431" s="153"/>
      <c r="T431" s="153"/>
      <c r="U431" s="153"/>
      <c r="V431" s="153"/>
      <c r="W431" s="153"/>
      <c r="X431" s="153"/>
      <c r="Y431" s="153"/>
      <c r="Z431" s="153"/>
    </row>
    <row r="432" ht="15.75" customHeight="1">
      <c r="A432" s="153"/>
      <c r="B432" s="153"/>
      <c r="C432" s="153"/>
      <c r="D432" s="153"/>
      <c r="E432" s="153"/>
      <c r="F432" s="153"/>
      <c r="G432" s="153"/>
      <c r="H432" s="153"/>
      <c r="I432" s="153"/>
      <c r="J432" s="153"/>
      <c r="K432" s="153"/>
      <c r="L432" s="153"/>
      <c r="M432" s="153"/>
      <c r="N432" s="153"/>
      <c r="O432" s="153"/>
      <c r="P432" s="153"/>
      <c r="Q432" s="153"/>
      <c r="R432" s="153"/>
      <c r="S432" s="153"/>
      <c r="T432" s="153"/>
      <c r="U432" s="153"/>
      <c r="V432" s="153"/>
      <c r="W432" s="153"/>
      <c r="X432" s="153"/>
      <c r="Y432" s="153"/>
      <c r="Z432" s="153"/>
    </row>
    <row r="433" ht="15.75" customHeight="1">
      <c r="A433" s="153"/>
      <c r="B433" s="153"/>
      <c r="C433" s="153"/>
      <c r="D433" s="153"/>
      <c r="E433" s="153"/>
      <c r="F433" s="153"/>
      <c r="G433" s="153"/>
      <c r="H433" s="153"/>
      <c r="I433" s="153"/>
      <c r="J433" s="153"/>
      <c r="K433" s="153"/>
      <c r="L433" s="153"/>
      <c r="M433" s="153"/>
      <c r="N433" s="153"/>
      <c r="O433" s="153"/>
      <c r="P433" s="153"/>
      <c r="Q433" s="153"/>
      <c r="R433" s="153"/>
      <c r="S433" s="153"/>
      <c r="T433" s="153"/>
      <c r="U433" s="153"/>
      <c r="V433" s="153"/>
      <c r="W433" s="153"/>
      <c r="X433" s="153"/>
      <c r="Y433" s="153"/>
      <c r="Z433" s="153"/>
    </row>
    <row r="434" ht="15.75" customHeight="1">
      <c r="A434" s="153"/>
      <c r="B434" s="153"/>
      <c r="C434" s="153"/>
      <c r="D434" s="153"/>
      <c r="E434" s="153"/>
      <c r="F434" s="153"/>
      <c r="G434" s="153"/>
      <c r="H434" s="153"/>
      <c r="I434" s="153"/>
      <c r="J434" s="153"/>
      <c r="K434" s="153"/>
      <c r="L434" s="153"/>
      <c r="M434" s="153"/>
      <c r="N434" s="153"/>
      <c r="O434" s="153"/>
      <c r="P434" s="153"/>
      <c r="Q434" s="153"/>
      <c r="R434" s="153"/>
      <c r="S434" s="153"/>
      <c r="T434" s="153"/>
      <c r="U434" s="153"/>
      <c r="V434" s="153"/>
      <c r="W434" s="153"/>
      <c r="X434" s="153"/>
      <c r="Y434" s="153"/>
      <c r="Z434" s="153"/>
    </row>
    <row r="435" ht="15.75" customHeight="1">
      <c r="A435" s="153"/>
      <c r="B435" s="153"/>
      <c r="C435" s="153"/>
      <c r="D435" s="153"/>
      <c r="E435" s="153"/>
      <c r="F435" s="153"/>
      <c r="G435" s="153"/>
      <c r="H435" s="153"/>
      <c r="I435" s="153"/>
      <c r="J435" s="153"/>
      <c r="K435" s="153"/>
      <c r="L435" s="153"/>
      <c r="M435" s="153"/>
      <c r="N435" s="153"/>
      <c r="O435" s="153"/>
      <c r="P435" s="153"/>
      <c r="Q435" s="153"/>
      <c r="R435" s="153"/>
      <c r="S435" s="153"/>
      <c r="T435" s="153"/>
      <c r="U435" s="153"/>
      <c r="V435" s="153"/>
      <c r="W435" s="153"/>
      <c r="X435" s="153"/>
      <c r="Y435" s="153"/>
      <c r="Z435" s="153"/>
    </row>
    <row r="436" ht="15.75" customHeight="1">
      <c r="A436" s="153"/>
      <c r="B436" s="153"/>
      <c r="C436" s="153"/>
      <c r="D436" s="153"/>
      <c r="E436" s="153"/>
      <c r="F436" s="153"/>
      <c r="G436" s="153"/>
      <c r="H436" s="153"/>
      <c r="I436" s="153"/>
      <c r="J436" s="153"/>
      <c r="K436" s="153"/>
      <c r="L436" s="153"/>
      <c r="M436" s="153"/>
      <c r="N436" s="153"/>
      <c r="O436" s="153"/>
      <c r="P436" s="153"/>
      <c r="Q436" s="153"/>
      <c r="R436" s="153"/>
      <c r="S436" s="153"/>
      <c r="T436" s="153"/>
      <c r="U436" s="153"/>
      <c r="V436" s="153"/>
      <c r="W436" s="153"/>
      <c r="X436" s="153"/>
      <c r="Y436" s="153"/>
      <c r="Z436" s="153"/>
    </row>
    <row r="437" ht="15.75" customHeight="1">
      <c r="A437" s="153"/>
      <c r="B437" s="153"/>
      <c r="C437" s="153"/>
      <c r="D437" s="153"/>
      <c r="E437" s="153"/>
      <c r="F437" s="153"/>
      <c r="G437" s="153"/>
      <c r="H437" s="153"/>
      <c r="I437" s="153"/>
      <c r="J437" s="153"/>
      <c r="K437" s="153"/>
      <c r="L437" s="153"/>
      <c r="M437" s="153"/>
      <c r="N437" s="153"/>
      <c r="O437" s="153"/>
      <c r="P437" s="153"/>
      <c r="Q437" s="153"/>
      <c r="R437" s="153"/>
      <c r="S437" s="153"/>
      <c r="T437" s="153"/>
      <c r="U437" s="153"/>
      <c r="V437" s="153"/>
      <c r="W437" s="153"/>
      <c r="X437" s="153"/>
      <c r="Y437" s="153"/>
      <c r="Z437" s="153"/>
    </row>
    <row r="438" ht="15.75" customHeight="1">
      <c r="A438" s="153"/>
      <c r="B438" s="153"/>
      <c r="C438" s="153"/>
      <c r="D438" s="153"/>
      <c r="E438" s="153"/>
      <c r="F438" s="153"/>
      <c r="G438" s="153"/>
      <c r="H438" s="153"/>
      <c r="I438" s="153"/>
      <c r="J438" s="153"/>
      <c r="K438" s="153"/>
      <c r="L438" s="153"/>
      <c r="M438" s="153"/>
      <c r="N438" s="153"/>
      <c r="O438" s="153"/>
      <c r="P438" s="153"/>
      <c r="Q438" s="153"/>
      <c r="R438" s="153"/>
      <c r="S438" s="153"/>
      <c r="T438" s="153"/>
      <c r="U438" s="153"/>
      <c r="V438" s="153"/>
      <c r="W438" s="153"/>
      <c r="X438" s="153"/>
      <c r="Y438" s="153"/>
      <c r="Z438" s="153"/>
    </row>
    <row r="439" ht="15.75" customHeight="1">
      <c r="A439" s="153"/>
      <c r="B439" s="153"/>
      <c r="C439" s="153"/>
      <c r="D439" s="153"/>
      <c r="E439" s="153"/>
      <c r="F439" s="153"/>
      <c r="G439" s="153"/>
      <c r="H439" s="153"/>
      <c r="I439" s="153"/>
      <c r="J439" s="153"/>
      <c r="K439" s="153"/>
      <c r="L439" s="153"/>
      <c r="M439" s="153"/>
      <c r="N439" s="153"/>
      <c r="O439" s="153"/>
      <c r="P439" s="153"/>
      <c r="Q439" s="153"/>
      <c r="R439" s="153"/>
      <c r="S439" s="153"/>
      <c r="T439" s="153"/>
      <c r="U439" s="153"/>
      <c r="V439" s="153"/>
      <c r="W439" s="153"/>
      <c r="X439" s="153"/>
      <c r="Y439" s="153"/>
      <c r="Z439" s="153"/>
    </row>
    <row r="440" ht="15.75" customHeight="1">
      <c r="A440" s="153"/>
      <c r="B440" s="153"/>
      <c r="C440" s="153"/>
      <c r="D440" s="153"/>
      <c r="E440" s="153"/>
      <c r="F440" s="153"/>
      <c r="G440" s="153"/>
      <c r="H440" s="153"/>
      <c r="I440" s="153"/>
      <c r="J440" s="153"/>
      <c r="K440" s="153"/>
      <c r="L440" s="153"/>
      <c r="M440" s="153"/>
      <c r="N440" s="153"/>
      <c r="O440" s="153"/>
      <c r="P440" s="153"/>
      <c r="Q440" s="153"/>
      <c r="R440" s="153"/>
      <c r="S440" s="153"/>
      <c r="T440" s="153"/>
      <c r="U440" s="153"/>
      <c r="V440" s="153"/>
      <c r="W440" s="153"/>
      <c r="X440" s="153"/>
      <c r="Y440" s="153"/>
      <c r="Z440" s="153"/>
    </row>
    <row r="441" ht="15.75" customHeight="1">
      <c r="A441" s="153"/>
      <c r="B441" s="153"/>
      <c r="C441" s="153"/>
      <c r="D441" s="153"/>
      <c r="E441" s="153"/>
      <c r="F441" s="153"/>
      <c r="G441" s="153"/>
      <c r="H441" s="153"/>
      <c r="I441" s="153"/>
      <c r="J441" s="153"/>
      <c r="K441" s="153"/>
      <c r="L441" s="153"/>
      <c r="M441" s="153"/>
      <c r="N441" s="153"/>
      <c r="O441" s="153"/>
      <c r="P441" s="153"/>
      <c r="Q441" s="153"/>
      <c r="R441" s="153"/>
      <c r="S441" s="153"/>
      <c r="T441" s="153"/>
      <c r="U441" s="153"/>
      <c r="V441" s="153"/>
      <c r="W441" s="153"/>
      <c r="X441" s="153"/>
      <c r="Y441" s="153"/>
      <c r="Z441" s="153"/>
    </row>
    <row r="442" ht="15.75" customHeight="1">
      <c r="A442" s="153"/>
      <c r="B442" s="153"/>
      <c r="C442" s="153"/>
      <c r="D442" s="153"/>
      <c r="E442" s="153"/>
      <c r="F442" s="153"/>
      <c r="G442" s="153"/>
      <c r="H442" s="153"/>
      <c r="I442" s="153"/>
      <c r="J442" s="153"/>
      <c r="K442" s="153"/>
      <c r="L442" s="153"/>
      <c r="M442" s="153"/>
      <c r="N442" s="153"/>
      <c r="O442" s="153"/>
      <c r="P442" s="153"/>
      <c r="Q442" s="153"/>
      <c r="R442" s="153"/>
      <c r="S442" s="153"/>
      <c r="T442" s="153"/>
      <c r="U442" s="153"/>
      <c r="V442" s="153"/>
      <c r="W442" s="153"/>
      <c r="X442" s="153"/>
      <c r="Y442" s="153"/>
      <c r="Z442" s="153"/>
    </row>
    <row r="443" ht="15.75" customHeight="1">
      <c r="A443" s="153"/>
      <c r="B443" s="153"/>
      <c r="C443" s="153"/>
      <c r="D443" s="153"/>
      <c r="E443" s="153"/>
      <c r="F443" s="153"/>
      <c r="G443" s="153"/>
      <c r="H443" s="153"/>
      <c r="I443" s="153"/>
      <c r="J443" s="153"/>
      <c r="K443" s="153"/>
      <c r="L443" s="153"/>
      <c r="M443" s="153"/>
      <c r="N443" s="153"/>
      <c r="O443" s="153"/>
      <c r="P443" s="153"/>
      <c r="Q443" s="153"/>
      <c r="R443" s="153"/>
      <c r="S443" s="153"/>
      <c r="T443" s="153"/>
      <c r="U443" s="153"/>
      <c r="V443" s="153"/>
      <c r="W443" s="153"/>
      <c r="X443" s="153"/>
      <c r="Y443" s="153"/>
      <c r="Z443" s="153"/>
    </row>
    <row r="444" ht="15.75" customHeight="1">
      <c r="A444" s="153"/>
      <c r="B444" s="153"/>
      <c r="C444" s="153"/>
      <c r="D444" s="153"/>
      <c r="E444" s="153"/>
      <c r="F444" s="153"/>
      <c r="G444" s="153"/>
      <c r="H444" s="153"/>
      <c r="I444" s="153"/>
      <c r="J444" s="153"/>
      <c r="K444" s="153"/>
      <c r="L444" s="153"/>
      <c r="M444" s="153"/>
      <c r="N444" s="153"/>
      <c r="O444" s="153"/>
      <c r="P444" s="153"/>
      <c r="Q444" s="153"/>
      <c r="R444" s="153"/>
      <c r="S444" s="153"/>
      <c r="T444" s="153"/>
      <c r="U444" s="153"/>
      <c r="V444" s="153"/>
      <c r="W444" s="153"/>
      <c r="X444" s="153"/>
      <c r="Y444" s="153"/>
      <c r="Z444" s="153"/>
    </row>
    <row r="445" ht="15.75" customHeight="1">
      <c r="A445" s="153"/>
      <c r="B445" s="153"/>
      <c r="C445" s="153"/>
      <c r="D445" s="153"/>
      <c r="E445" s="153"/>
      <c r="F445" s="153"/>
      <c r="G445" s="153"/>
      <c r="H445" s="153"/>
      <c r="I445" s="153"/>
      <c r="J445" s="153"/>
      <c r="K445" s="153"/>
      <c r="L445" s="153"/>
      <c r="M445" s="153"/>
      <c r="N445" s="153"/>
      <c r="O445" s="153"/>
      <c r="P445" s="153"/>
      <c r="Q445" s="153"/>
      <c r="R445" s="153"/>
      <c r="S445" s="153"/>
      <c r="T445" s="153"/>
      <c r="U445" s="153"/>
      <c r="V445" s="153"/>
      <c r="W445" s="153"/>
      <c r="X445" s="153"/>
      <c r="Y445" s="153"/>
      <c r="Z445" s="153"/>
    </row>
    <row r="446" ht="15.75" customHeight="1">
      <c r="A446" s="153"/>
      <c r="B446" s="153"/>
      <c r="C446" s="153"/>
      <c r="D446" s="153"/>
      <c r="E446" s="153"/>
      <c r="F446" s="153"/>
      <c r="G446" s="153"/>
      <c r="H446" s="153"/>
      <c r="I446" s="153"/>
      <c r="J446" s="153"/>
      <c r="K446" s="153"/>
      <c r="L446" s="153"/>
      <c r="M446" s="153"/>
      <c r="N446" s="153"/>
      <c r="O446" s="153"/>
      <c r="P446" s="153"/>
      <c r="Q446" s="153"/>
      <c r="R446" s="153"/>
      <c r="S446" s="153"/>
      <c r="T446" s="153"/>
      <c r="U446" s="153"/>
      <c r="V446" s="153"/>
      <c r="W446" s="153"/>
      <c r="X446" s="153"/>
      <c r="Y446" s="153"/>
      <c r="Z446" s="153"/>
    </row>
    <row r="447" ht="15.75" customHeight="1">
      <c r="A447" s="153"/>
      <c r="B447" s="153"/>
      <c r="C447" s="153"/>
      <c r="D447" s="153"/>
      <c r="E447" s="153"/>
      <c r="F447" s="153"/>
      <c r="G447" s="153"/>
      <c r="H447" s="153"/>
      <c r="I447" s="153"/>
      <c r="J447" s="153"/>
      <c r="K447" s="153"/>
      <c r="L447" s="153"/>
      <c r="M447" s="153"/>
      <c r="N447" s="153"/>
      <c r="O447" s="153"/>
      <c r="P447" s="153"/>
      <c r="Q447" s="153"/>
      <c r="R447" s="153"/>
      <c r="S447" s="153"/>
      <c r="T447" s="153"/>
      <c r="U447" s="153"/>
      <c r="V447" s="153"/>
      <c r="W447" s="153"/>
      <c r="X447" s="153"/>
      <c r="Y447" s="153"/>
      <c r="Z447" s="153"/>
    </row>
    <row r="448" ht="15.75" customHeight="1">
      <c r="A448" s="153"/>
      <c r="B448" s="153"/>
      <c r="C448" s="153"/>
      <c r="D448" s="153"/>
      <c r="E448" s="153"/>
      <c r="F448" s="153"/>
      <c r="G448" s="153"/>
      <c r="H448" s="153"/>
      <c r="I448" s="153"/>
      <c r="J448" s="153"/>
      <c r="K448" s="153"/>
      <c r="L448" s="153"/>
      <c r="M448" s="153"/>
      <c r="N448" s="153"/>
      <c r="O448" s="153"/>
      <c r="P448" s="153"/>
      <c r="Q448" s="153"/>
      <c r="R448" s="153"/>
      <c r="S448" s="153"/>
      <c r="T448" s="153"/>
      <c r="U448" s="153"/>
      <c r="V448" s="153"/>
      <c r="W448" s="153"/>
      <c r="X448" s="153"/>
      <c r="Y448" s="153"/>
      <c r="Z448" s="153"/>
    </row>
    <row r="449" ht="15.75" customHeight="1">
      <c r="A449" s="153"/>
      <c r="B449" s="153"/>
      <c r="C449" s="153"/>
      <c r="D449" s="153"/>
      <c r="E449" s="153"/>
      <c r="F449" s="153"/>
      <c r="G449" s="153"/>
      <c r="H449" s="153"/>
      <c r="I449" s="153"/>
      <c r="J449" s="153"/>
      <c r="K449" s="153"/>
      <c r="L449" s="153"/>
      <c r="M449" s="153"/>
      <c r="N449" s="153"/>
      <c r="O449" s="153"/>
      <c r="P449" s="153"/>
      <c r="Q449" s="153"/>
      <c r="R449" s="153"/>
      <c r="S449" s="153"/>
      <c r="T449" s="153"/>
      <c r="U449" s="153"/>
      <c r="V449" s="153"/>
      <c r="W449" s="153"/>
      <c r="X449" s="153"/>
      <c r="Y449" s="153"/>
      <c r="Z449" s="153"/>
    </row>
    <row r="450" ht="15.75" customHeight="1">
      <c r="A450" s="153"/>
      <c r="B450" s="153"/>
      <c r="C450" s="153"/>
      <c r="D450" s="153"/>
      <c r="E450" s="153"/>
      <c r="F450" s="153"/>
      <c r="G450" s="153"/>
      <c r="H450" s="153"/>
      <c r="I450" s="153"/>
      <c r="J450" s="153"/>
      <c r="K450" s="153"/>
      <c r="L450" s="153"/>
      <c r="M450" s="153"/>
      <c r="N450" s="153"/>
      <c r="O450" s="153"/>
      <c r="P450" s="153"/>
      <c r="Q450" s="153"/>
      <c r="R450" s="153"/>
      <c r="S450" s="153"/>
      <c r="T450" s="153"/>
      <c r="U450" s="153"/>
      <c r="V450" s="153"/>
      <c r="W450" s="153"/>
      <c r="X450" s="153"/>
      <c r="Y450" s="153"/>
      <c r="Z450" s="153"/>
    </row>
    <row r="451" ht="15.75" customHeight="1">
      <c r="A451" s="153"/>
      <c r="B451" s="153"/>
      <c r="C451" s="153"/>
      <c r="D451" s="153"/>
      <c r="E451" s="153"/>
      <c r="F451" s="153"/>
      <c r="G451" s="153"/>
      <c r="H451" s="153"/>
      <c r="I451" s="153"/>
      <c r="J451" s="153"/>
      <c r="K451" s="153"/>
      <c r="L451" s="153"/>
      <c r="M451" s="153"/>
      <c r="N451" s="153"/>
      <c r="O451" s="153"/>
      <c r="P451" s="153"/>
      <c r="Q451" s="153"/>
      <c r="R451" s="153"/>
      <c r="S451" s="153"/>
      <c r="T451" s="153"/>
      <c r="U451" s="153"/>
      <c r="V451" s="153"/>
      <c r="W451" s="153"/>
      <c r="X451" s="153"/>
      <c r="Y451" s="153"/>
      <c r="Z451" s="153"/>
    </row>
    <row r="452" ht="15.75" customHeight="1">
      <c r="A452" s="153"/>
      <c r="B452" s="153"/>
      <c r="C452" s="153"/>
      <c r="D452" s="153"/>
      <c r="E452" s="153"/>
      <c r="F452" s="153"/>
      <c r="G452" s="153"/>
      <c r="H452" s="153"/>
      <c r="I452" s="153"/>
      <c r="J452" s="153"/>
      <c r="K452" s="153"/>
      <c r="L452" s="153"/>
      <c r="M452" s="153"/>
      <c r="N452" s="153"/>
      <c r="O452" s="153"/>
      <c r="P452" s="153"/>
      <c r="Q452" s="153"/>
      <c r="R452" s="153"/>
      <c r="S452" s="153"/>
      <c r="T452" s="153"/>
      <c r="U452" s="153"/>
      <c r="V452" s="153"/>
      <c r="W452" s="153"/>
      <c r="X452" s="153"/>
      <c r="Y452" s="153"/>
      <c r="Z452" s="153"/>
    </row>
    <row r="453" ht="15.75" customHeight="1">
      <c r="A453" s="153"/>
      <c r="B453" s="153"/>
      <c r="C453" s="153"/>
      <c r="D453" s="153"/>
      <c r="E453" s="153"/>
      <c r="F453" s="153"/>
      <c r="G453" s="153"/>
      <c r="H453" s="153"/>
      <c r="I453" s="153"/>
      <c r="J453" s="153"/>
      <c r="K453" s="153"/>
      <c r="L453" s="153"/>
      <c r="M453" s="153"/>
      <c r="N453" s="153"/>
      <c r="O453" s="153"/>
      <c r="P453" s="153"/>
      <c r="Q453" s="153"/>
      <c r="R453" s="153"/>
      <c r="S453" s="153"/>
      <c r="T453" s="153"/>
      <c r="U453" s="153"/>
      <c r="V453" s="153"/>
      <c r="W453" s="153"/>
      <c r="X453" s="153"/>
      <c r="Y453" s="153"/>
      <c r="Z453" s="153"/>
    </row>
    <row r="454" ht="15.75" customHeight="1">
      <c r="A454" s="153"/>
      <c r="B454" s="153"/>
      <c r="C454" s="153"/>
      <c r="D454" s="153"/>
      <c r="E454" s="153"/>
      <c r="F454" s="153"/>
      <c r="G454" s="153"/>
      <c r="H454" s="153"/>
      <c r="I454" s="153"/>
      <c r="J454" s="153"/>
      <c r="K454" s="153"/>
      <c r="L454" s="153"/>
      <c r="M454" s="153"/>
      <c r="N454" s="153"/>
      <c r="O454" s="153"/>
      <c r="P454" s="153"/>
      <c r="Q454" s="153"/>
      <c r="R454" s="153"/>
      <c r="S454" s="153"/>
      <c r="T454" s="153"/>
      <c r="U454" s="153"/>
      <c r="V454" s="153"/>
      <c r="W454" s="153"/>
      <c r="X454" s="153"/>
      <c r="Y454" s="153"/>
      <c r="Z454" s="153"/>
    </row>
    <row r="455" ht="15.75" customHeight="1">
      <c r="A455" s="153"/>
      <c r="B455" s="153"/>
      <c r="C455" s="153"/>
      <c r="D455" s="153"/>
      <c r="E455" s="153"/>
      <c r="F455" s="153"/>
      <c r="G455" s="153"/>
      <c r="H455" s="153"/>
      <c r="I455" s="153"/>
      <c r="J455" s="153"/>
      <c r="K455" s="153"/>
      <c r="L455" s="153"/>
      <c r="M455" s="153"/>
      <c r="N455" s="153"/>
      <c r="O455" s="153"/>
      <c r="P455" s="153"/>
      <c r="Q455" s="153"/>
      <c r="R455" s="153"/>
      <c r="S455" s="153"/>
      <c r="T455" s="153"/>
      <c r="U455" s="153"/>
      <c r="V455" s="153"/>
      <c r="W455" s="153"/>
      <c r="X455" s="153"/>
      <c r="Y455" s="153"/>
      <c r="Z455" s="153"/>
    </row>
    <row r="456" ht="15.75" customHeight="1">
      <c r="A456" s="153"/>
      <c r="B456" s="153"/>
      <c r="C456" s="153"/>
      <c r="D456" s="153"/>
      <c r="E456" s="153"/>
      <c r="F456" s="153"/>
      <c r="G456" s="153"/>
      <c r="H456" s="153"/>
      <c r="I456" s="153"/>
      <c r="J456" s="153"/>
      <c r="K456" s="153"/>
      <c r="L456" s="153"/>
      <c r="M456" s="153"/>
      <c r="N456" s="153"/>
      <c r="O456" s="153"/>
      <c r="P456" s="153"/>
      <c r="Q456" s="153"/>
      <c r="R456" s="153"/>
      <c r="S456" s="153"/>
      <c r="T456" s="153"/>
      <c r="U456" s="153"/>
      <c r="V456" s="153"/>
      <c r="W456" s="153"/>
      <c r="X456" s="153"/>
      <c r="Y456" s="153"/>
      <c r="Z456" s="153"/>
    </row>
    <row r="457" ht="15.75" customHeight="1">
      <c r="A457" s="153"/>
      <c r="B457" s="153"/>
      <c r="C457" s="153"/>
      <c r="D457" s="153"/>
      <c r="E457" s="153"/>
      <c r="F457" s="153"/>
      <c r="G457" s="153"/>
      <c r="H457" s="153"/>
      <c r="I457" s="153"/>
      <c r="J457" s="153"/>
      <c r="K457" s="153"/>
      <c r="L457" s="153"/>
      <c r="M457" s="153"/>
      <c r="N457" s="153"/>
      <c r="O457" s="153"/>
      <c r="P457" s="153"/>
      <c r="Q457" s="153"/>
      <c r="R457" s="153"/>
      <c r="S457" s="153"/>
      <c r="T457" s="153"/>
      <c r="U457" s="153"/>
      <c r="V457" s="153"/>
      <c r="W457" s="153"/>
      <c r="X457" s="153"/>
      <c r="Y457" s="153"/>
      <c r="Z457" s="153"/>
    </row>
    <row r="458" ht="15.75" customHeight="1">
      <c r="A458" s="153"/>
      <c r="B458" s="153"/>
      <c r="C458" s="153"/>
      <c r="D458" s="153"/>
      <c r="E458" s="153"/>
      <c r="F458" s="153"/>
      <c r="G458" s="153"/>
      <c r="H458" s="153"/>
      <c r="I458" s="153"/>
      <c r="J458" s="153"/>
      <c r="K458" s="153"/>
      <c r="L458" s="153"/>
      <c r="M458" s="153"/>
      <c r="N458" s="153"/>
      <c r="O458" s="153"/>
      <c r="P458" s="153"/>
      <c r="Q458" s="153"/>
      <c r="R458" s="153"/>
      <c r="S458" s="153"/>
      <c r="T458" s="153"/>
      <c r="U458" s="153"/>
      <c r="V458" s="153"/>
      <c r="W458" s="153"/>
      <c r="X458" s="153"/>
      <c r="Y458" s="153"/>
      <c r="Z458" s="153"/>
    </row>
    <row r="459" ht="15.75" customHeight="1">
      <c r="A459" s="153"/>
      <c r="B459" s="153"/>
      <c r="C459" s="153"/>
      <c r="D459" s="153"/>
      <c r="E459" s="153"/>
      <c r="F459" s="153"/>
      <c r="G459" s="153"/>
      <c r="H459" s="153"/>
      <c r="I459" s="153"/>
      <c r="J459" s="153"/>
      <c r="K459" s="153"/>
      <c r="L459" s="153"/>
      <c r="M459" s="153"/>
      <c r="N459" s="153"/>
      <c r="O459" s="153"/>
      <c r="P459" s="153"/>
      <c r="Q459" s="153"/>
      <c r="R459" s="153"/>
      <c r="S459" s="153"/>
      <c r="T459" s="153"/>
      <c r="U459" s="153"/>
      <c r="V459" s="153"/>
      <c r="W459" s="153"/>
      <c r="X459" s="153"/>
      <c r="Y459" s="153"/>
      <c r="Z459" s="153"/>
    </row>
    <row r="460" ht="15.75" customHeight="1">
      <c r="A460" s="153"/>
      <c r="B460" s="153"/>
      <c r="C460" s="153"/>
      <c r="D460" s="153"/>
      <c r="E460" s="153"/>
      <c r="F460" s="153"/>
      <c r="G460" s="153"/>
      <c r="H460" s="153"/>
      <c r="I460" s="153"/>
      <c r="J460" s="153"/>
      <c r="K460" s="153"/>
      <c r="L460" s="153"/>
      <c r="M460" s="153"/>
      <c r="N460" s="153"/>
      <c r="O460" s="153"/>
      <c r="P460" s="153"/>
      <c r="Q460" s="153"/>
      <c r="R460" s="153"/>
      <c r="S460" s="153"/>
      <c r="T460" s="153"/>
      <c r="U460" s="153"/>
      <c r="V460" s="153"/>
      <c r="W460" s="153"/>
      <c r="X460" s="153"/>
      <c r="Y460" s="153"/>
      <c r="Z460" s="153"/>
    </row>
    <row r="461" ht="15.75" customHeight="1">
      <c r="A461" s="153"/>
      <c r="B461" s="153"/>
      <c r="C461" s="153"/>
      <c r="D461" s="153"/>
      <c r="E461" s="153"/>
      <c r="F461" s="153"/>
      <c r="G461" s="153"/>
      <c r="H461" s="153"/>
      <c r="I461" s="153"/>
      <c r="J461" s="153"/>
      <c r="K461" s="153"/>
      <c r="L461" s="153"/>
      <c r="M461" s="153"/>
      <c r="N461" s="153"/>
      <c r="O461" s="153"/>
      <c r="P461" s="153"/>
      <c r="Q461" s="153"/>
      <c r="R461" s="153"/>
      <c r="S461" s="153"/>
      <c r="T461" s="153"/>
      <c r="U461" s="153"/>
      <c r="V461" s="153"/>
      <c r="W461" s="153"/>
      <c r="X461" s="153"/>
      <c r="Y461" s="153"/>
      <c r="Z461" s="153"/>
    </row>
    <row r="462" ht="15.75" customHeight="1">
      <c r="A462" s="153"/>
      <c r="B462" s="153"/>
      <c r="C462" s="153"/>
      <c r="D462" s="153"/>
      <c r="E462" s="153"/>
      <c r="F462" s="153"/>
      <c r="G462" s="153"/>
      <c r="H462" s="153"/>
      <c r="I462" s="153"/>
      <c r="J462" s="153"/>
      <c r="K462" s="153"/>
      <c r="L462" s="153"/>
      <c r="M462" s="153"/>
      <c r="N462" s="153"/>
      <c r="O462" s="153"/>
      <c r="P462" s="153"/>
      <c r="Q462" s="153"/>
      <c r="R462" s="153"/>
      <c r="S462" s="153"/>
      <c r="T462" s="153"/>
      <c r="U462" s="153"/>
      <c r="V462" s="153"/>
      <c r="W462" s="153"/>
      <c r="X462" s="153"/>
      <c r="Y462" s="153"/>
      <c r="Z462" s="153"/>
    </row>
    <row r="463" ht="15.75" customHeight="1">
      <c r="A463" s="153"/>
      <c r="B463" s="153"/>
      <c r="C463" s="153"/>
      <c r="D463" s="153"/>
      <c r="E463" s="153"/>
      <c r="F463" s="153"/>
      <c r="G463" s="153"/>
      <c r="H463" s="153"/>
      <c r="I463" s="153"/>
      <c r="J463" s="153"/>
      <c r="K463" s="153"/>
      <c r="L463" s="153"/>
      <c r="M463" s="153"/>
      <c r="N463" s="153"/>
      <c r="O463" s="153"/>
      <c r="P463" s="153"/>
      <c r="Q463" s="153"/>
      <c r="R463" s="153"/>
      <c r="S463" s="153"/>
      <c r="T463" s="153"/>
      <c r="U463" s="153"/>
      <c r="V463" s="153"/>
      <c r="W463" s="153"/>
      <c r="X463" s="153"/>
      <c r="Y463" s="153"/>
      <c r="Z463" s="153"/>
    </row>
    <row r="464" ht="15.75" customHeight="1">
      <c r="A464" s="153"/>
      <c r="B464" s="153"/>
      <c r="C464" s="153"/>
      <c r="D464" s="153"/>
      <c r="E464" s="153"/>
      <c r="F464" s="153"/>
      <c r="G464" s="153"/>
      <c r="H464" s="153"/>
      <c r="I464" s="153"/>
      <c r="J464" s="153"/>
      <c r="K464" s="153"/>
      <c r="L464" s="153"/>
      <c r="M464" s="153"/>
      <c r="N464" s="153"/>
      <c r="O464" s="153"/>
      <c r="P464" s="153"/>
      <c r="Q464" s="153"/>
      <c r="R464" s="153"/>
      <c r="S464" s="153"/>
      <c r="T464" s="153"/>
      <c r="U464" s="153"/>
      <c r="V464" s="153"/>
      <c r="W464" s="153"/>
      <c r="X464" s="153"/>
      <c r="Y464" s="153"/>
      <c r="Z464" s="153"/>
    </row>
    <row r="465" ht="15.75" customHeight="1">
      <c r="A465" s="153"/>
      <c r="B465" s="153"/>
      <c r="C465" s="153"/>
      <c r="D465" s="153"/>
      <c r="E465" s="153"/>
      <c r="F465" s="153"/>
      <c r="G465" s="153"/>
      <c r="H465" s="153"/>
      <c r="I465" s="153"/>
      <c r="J465" s="153"/>
      <c r="K465" s="153"/>
      <c r="L465" s="153"/>
      <c r="M465" s="153"/>
      <c r="N465" s="153"/>
      <c r="O465" s="153"/>
      <c r="P465" s="153"/>
      <c r="Q465" s="153"/>
      <c r="R465" s="153"/>
      <c r="S465" s="153"/>
      <c r="T465" s="153"/>
      <c r="U465" s="153"/>
      <c r="V465" s="153"/>
      <c r="W465" s="153"/>
      <c r="X465" s="153"/>
      <c r="Y465" s="153"/>
      <c r="Z465" s="153"/>
    </row>
    <row r="466" ht="15.75" customHeight="1">
      <c r="A466" s="153"/>
      <c r="B466" s="153"/>
      <c r="C466" s="153"/>
      <c r="D466" s="153"/>
      <c r="E466" s="153"/>
      <c r="F466" s="153"/>
      <c r="G466" s="153"/>
      <c r="H466" s="153"/>
      <c r="I466" s="153"/>
      <c r="J466" s="153"/>
      <c r="K466" s="153"/>
      <c r="L466" s="153"/>
      <c r="M466" s="153"/>
      <c r="N466" s="153"/>
      <c r="O466" s="153"/>
      <c r="P466" s="153"/>
      <c r="Q466" s="153"/>
      <c r="R466" s="153"/>
      <c r="S466" s="153"/>
      <c r="T466" s="153"/>
      <c r="U466" s="153"/>
      <c r="V466" s="153"/>
      <c r="W466" s="153"/>
      <c r="X466" s="153"/>
      <c r="Y466" s="153"/>
      <c r="Z466" s="153"/>
    </row>
    <row r="467" ht="15.75" customHeight="1">
      <c r="A467" s="153"/>
      <c r="B467" s="153"/>
      <c r="C467" s="153"/>
      <c r="D467" s="153"/>
      <c r="E467" s="153"/>
      <c r="F467" s="153"/>
      <c r="G467" s="153"/>
      <c r="H467" s="153"/>
      <c r="I467" s="153"/>
      <c r="J467" s="153"/>
      <c r="K467" s="153"/>
      <c r="L467" s="153"/>
      <c r="M467" s="153"/>
      <c r="N467" s="153"/>
      <c r="O467" s="153"/>
      <c r="P467" s="153"/>
      <c r="Q467" s="153"/>
      <c r="R467" s="153"/>
      <c r="S467" s="153"/>
      <c r="T467" s="153"/>
      <c r="U467" s="153"/>
      <c r="V467" s="153"/>
      <c r="W467" s="153"/>
      <c r="X467" s="153"/>
      <c r="Y467" s="153"/>
      <c r="Z467" s="153"/>
    </row>
    <row r="468" ht="15.75" customHeight="1">
      <c r="A468" s="153"/>
      <c r="B468" s="153"/>
      <c r="C468" s="153"/>
      <c r="D468" s="153"/>
      <c r="E468" s="153"/>
      <c r="F468" s="153"/>
      <c r="G468" s="153"/>
      <c r="H468" s="153"/>
      <c r="I468" s="153"/>
      <c r="J468" s="153"/>
      <c r="K468" s="153"/>
      <c r="L468" s="153"/>
      <c r="M468" s="153"/>
      <c r="N468" s="153"/>
      <c r="O468" s="153"/>
      <c r="P468" s="153"/>
      <c r="Q468" s="153"/>
      <c r="R468" s="153"/>
      <c r="S468" s="153"/>
      <c r="T468" s="153"/>
      <c r="U468" s="153"/>
      <c r="V468" s="153"/>
      <c r="W468" s="153"/>
      <c r="X468" s="153"/>
      <c r="Y468" s="153"/>
      <c r="Z468" s="153"/>
    </row>
    <row r="469" ht="15.75" customHeight="1">
      <c r="A469" s="153"/>
      <c r="B469" s="153"/>
      <c r="C469" s="153"/>
      <c r="D469" s="153"/>
      <c r="E469" s="153"/>
      <c r="F469" s="153"/>
      <c r="G469" s="153"/>
      <c r="H469" s="153"/>
      <c r="I469" s="153"/>
      <c r="J469" s="153"/>
      <c r="K469" s="153"/>
      <c r="L469" s="153"/>
      <c r="M469" s="153"/>
      <c r="N469" s="153"/>
      <c r="O469" s="153"/>
      <c r="P469" s="153"/>
      <c r="Q469" s="153"/>
      <c r="R469" s="153"/>
      <c r="S469" s="153"/>
      <c r="T469" s="153"/>
      <c r="U469" s="153"/>
      <c r="V469" s="153"/>
      <c r="W469" s="153"/>
      <c r="X469" s="153"/>
      <c r="Y469" s="153"/>
      <c r="Z469" s="153"/>
    </row>
    <row r="470" ht="15.75" customHeight="1">
      <c r="A470" s="153"/>
      <c r="B470" s="153"/>
      <c r="C470" s="153"/>
      <c r="D470" s="153"/>
      <c r="E470" s="153"/>
      <c r="F470" s="153"/>
      <c r="G470" s="153"/>
      <c r="H470" s="153"/>
      <c r="I470" s="153"/>
      <c r="J470" s="153"/>
      <c r="K470" s="153"/>
      <c r="L470" s="153"/>
      <c r="M470" s="153"/>
      <c r="N470" s="153"/>
      <c r="O470" s="153"/>
      <c r="P470" s="153"/>
      <c r="Q470" s="153"/>
      <c r="R470" s="153"/>
      <c r="S470" s="153"/>
      <c r="T470" s="153"/>
      <c r="U470" s="153"/>
      <c r="V470" s="153"/>
      <c r="W470" s="153"/>
      <c r="X470" s="153"/>
      <c r="Y470" s="153"/>
      <c r="Z470" s="153"/>
    </row>
    <row r="471" ht="15.75" customHeight="1">
      <c r="A471" s="153"/>
      <c r="B471" s="153"/>
      <c r="C471" s="153"/>
      <c r="D471" s="153"/>
      <c r="E471" s="153"/>
      <c r="F471" s="153"/>
      <c r="G471" s="153"/>
      <c r="H471" s="153"/>
      <c r="I471" s="153"/>
      <c r="J471" s="153"/>
      <c r="K471" s="153"/>
      <c r="L471" s="153"/>
      <c r="M471" s="153"/>
      <c r="N471" s="153"/>
      <c r="O471" s="153"/>
      <c r="P471" s="153"/>
      <c r="Q471" s="153"/>
      <c r="R471" s="153"/>
      <c r="S471" s="153"/>
      <c r="T471" s="153"/>
      <c r="U471" s="153"/>
      <c r="V471" s="153"/>
      <c r="W471" s="153"/>
      <c r="X471" s="153"/>
      <c r="Y471" s="153"/>
      <c r="Z471" s="153"/>
    </row>
    <row r="472" ht="15.75" customHeight="1">
      <c r="A472" s="153"/>
      <c r="B472" s="153"/>
      <c r="C472" s="153"/>
      <c r="D472" s="153"/>
      <c r="E472" s="153"/>
      <c r="F472" s="153"/>
      <c r="G472" s="153"/>
      <c r="H472" s="153"/>
      <c r="I472" s="153"/>
      <c r="J472" s="153"/>
      <c r="K472" s="153"/>
      <c r="L472" s="153"/>
      <c r="M472" s="153"/>
      <c r="N472" s="153"/>
      <c r="O472" s="153"/>
      <c r="P472" s="153"/>
      <c r="Q472" s="153"/>
      <c r="R472" s="153"/>
      <c r="S472" s="153"/>
      <c r="T472" s="153"/>
      <c r="U472" s="153"/>
      <c r="V472" s="153"/>
      <c r="W472" s="153"/>
      <c r="X472" s="153"/>
      <c r="Y472" s="153"/>
      <c r="Z472" s="153"/>
    </row>
    <row r="473" ht="15.75" customHeight="1">
      <c r="A473" s="153"/>
      <c r="B473" s="153"/>
      <c r="C473" s="153"/>
      <c r="D473" s="153"/>
      <c r="E473" s="153"/>
      <c r="F473" s="153"/>
      <c r="G473" s="153"/>
      <c r="H473" s="153"/>
      <c r="I473" s="153"/>
      <c r="J473" s="153"/>
      <c r="K473" s="153"/>
      <c r="L473" s="153"/>
      <c r="M473" s="153"/>
      <c r="N473" s="153"/>
      <c r="O473" s="153"/>
      <c r="P473" s="153"/>
      <c r="Q473" s="153"/>
      <c r="R473" s="153"/>
      <c r="S473" s="153"/>
      <c r="T473" s="153"/>
      <c r="U473" s="153"/>
      <c r="V473" s="153"/>
      <c r="W473" s="153"/>
      <c r="X473" s="153"/>
      <c r="Y473" s="153"/>
      <c r="Z473" s="153"/>
    </row>
    <row r="474" ht="15.75" customHeight="1">
      <c r="A474" s="153"/>
      <c r="B474" s="153"/>
      <c r="C474" s="153"/>
      <c r="D474" s="153"/>
      <c r="E474" s="153"/>
      <c r="F474" s="153"/>
      <c r="G474" s="153"/>
      <c r="H474" s="153"/>
      <c r="I474" s="153"/>
      <c r="J474" s="153"/>
      <c r="K474" s="153"/>
      <c r="L474" s="153"/>
      <c r="M474" s="153"/>
      <c r="N474" s="153"/>
      <c r="O474" s="153"/>
      <c r="P474" s="153"/>
      <c r="Q474" s="153"/>
      <c r="R474" s="153"/>
      <c r="S474" s="153"/>
      <c r="T474" s="153"/>
      <c r="U474" s="153"/>
      <c r="V474" s="153"/>
      <c r="W474" s="153"/>
      <c r="X474" s="153"/>
      <c r="Y474" s="153"/>
      <c r="Z474" s="153"/>
    </row>
    <row r="475" ht="15.75" customHeight="1">
      <c r="A475" s="153"/>
      <c r="B475" s="153"/>
      <c r="C475" s="153"/>
      <c r="D475" s="153"/>
      <c r="E475" s="153"/>
      <c r="F475" s="153"/>
      <c r="G475" s="153"/>
      <c r="H475" s="153"/>
      <c r="I475" s="153"/>
      <c r="J475" s="153"/>
      <c r="K475" s="153"/>
      <c r="L475" s="153"/>
      <c r="M475" s="153"/>
      <c r="N475" s="153"/>
      <c r="O475" s="153"/>
      <c r="P475" s="153"/>
      <c r="Q475" s="153"/>
      <c r="R475" s="153"/>
      <c r="S475" s="153"/>
      <c r="T475" s="153"/>
      <c r="U475" s="153"/>
      <c r="V475" s="153"/>
      <c r="W475" s="153"/>
      <c r="X475" s="153"/>
      <c r="Y475" s="153"/>
      <c r="Z475" s="153"/>
    </row>
    <row r="476" ht="15.75" customHeight="1">
      <c r="A476" s="153"/>
      <c r="B476" s="153"/>
      <c r="C476" s="153"/>
      <c r="D476" s="153"/>
      <c r="E476" s="153"/>
      <c r="F476" s="153"/>
      <c r="G476" s="153"/>
      <c r="H476" s="153"/>
      <c r="I476" s="153"/>
      <c r="J476" s="153"/>
      <c r="K476" s="153"/>
      <c r="L476" s="153"/>
      <c r="M476" s="153"/>
      <c r="N476" s="153"/>
      <c r="O476" s="153"/>
      <c r="P476" s="153"/>
      <c r="Q476" s="153"/>
      <c r="R476" s="153"/>
      <c r="S476" s="153"/>
      <c r="T476" s="153"/>
      <c r="U476" s="153"/>
      <c r="V476" s="153"/>
      <c r="W476" s="153"/>
      <c r="X476" s="153"/>
      <c r="Y476" s="153"/>
      <c r="Z476" s="153"/>
    </row>
    <row r="477" ht="15.75" customHeight="1">
      <c r="A477" s="153"/>
      <c r="B477" s="153"/>
      <c r="C477" s="153"/>
      <c r="D477" s="153"/>
      <c r="E477" s="153"/>
      <c r="F477" s="153"/>
      <c r="G477" s="153"/>
      <c r="H477" s="153"/>
      <c r="I477" s="153"/>
      <c r="J477" s="153"/>
      <c r="K477" s="153"/>
      <c r="L477" s="153"/>
      <c r="M477" s="153"/>
      <c r="N477" s="153"/>
      <c r="O477" s="153"/>
      <c r="P477" s="153"/>
      <c r="Q477" s="153"/>
      <c r="R477" s="153"/>
      <c r="S477" s="153"/>
      <c r="T477" s="153"/>
      <c r="U477" s="153"/>
      <c r="V477" s="153"/>
      <c r="W477" s="153"/>
      <c r="X477" s="153"/>
      <c r="Y477" s="153"/>
      <c r="Z477" s="153"/>
    </row>
    <row r="478" ht="15.75" customHeight="1">
      <c r="A478" s="153"/>
      <c r="B478" s="153"/>
      <c r="C478" s="153"/>
      <c r="D478" s="153"/>
      <c r="E478" s="153"/>
      <c r="F478" s="153"/>
      <c r="G478" s="153"/>
      <c r="H478" s="153"/>
      <c r="I478" s="153"/>
      <c r="J478" s="153"/>
      <c r="K478" s="153"/>
      <c r="L478" s="153"/>
      <c r="M478" s="153"/>
      <c r="N478" s="153"/>
      <c r="O478" s="153"/>
      <c r="P478" s="153"/>
      <c r="Q478" s="153"/>
      <c r="R478" s="153"/>
      <c r="S478" s="153"/>
      <c r="T478" s="153"/>
      <c r="U478" s="153"/>
      <c r="V478" s="153"/>
      <c r="W478" s="153"/>
      <c r="X478" s="153"/>
      <c r="Y478" s="153"/>
      <c r="Z478" s="153"/>
    </row>
    <row r="479" ht="15.75" customHeight="1">
      <c r="A479" s="153"/>
      <c r="B479" s="153"/>
      <c r="C479" s="153"/>
      <c r="D479" s="153"/>
      <c r="E479" s="153"/>
      <c r="F479" s="153"/>
      <c r="G479" s="153"/>
      <c r="H479" s="153"/>
      <c r="I479" s="153"/>
      <c r="J479" s="153"/>
      <c r="K479" s="153"/>
      <c r="L479" s="153"/>
      <c r="M479" s="153"/>
      <c r="N479" s="153"/>
      <c r="O479" s="153"/>
      <c r="P479" s="153"/>
      <c r="Q479" s="153"/>
      <c r="R479" s="153"/>
      <c r="S479" s="153"/>
      <c r="T479" s="153"/>
      <c r="U479" s="153"/>
      <c r="V479" s="153"/>
      <c r="W479" s="153"/>
      <c r="X479" s="153"/>
      <c r="Y479" s="153"/>
      <c r="Z479" s="153"/>
    </row>
    <row r="480" ht="15.75" customHeight="1">
      <c r="A480" s="153"/>
      <c r="B480" s="153"/>
      <c r="C480" s="153"/>
      <c r="D480" s="153"/>
      <c r="E480" s="153"/>
      <c r="F480" s="153"/>
      <c r="G480" s="153"/>
      <c r="H480" s="153"/>
      <c r="I480" s="153"/>
      <c r="J480" s="153"/>
      <c r="K480" s="153"/>
      <c r="L480" s="153"/>
      <c r="M480" s="153"/>
      <c r="N480" s="153"/>
      <c r="O480" s="153"/>
      <c r="P480" s="153"/>
      <c r="Q480" s="153"/>
      <c r="R480" s="153"/>
      <c r="S480" s="153"/>
      <c r="T480" s="153"/>
      <c r="U480" s="153"/>
      <c r="V480" s="153"/>
      <c r="W480" s="153"/>
      <c r="X480" s="153"/>
      <c r="Y480" s="153"/>
      <c r="Z480" s="153"/>
    </row>
    <row r="481" ht="15.75" customHeight="1">
      <c r="A481" s="153"/>
      <c r="B481" s="153"/>
      <c r="C481" s="153"/>
      <c r="D481" s="153"/>
      <c r="E481" s="153"/>
      <c r="F481" s="153"/>
      <c r="G481" s="153"/>
      <c r="H481" s="153"/>
      <c r="I481" s="153"/>
      <c r="J481" s="153"/>
      <c r="K481" s="153"/>
      <c r="L481" s="153"/>
      <c r="M481" s="153"/>
      <c r="N481" s="153"/>
      <c r="O481" s="153"/>
      <c r="P481" s="153"/>
      <c r="Q481" s="153"/>
      <c r="R481" s="153"/>
      <c r="S481" s="153"/>
      <c r="T481" s="153"/>
      <c r="U481" s="153"/>
      <c r="V481" s="153"/>
      <c r="W481" s="153"/>
      <c r="X481" s="153"/>
      <c r="Y481" s="153"/>
      <c r="Z481" s="153"/>
    </row>
    <row r="482" ht="15.75" customHeight="1">
      <c r="A482" s="153"/>
      <c r="B482" s="153"/>
      <c r="C482" s="153"/>
      <c r="D482" s="153"/>
      <c r="E482" s="153"/>
      <c r="F482" s="153"/>
      <c r="G482" s="153"/>
      <c r="H482" s="153"/>
      <c r="I482" s="153"/>
      <c r="J482" s="153"/>
      <c r="K482" s="153"/>
      <c r="L482" s="153"/>
      <c r="M482" s="153"/>
      <c r="N482" s="153"/>
      <c r="O482" s="153"/>
      <c r="P482" s="153"/>
      <c r="Q482" s="153"/>
      <c r="R482" s="153"/>
      <c r="S482" s="153"/>
      <c r="T482" s="153"/>
      <c r="U482" s="153"/>
      <c r="V482" s="153"/>
      <c r="W482" s="153"/>
      <c r="X482" s="153"/>
      <c r="Y482" s="153"/>
      <c r="Z482" s="153"/>
    </row>
    <row r="483" ht="15.75" customHeight="1">
      <c r="A483" s="153"/>
      <c r="B483" s="153"/>
      <c r="C483" s="153"/>
      <c r="D483" s="153"/>
      <c r="E483" s="153"/>
      <c r="F483" s="153"/>
      <c r="G483" s="153"/>
      <c r="H483" s="153"/>
      <c r="I483" s="153"/>
      <c r="J483" s="153"/>
      <c r="K483" s="153"/>
      <c r="L483" s="153"/>
      <c r="M483" s="153"/>
      <c r="N483" s="153"/>
      <c r="O483" s="153"/>
      <c r="P483" s="153"/>
      <c r="Q483" s="153"/>
      <c r="R483" s="153"/>
      <c r="S483" s="153"/>
      <c r="T483" s="153"/>
      <c r="U483" s="153"/>
      <c r="V483" s="153"/>
      <c r="W483" s="153"/>
      <c r="X483" s="153"/>
      <c r="Y483" s="153"/>
      <c r="Z483" s="153"/>
    </row>
    <row r="484" ht="15.75" customHeight="1">
      <c r="A484" s="153"/>
      <c r="B484" s="153"/>
      <c r="C484" s="153"/>
      <c r="D484" s="153"/>
      <c r="E484" s="153"/>
      <c r="F484" s="153"/>
      <c r="G484" s="153"/>
      <c r="H484" s="153"/>
      <c r="I484" s="153"/>
      <c r="J484" s="153"/>
      <c r="K484" s="153"/>
      <c r="L484" s="153"/>
      <c r="M484" s="153"/>
      <c r="N484" s="153"/>
      <c r="O484" s="153"/>
      <c r="P484" s="153"/>
      <c r="Q484" s="153"/>
      <c r="R484" s="153"/>
      <c r="S484" s="153"/>
      <c r="T484" s="153"/>
      <c r="U484" s="153"/>
      <c r="V484" s="153"/>
      <c r="W484" s="153"/>
      <c r="X484" s="153"/>
      <c r="Y484" s="153"/>
      <c r="Z484" s="153"/>
    </row>
    <row r="485" ht="15.75" customHeight="1">
      <c r="A485" s="153"/>
      <c r="B485" s="153"/>
      <c r="C485" s="153"/>
      <c r="D485" s="153"/>
      <c r="E485" s="153"/>
      <c r="F485" s="153"/>
      <c r="G485" s="153"/>
      <c r="H485" s="153"/>
      <c r="I485" s="153"/>
      <c r="J485" s="153"/>
      <c r="K485" s="153"/>
      <c r="L485" s="153"/>
      <c r="M485" s="153"/>
      <c r="N485" s="153"/>
      <c r="O485" s="153"/>
      <c r="P485" s="153"/>
      <c r="Q485" s="153"/>
      <c r="R485" s="153"/>
      <c r="S485" s="153"/>
      <c r="T485" s="153"/>
      <c r="U485" s="153"/>
      <c r="V485" s="153"/>
      <c r="W485" s="153"/>
      <c r="X485" s="153"/>
      <c r="Y485" s="153"/>
      <c r="Z485" s="153"/>
    </row>
    <row r="486" ht="15.75" customHeight="1">
      <c r="A486" s="153"/>
      <c r="B486" s="153"/>
      <c r="C486" s="153"/>
      <c r="D486" s="153"/>
      <c r="E486" s="153"/>
      <c r="F486" s="153"/>
      <c r="G486" s="153"/>
      <c r="H486" s="153"/>
      <c r="I486" s="153"/>
      <c r="J486" s="153"/>
      <c r="K486" s="153"/>
      <c r="L486" s="153"/>
      <c r="M486" s="153"/>
      <c r="N486" s="153"/>
      <c r="O486" s="153"/>
      <c r="P486" s="153"/>
      <c r="Q486" s="153"/>
      <c r="R486" s="153"/>
      <c r="S486" s="153"/>
      <c r="T486" s="153"/>
      <c r="U486" s="153"/>
      <c r="V486" s="153"/>
      <c r="W486" s="153"/>
      <c r="X486" s="153"/>
      <c r="Y486" s="153"/>
      <c r="Z486" s="153"/>
    </row>
    <row r="487" ht="15.75" customHeight="1">
      <c r="A487" s="153"/>
      <c r="B487" s="153"/>
      <c r="C487" s="153"/>
      <c r="D487" s="153"/>
      <c r="E487" s="153"/>
      <c r="F487" s="153"/>
      <c r="G487" s="153"/>
      <c r="H487" s="153"/>
      <c r="I487" s="153"/>
      <c r="J487" s="153"/>
      <c r="K487" s="153"/>
      <c r="L487" s="153"/>
      <c r="M487" s="153"/>
      <c r="N487" s="153"/>
      <c r="O487" s="153"/>
      <c r="P487" s="153"/>
      <c r="Q487" s="153"/>
      <c r="R487" s="153"/>
      <c r="S487" s="153"/>
      <c r="T487" s="153"/>
      <c r="U487" s="153"/>
      <c r="V487" s="153"/>
      <c r="W487" s="153"/>
      <c r="X487" s="153"/>
      <c r="Y487" s="153"/>
      <c r="Z487" s="153"/>
    </row>
    <row r="488" ht="15.75" customHeight="1">
      <c r="A488" s="153"/>
      <c r="B488" s="153"/>
      <c r="C488" s="153"/>
      <c r="D488" s="153"/>
      <c r="E488" s="153"/>
      <c r="F488" s="153"/>
      <c r="G488" s="153"/>
      <c r="H488" s="153"/>
      <c r="I488" s="153"/>
      <c r="J488" s="153"/>
      <c r="K488" s="153"/>
      <c r="L488" s="153"/>
      <c r="M488" s="153"/>
      <c r="N488" s="153"/>
      <c r="O488" s="153"/>
      <c r="P488" s="153"/>
      <c r="Q488" s="153"/>
      <c r="R488" s="153"/>
      <c r="S488" s="153"/>
      <c r="T488" s="153"/>
      <c r="U488" s="153"/>
      <c r="V488" s="153"/>
      <c r="W488" s="153"/>
      <c r="X488" s="153"/>
      <c r="Y488" s="153"/>
      <c r="Z488" s="153"/>
    </row>
    <row r="489" ht="15.75" customHeight="1">
      <c r="A489" s="153"/>
      <c r="B489" s="153"/>
      <c r="C489" s="153"/>
      <c r="D489" s="153"/>
      <c r="E489" s="153"/>
      <c r="F489" s="153"/>
      <c r="G489" s="153"/>
      <c r="H489" s="153"/>
      <c r="I489" s="153"/>
      <c r="J489" s="153"/>
      <c r="K489" s="153"/>
      <c r="L489" s="153"/>
      <c r="M489" s="153"/>
      <c r="N489" s="153"/>
      <c r="O489" s="153"/>
      <c r="P489" s="153"/>
      <c r="Q489" s="153"/>
      <c r="R489" s="153"/>
      <c r="S489" s="153"/>
      <c r="T489" s="153"/>
      <c r="U489" s="153"/>
      <c r="V489" s="153"/>
      <c r="W489" s="153"/>
      <c r="X489" s="153"/>
      <c r="Y489" s="153"/>
      <c r="Z489" s="153"/>
    </row>
    <row r="490" ht="15.75" customHeight="1">
      <c r="A490" s="153"/>
      <c r="B490" s="153"/>
      <c r="C490" s="153"/>
      <c r="D490" s="153"/>
      <c r="E490" s="153"/>
      <c r="F490" s="153"/>
      <c r="G490" s="153"/>
      <c r="H490" s="153"/>
      <c r="I490" s="153"/>
      <c r="J490" s="153"/>
      <c r="K490" s="153"/>
      <c r="L490" s="153"/>
      <c r="M490" s="153"/>
      <c r="N490" s="153"/>
      <c r="O490" s="153"/>
      <c r="P490" s="153"/>
      <c r="Q490" s="153"/>
      <c r="R490" s="153"/>
      <c r="S490" s="153"/>
      <c r="T490" s="153"/>
      <c r="U490" s="153"/>
      <c r="V490" s="153"/>
      <c r="W490" s="153"/>
      <c r="X490" s="153"/>
      <c r="Y490" s="153"/>
      <c r="Z490" s="153"/>
    </row>
    <row r="491" ht="15.75" customHeight="1">
      <c r="A491" s="153"/>
      <c r="B491" s="153"/>
      <c r="C491" s="153"/>
      <c r="D491" s="153"/>
      <c r="E491" s="153"/>
      <c r="F491" s="153"/>
      <c r="G491" s="153"/>
      <c r="H491" s="153"/>
      <c r="I491" s="153"/>
      <c r="J491" s="153"/>
      <c r="K491" s="153"/>
      <c r="L491" s="153"/>
      <c r="M491" s="153"/>
      <c r="N491" s="153"/>
      <c r="O491" s="153"/>
      <c r="P491" s="153"/>
      <c r="Q491" s="153"/>
      <c r="R491" s="153"/>
      <c r="S491" s="153"/>
      <c r="T491" s="153"/>
      <c r="U491" s="153"/>
      <c r="V491" s="153"/>
      <c r="W491" s="153"/>
      <c r="X491" s="153"/>
      <c r="Y491" s="153"/>
      <c r="Z491" s="153"/>
    </row>
    <row r="492" ht="15.75" customHeight="1">
      <c r="A492" s="153"/>
      <c r="B492" s="153"/>
      <c r="C492" s="153"/>
      <c r="D492" s="153"/>
      <c r="E492" s="153"/>
      <c r="F492" s="153"/>
      <c r="G492" s="153"/>
      <c r="H492" s="153"/>
      <c r="I492" s="153"/>
      <c r="J492" s="153"/>
      <c r="K492" s="153"/>
      <c r="L492" s="153"/>
      <c r="M492" s="153"/>
      <c r="N492" s="153"/>
      <c r="O492" s="153"/>
      <c r="P492" s="153"/>
      <c r="Q492" s="153"/>
      <c r="R492" s="153"/>
      <c r="S492" s="153"/>
      <c r="T492" s="153"/>
      <c r="U492" s="153"/>
      <c r="V492" s="153"/>
      <c r="W492" s="153"/>
      <c r="X492" s="153"/>
      <c r="Y492" s="153"/>
      <c r="Z492" s="153"/>
    </row>
    <row r="493" ht="15.75" customHeight="1">
      <c r="A493" s="153"/>
      <c r="B493" s="153"/>
      <c r="C493" s="153"/>
      <c r="D493" s="153"/>
      <c r="E493" s="153"/>
      <c r="F493" s="153"/>
      <c r="G493" s="153"/>
      <c r="H493" s="153"/>
      <c r="I493" s="153"/>
      <c r="J493" s="153"/>
      <c r="K493" s="153"/>
      <c r="L493" s="153"/>
      <c r="M493" s="153"/>
      <c r="N493" s="153"/>
      <c r="O493" s="153"/>
      <c r="P493" s="153"/>
      <c r="Q493" s="153"/>
      <c r="R493" s="153"/>
      <c r="S493" s="153"/>
      <c r="T493" s="153"/>
      <c r="U493" s="153"/>
      <c r="V493" s="153"/>
      <c r="W493" s="153"/>
      <c r="X493" s="153"/>
      <c r="Y493" s="153"/>
      <c r="Z493" s="153"/>
    </row>
    <row r="494" ht="15.75" customHeight="1">
      <c r="A494" s="153"/>
      <c r="B494" s="153"/>
      <c r="C494" s="153"/>
      <c r="D494" s="153"/>
      <c r="E494" s="153"/>
      <c r="F494" s="153"/>
      <c r="G494" s="153"/>
      <c r="H494" s="153"/>
      <c r="I494" s="153"/>
      <c r="J494" s="153"/>
      <c r="K494" s="153"/>
      <c r="L494" s="153"/>
      <c r="M494" s="153"/>
      <c r="N494" s="153"/>
      <c r="O494" s="153"/>
      <c r="P494" s="153"/>
      <c r="Q494" s="153"/>
      <c r="R494" s="153"/>
      <c r="S494" s="153"/>
      <c r="T494" s="153"/>
      <c r="U494" s="153"/>
      <c r="V494" s="153"/>
      <c r="W494" s="153"/>
      <c r="X494" s="153"/>
      <c r="Y494" s="153"/>
      <c r="Z494" s="153"/>
    </row>
    <row r="495" ht="15.75" customHeight="1">
      <c r="A495" s="153"/>
      <c r="B495" s="153"/>
      <c r="C495" s="153"/>
      <c r="D495" s="153"/>
      <c r="E495" s="153"/>
      <c r="F495" s="153"/>
      <c r="G495" s="153"/>
      <c r="H495" s="153"/>
      <c r="I495" s="153"/>
      <c r="J495" s="153"/>
      <c r="K495" s="153"/>
      <c r="L495" s="153"/>
      <c r="M495" s="153"/>
      <c r="N495" s="153"/>
      <c r="O495" s="153"/>
      <c r="P495" s="153"/>
      <c r="Q495" s="153"/>
      <c r="R495" s="153"/>
      <c r="S495" s="153"/>
      <c r="T495" s="153"/>
      <c r="U495" s="153"/>
      <c r="V495" s="153"/>
      <c r="W495" s="153"/>
      <c r="X495" s="153"/>
      <c r="Y495" s="153"/>
      <c r="Z495" s="153"/>
    </row>
    <row r="496" ht="15.75" customHeight="1">
      <c r="A496" s="153"/>
      <c r="B496" s="153"/>
      <c r="C496" s="153"/>
      <c r="D496" s="153"/>
      <c r="E496" s="153"/>
      <c r="F496" s="153"/>
      <c r="G496" s="153"/>
      <c r="H496" s="153"/>
      <c r="I496" s="153"/>
      <c r="J496" s="153"/>
      <c r="K496" s="153"/>
      <c r="L496" s="153"/>
      <c r="M496" s="153"/>
      <c r="N496" s="153"/>
      <c r="O496" s="153"/>
      <c r="P496" s="153"/>
      <c r="Q496" s="153"/>
      <c r="R496" s="153"/>
      <c r="S496" s="153"/>
      <c r="T496" s="153"/>
      <c r="U496" s="153"/>
      <c r="V496" s="153"/>
      <c r="W496" s="153"/>
      <c r="X496" s="153"/>
      <c r="Y496" s="153"/>
      <c r="Z496" s="153"/>
    </row>
    <row r="497" ht="15.75" customHeight="1">
      <c r="A497" s="153"/>
      <c r="B497" s="153"/>
      <c r="C497" s="153"/>
      <c r="D497" s="153"/>
      <c r="E497" s="153"/>
      <c r="F497" s="153"/>
      <c r="G497" s="153"/>
      <c r="H497" s="153"/>
      <c r="I497" s="153"/>
      <c r="J497" s="153"/>
      <c r="K497" s="153"/>
      <c r="L497" s="153"/>
      <c r="M497" s="153"/>
      <c r="N497" s="153"/>
      <c r="O497" s="153"/>
      <c r="P497" s="153"/>
      <c r="Q497" s="153"/>
      <c r="R497" s="153"/>
      <c r="S497" s="153"/>
      <c r="T497" s="153"/>
      <c r="U497" s="153"/>
      <c r="V497" s="153"/>
      <c r="W497" s="153"/>
      <c r="X497" s="153"/>
      <c r="Y497" s="153"/>
      <c r="Z497" s="153"/>
    </row>
    <row r="498" ht="15.75" customHeight="1">
      <c r="A498" s="153"/>
      <c r="B498" s="153"/>
      <c r="C498" s="153"/>
      <c r="D498" s="153"/>
      <c r="E498" s="153"/>
      <c r="F498" s="153"/>
      <c r="G498" s="153"/>
      <c r="H498" s="153"/>
      <c r="I498" s="153"/>
      <c r="J498" s="153"/>
      <c r="K498" s="153"/>
      <c r="L498" s="153"/>
      <c r="M498" s="153"/>
      <c r="N498" s="153"/>
      <c r="O498" s="153"/>
      <c r="P498" s="153"/>
      <c r="Q498" s="153"/>
      <c r="R498" s="153"/>
      <c r="S498" s="153"/>
      <c r="T498" s="153"/>
      <c r="U498" s="153"/>
      <c r="V498" s="153"/>
      <c r="W498" s="153"/>
      <c r="X498" s="153"/>
      <c r="Y498" s="153"/>
      <c r="Z498" s="153"/>
    </row>
    <row r="499" ht="15.75" customHeight="1">
      <c r="A499" s="153"/>
      <c r="B499" s="153"/>
      <c r="C499" s="153"/>
      <c r="D499" s="153"/>
      <c r="E499" s="153"/>
      <c r="F499" s="153"/>
      <c r="G499" s="153"/>
      <c r="H499" s="153"/>
      <c r="I499" s="153"/>
      <c r="J499" s="153"/>
      <c r="K499" s="153"/>
      <c r="L499" s="153"/>
      <c r="M499" s="153"/>
      <c r="N499" s="153"/>
      <c r="O499" s="153"/>
      <c r="P499" s="153"/>
      <c r="Q499" s="153"/>
      <c r="R499" s="153"/>
      <c r="S499" s="153"/>
      <c r="T499" s="153"/>
      <c r="U499" s="153"/>
      <c r="V499" s="153"/>
      <c r="W499" s="153"/>
      <c r="X499" s="153"/>
      <c r="Y499" s="153"/>
      <c r="Z499" s="153"/>
    </row>
    <row r="500" ht="15.75" customHeight="1">
      <c r="A500" s="153"/>
      <c r="B500" s="153"/>
      <c r="C500" s="153"/>
      <c r="D500" s="153"/>
      <c r="E500" s="153"/>
      <c r="F500" s="153"/>
      <c r="G500" s="153"/>
      <c r="H500" s="153"/>
      <c r="I500" s="153"/>
      <c r="J500" s="153"/>
      <c r="K500" s="153"/>
      <c r="L500" s="153"/>
      <c r="M500" s="153"/>
      <c r="N500" s="153"/>
      <c r="O500" s="153"/>
      <c r="P500" s="153"/>
      <c r="Q500" s="153"/>
      <c r="R500" s="153"/>
      <c r="S500" s="153"/>
      <c r="T500" s="153"/>
      <c r="U500" s="153"/>
      <c r="V500" s="153"/>
      <c r="W500" s="153"/>
      <c r="X500" s="153"/>
      <c r="Y500" s="153"/>
      <c r="Z500" s="153"/>
    </row>
    <row r="501" ht="15.75" customHeight="1">
      <c r="A501" s="153"/>
      <c r="B501" s="153"/>
      <c r="C501" s="153"/>
      <c r="D501" s="153"/>
      <c r="E501" s="153"/>
      <c r="F501" s="153"/>
      <c r="G501" s="153"/>
      <c r="H501" s="153"/>
      <c r="I501" s="153"/>
      <c r="J501" s="153"/>
      <c r="K501" s="153"/>
      <c r="L501" s="153"/>
      <c r="M501" s="153"/>
      <c r="N501" s="153"/>
      <c r="O501" s="153"/>
      <c r="P501" s="153"/>
      <c r="Q501" s="153"/>
      <c r="R501" s="153"/>
      <c r="S501" s="153"/>
      <c r="T501" s="153"/>
      <c r="U501" s="153"/>
      <c r="V501" s="153"/>
      <c r="W501" s="153"/>
      <c r="X501" s="153"/>
      <c r="Y501" s="153"/>
      <c r="Z501" s="153"/>
    </row>
    <row r="502" ht="15.75" customHeight="1">
      <c r="A502" s="153"/>
      <c r="B502" s="153"/>
      <c r="C502" s="153"/>
      <c r="D502" s="153"/>
      <c r="E502" s="153"/>
      <c r="F502" s="153"/>
      <c r="G502" s="153"/>
      <c r="H502" s="153"/>
      <c r="I502" s="153"/>
      <c r="J502" s="153"/>
      <c r="K502" s="153"/>
      <c r="L502" s="153"/>
      <c r="M502" s="153"/>
      <c r="N502" s="153"/>
      <c r="O502" s="153"/>
      <c r="P502" s="153"/>
      <c r="Q502" s="153"/>
      <c r="R502" s="153"/>
      <c r="S502" s="153"/>
      <c r="T502" s="153"/>
      <c r="U502" s="153"/>
      <c r="V502" s="153"/>
      <c r="W502" s="153"/>
      <c r="X502" s="153"/>
      <c r="Y502" s="153"/>
      <c r="Z502" s="153"/>
    </row>
    <row r="503" ht="15.75" customHeight="1">
      <c r="A503" s="153"/>
      <c r="B503" s="153"/>
      <c r="C503" s="153"/>
      <c r="D503" s="153"/>
      <c r="E503" s="153"/>
      <c r="F503" s="153"/>
      <c r="G503" s="153"/>
      <c r="H503" s="153"/>
      <c r="I503" s="153"/>
      <c r="J503" s="153"/>
      <c r="K503" s="153"/>
      <c r="L503" s="153"/>
      <c r="M503" s="153"/>
      <c r="N503" s="153"/>
      <c r="O503" s="153"/>
      <c r="P503" s="153"/>
      <c r="Q503" s="153"/>
      <c r="R503" s="153"/>
      <c r="S503" s="153"/>
      <c r="T503" s="153"/>
      <c r="U503" s="153"/>
      <c r="V503" s="153"/>
      <c r="W503" s="153"/>
      <c r="X503" s="153"/>
      <c r="Y503" s="153"/>
      <c r="Z503" s="153"/>
    </row>
    <row r="504" ht="15.75" customHeight="1">
      <c r="A504" s="153"/>
      <c r="B504" s="153"/>
      <c r="C504" s="153"/>
      <c r="D504" s="153"/>
      <c r="E504" s="153"/>
      <c r="F504" s="153"/>
      <c r="G504" s="153"/>
      <c r="H504" s="153"/>
      <c r="I504" s="153"/>
      <c r="J504" s="153"/>
      <c r="K504" s="153"/>
      <c r="L504" s="153"/>
      <c r="M504" s="153"/>
      <c r="N504" s="153"/>
      <c r="O504" s="153"/>
      <c r="P504" s="153"/>
      <c r="Q504" s="153"/>
      <c r="R504" s="153"/>
      <c r="S504" s="153"/>
      <c r="T504" s="153"/>
      <c r="U504" s="153"/>
      <c r="V504" s="153"/>
      <c r="W504" s="153"/>
      <c r="X504" s="153"/>
      <c r="Y504" s="153"/>
      <c r="Z504" s="153"/>
    </row>
    <row r="505" ht="15.75" customHeight="1">
      <c r="A505" s="153"/>
      <c r="B505" s="153"/>
      <c r="C505" s="153"/>
      <c r="D505" s="153"/>
      <c r="E505" s="153"/>
      <c r="F505" s="153"/>
      <c r="G505" s="153"/>
      <c r="H505" s="153"/>
      <c r="I505" s="153"/>
      <c r="J505" s="153"/>
      <c r="K505" s="153"/>
      <c r="L505" s="153"/>
      <c r="M505" s="153"/>
      <c r="N505" s="153"/>
      <c r="O505" s="153"/>
      <c r="P505" s="153"/>
      <c r="Q505" s="153"/>
      <c r="R505" s="153"/>
      <c r="S505" s="153"/>
      <c r="T505" s="153"/>
      <c r="U505" s="153"/>
      <c r="V505" s="153"/>
      <c r="W505" s="153"/>
      <c r="X505" s="153"/>
      <c r="Y505" s="153"/>
      <c r="Z505" s="153"/>
    </row>
    <row r="506" ht="15.75" customHeight="1">
      <c r="A506" s="153"/>
      <c r="B506" s="153"/>
      <c r="C506" s="153"/>
      <c r="D506" s="153"/>
      <c r="E506" s="153"/>
      <c r="F506" s="153"/>
      <c r="G506" s="153"/>
      <c r="H506" s="153"/>
      <c r="I506" s="153"/>
      <c r="J506" s="153"/>
      <c r="K506" s="153"/>
      <c r="L506" s="153"/>
      <c r="M506" s="153"/>
      <c r="N506" s="153"/>
      <c r="O506" s="153"/>
      <c r="P506" s="153"/>
      <c r="Q506" s="153"/>
      <c r="R506" s="153"/>
      <c r="S506" s="153"/>
      <c r="T506" s="153"/>
      <c r="U506" s="153"/>
      <c r="V506" s="153"/>
      <c r="W506" s="153"/>
      <c r="X506" s="153"/>
      <c r="Y506" s="153"/>
      <c r="Z506" s="153"/>
    </row>
    <row r="507" ht="15.75" customHeight="1">
      <c r="A507" s="153"/>
      <c r="B507" s="153"/>
      <c r="C507" s="153"/>
      <c r="D507" s="153"/>
      <c r="E507" s="153"/>
      <c r="F507" s="153"/>
      <c r="G507" s="153"/>
      <c r="H507" s="153"/>
      <c r="I507" s="153"/>
      <c r="J507" s="153"/>
      <c r="K507" s="153"/>
      <c r="L507" s="153"/>
      <c r="M507" s="153"/>
      <c r="N507" s="153"/>
      <c r="O507" s="153"/>
      <c r="P507" s="153"/>
      <c r="Q507" s="153"/>
      <c r="R507" s="153"/>
      <c r="S507" s="153"/>
      <c r="T507" s="153"/>
      <c r="U507" s="153"/>
      <c r="V507" s="153"/>
      <c r="W507" s="153"/>
      <c r="X507" s="153"/>
      <c r="Y507" s="153"/>
      <c r="Z507" s="153"/>
    </row>
    <row r="508" ht="15.75" customHeight="1">
      <c r="A508" s="153"/>
      <c r="B508" s="153"/>
      <c r="C508" s="153"/>
      <c r="D508" s="153"/>
      <c r="E508" s="153"/>
      <c r="F508" s="153"/>
      <c r="G508" s="153"/>
      <c r="H508" s="153"/>
      <c r="I508" s="153"/>
      <c r="J508" s="153"/>
      <c r="K508" s="153"/>
      <c r="L508" s="153"/>
      <c r="M508" s="153"/>
      <c r="N508" s="153"/>
      <c r="O508" s="153"/>
      <c r="P508" s="153"/>
      <c r="Q508" s="153"/>
      <c r="R508" s="153"/>
      <c r="S508" s="153"/>
      <c r="T508" s="153"/>
      <c r="U508" s="153"/>
      <c r="V508" s="153"/>
      <c r="W508" s="153"/>
      <c r="X508" s="153"/>
      <c r="Y508" s="153"/>
      <c r="Z508" s="153"/>
    </row>
    <row r="509" ht="15.75" customHeight="1">
      <c r="A509" s="153"/>
      <c r="B509" s="153"/>
      <c r="C509" s="153"/>
      <c r="D509" s="153"/>
      <c r="E509" s="153"/>
      <c r="F509" s="153"/>
      <c r="G509" s="153"/>
      <c r="H509" s="153"/>
      <c r="I509" s="153"/>
      <c r="J509" s="153"/>
      <c r="K509" s="153"/>
      <c r="L509" s="153"/>
      <c r="M509" s="153"/>
      <c r="N509" s="153"/>
      <c r="O509" s="153"/>
      <c r="P509" s="153"/>
      <c r="Q509" s="153"/>
      <c r="R509" s="153"/>
      <c r="S509" s="153"/>
      <c r="T509" s="153"/>
      <c r="U509" s="153"/>
      <c r="V509" s="153"/>
      <c r="W509" s="153"/>
      <c r="X509" s="153"/>
      <c r="Y509" s="153"/>
      <c r="Z509" s="153"/>
    </row>
    <row r="510" ht="15.75" customHeight="1">
      <c r="A510" s="153"/>
      <c r="B510" s="153"/>
      <c r="C510" s="153"/>
      <c r="D510" s="153"/>
      <c r="E510" s="153"/>
      <c r="F510" s="153"/>
      <c r="G510" s="153"/>
      <c r="H510" s="153"/>
      <c r="I510" s="153"/>
      <c r="J510" s="153"/>
      <c r="K510" s="153"/>
      <c r="L510" s="153"/>
      <c r="M510" s="153"/>
      <c r="N510" s="153"/>
      <c r="O510" s="153"/>
      <c r="P510" s="153"/>
      <c r="Q510" s="153"/>
      <c r="R510" s="153"/>
      <c r="S510" s="153"/>
      <c r="T510" s="153"/>
      <c r="U510" s="153"/>
      <c r="V510" s="153"/>
      <c r="W510" s="153"/>
      <c r="X510" s="153"/>
      <c r="Y510" s="153"/>
      <c r="Z510" s="153"/>
    </row>
    <row r="511" ht="15.75" customHeight="1">
      <c r="A511" s="153"/>
      <c r="B511" s="153"/>
      <c r="C511" s="153"/>
      <c r="D511" s="153"/>
      <c r="E511" s="153"/>
      <c r="F511" s="153"/>
      <c r="G511" s="153"/>
      <c r="H511" s="153"/>
      <c r="I511" s="153"/>
      <c r="J511" s="153"/>
      <c r="K511" s="153"/>
      <c r="L511" s="153"/>
      <c r="M511" s="153"/>
      <c r="N511" s="153"/>
      <c r="O511" s="153"/>
      <c r="P511" s="153"/>
      <c r="Q511" s="153"/>
      <c r="R511" s="153"/>
      <c r="S511" s="153"/>
      <c r="T511" s="153"/>
      <c r="U511" s="153"/>
      <c r="V511" s="153"/>
      <c r="W511" s="153"/>
      <c r="X511" s="153"/>
      <c r="Y511" s="153"/>
      <c r="Z511" s="153"/>
    </row>
    <row r="512" ht="15.75" customHeight="1">
      <c r="A512" s="153"/>
      <c r="B512" s="153"/>
      <c r="C512" s="153"/>
      <c r="D512" s="153"/>
      <c r="E512" s="153"/>
      <c r="F512" s="153"/>
      <c r="G512" s="153"/>
      <c r="H512" s="153"/>
      <c r="I512" s="153"/>
      <c r="J512" s="153"/>
      <c r="K512" s="153"/>
      <c r="L512" s="153"/>
      <c r="M512" s="153"/>
      <c r="N512" s="153"/>
      <c r="O512" s="153"/>
      <c r="P512" s="153"/>
      <c r="Q512" s="153"/>
      <c r="R512" s="153"/>
      <c r="S512" s="153"/>
      <c r="T512" s="153"/>
      <c r="U512" s="153"/>
      <c r="V512" s="153"/>
      <c r="W512" s="153"/>
      <c r="X512" s="153"/>
      <c r="Y512" s="153"/>
      <c r="Z512" s="153"/>
    </row>
    <row r="513" ht="15.75" customHeight="1">
      <c r="A513" s="153"/>
      <c r="B513" s="153"/>
      <c r="C513" s="153"/>
      <c r="D513" s="153"/>
      <c r="E513" s="153"/>
      <c r="F513" s="153"/>
      <c r="G513" s="153"/>
      <c r="H513" s="153"/>
      <c r="I513" s="153"/>
      <c r="J513" s="153"/>
      <c r="K513" s="153"/>
      <c r="L513" s="153"/>
      <c r="M513" s="153"/>
      <c r="N513" s="153"/>
      <c r="O513" s="153"/>
      <c r="P513" s="153"/>
      <c r="Q513" s="153"/>
      <c r="R513" s="153"/>
      <c r="S513" s="153"/>
      <c r="T513" s="153"/>
      <c r="U513" s="153"/>
      <c r="V513" s="153"/>
      <c r="W513" s="153"/>
      <c r="X513" s="153"/>
      <c r="Y513" s="153"/>
      <c r="Z513" s="153"/>
    </row>
    <row r="514" ht="15.75" customHeight="1">
      <c r="A514" s="153"/>
      <c r="B514" s="153"/>
      <c r="C514" s="153"/>
      <c r="D514" s="153"/>
      <c r="E514" s="153"/>
      <c r="F514" s="153"/>
      <c r="G514" s="153"/>
      <c r="H514" s="153"/>
      <c r="I514" s="153"/>
      <c r="J514" s="153"/>
      <c r="K514" s="153"/>
      <c r="L514" s="153"/>
      <c r="M514" s="153"/>
      <c r="N514" s="153"/>
      <c r="O514" s="153"/>
      <c r="P514" s="153"/>
      <c r="Q514" s="153"/>
      <c r="R514" s="153"/>
      <c r="S514" s="153"/>
      <c r="T514" s="153"/>
      <c r="U514" s="153"/>
      <c r="V514" s="153"/>
      <c r="W514" s="153"/>
      <c r="X514" s="153"/>
      <c r="Y514" s="153"/>
      <c r="Z514" s="153"/>
    </row>
    <row r="515" ht="15.75" customHeight="1">
      <c r="A515" s="153"/>
      <c r="B515" s="153"/>
      <c r="C515" s="153"/>
      <c r="D515" s="153"/>
      <c r="E515" s="153"/>
      <c r="F515" s="153"/>
      <c r="G515" s="153"/>
      <c r="H515" s="153"/>
      <c r="I515" s="153"/>
      <c r="J515" s="153"/>
      <c r="K515" s="153"/>
      <c r="L515" s="153"/>
      <c r="M515" s="153"/>
      <c r="N515" s="153"/>
      <c r="O515" s="153"/>
      <c r="P515" s="153"/>
      <c r="Q515" s="153"/>
      <c r="R515" s="153"/>
      <c r="S515" s="153"/>
      <c r="T515" s="153"/>
      <c r="U515" s="153"/>
      <c r="V515" s="153"/>
      <c r="W515" s="153"/>
      <c r="X515" s="153"/>
      <c r="Y515" s="153"/>
      <c r="Z515" s="153"/>
    </row>
    <row r="516" ht="15.75" customHeight="1">
      <c r="A516" s="153"/>
      <c r="B516" s="153"/>
      <c r="C516" s="153"/>
      <c r="D516" s="153"/>
      <c r="E516" s="153"/>
      <c r="F516" s="153"/>
      <c r="G516" s="153"/>
      <c r="H516" s="153"/>
      <c r="I516" s="153"/>
      <c r="J516" s="153"/>
      <c r="K516" s="153"/>
      <c r="L516" s="153"/>
      <c r="M516" s="153"/>
      <c r="N516" s="153"/>
      <c r="O516" s="153"/>
      <c r="P516" s="153"/>
      <c r="Q516" s="153"/>
      <c r="R516" s="153"/>
      <c r="S516" s="153"/>
      <c r="T516" s="153"/>
      <c r="U516" s="153"/>
      <c r="V516" s="153"/>
      <c r="W516" s="153"/>
      <c r="X516" s="153"/>
      <c r="Y516" s="153"/>
      <c r="Z516" s="153"/>
    </row>
    <row r="517" ht="15.75" customHeight="1">
      <c r="A517" s="153"/>
      <c r="B517" s="153"/>
      <c r="C517" s="153"/>
      <c r="D517" s="153"/>
      <c r="E517" s="153"/>
      <c r="F517" s="153"/>
      <c r="G517" s="153"/>
      <c r="H517" s="153"/>
      <c r="I517" s="153"/>
      <c r="J517" s="153"/>
      <c r="K517" s="153"/>
      <c r="L517" s="153"/>
      <c r="M517" s="153"/>
      <c r="N517" s="153"/>
      <c r="O517" s="153"/>
      <c r="P517" s="153"/>
      <c r="Q517" s="153"/>
      <c r="R517" s="153"/>
      <c r="S517" s="153"/>
      <c r="T517" s="153"/>
      <c r="U517" s="153"/>
      <c r="V517" s="153"/>
      <c r="W517" s="153"/>
      <c r="X517" s="153"/>
      <c r="Y517" s="153"/>
      <c r="Z517" s="153"/>
    </row>
    <row r="518" ht="15.75" customHeight="1">
      <c r="A518" s="153"/>
      <c r="B518" s="153"/>
      <c r="C518" s="153"/>
      <c r="D518" s="153"/>
      <c r="E518" s="153"/>
      <c r="F518" s="153"/>
      <c r="G518" s="153"/>
      <c r="H518" s="153"/>
      <c r="I518" s="153"/>
      <c r="J518" s="153"/>
      <c r="K518" s="153"/>
      <c r="L518" s="153"/>
      <c r="M518" s="153"/>
      <c r="N518" s="153"/>
      <c r="O518" s="153"/>
      <c r="P518" s="153"/>
      <c r="Q518" s="153"/>
      <c r="R518" s="153"/>
      <c r="S518" s="153"/>
      <c r="T518" s="153"/>
      <c r="U518" s="153"/>
      <c r="V518" s="153"/>
      <c r="W518" s="153"/>
      <c r="X518" s="153"/>
      <c r="Y518" s="153"/>
      <c r="Z518" s="153"/>
    </row>
    <row r="519" ht="15.75" customHeight="1">
      <c r="A519" s="153"/>
      <c r="B519" s="153"/>
      <c r="C519" s="153"/>
      <c r="D519" s="153"/>
      <c r="E519" s="153"/>
      <c r="F519" s="153"/>
      <c r="G519" s="153"/>
      <c r="H519" s="153"/>
      <c r="I519" s="153"/>
      <c r="J519" s="153"/>
      <c r="K519" s="153"/>
      <c r="L519" s="153"/>
      <c r="M519" s="153"/>
      <c r="N519" s="153"/>
      <c r="O519" s="153"/>
      <c r="P519" s="153"/>
      <c r="Q519" s="153"/>
      <c r="R519" s="153"/>
      <c r="S519" s="153"/>
      <c r="T519" s="153"/>
      <c r="U519" s="153"/>
      <c r="V519" s="153"/>
      <c r="W519" s="153"/>
      <c r="X519" s="153"/>
      <c r="Y519" s="153"/>
      <c r="Z519" s="153"/>
    </row>
    <row r="520" ht="15.75" customHeight="1">
      <c r="A520" s="153"/>
      <c r="B520" s="153"/>
      <c r="C520" s="153"/>
      <c r="D520" s="153"/>
      <c r="E520" s="153"/>
      <c r="F520" s="153"/>
      <c r="G520" s="153"/>
      <c r="H520" s="153"/>
      <c r="I520" s="153"/>
      <c r="J520" s="153"/>
      <c r="K520" s="153"/>
      <c r="L520" s="153"/>
      <c r="M520" s="153"/>
      <c r="N520" s="153"/>
      <c r="O520" s="153"/>
      <c r="P520" s="153"/>
      <c r="Q520" s="153"/>
      <c r="R520" s="153"/>
      <c r="S520" s="153"/>
      <c r="T520" s="153"/>
      <c r="U520" s="153"/>
      <c r="V520" s="153"/>
      <c r="W520" s="153"/>
      <c r="X520" s="153"/>
      <c r="Y520" s="153"/>
      <c r="Z520" s="153"/>
    </row>
    <row r="521" ht="15.75" customHeight="1">
      <c r="A521" s="153"/>
      <c r="B521" s="153"/>
      <c r="C521" s="153"/>
      <c r="D521" s="153"/>
      <c r="E521" s="153"/>
      <c r="F521" s="153"/>
      <c r="G521" s="153"/>
      <c r="H521" s="153"/>
      <c r="I521" s="153"/>
      <c r="J521" s="153"/>
      <c r="K521" s="153"/>
      <c r="L521" s="153"/>
      <c r="M521" s="153"/>
      <c r="N521" s="153"/>
      <c r="O521" s="153"/>
      <c r="P521" s="153"/>
      <c r="Q521" s="153"/>
      <c r="R521" s="153"/>
      <c r="S521" s="153"/>
      <c r="T521" s="153"/>
      <c r="U521" s="153"/>
      <c r="V521" s="153"/>
      <c r="W521" s="153"/>
      <c r="X521" s="153"/>
      <c r="Y521" s="153"/>
      <c r="Z521" s="153"/>
    </row>
    <row r="522" ht="15.75" customHeight="1">
      <c r="A522" s="153"/>
      <c r="B522" s="153"/>
      <c r="C522" s="153"/>
      <c r="D522" s="153"/>
      <c r="E522" s="153"/>
      <c r="F522" s="153"/>
      <c r="G522" s="153"/>
      <c r="H522" s="153"/>
      <c r="I522" s="153"/>
      <c r="J522" s="153"/>
      <c r="K522" s="153"/>
      <c r="L522" s="153"/>
      <c r="M522" s="153"/>
      <c r="N522" s="153"/>
      <c r="O522" s="153"/>
      <c r="P522" s="153"/>
      <c r="Q522" s="153"/>
      <c r="R522" s="153"/>
      <c r="S522" s="153"/>
      <c r="T522" s="153"/>
      <c r="U522" s="153"/>
      <c r="V522" s="153"/>
      <c r="W522" s="153"/>
      <c r="X522" s="153"/>
      <c r="Y522" s="153"/>
      <c r="Z522" s="153"/>
    </row>
    <row r="523" ht="15.75" customHeight="1">
      <c r="A523" s="153"/>
      <c r="B523" s="153"/>
      <c r="C523" s="153"/>
      <c r="D523" s="153"/>
      <c r="E523" s="153"/>
      <c r="F523" s="153"/>
      <c r="G523" s="153"/>
      <c r="H523" s="153"/>
      <c r="I523" s="153"/>
      <c r="J523" s="153"/>
      <c r="K523" s="153"/>
      <c r="L523" s="153"/>
      <c r="M523" s="153"/>
      <c r="N523" s="153"/>
      <c r="O523" s="153"/>
      <c r="P523" s="153"/>
      <c r="Q523" s="153"/>
      <c r="R523" s="153"/>
      <c r="S523" s="153"/>
      <c r="T523" s="153"/>
      <c r="U523" s="153"/>
      <c r="V523" s="153"/>
      <c r="W523" s="153"/>
      <c r="X523" s="153"/>
      <c r="Y523" s="153"/>
      <c r="Z523" s="153"/>
    </row>
    <row r="524" ht="15.75" customHeight="1">
      <c r="A524" s="153"/>
      <c r="B524" s="153"/>
      <c r="C524" s="153"/>
      <c r="D524" s="153"/>
      <c r="E524" s="153"/>
      <c r="F524" s="153"/>
      <c r="G524" s="153"/>
      <c r="H524" s="153"/>
      <c r="I524" s="153"/>
      <c r="J524" s="153"/>
      <c r="K524" s="153"/>
      <c r="L524" s="153"/>
      <c r="M524" s="153"/>
      <c r="N524" s="153"/>
      <c r="O524" s="153"/>
      <c r="P524" s="153"/>
      <c r="Q524" s="153"/>
      <c r="R524" s="153"/>
      <c r="S524" s="153"/>
      <c r="T524" s="153"/>
      <c r="U524" s="153"/>
      <c r="V524" s="153"/>
      <c r="W524" s="153"/>
      <c r="X524" s="153"/>
      <c r="Y524" s="153"/>
      <c r="Z524" s="153"/>
    </row>
    <row r="525" ht="15.75" customHeight="1">
      <c r="A525" s="153"/>
      <c r="B525" s="153"/>
      <c r="C525" s="153"/>
      <c r="D525" s="153"/>
      <c r="E525" s="153"/>
      <c r="F525" s="153"/>
      <c r="G525" s="153"/>
      <c r="H525" s="153"/>
      <c r="I525" s="153"/>
      <c r="J525" s="153"/>
      <c r="K525" s="153"/>
      <c r="L525" s="153"/>
      <c r="M525" s="153"/>
      <c r="N525" s="153"/>
      <c r="O525" s="153"/>
      <c r="P525" s="153"/>
      <c r="Q525" s="153"/>
      <c r="R525" s="153"/>
      <c r="S525" s="153"/>
      <c r="T525" s="153"/>
      <c r="U525" s="153"/>
      <c r="V525" s="153"/>
      <c r="W525" s="153"/>
      <c r="X525" s="153"/>
      <c r="Y525" s="153"/>
      <c r="Z525" s="153"/>
    </row>
    <row r="526" ht="15.75" customHeight="1">
      <c r="A526" s="153"/>
      <c r="B526" s="153"/>
      <c r="C526" s="153"/>
      <c r="D526" s="153"/>
      <c r="E526" s="153"/>
      <c r="F526" s="153"/>
      <c r="G526" s="153"/>
      <c r="H526" s="153"/>
      <c r="I526" s="153"/>
      <c r="J526" s="153"/>
      <c r="K526" s="153"/>
      <c r="L526" s="153"/>
      <c r="M526" s="153"/>
      <c r="N526" s="153"/>
      <c r="O526" s="153"/>
      <c r="P526" s="153"/>
      <c r="Q526" s="153"/>
      <c r="R526" s="153"/>
      <c r="S526" s="153"/>
      <c r="T526" s="153"/>
      <c r="U526" s="153"/>
      <c r="V526" s="153"/>
      <c r="W526" s="153"/>
      <c r="X526" s="153"/>
      <c r="Y526" s="153"/>
      <c r="Z526" s="153"/>
    </row>
    <row r="527" ht="15.75" customHeight="1">
      <c r="A527" s="153"/>
      <c r="B527" s="153"/>
      <c r="C527" s="153"/>
      <c r="D527" s="153"/>
      <c r="E527" s="153"/>
      <c r="F527" s="153"/>
      <c r="G527" s="153"/>
      <c r="H527" s="153"/>
      <c r="I527" s="153"/>
      <c r="J527" s="153"/>
      <c r="K527" s="153"/>
      <c r="L527" s="153"/>
      <c r="M527" s="153"/>
      <c r="N527" s="153"/>
      <c r="O527" s="153"/>
      <c r="P527" s="153"/>
      <c r="Q527" s="153"/>
      <c r="R527" s="153"/>
      <c r="S527" s="153"/>
      <c r="T527" s="153"/>
      <c r="U527" s="153"/>
      <c r="V527" s="153"/>
      <c r="W527" s="153"/>
      <c r="X527" s="153"/>
      <c r="Y527" s="153"/>
      <c r="Z527" s="153"/>
    </row>
    <row r="528" ht="15.75" customHeight="1">
      <c r="A528" s="153"/>
      <c r="B528" s="153"/>
      <c r="C528" s="153"/>
      <c r="D528" s="153"/>
      <c r="E528" s="153"/>
      <c r="F528" s="153"/>
      <c r="G528" s="153"/>
      <c r="H528" s="153"/>
      <c r="I528" s="153"/>
      <c r="J528" s="153"/>
      <c r="K528" s="153"/>
      <c r="L528" s="153"/>
      <c r="M528" s="153"/>
      <c r="N528" s="153"/>
      <c r="O528" s="153"/>
      <c r="P528" s="153"/>
      <c r="Q528" s="153"/>
      <c r="R528" s="153"/>
      <c r="S528" s="153"/>
      <c r="T528" s="153"/>
      <c r="U528" s="153"/>
      <c r="V528" s="153"/>
      <c r="W528" s="153"/>
      <c r="X528" s="153"/>
      <c r="Y528" s="153"/>
      <c r="Z528" s="153"/>
    </row>
    <row r="529" ht="15.75" customHeight="1">
      <c r="A529" s="153"/>
      <c r="B529" s="153"/>
      <c r="C529" s="153"/>
      <c r="D529" s="153"/>
      <c r="E529" s="153"/>
      <c r="F529" s="153"/>
      <c r="G529" s="153"/>
      <c r="H529" s="153"/>
      <c r="I529" s="153"/>
      <c r="J529" s="153"/>
      <c r="K529" s="153"/>
      <c r="L529" s="153"/>
      <c r="M529" s="153"/>
      <c r="N529" s="153"/>
      <c r="O529" s="153"/>
      <c r="P529" s="153"/>
      <c r="Q529" s="153"/>
      <c r="R529" s="153"/>
      <c r="S529" s="153"/>
      <c r="T529" s="153"/>
      <c r="U529" s="153"/>
      <c r="V529" s="153"/>
      <c r="W529" s="153"/>
      <c r="X529" s="153"/>
      <c r="Y529" s="153"/>
      <c r="Z529" s="153"/>
    </row>
    <row r="530" ht="15.75" customHeight="1">
      <c r="A530" s="153"/>
      <c r="B530" s="153"/>
      <c r="C530" s="153"/>
      <c r="D530" s="153"/>
      <c r="E530" s="153"/>
      <c r="F530" s="153"/>
      <c r="G530" s="153"/>
      <c r="H530" s="153"/>
      <c r="I530" s="153"/>
      <c r="J530" s="153"/>
      <c r="K530" s="153"/>
      <c r="L530" s="153"/>
      <c r="M530" s="153"/>
      <c r="N530" s="153"/>
      <c r="O530" s="153"/>
      <c r="P530" s="153"/>
      <c r="Q530" s="153"/>
      <c r="R530" s="153"/>
      <c r="S530" s="153"/>
      <c r="T530" s="153"/>
      <c r="U530" s="153"/>
      <c r="V530" s="153"/>
      <c r="W530" s="153"/>
      <c r="X530" s="153"/>
      <c r="Y530" s="153"/>
      <c r="Z530" s="153"/>
    </row>
    <row r="531" ht="15.75" customHeight="1">
      <c r="A531" s="153"/>
      <c r="B531" s="153"/>
      <c r="C531" s="153"/>
      <c r="D531" s="153"/>
      <c r="E531" s="153"/>
      <c r="F531" s="153"/>
      <c r="G531" s="153"/>
      <c r="H531" s="153"/>
      <c r="I531" s="153"/>
      <c r="J531" s="153"/>
      <c r="K531" s="153"/>
      <c r="L531" s="153"/>
      <c r="M531" s="153"/>
      <c r="N531" s="153"/>
      <c r="O531" s="153"/>
      <c r="P531" s="153"/>
      <c r="Q531" s="153"/>
      <c r="R531" s="153"/>
      <c r="S531" s="153"/>
      <c r="T531" s="153"/>
      <c r="U531" s="153"/>
      <c r="V531" s="153"/>
      <c r="W531" s="153"/>
      <c r="X531" s="153"/>
      <c r="Y531" s="153"/>
      <c r="Z531" s="153"/>
    </row>
    <row r="532" ht="15.75" customHeight="1">
      <c r="A532" s="153"/>
      <c r="B532" s="153"/>
      <c r="C532" s="153"/>
      <c r="D532" s="153"/>
      <c r="E532" s="153"/>
      <c r="F532" s="153"/>
      <c r="G532" s="153"/>
      <c r="H532" s="153"/>
      <c r="I532" s="153"/>
      <c r="J532" s="153"/>
      <c r="K532" s="153"/>
      <c r="L532" s="153"/>
      <c r="M532" s="153"/>
      <c r="N532" s="153"/>
      <c r="O532" s="153"/>
      <c r="P532" s="153"/>
      <c r="Q532" s="153"/>
      <c r="R532" s="153"/>
      <c r="S532" s="153"/>
      <c r="T532" s="153"/>
      <c r="U532" s="153"/>
      <c r="V532" s="153"/>
      <c r="W532" s="153"/>
      <c r="X532" s="153"/>
      <c r="Y532" s="153"/>
      <c r="Z532" s="153"/>
    </row>
    <row r="533" ht="15.75" customHeight="1">
      <c r="A533" s="153"/>
      <c r="B533" s="153"/>
      <c r="C533" s="153"/>
      <c r="D533" s="153"/>
      <c r="E533" s="153"/>
      <c r="F533" s="153"/>
      <c r="G533" s="153"/>
      <c r="H533" s="153"/>
      <c r="I533" s="153"/>
      <c r="J533" s="153"/>
      <c r="K533" s="153"/>
      <c r="L533" s="153"/>
      <c r="M533" s="153"/>
      <c r="N533" s="153"/>
      <c r="O533" s="153"/>
      <c r="P533" s="153"/>
      <c r="Q533" s="153"/>
      <c r="R533" s="153"/>
      <c r="S533" s="153"/>
      <c r="T533" s="153"/>
      <c r="U533" s="153"/>
      <c r="V533" s="153"/>
      <c r="W533" s="153"/>
      <c r="X533" s="153"/>
      <c r="Y533" s="153"/>
      <c r="Z533" s="153"/>
    </row>
    <row r="534" ht="15.75" customHeight="1">
      <c r="A534" s="153"/>
      <c r="B534" s="153"/>
      <c r="C534" s="153"/>
      <c r="D534" s="153"/>
      <c r="E534" s="153"/>
      <c r="F534" s="153"/>
      <c r="G534" s="153"/>
      <c r="H534" s="153"/>
      <c r="I534" s="153"/>
      <c r="J534" s="153"/>
      <c r="K534" s="153"/>
      <c r="L534" s="153"/>
      <c r="M534" s="153"/>
      <c r="N534" s="153"/>
      <c r="O534" s="153"/>
      <c r="P534" s="153"/>
      <c r="Q534" s="153"/>
      <c r="R534" s="153"/>
      <c r="S534" s="153"/>
      <c r="T534" s="153"/>
      <c r="U534" s="153"/>
      <c r="V534" s="153"/>
      <c r="W534" s="153"/>
      <c r="X534" s="153"/>
      <c r="Y534" s="153"/>
      <c r="Z534" s="153"/>
    </row>
    <row r="535" ht="15.75" customHeight="1">
      <c r="A535" s="153"/>
      <c r="B535" s="153"/>
      <c r="C535" s="153"/>
      <c r="D535" s="153"/>
      <c r="E535" s="153"/>
      <c r="F535" s="153"/>
      <c r="G535" s="153"/>
      <c r="H535" s="153"/>
      <c r="I535" s="153"/>
      <c r="J535" s="153"/>
      <c r="K535" s="153"/>
      <c r="L535" s="153"/>
      <c r="M535" s="153"/>
      <c r="N535" s="153"/>
      <c r="O535" s="153"/>
      <c r="P535" s="153"/>
      <c r="Q535" s="153"/>
      <c r="R535" s="153"/>
      <c r="S535" s="153"/>
      <c r="T535" s="153"/>
      <c r="U535" s="153"/>
      <c r="V535" s="153"/>
      <c r="W535" s="153"/>
      <c r="X535" s="153"/>
      <c r="Y535" s="153"/>
      <c r="Z535" s="153"/>
    </row>
    <row r="536" ht="15.75" customHeight="1">
      <c r="A536" s="153"/>
      <c r="B536" s="153"/>
      <c r="C536" s="153"/>
      <c r="D536" s="153"/>
      <c r="E536" s="153"/>
      <c r="F536" s="153"/>
      <c r="G536" s="153"/>
      <c r="H536" s="153"/>
      <c r="I536" s="153"/>
      <c r="J536" s="153"/>
      <c r="K536" s="153"/>
      <c r="L536" s="153"/>
      <c r="M536" s="153"/>
      <c r="N536" s="153"/>
      <c r="O536" s="153"/>
      <c r="P536" s="153"/>
      <c r="Q536" s="153"/>
      <c r="R536" s="153"/>
      <c r="S536" s="153"/>
      <c r="T536" s="153"/>
      <c r="U536" s="153"/>
      <c r="V536" s="153"/>
      <c r="W536" s="153"/>
      <c r="X536" s="153"/>
      <c r="Y536" s="153"/>
      <c r="Z536" s="153"/>
    </row>
    <row r="537" ht="15.75" customHeight="1">
      <c r="A537" s="153"/>
      <c r="B537" s="153"/>
      <c r="C537" s="153"/>
      <c r="D537" s="153"/>
      <c r="E537" s="153"/>
      <c r="F537" s="153"/>
      <c r="G537" s="153"/>
      <c r="H537" s="153"/>
      <c r="I537" s="153"/>
      <c r="J537" s="153"/>
      <c r="K537" s="153"/>
      <c r="L537" s="153"/>
      <c r="M537" s="153"/>
      <c r="N537" s="153"/>
      <c r="O537" s="153"/>
      <c r="P537" s="153"/>
      <c r="Q537" s="153"/>
      <c r="R537" s="153"/>
      <c r="S537" s="153"/>
      <c r="T537" s="153"/>
      <c r="U537" s="153"/>
      <c r="V537" s="153"/>
      <c r="W537" s="153"/>
      <c r="X537" s="153"/>
      <c r="Y537" s="153"/>
      <c r="Z537" s="153"/>
    </row>
    <row r="538" ht="15.75" customHeight="1">
      <c r="A538" s="153"/>
      <c r="B538" s="153"/>
      <c r="C538" s="153"/>
      <c r="D538" s="153"/>
      <c r="E538" s="153"/>
      <c r="F538" s="153"/>
      <c r="G538" s="153"/>
      <c r="H538" s="153"/>
      <c r="I538" s="153"/>
      <c r="J538" s="153"/>
      <c r="K538" s="153"/>
      <c r="L538" s="153"/>
      <c r="M538" s="153"/>
      <c r="N538" s="153"/>
      <c r="O538" s="153"/>
      <c r="P538" s="153"/>
      <c r="Q538" s="153"/>
      <c r="R538" s="153"/>
      <c r="S538" s="153"/>
      <c r="T538" s="153"/>
      <c r="U538" s="153"/>
      <c r="V538" s="153"/>
      <c r="W538" s="153"/>
      <c r="X538" s="153"/>
      <c r="Y538" s="153"/>
      <c r="Z538" s="153"/>
    </row>
    <row r="539" ht="15.75" customHeight="1">
      <c r="A539" s="153"/>
      <c r="B539" s="153"/>
      <c r="C539" s="153"/>
      <c r="D539" s="153"/>
      <c r="E539" s="153"/>
      <c r="F539" s="153"/>
      <c r="G539" s="153"/>
      <c r="H539" s="153"/>
      <c r="I539" s="153"/>
      <c r="J539" s="153"/>
      <c r="K539" s="153"/>
      <c r="L539" s="153"/>
      <c r="M539" s="153"/>
      <c r="N539" s="153"/>
      <c r="O539" s="153"/>
      <c r="P539" s="153"/>
      <c r="Q539" s="153"/>
      <c r="R539" s="153"/>
      <c r="S539" s="153"/>
      <c r="T539" s="153"/>
      <c r="U539" s="153"/>
      <c r="V539" s="153"/>
      <c r="W539" s="153"/>
      <c r="X539" s="153"/>
      <c r="Y539" s="153"/>
      <c r="Z539" s="153"/>
    </row>
    <row r="540" ht="15.75" customHeight="1">
      <c r="A540" s="153"/>
      <c r="B540" s="153"/>
      <c r="C540" s="153"/>
      <c r="D540" s="153"/>
      <c r="E540" s="153"/>
      <c r="F540" s="153"/>
      <c r="G540" s="153"/>
      <c r="H540" s="153"/>
      <c r="I540" s="153"/>
      <c r="J540" s="153"/>
      <c r="K540" s="153"/>
      <c r="L540" s="153"/>
      <c r="M540" s="153"/>
      <c r="N540" s="153"/>
      <c r="O540" s="153"/>
      <c r="P540" s="153"/>
      <c r="Q540" s="153"/>
      <c r="R540" s="153"/>
      <c r="S540" s="153"/>
      <c r="T540" s="153"/>
      <c r="U540" s="153"/>
      <c r="V540" s="153"/>
      <c r="W540" s="153"/>
      <c r="X540" s="153"/>
      <c r="Y540" s="153"/>
      <c r="Z540" s="153"/>
    </row>
    <row r="541" ht="15.75" customHeight="1">
      <c r="A541" s="153"/>
      <c r="B541" s="153"/>
      <c r="C541" s="153"/>
      <c r="D541" s="153"/>
      <c r="E541" s="153"/>
      <c r="F541" s="153"/>
      <c r="G541" s="153"/>
      <c r="H541" s="153"/>
      <c r="I541" s="153"/>
      <c r="J541" s="153"/>
      <c r="K541" s="153"/>
      <c r="L541" s="153"/>
      <c r="M541" s="153"/>
      <c r="N541" s="153"/>
      <c r="O541" s="153"/>
      <c r="P541" s="153"/>
      <c r="Q541" s="153"/>
      <c r="R541" s="153"/>
      <c r="S541" s="153"/>
      <c r="T541" s="153"/>
      <c r="U541" s="153"/>
      <c r="V541" s="153"/>
      <c r="W541" s="153"/>
      <c r="X541" s="153"/>
      <c r="Y541" s="153"/>
      <c r="Z541" s="153"/>
    </row>
    <row r="542" ht="15.75" customHeight="1">
      <c r="A542" s="153"/>
      <c r="B542" s="153"/>
      <c r="C542" s="153"/>
      <c r="D542" s="153"/>
      <c r="E542" s="153"/>
      <c r="F542" s="153"/>
      <c r="G542" s="153"/>
      <c r="H542" s="153"/>
      <c r="I542" s="153"/>
      <c r="J542" s="153"/>
      <c r="K542" s="153"/>
      <c r="L542" s="153"/>
      <c r="M542" s="153"/>
      <c r="N542" s="153"/>
      <c r="O542" s="153"/>
      <c r="P542" s="153"/>
      <c r="Q542" s="153"/>
      <c r="R542" s="153"/>
      <c r="S542" s="153"/>
      <c r="T542" s="153"/>
      <c r="U542" s="153"/>
      <c r="V542" s="153"/>
      <c r="W542" s="153"/>
      <c r="X542" s="153"/>
      <c r="Y542" s="153"/>
      <c r="Z542" s="153"/>
    </row>
    <row r="543" ht="15.75" customHeight="1">
      <c r="A543" s="153"/>
      <c r="B543" s="153"/>
      <c r="C543" s="153"/>
      <c r="D543" s="153"/>
      <c r="E543" s="153"/>
      <c r="F543" s="153"/>
      <c r="G543" s="153"/>
      <c r="H543" s="153"/>
      <c r="I543" s="153"/>
      <c r="J543" s="153"/>
      <c r="K543" s="153"/>
      <c r="L543" s="153"/>
      <c r="M543" s="153"/>
      <c r="N543" s="153"/>
      <c r="O543" s="153"/>
      <c r="P543" s="153"/>
      <c r="Q543" s="153"/>
      <c r="R543" s="153"/>
      <c r="S543" s="153"/>
      <c r="T543" s="153"/>
      <c r="U543" s="153"/>
      <c r="V543" s="153"/>
      <c r="W543" s="153"/>
      <c r="X543" s="153"/>
      <c r="Y543" s="153"/>
      <c r="Z543" s="153"/>
    </row>
    <row r="544" ht="15.75" customHeight="1">
      <c r="A544" s="153"/>
      <c r="B544" s="153"/>
      <c r="C544" s="153"/>
      <c r="D544" s="153"/>
      <c r="E544" s="153"/>
      <c r="F544" s="153"/>
      <c r="G544" s="153"/>
      <c r="H544" s="153"/>
      <c r="I544" s="153"/>
      <c r="J544" s="153"/>
      <c r="K544" s="153"/>
      <c r="L544" s="153"/>
      <c r="M544" s="153"/>
      <c r="N544" s="153"/>
      <c r="O544" s="153"/>
      <c r="P544" s="153"/>
      <c r="Q544" s="153"/>
      <c r="R544" s="153"/>
      <c r="S544" s="153"/>
      <c r="T544" s="153"/>
      <c r="U544" s="153"/>
      <c r="V544" s="153"/>
      <c r="W544" s="153"/>
      <c r="X544" s="153"/>
      <c r="Y544" s="153"/>
      <c r="Z544" s="153"/>
    </row>
    <row r="545" ht="15.75" customHeight="1">
      <c r="A545" s="153"/>
      <c r="B545" s="153"/>
      <c r="C545" s="153"/>
      <c r="D545" s="153"/>
      <c r="E545" s="153"/>
      <c r="F545" s="153"/>
      <c r="G545" s="153"/>
      <c r="H545" s="153"/>
      <c r="I545" s="153"/>
      <c r="J545" s="153"/>
      <c r="K545" s="153"/>
      <c r="L545" s="153"/>
      <c r="M545" s="153"/>
      <c r="N545" s="153"/>
      <c r="O545" s="153"/>
      <c r="P545" s="153"/>
      <c r="Q545" s="153"/>
      <c r="R545" s="153"/>
      <c r="S545" s="153"/>
      <c r="T545" s="153"/>
      <c r="U545" s="153"/>
      <c r="V545" s="153"/>
      <c r="W545" s="153"/>
      <c r="X545" s="153"/>
      <c r="Y545" s="153"/>
      <c r="Z545" s="153"/>
    </row>
    <row r="546" ht="15.75" customHeight="1">
      <c r="A546" s="153"/>
      <c r="B546" s="153"/>
      <c r="C546" s="153"/>
      <c r="D546" s="153"/>
      <c r="E546" s="153"/>
      <c r="F546" s="153"/>
      <c r="G546" s="153"/>
      <c r="H546" s="153"/>
      <c r="I546" s="153"/>
      <c r="J546" s="153"/>
      <c r="K546" s="153"/>
      <c r="L546" s="153"/>
      <c r="M546" s="153"/>
      <c r="N546" s="153"/>
      <c r="O546" s="153"/>
      <c r="P546" s="153"/>
      <c r="Q546" s="153"/>
      <c r="R546" s="153"/>
      <c r="S546" s="153"/>
      <c r="T546" s="153"/>
      <c r="U546" s="153"/>
      <c r="V546" s="153"/>
      <c r="W546" s="153"/>
      <c r="X546" s="153"/>
      <c r="Y546" s="153"/>
      <c r="Z546" s="153"/>
    </row>
    <row r="547" ht="15.75" customHeight="1">
      <c r="A547" s="153"/>
      <c r="B547" s="153"/>
      <c r="C547" s="153"/>
      <c r="D547" s="153"/>
      <c r="E547" s="153"/>
      <c r="F547" s="153"/>
      <c r="G547" s="153"/>
      <c r="H547" s="153"/>
      <c r="I547" s="153"/>
      <c r="J547" s="153"/>
      <c r="K547" s="153"/>
      <c r="L547" s="153"/>
      <c r="M547" s="153"/>
      <c r="N547" s="153"/>
      <c r="O547" s="153"/>
      <c r="P547" s="153"/>
      <c r="Q547" s="153"/>
      <c r="R547" s="153"/>
      <c r="S547" s="153"/>
      <c r="T547" s="153"/>
      <c r="U547" s="153"/>
      <c r="V547" s="153"/>
      <c r="W547" s="153"/>
      <c r="X547" s="153"/>
      <c r="Y547" s="153"/>
      <c r="Z547" s="153"/>
    </row>
    <row r="548" ht="15.75" customHeight="1">
      <c r="A548" s="153"/>
      <c r="B548" s="153"/>
      <c r="C548" s="153"/>
      <c r="D548" s="153"/>
      <c r="E548" s="153"/>
      <c r="F548" s="153"/>
      <c r="G548" s="153"/>
      <c r="H548" s="153"/>
      <c r="I548" s="153"/>
      <c r="J548" s="153"/>
      <c r="K548" s="153"/>
      <c r="L548" s="153"/>
      <c r="M548" s="153"/>
      <c r="N548" s="153"/>
      <c r="O548" s="153"/>
      <c r="P548" s="153"/>
      <c r="Q548" s="153"/>
      <c r="R548" s="153"/>
      <c r="S548" s="153"/>
      <c r="T548" s="153"/>
      <c r="U548" s="153"/>
      <c r="V548" s="153"/>
      <c r="W548" s="153"/>
      <c r="X548" s="153"/>
      <c r="Y548" s="153"/>
      <c r="Z548" s="153"/>
    </row>
    <row r="549" ht="15.75" customHeight="1">
      <c r="A549" s="153"/>
      <c r="B549" s="153"/>
      <c r="C549" s="153"/>
      <c r="D549" s="153"/>
      <c r="E549" s="153"/>
      <c r="F549" s="153"/>
      <c r="G549" s="153"/>
      <c r="H549" s="153"/>
      <c r="I549" s="153"/>
      <c r="J549" s="153"/>
      <c r="K549" s="153"/>
      <c r="L549" s="153"/>
      <c r="M549" s="153"/>
      <c r="N549" s="153"/>
      <c r="O549" s="153"/>
      <c r="P549" s="153"/>
      <c r="Q549" s="153"/>
      <c r="R549" s="153"/>
      <c r="S549" s="153"/>
      <c r="T549" s="153"/>
      <c r="U549" s="153"/>
      <c r="V549" s="153"/>
      <c r="W549" s="153"/>
      <c r="X549" s="153"/>
      <c r="Y549" s="153"/>
      <c r="Z549" s="153"/>
    </row>
    <row r="550" ht="15.75" customHeight="1">
      <c r="A550" s="153"/>
      <c r="B550" s="153"/>
      <c r="C550" s="153"/>
      <c r="D550" s="153"/>
      <c r="E550" s="153"/>
      <c r="F550" s="153"/>
      <c r="G550" s="153"/>
      <c r="H550" s="153"/>
      <c r="I550" s="153"/>
      <c r="J550" s="153"/>
      <c r="K550" s="153"/>
      <c r="L550" s="153"/>
      <c r="M550" s="153"/>
      <c r="N550" s="153"/>
      <c r="O550" s="153"/>
      <c r="P550" s="153"/>
      <c r="Q550" s="153"/>
      <c r="R550" s="153"/>
      <c r="S550" s="153"/>
      <c r="T550" s="153"/>
      <c r="U550" s="153"/>
      <c r="V550" s="153"/>
      <c r="W550" s="153"/>
      <c r="X550" s="153"/>
      <c r="Y550" s="153"/>
      <c r="Z550" s="153"/>
    </row>
    <row r="551" ht="15.75" customHeight="1">
      <c r="A551" s="153"/>
      <c r="B551" s="153"/>
      <c r="C551" s="153"/>
      <c r="D551" s="153"/>
      <c r="E551" s="153"/>
      <c r="F551" s="153"/>
      <c r="G551" s="153"/>
      <c r="H551" s="153"/>
      <c r="I551" s="153"/>
      <c r="J551" s="153"/>
      <c r="K551" s="153"/>
      <c r="L551" s="153"/>
      <c r="M551" s="153"/>
      <c r="N551" s="153"/>
      <c r="O551" s="153"/>
      <c r="P551" s="153"/>
      <c r="Q551" s="153"/>
      <c r="R551" s="153"/>
      <c r="S551" s="153"/>
      <c r="T551" s="153"/>
      <c r="U551" s="153"/>
      <c r="V551" s="153"/>
      <c r="W551" s="153"/>
      <c r="X551" s="153"/>
      <c r="Y551" s="153"/>
      <c r="Z551" s="153"/>
    </row>
    <row r="552" ht="15.75" customHeight="1">
      <c r="A552" s="153"/>
      <c r="B552" s="153"/>
      <c r="C552" s="153"/>
      <c r="D552" s="153"/>
      <c r="E552" s="153"/>
      <c r="F552" s="153"/>
      <c r="G552" s="153"/>
      <c r="H552" s="153"/>
      <c r="I552" s="153"/>
      <c r="J552" s="153"/>
      <c r="K552" s="153"/>
      <c r="L552" s="153"/>
      <c r="M552" s="153"/>
      <c r="N552" s="153"/>
      <c r="O552" s="153"/>
      <c r="P552" s="153"/>
      <c r="Q552" s="153"/>
      <c r="R552" s="153"/>
      <c r="S552" s="153"/>
      <c r="T552" s="153"/>
      <c r="U552" s="153"/>
      <c r="V552" s="153"/>
      <c r="W552" s="153"/>
      <c r="X552" s="153"/>
      <c r="Y552" s="153"/>
      <c r="Z552" s="153"/>
    </row>
    <row r="553" ht="15.75" customHeight="1">
      <c r="A553" s="153"/>
      <c r="B553" s="153"/>
      <c r="C553" s="153"/>
      <c r="D553" s="153"/>
      <c r="E553" s="153"/>
      <c r="F553" s="153"/>
      <c r="G553" s="153"/>
      <c r="H553" s="153"/>
      <c r="I553" s="153"/>
      <c r="J553" s="153"/>
      <c r="K553" s="153"/>
      <c r="L553" s="153"/>
      <c r="M553" s="153"/>
      <c r="N553" s="153"/>
      <c r="O553" s="153"/>
      <c r="P553" s="153"/>
      <c r="Q553" s="153"/>
      <c r="R553" s="153"/>
      <c r="S553" s="153"/>
      <c r="T553" s="153"/>
      <c r="U553" s="153"/>
      <c r="V553" s="153"/>
      <c r="W553" s="153"/>
      <c r="X553" s="153"/>
      <c r="Y553" s="153"/>
      <c r="Z553" s="153"/>
    </row>
    <row r="554" ht="15.75" customHeight="1">
      <c r="A554" s="153"/>
      <c r="B554" s="153"/>
      <c r="C554" s="153"/>
      <c r="D554" s="153"/>
      <c r="E554" s="153"/>
      <c r="F554" s="153"/>
      <c r="G554" s="153"/>
      <c r="H554" s="153"/>
      <c r="I554" s="153"/>
      <c r="J554" s="153"/>
      <c r="K554" s="153"/>
      <c r="L554" s="153"/>
      <c r="M554" s="153"/>
      <c r="N554" s="153"/>
      <c r="O554" s="153"/>
      <c r="P554" s="153"/>
      <c r="Q554" s="153"/>
      <c r="R554" s="153"/>
      <c r="S554" s="153"/>
      <c r="T554" s="153"/>
      <c r="U554" s="153"/>
      <c r="V554" s="153"/>
      <c r="W554" s="153"/>
      <c r="X554" s="153"/>
      <c r="Y554" s="153"/>
      <c r="Z554" s="153"/>
    </row>
    <row r="555" ht="15.75" customHeight="1">
      <c r="A555" s="153"/>
      <c r="B555" s="153"/>
      <c r="C555" s="153"/>
      <c r="D555" s="153"/>
      <c r="E555" s="153"/>
      <c r="F555" s="153"/>
      <c r="G555" s="153"/>
      <c r="H555" s="153"/>
      <c r="I555" s="153"/>
      <c r="J555" s="153"/>
      <c r="K555" s="153"/>
      <c r="L555" s="153"/>
      <c r="M555" s="153"/>
      <c r="N555" s="153"/>
      <c r="O555" s="153"/>
      <c r="P555" s="153"/>
      <c r="Q555" s="153"/>
      <c r="R555" s="153"/>
      <c r="S555" s="153"/>
      <c r="T555" s="153"/>
      <c r="U555" s="153"/>
      <c r="V555" s="153"/>
      <c r="W555" s="153"/>
      <c r="X555" s="153"/>
      <c r="Y555" s="153"/>
      <c r="Z555" s="153"/>
    </row>
    <row r="556" ht="15.75" customHeight="1">
      <c r="A556" s="153"/>
      <c r="B556" s="153"/>
      <c r="C556" s="153"/>
      <c r="D556" s="153"/>
      <c r="E556" s="153"/>
      <c r="F556" s="153"/>
      <c r="G556" s="153"/>
      <c r="H556" s="153"/>
      <c r="I556" s="153"/>
      <c r="J556" s="153"/>
      <c r="K556" s="153"/>
      <c r="L556" s="153"/>
      <c r="M556" s="153"/>
      <c r="N556" s="153"/>
      <c r="O556" s="153"/>
      <c r="P556" s="153"/>
      <c r="Q556" s="153"/>
      <c r="R556" s="153"/>
      <c r="S556" s="153"/>
      <c r="T556" s="153"/>
      <c r="U556" s="153"/>
      <c r="V556" s="153"/>
      <c r="W556" s="153"/>
      <c r="X556" s="153"/>
      <c r="Y556" s="153"/>
      <c r="Z556" s="153"/>
    </row>
    <row r="557" ht="15.75" customHeight="1">
      <c r="A557" s="153"/>
      <c r="B557" s="153"/>
      <c r="C557" s="153"/>
      <c r="D557" s="153"/>
      <c r="E557" s="153"/>
      <c r="F557" s="153"/>
      <c r="G557" s="153"/>
      <c r="H557" s="153"/>
      <c r="I557" s="153"/>
      <c r="J557" s="153"/>
      <c r="K557" s="153"/>
      <c r="L557" s="153"/>
      <c r="M557" s="153"/>
      <c r="N557" s="153"/>
      <c r="O557" s="153"/>
      <c r="P557" s="153"/>
      <c r="Q557" s="153"/>
      <c r="R557" s="153"/>
      <c r="S557" s="153"/>
      <c r="T557" s="153"/>
      <c r="U557" s="153"/>
      <c r="V557" s="153"/>
      <c r="W557" s="153"/>
      <c r="X557" s="153"/>
      <c r="Y557" s="153"/>
      <c r="Z557" s="153"/>
    </row>
    <row r="558" ht="15.75" customHeight="1">
      <c r="A558" s="153"/>
      <c r="B558" s="153"/>
      <c r="C558" s="153"/>
      <c r="D558" s="153"/>
      <c r="E558" s="153"/>
      <c r="F558" s="153"/>
      <c r="G558" s="153"/>
      <c r="H558" s="153"/>
      <c r="I558" s="153"/>
      <c r="J558" s="153"/>
      <c r="K558" s="153"/>
      <c r="L558" s="153"/>
      <c r="M558" s="153"/>
      <c r="N558" s="153"/>
      <c r="O558" s="153"/>
      <c r="P558" s="153"/>
      <c r="Q558" s="153"/>
      <c r="R558" s="153"/>
      <c r="S558" s="153"/>
      <c r="T558" s="153"/>
      <c r="U558" s="153"/>
      <c r="V558" s="153"/>
      <c r="W558" s="153"/>
      <c r="X558" s="153"/>
      <c r="Y558" s="153"/>
      <c r="Z558" s="153"/>
    </row>
    <row r="559" ht="15.75" customHeight="1">
      <c r="A559" s="153"/>
      <c r="B559" s="153"/>
      <c r="C559" s="153"/>
      <c r="D559" s="153"/>
      <c r="E559" s="153"/>
      <c r="F559" s="153"/>
      <c r="G559" s="153"/>
      <c r="H559" s="153"/>
      <c r="I559" s="153"/>
      <c r="J559" s="153"/>
      <c r="K559" s="153"/>
      <c r="L559" s="153"/>
      <c r="M559" s="153"/>
      <c r="N559" s="153"/>
      <c r="O559" s="153"/>
      <c r="P559" s="153"/>
      <c r="Q559" s="153"/>
      <c r="R559" s="153"/>
      <c r="S559" s="153"/>
      <c r="T559" s="153"/>
      <c r="U559" s="153"/>
      <c r="V559" s="153"/>
      <c r="W559" s="153"/>
      <c r="X559" s="153"/>
      <c r="Y559" s="153"/>
      <c r="Z559" s="153"/>
    </row>
    <row r="560" ht="15.75" customHeight="1">
      <c r="A560" s="153"/>
      <c r="B560" s="153"/>
      <c r="C560" s="153"/>
      <c r="D560" s="153"/>
      <c r="E560" s="153"/>
      <c r="F560" s="153"/>
      <c r="G560" s="153"/>
      <c r="H560" s="153"/>
      <c r="I560" s="153"/>
      <c r="J560" s="153"/>
      <c r="K560" s="153"/>
      <c r="L560" s="153"/>
      <c r="M560" s="153"/>
      <c r="N560" s="153"/>
      <c r="O560" s="153"/>
      <c r="P560" s="153"/>
      <c r="Q560" s="153"/>
      <c r="R560" s="153"/>
      <c r="S560" s="153"/>
      <c r="T560" s="153"/>
      <c r="U560" s="153"/>
      <c r="V560" s="153"/>
      <c r="W560" s="153"/>
      <c r="X560" s="153"/>
      <c r="Y560" s="153"/>
      <c r="Z560" s="153"/>
    </row>
    <row r="561" ht="15.75" customHeight="1">
      <c r="A561" s="153"/>
      <c r="B561" s="153"/>
      <c r="C561" s="153"/>
      <c r="D561" s="153"/>
      <c r="E561" s="153"/>
      <c r="F561" s="153"/>
      <c r="G561" s="153"/>
      <c r="H561" s="153"/>
      <c r="I561" s="153"/>
      <c r="J561" s="153"/>
      <c r="K561" s="153"/>
      <c r="L561" s="153"/>
      <c r="M561" s="153"/>
      <c r="N561" s="153"/>
      <c r="O561" s="153"/>
      <c r="P561" s="153"/>
      <c r="Q561" s="153"/>
      <c r="R561" s="153"/>
      <c r="S561" s="153"/>
      <c r="T561" s="153"/>
      <c r="U561" s="153"/>
      <c r="V561" s="153"/>
      <c r="W561" s="153"/>
      <c r="X561" s="153"/>
      <c r="Y561" s="153"/>
      <c r="Z561" s="153"/>
    </row>
    <row r="562" ht="15.75" customHeight="1">
      <c r="A562" s="153"/>
      <c r="B562" s="153"/>
      <c r="C562" s="153"/>
      <c r="D562" s="153"/>
      <c r="E562" s="153"/>
      <c r="F562" s="153"/>
      <c r="G562" s="153"/>
      <c r="H562" s="153"/>
      <c r="I562" s="153"/>
      <c r="J562" s="153"/>
      <c r="K562" s="153"/>
      <c r="L562" s="153"/>
      <c r="M562" s="153"/>
      <c r="N562" s="153"/>
      <c r="O562" s="153"/>
      <c r="P562" s="153"/>
      <c r="Q562" s="153"/>
      <c r="R562" s="153"/>
      <c r="S562" s="153"/>
      <c r="T562" s="153"/>
      <c r="U562" s="153"/>
      <c r="V562" s="153"/>
      <c r="W562" s="153"/>
      <c r="X562" s="153"/>
      <c r="Y562" s="153"/>
      <c r="Z562" s="153"/>
    </row>
    <row r="563" ht="15.75" customHeight="1">
      <c r="A563" s="153"/>
      <c r="B563" s="153"/>
      <c r="C563" s="153"/>
      <c r="D563" s="153"/>
      <c r="E563" s="153"/>
      <c r="F563" s="153"/>
      <c r="G563" s="153"/>
      <c r="H563" s="153"/>
      <c r="I563" s="153"/>
      <c r="J563" s="153"/>
      <c r="K563" s="153"/>
      <c r="L563" s="153"/>
      <c r="M563" s="153"/>
      <c r="N563" s="153"/>
      <c r="O563" s="153"/>
      <c r="P563" s="153"/>
      <c r="Q563" s="153"/>
      <c r="R563" s="153"/>
      <c r="S563" s="153"/>
      <c r="T563" s="153"/>
      <c r="U563" s="153"/>
      <c r="V563" s="153"/>
      <c r="W563" s="153"/>
      <c r="X563" s="153"/>
      <c r="Y563" s="153"/>
      <c r="Z563" s="153"/>
    </row>
    <row r="564" ht="15.75" customHeight="1">
      <c r="A564" s="153"/>
      <c r="B564" s="153"/>
      <c r="C564" s="153"/>
      <c r="D564" s="153"/>
      <c r="E564" s="153"/>
      <c r="F564" s="153"/>
      <c r="G564" s="153"/>
      <c r="H564" s="153"/>
      <c r="I564" s="153"/>
      <c r="J564" s="153"/>
      <c r="K564" s="153"/>
      <c r="L564" s="153"/>
      <c r="M564" s="153"/>
      <c r="N564" s="153"/>
      <c r="O564" s="153"/>
      <c r="P564" s="153"/>
      <c r="Q564" s="153"/>
      <c r="R564" s="153"/>
      <c r="S564" s="153"/>
      <c r="T564" s="153"/>
      <c r="U564" s="153"/>
      <c r="V564" s="153"/>
      <c r="W564" s="153"/>
      <c r="X564" s="153"/>
      <c r="Y564" s="153"/>
      <c r="Z564" s="153"/>
    </row>
    <row r="565" ht="15.75" customHeight="1">
      <c r="A565" s="153"/>
      <c r="B565" s="153"/>
      <c r="C565" s="153"/>
      <c r="D565" s="153"/>
      <c r="E565" s="153"/>
      <c r="F565" s="153"/>
      <c r="G565" s="153"/>
      <c r="H565" s="153"/>
      <c r="I565" s="153"/>
      <c r="J565" s="153"/>
      <c r="K565" s="153"/>
      <c r="L565" s="153"/>
      <c r="M565" s="153"/>
      <c r="N565" s="153"/>
      <c r="O565" s="153"/>
      <c r="P565" s="153"/>
      <c r="Q565" s="153"/>
      <c r="R565" s="153"/>
      <c r="S565" s="153"/>
      <c r="T565" s="153"/>
      <c r="U565" s="153"/>
      <c r="V565" s="153"/>
      <c r="W565" s="153"/>
      <c r="X565" s="153"/>
      <c r="Y565" s="153"/>
      <c r="Z565" s="153"/>
    </row>
    <row r="566" ht="15.75" customHeight="1">
      <c r="A566" s="153"/>
      <c r="B566" s="153"/>
      <c r="C566" s="153"/>
      <c r="D566" s="153"/>
      <c r="E566" s="153"/>
      <c r="F566" s="153"/>
      <c r="G566" s="153"/>
      <c r="H566" s="153"/>
      <c r="I566" s="153"/>
      <c r="J566" s="153"/>
      <c r="K566" s="153"/>
      <c r="L566" s="153"/>
      <c r="M566" s="153"/>
      <c r="N566" s="153"/>
      <c r="O566" s="153"/>
      <c r="P566" s="153"/>
      <c r="Q566" s="153"/>
      <c r="R566" s="153"/>
      <c r="S566" s="153"/>
      <c r="T566" s="153"/>
      <c r="U566" s="153"/>
      <c r="V566" s="153"/>
      <c r="W566" s="153"/>
      <c r="X566" s="153"/>
      <c r="Y566" s="153"/>
      <c r="Z566" s="153"/>
    </row>
    <row r="567" ht="15.75" customHeight="1">
      <c r="A567" s="153"/>
      <c r="B567" s="153"/>
      <c r="C567" s="153"/>
      <c r="D567" s="153"/>
      <c r="E567" s="153"/>
      <c r="F567" s="153"/>
      <c r="G567" s="153"/>
      <c r="H567" s="153"/>
      <c r="I567" s="153"/>
      <c r="J567" s="153"/>
      <c r="K567" s="153"/>
      <c r="L567" s="153"/>
      <c r="M567" s="153"/>
      <c r="N567" s="153"/>
      <c r="O567" s="153"/>
      <c r="P567" s="153"/>
      <c r="Q567" s="153"/>
      <c r="R567" s="153"/>
      <c r="S567" s="153"/>
      <c r="T567" s="153"/>
      <c r="U567" s="153"/>
      <c r="V567" s="153"/>
      <c r="W567" s="153"/>
      <c r="X567" s="153"/>
      <c r="Y567" s="153"/>
      <c r="Z567" s="153"/>
    </row>
    <row r="568" ht="15.75" customHeight="1">
      <c r="A568" s="153"/>
      <c r="B568" s="153"/>
      <c r="C568" s="153"/>
      <c r="D568" s="153"/>
      <c r="E568" s="153"/>
      <c r="F568" s="153"/>
      <c r="G568" s="153"/>
      <c r="H568" s="153"/>
      <c r="I568" s="153"/>
      <c r="J568" s="153"/>
      <c r="K568" s="153"/>
      <c r="L568" s="153"/>
      <c r="M568" s="153"/>
      <c r="N568" s="153"/>
      <c r="O568" s="153"/>
      <c r="P568" s="153"/>
      <c r="Q568" s="153"/>
      <c r="R568" s="153"/>
      <c r="S568" s="153"/>
      <c r="T568" s="153"/>
      <c r="U568" s="153"/>
      <c r="V568" s="153"/>
      <c r="W568" s="153"/>
      <c r="X568" s="153"/>
      <c r="Y568" s="153"/>
      <c r="Z568" s="153"/>
    </row>
    <row r="569" ht="15.75" customHeight="1">
      <c r="A569" s="153"/>
      <c r="B569" s="153"/>
      <c r="C569" s="153"/>
      <c r="D569" s="153"/>
      <c r="E569" s="153"/>
      <c r="F569" s="153"/>
      <c r="G569" s="153"/>
      <c r="H569" s="153"/>
      <c r="I569" s="153"/>
      <c r="J569" s="153"/>
      <c r="K569" s="153"/>
      <c r="L569" s="153"/>
      <c r="M569" s="153"/>
      <c r="N569" s="153"/>
      <c r="O569" s="153"/>
      <c r="P569" s="153"/>
      <c r="Q569" s="153"/>
      <c r="R569" s="153"/>
      <c r="S569" s="153"/>
      <c r="T569" s="153"/>
      <c r="U569" s="153"/>
      <c r="V569" s="153"/>
      <c r="W569" s="153"/>
      <c r="X569" s="153"/>
      <c r="Y569" s="153"/>
      <c r="Z569" s="153"/>
    </row>
    <row r="570" ht="15.75" customHeight="1">
      <c r="A570" s="153"/>
      <c r="B570" s="153"/>
      <c r="C570" s="153"/>
      <c r="D570" s="153"/>
      <c r="E570" s="153"/>
      <c r="F570" s="153"/>
      <c r="G570" s="153"/>
      <c r="H570" s="153"/>
      <c r="I570" s="153"/>
      <c r="J570" s="153"/>
      <c r="K570" s="153"/>
      <c r="L570" s="153"/>
      <c r="M570" s="153"/>
      <c r="N570" s="153"/>
      <c r="O570" s="153"/>
      <c r="P570" s="153"/>
      <c r="Q570" s="153"/>
      <c r="R570" s="153"/>
      <c r="S570" s="153"/>
      <c r="T570" s="153"/>
      <c r="U570" s="153"/>
      <c r="V570" s="153"/>
      <c r="W570" s="153"/>
      <c r="X570" s="153"/>
      <c r="Y570" s="153"/>
      <c r="Z570" s="153"/>
    </row>
    <row r="571" ht="15.75" customHeight="1">
      <c r="A571" s="153"/>
      <c r="B571" s="153"/>
      <c r="C571" s="153"/>
      <c r="D571" s="153"/>
      <c r="E571" s="153"/>
      <c r="F571" s="153"/>
      <c r="G571" s="153"/>
      <c r="H571" s="153"/>
      <c r="I571" s="153"/>
      <c r="J571" s="153"/>
      <c r="K571" s="153"/>
      <c r="L571" s="153"/>
      <c r="M571" s="153"/>
      <c r="N571" s="153"/>
      <c r="O571" s="153"/>
      <c r="P571" s="153"/>
      <c r="Q571" s="153"/>
      <c r="R571" s="153"/>
      <c r="S571" s="153"/>
      <c r="T571" s="153"/>
      <c r="U571" s="153"/>
      <c r="V571" s="153"/>
      <c r="W571" s="153"/>
      <c r="X571" s="153"/>
      <c r="Y571" s="153"/>
      <c r="Z571" s="153"/>
    </row>
    <row r="572" ht="15.75" customHeight="1">
      <c r="A572" s="153"/>
      <c r="B572" s="153"/>
      <c r="C572" s="153"/>
      <c r="D572" s="153"/>
      <c r="E572" s="153"/>
      <c r="F572" s="153"/>
      <c r="G572" s="153"/>
      <c r="H572" s="153"/>
      <c r="I572" s="153"/>
      <c r="J572" s="153"/>
      <c r="K572" s="153"/>
      <c r="L572" s="153"/>
      <c r="M572" s="153"/>
      <c r="N572" s="153"/>
      <c r="O572" s="153"/>
      <c r="P572" s="153"/>
      <c r="Q572" s="153"/>
      <c r="R572" s="153"/>
      <c r="S572" s="153"/>
      <c r="T572" s="153"/>
      <c r="U572" s="153"/>
      <c r="V572" s="153"/>
      <c r="W572" s="153"/>
      <c r="X572" s="153"/>
      <c r="Y572" s="153"/>
      <c r="Z572" s="153"/>
    </row>
    <row r="573" ht="15.75" customHeight="1">
      <c r="A573" s="153"/>
      <c r="B573" s="153"/>
      <c r="C573" s="153"/>
      <c r="D573" s="153"/>
      <c r="E573" s="153"/>
      <c r="F573" s="153"/>
      <c r="G573" s="153"/>
      <c r="H573" s="153"/>
      <c r="I573" s="153"/>
      <c r="J573" s="153"/>
      <c r="K573" s="153"/>
      <c r="L573" s="153"/>
      <c r="M573" s="153"/>
      <c r="N573" s="153"/>
      <c r="O573" s="153"/>
      <c r="P573" s="153"/>
      <c r="Q573" s="153"/>
      <c r="R573" s="153"/>
      <c r="S573" s="153"/>
      <c r="T573" s="153"/>
      <c r="U573" s="153"/>
      <c r="V573" s="153"/>
      <c r="W573" s="153"/>
      <c r="X573" s="153"/>
      <c r="Y573" s="153"/>
      <c r="Z573" s="153"/>
    </row>
    <row r="574" ht="15.75" customHeight="1">
      <c r="A574" s="153"/>
      <c r="B574" s="153"/>
      <c r="C574" s="153"/>
      <c r="D574" s="153"/>
      <c r="E574" s="153"/>
      <c r="F574" s="153"/>
      <c r="G574" s="153"/>
      <c r="H574" s="153"/>
      <c r="I574" s="153"/>
      <c r="J574" s="153"/>
      <c r="K574" s="153"/>
      <c r="L574" s="153"/>
      <c r="M574" s="153"/>
      <c r="N574" s="153"/>
      <c r="O574" s="153"/>
      <c r="P574" s="153"/>
      <c r="Q574" s="153"/>
      <c r="R574" s="153"/>
      <c r="S574" s="153"/>
      <c r="T574" s="153"/>
      <c r="U574" s="153"/>
      <c r="V574" s="153"/>
      <c r="W574" s="153"/>
      <c r="X574" s="153"/>
      <c r="Y574" s="153"/>
      <c r="Z574" s="153"/>
    </row>
    <row r="575" ht="15.75" customHeight="1">
      <c r="A575" s="153"/>
      <c r="B575" s="153"/>
      <c r="C575" s="153"/>
      <c r="D575" s="153"/>
      <c r="E575" s="153"/>
      <c r="F575" s="153"/>
      <c r="G575" s="153"/>
      <c r="H575" s="153"/>
      <c r="I575" s="153"/>
      <c r="J575" s="153"/>
      <c r="K575" s="153"/>
      <c r="L575" s="153"/>
      <c r="M575" s="153"/>
      <c r="N575" s="153"/>
      <c r="O575" s="153"/>
      <c r="P575" s="153"/>
      <c r="Q575" s="153"/>
      <c r="R575" s="153"/>
      <c r="S575" s="153"/>
      <c r="T575" s="153"/>
      <c r="U575" s="153"/>
      <c r="V575" s="153"/>
      <c r="W575" s="153"/>
      <c r="X575" s="153"/>
      <c r="Y575" s="153"/>
      <c r="Z575" s="153"/>
    </row>
    <row r="576" ht="15.75" customHeight="1">
      <c r="A576" s="153"/>
      <c r="B576" s="153"/>
      <c r="C576" s="153"/>
      <c r="D576" s="153"/>
      <c r="E576" s="153"/>
      <c r="F576" s="153"/>
      <c r="G576" s="153"/>
      <c r="H576" s="153"/>
      <c r="I576" s="153"/>
      <c r="J576" s="153"/>
      <c r="K576" s="153"/>
      <c r="L576" s="153"/>
      <c r="M576" s="153"/>
      <c r="N576" s="153"/>
      <c r="O576" s="153"/>
      <c r="P576" s="153"/>
      <c r="Q576" s="153"/>
      <c r="R576" s="153"/>
      <c r="S576" s="153"/>
      <c r="T576" s="153"/>
      <c r="U576" s="153"/>
      <c r="V576" s="153"/>
      <c r="W576" s="153"/>
      <c r="X576" s="153"/>
      <c r="Y576" s="153"/>
      <c r="Z576" s="153"/>
    </row>
    <row r="577" ht="15.75" customHeight="1">
      <c r="A577" s="153"/>
      <c r="B577" s="153"/>
      <c r="C577" s="153"/>
      <c r="D577" s="153"/>
      <c r="E577" s="153"/>
      <c r="F577" s="153"/>
      <c r="G577" s="153"/>
      <c r="H577" s="153"/>
      <c r="I577" s="153"/>
      <c r="J577" s="153"/>
      <c r="K577" s="153"/>
      <c r="L577" s="153"/>
      <c r="M577" s="153"/>
      <c r="N577" s="153"/>
      <c r="O577" s="153"/>
      <c r="P577" s="153"/>
      <c r="Q577" s="153"/>
      <c r="R577" s="153"/>
      <c r="S577" s="153"/>
      <c r="T577" s="153"/>
      <c r="U577" s="153"/>
      <c r="V577" s="153"/>
      <c r="W577" s="153"/>
      <c r="X577" s="153"/>
      <c r="Y577" s="153"/>
      <c r="Z577" s="153"/>
    </row>
    <row r="578" ht="15.75" customHeight="1">
      <c r="A578" s="153"/>
      <c r="B578" s="153"/>
      <c r="C578" s="153"/>
      <c r="D578" s="153"/>
      <c r="E578" s="153"/>
      <c r="F578" s="153"/>
      <c r="G578" s="153"/>
      <c r="H578" s="153"/>
      <c r="I578" s="153"/>
      <c r="J578" s="153"/>
      <c r="K578" s="153"/>
      <c r="L578" s="153"/>
      <c r="M578" s="153"/>
      <c r="N578" s="153"/>
      <c r="O578" s="153"/>
      <c r="P578" s="153"/>
      <c r="Q578" s="153"/>
      <c r="R578" s="153"/>
      <c r="S578" s="153"/>
      <c r="T578" s="153"/>
      <c r="U578" s="153"/>
      <c r="V578" s="153"/>
      <c r="W578" s="153"/>
      <c r="X578" s="153"/>
      <c r="Y578" s="153"/>
      <c r="Z578" s="153"/>
    </row>
    <row r="579" ht="15.75" customHeight="1">
      <c r="A579" s="153"/>
      <c r="B579" s="153"/>
      <c r="C579" s="153"/>
      <c r="D579" s="153"/>
      <c r="E579" s="153"/>
      <c r="F579" s="153"/>
      <c r="G579" s="153"/>
      <c r="H579" s="153"/>
      <c r="I579" s="153"/>
      <c r="J579" s="153"/>
      <c r="K579" s="153"/>
      <c r="L579" s="153"/>
      <c r="M579" s="153"/>
      <c r="N579" s="153"/>
      <c r="O579" s="153"/>
      <c r="P579" s="153"/>
      <c r="Q579" s="153"/>
      <c r="R579" s="153"/>
      <c r="S579" s="153"/>
      <c r="T579" s="153"/>
      <c r="U579" s="153"/>
      <c r="V579" s="153"/>
      <c r="W579" s="153"/>
      <c r="X579" s="153"/>
      <c r="Y579" s="153"/>
      <c r="Z579" s="153"/>
    </row>
    <row r="580" ht="15.75" customHeight="1">
      <c r="A580" s="153"/>
      <c r="B580" s="153"/>
      <c r="C580" s="153"/>
      <c r="D580" s="153"/>
      <c r="E580" s="153"/>
      <c r="F580" s="153"/>
      <c r="G580" s="153"/>
      <c r="H580" s="153"/>
      <c r="I580" s="153"/>
      <c r="J580" s="153"/>
      <c r="K580" s="153"/>
      <c r="L580" s="153"/>
      <c r="M580" s="153"/>
      <c r="N580" s="153"/>
      <c r="O580" s="153"/>
      <c r="P580" s="153"/>
      <c r="Q580" s="153"/>
      <c r="R580" s="153"/>
      <c r="S580" s="153"/>
      <c r="T580" s="153"/>
      <c r="U580" s="153"/>
      <c r="V580" s="153"/>
      <c r="W580" s="153"/>
      <c r="X580" s="153"/>
      <c r="Y580" s="153"/>
      <c r="Z580" s="153"/>
    </row>
    <row r="581" ht="15.75" customHeight="1">
      <c r="A581" s="153"/>
      <c r="B581" s="153"/>
      <c r="C581" s="153"/>
      <c r="D581" s="153"/>
      <c r="E581" s="153"/>
      <c r="F581" s="153"/>
      <c r="G581" s="153"/>
      <c r="H581" s="153"/>
      <c r="I581" s="153"/>
      <c r="J581" s="153"/>
      <c r="K581" s="153"/>
      <c r="L581" s="153"/>
      <c r="M581" s="153"/>
      <c r="N581" s="153"/>
      <c r="O581" s="153"/>
      <c r="P581" s="153"/>
      <c r="Q581" s="153"/>
      <c r="R581" s="153"/>
      <c r="S581" s="153"/>
      <c r="T581" s="153"/>
      <c r="U581" s="153"/>
      <c r="V581" s="153"/>
      <c r="W581" s="153"/>
      <c r="X581" s="153"/>
      <c r="Y581" s="153"/>
      <c r="Z581" s="153"/>
    </row>
    <row r="582" ht="15.75" customHeight="1">
      <c r="A582" s="153"/>
      <c r="B582" s="153"/>
      <c r="C582" s="153"/>
      <c r="D582" s="153"/>
      <c r="E582" s="153"/>
      <c r="F582" s="153"/>
      <c r="G582" s="153"/>
      <c r="H582" s="153"/>
      <c r="I582" s="153"/>
      <c r="J582" s="153"/>
      <c r="K582" s="153"/>
      <c r="L582" s="153"/>
      <c r="M582" s="153"/>
      <c r="N582" s="153"/>
      <c r="O582" s="153"/>
      <c r="P582" s="153"/>
      <c r="Q582" s="153"/>
      <c r="R582" s="153"/>
      <c r="S582" s="153"/>
      <c r="T582" s="153"/>
      <c r="U582" s="153"/>
      <c r="V582" s="153"/>
      <c r="W582" s="153"/>
      <c r="X582" s="153"/>
      <c r="Y582" s="153"/>
      <c r="Z582" s="153"/>
    </row>
    <row r="583" ht="15.75" customHeight="1">
      <c r="A583" s="153"/>
      <c r="B583" s="153"/>
      <c r="C583" s="153"/>
      <c r="D583" s="153"/>
      <c r="E583" s="153"/>
      <c r="F583" s="153"/>
      <c r="G583" s="153"/>
      <c r="H583" s="153"/>
      <c r="I583" s="153"/>
      <c r="J583" s="153"/>
      <c r="K583" s="153"/>
      <c r="L583" s="153"/>
      <c r="M583" s="153"/>
      <c r="N583" s="153"/>
      <c r="O583" s="153"/>
      <c r="P583" s="153"/>
      <c r="Q583" s="153"/>
      <c r="R583" s="153"/>
      <c r="S583" s="153"/>
      <c r="T583" s="153"/>
      <c r="U583" s="153"/>
      <c r="V583" s="153"/>
      <c r="W583" s="153"/>
      <c r="X583" s="153"/>
      <c r="Y583" s="153"/>
      <c r="Z583" s="153"/>
    </row>
    <row r="584" ht="15.75" customHeight="1">
      <c r="A584" s="153"/>
      <c r="B584" s="153"/>
      <c r="C584" s="153"/>
      <c r="D584" s="153"/>
      <c r="E584" s="153"/>
      <c r="F584" s="153"/>
      <c r="G584" s="153"/>
      <c r="H584" s="153"/>
      <c r="I584" s="153"/>
      <c r="J584" s="153"/>
      <c r="K584" s="153"/>
      <c r="L584" s="153"/>
      <c r="M584" s="153"/>
      <c r="N584" s="153"/>
      <c r="O584" s="153"/>
      <c r="P584" s="153"/>
      <c r="Q584" s="153"/>
      <c r="R584" s="153"/>
      <c r="S584" s="153"/>
      <c r="T584" s="153"/>
      <c r="U584" s="153"/>
      <c r="V584" s="153"/>
      <c r="W584" s="153"/>
      <c r="X584" s="153"/>
      <c r="Y584" s="153"/>
      <c r="Z584" s="153"/>
    </row>
    <row r="585" ht="15.75" customHeight="1">
      <c r="A585" s="153"/>
      <c r="B585" s="153"/>
      <c r="C585" s="153"/>
      <c r="D585" s="153"/>
      <c r="E585" s="153"/>
      <c r="F585" s="153"/>
      <c r="G585" s="153"/>
      <c r="H585" s="153"/>
      <c r="I585" s="153"/>
      <c r="J585" s="153"/>
      <c r="K585" s="153"/>
      <c r="L585" s="153"/>
      <c r="M585" s="153"/>
      <c r="N585" s="153"/>
      <c r="O585" s="153"/>
      <c r="P585" s="153"/>
      <c r="Q585" s="153"/>
      <c r="R585" s="153"/>
      <c r="S585" s="153"/>
      <c r="T585" s="153"/>
      <c r="U585" s="153"/>
      <c r="V585" s="153"/>
      <c r="W585" s="153"/>
      <c r="X585" s="153"/>
      <c r="Y585" s="153"/>
      <c r="Z585" s="153"/>
    </row>
    <row r="586" ht="15.75" customHeight="1">
      <c r="A586" s="153"/>
      <c r="B586" s="153"/>
      <c r="C586" s="153"/>
      <c r="D586" s="153"/>
      <c r="E586" s="153"/>
      <c r="F586" s="153"/>
      <c r="G586" s="153"/>
      <c r="H586" s="153"/>
      <c r="I586" s="153"/>
      <c r="J586" s="153"/>
      <c r="K586" s="153"/>
      <c r="L586" s="153"/>
      <c r="M586" s="153"/>
      <c r="N586" s="153"/>
      <c r="O586" s="153"/>
      <c r="P586" s="153"/>
      <c r="Q586" s="153"/>
      <c r="R586" s="153"/>
      <c r="S586" s="153"/>
      <c r="T586" s="153"/>
      <c r="U586" s="153"/>
      <c r="V586" s="153"/>
      <c r="W586" s="153"/>
      <c r="X586" s="153"/>
      <c r="Y586" s="153"/>
      <c r="Z586" s="153"/>
    </row>
    <row r="587" ht="15.75" customHeight="1">
      <c r="A587" s="153"/>
      <c r="B587" s="153"/>
      <c r="C587" s="153"/>
      <c r="D587" s="153"/>
      <c r="E587" s="153"/>
      <c r="F587" s="153"/>
      <c r="G587" s="153"/>
      <c r="H587" s="153"/>
      <c r="I587" s="153"/>
      <c r="J587" s="153"/>
      <c r="K587" s="153"/>
      <c r="L587" s="153"/>
      <c r="M587" s="153"/>
      <c r="N587" s="153"/>
      <c r="O587" s="153"/>
      <c r="P587" s="153"/>
      <c r="Q587" s="153"/>
      <c r="R587" s="153"/>
      <c r="S587" s="153"/>
      <c r="T587" s="153"/>
      <c r="U587" s="153"/>
      <c r="V587" s="153"/>
      <c r="W587" s="153"/>
      <c r="X587" s="153"/>
      <c r="Y587" s="153"/>
      <c r="Z587" s="153"/>
    </row>
    <row r="588" ht="15.75" customHeight="1">
      <c r="A588" s="153"/>
      <c r="B588" s="153"/>
      <c r="C588" s="153"/>
      <c r="D588" s="153"/>
      <c r="E588" s="153"/>
      <c r="F588" s="153"/>
      <c r="G588" s="153"/>
      <c r="H588" s="153"/>
      <c r="I588" s="153"/>
      <c r="J588" s="153"/>
      <c r="K588" s="153"/>
      <c r="L588" s="153"/>
      <c r="M588" s="153"/>
      <c r="N588" s="153"/>
      <c r="O588" s="153"/>
      <c r="P588" s="153"/>
      <c r="Q588" s="153"/>
      <c r="R588" s="153"/>
      <c r="S588" s="153"/>
      <c r="T588" s="153"/>
      <c r="U588" s="153"/>
      <c r="V588" s="153"/>
      <c r="W588" s="153"/>
      <c r="X588" s="153"/>
      <c r="Y588" s="153"/>
      <c r="Z588" s="153"/>
    </row>
    <row r="589" ht="15.75" customHeight="1">
      <c r="A589" s="153"/>
      <c r="B589" s="153"/>
      <c r="C589" s="153"/>
      <c r="D589" s="153"/>
      <c r="E589" s="153"/>
      <c r="F589" s="153"/>
      <c r="G589" s="153"/>
      <c r="H589" s="153"/>
      <c r="I589" s="153"/>
      <c r="J589" s="153"/>
      <c r="K589" s="153"/>
      <c r="L589" s="153"/>
      <c r="M589" s="153"/>
      <c r="N589" s="153"/>
      <c r="O589" s="153"/>
      <c r="P589" s="153"/>
      <c r="Q589" s="153"/>
      <c r="R589" s="153"/>
      <c r="S589" s="153"/>
      <c r="T589" s="153"/>
      <c r="U589" s="153"/>
      <c r="V589" s="153"/>
      <c r="W589" s="153"/>
      <c r="X589" s="153"/>
      <c r="Y589" s="153"/>
      <c r="Z589" s="153"/>
    </row>
    <row r="590" ht="15.75" customHeight="1">
      <c r="A590" s="153"/>
      <c r="B590" s="153"/>
      <c r="C590" s="153"/>
      <c r="D590" s="153"/>
      <c r="E590" s="153"/>
      <c r="F590" s="153"/>
      <c r="G590" s="153"/>
      <c r="H590" s="153"/>
      <c r="I590" s="153"/>
      <c r="J590" s="153"/>
      <c r="K590" s="153"/>
      <c r="L590" s="153"/>
      <c r="M590" s="153"/>
      <c r="N590" s="153"/>
      <c r="O590" s="153"/>
      <c r="P590" s="153"/>
      <c r="Q590" s="153"/>
      <c r="R590" s="153"/>
      <c r="S590" s="153"/>
      <c r="T590" s="153"/>
      <c r="U590" s="153"/>
      <c r="V590" s="153"/>
      <c r="W590" s="153"/>
      <c r="X590" s="153"/>
      <c r="Y590" s="153"/>
      <c r="Z590" s="153"/>
    </row>
    <row r="591" ht="15.75" customHeight="1">
      <c r="A591" s="153"/>
      <c r="B591" s="153"/>
      <c r="C591" s="153"/>
      <c r="D591" s="153"/>
      <c r="E591" s="153"/>
      <c r="F591" s="153"/>
      <c r="G591" s="153"/>
      <c r="H591" s="153"/>
      <c r="I591" s="153"/>
      <c r="J591" s="153"/>
      <c r="K591" s="153"/>
      <c r="L591" s="153"/>
      <c r="M591" s="153"/>
      <c r="N591" s="153"/>
      <c r="O591" s="153"/>
      <c r="P591" s="153"/>
      <c r="Q591" s="153"/>
      <c r="R591" s="153"/>
      <c r="S591" s="153"/>
      <c r="T591" s="153"/>
      <c r="U591" s="153"/>
      <c r="V591" s="153"/>
      <c r="W591" s="153"/>
      <c r="X591" s="153"/>
      <c r="Y591" s="153"/>
      <c r="Z591" s="153"/>
    </row>
    <row r="592" ht="15.75" customHeight="1">
      <c r="A592" s="153"/>
      <c r="B592" s="153"/>
      <c r="C592" s="153"/>
      <c r="D592" s="153"/>
      <c r="E592" s="153"/>
      <c r="F592" s="153"/>
      <c r="G592" s="153"/>
      <c r="H592" s="153"/>
      <c r="I592" s="153"/>
      <c r="J592" s="153"/>
      <c r="K592" s="153"/>
      <c r="L592" s="153"/>
      <c r="M592" s="153"/>
      <c r="N592" s="153"/>
      <c r="O592" s="153"/>
      <c r="P592" s="153"/>
      <c r="Q592" s="153"/>
      <c r="R592" s="153"/>
      <c r="S592" s="153"/>
      <c r="T592" s="153"/>
      <c r="U592" s="153"/>
      <c r="V592" s="153"/>
      <c r="W592" s="153"/>
      <c r="X592" s="153"/>
      <c r="Y592" s="153"/>
      <c r="Z592" s="153"/>
    </row>
    <row r="593" ht="15.75" customHeight="1">
      <c r="A593" s="153"/>
      <c r="B593" s="153"/>
      <c r="C593" s="153"/>
      <c r="D593" s="153"/>
      <c r="E593" s="153"/>
      <c r="F593" s="153"/>
      <c r="G593" s="153"/>
      <c r="H593" s="153"/>
      <c r="I593" s="153"/>
      <c r="J593" s="153"/>
      <c r="K593" s="153"/>
      <c r="L593" s="153"/>
      <c r="M593" s="153"/>
      <c r="N593" s="153"/>
      <c r="O593" s="153"/>
      <c r="P593" s="153"/>
      <c r="Q593" s="153"/>
      <c r="R593" s="153"/>
      <c r="S593" s="153"/>
      <c r="T593" s="153"/>
      <c r="U593" s="153"/>
      <c r="V593" s="153"/>
      <c r="W593" s="153"/>
      <c r="X593" s="153"/>
      <c r="Y593" s="153"/>
      <c r="Z593" s="153"/>
    </row>
    <row r="594" ht="15.75" customHeight="1">
      <c r="A594" s="153"/>
      <c r="B594" s="153"/>
      <c r="C594" s="153"/>
      <c r="D594" s="153"/>
      <c r="E594" s="153"/>
      <c r="F594" s="153"/>
      <c r="G594" s="153"/>
      <c r="H594" s="153"/>
      <c r="I594" s="153"/>
      <c r="J594" s="153"/>
      <c r="K594" s="153"/>
      <c r="L594" s="153"/>
      <c r="M594" s="153"/>
      <c r="N594" s="153"/>
      <c r="O594" s="153"/>
      <c r="P594" s="153"/>
      <c r="Q594" s="153"/>
      <c r="R594" s="153"/>
      <c r="S594" s="153"/>
      <c r="T594" s="153"/>
      <c r="U594" s="153"/>
      <c r="V594" s="153"/>
      <c r="W594" s="153"/>
      <c r="X594" s="153"/>
      <c r="Y594" s="153"/>
      <c r="Z594" s="153"/>
    </row>
    <row r="595" ht="15.75" customHeight="1">
      <c r="A595" s="153"/>
      <c r="B595" s="153"/>
      <c r="C595" s="153"/>
      <c r="D595" s="153"/>
      <c r="E595" s="153"/>
      <c r="F595" s="153"/>
      <c r="G595" s="153"/>
      <c r="H595" s="153"/>
      <c r="I595" s="153"/>
      <c r="J595" s="153"/>
      <c r="K595" s="153"/>
      <c r="L595" s="153"/>
      <c r="M595" s="153"/>
      <c r="N595" s="153"/>
      <c r="O595" s="153"/>
      <c r="P595" s="153"/>
      <c r="Q595" s="153"/>
      <c r="R595" s="153"/>
      <c r="S595" s="153"/>
      <c r="T595" s="153"/>
      <c r="U595" s="153"/>
      <c r="V595" s="153"/>
      <c r="W595" s="153"/>
      <c r="X595" s="153"/>
      <c r="Y595" s="153"/>
      <c r="Z595" s="153"/>
    </row>
    <row r="596" ht="15.75" customHeight="1">
      <c r="A596" s="153"/>
      <c r="B596" s="153"/>
      <c r="C596" s="153"/>
      <c r="D596" s="153"/>
      <c r="E596" s="153"/>
      <c r="F596" s="153"/>
      <c r="G596" s="153"/>
      <c r="H596" s="153"/>
      <c r="I596" s="153"/>
      <c r="J596" s="153"/>
      <c r="K596" s="153"/>
      <c r="L596" s="153"/>
      <c r="M596" s="153"/>
      <c r="N596" s="153"/>
      <c r="O596" s="153"/>
      <c r="P596" s="153"/>
      <c r="Q596" s="153"/>
      <c r="R596" s="153"/>
      <c r="S596" s="153"/>
      <c r="T596" s="153"/>
      <c r="U596" s="153"/>
      <c r="V596" s="153"/>
      <c r="W596" s="153"/>
      <c r="X596" s="153"/>
      <c r="Y596" s="153"/>
      <c r="Z596" s="153"/>
    </row>
    <row r="597" ht="15.75" customHeight="1">
      <c r="A597" s="153"/>
      <c r="B597" s="153"/>
      <c r="C597" s="153"/>
      <c r="D597" s="153"/>
      <c r="E597" s="153"/>
      <c r="F597" s="153"/>
      <c r="G597" s="153"/>
      <c r="H597" s="153"/>
      <c r="I597" s="153"/>
      <c r="J597" s="153"/>
      <c r="K597" s="153"/>
      <c r="L597" s="153"/>
      <c r="M597" s="153"/>
      <c r="N597" s="153"/>
      <c r="O597" s="153"/>
      <c r="P597" s="153"/>
      <c r="Q597" s="153"/>
      <c r="R597" s="153"/>
      <c r="S597" s="153"/>
      <c r="T597" s="153"/>
      <c r="U597" s="153"/>
      <c r="V597" s="153"/>
      <c r="W597" s="153"/>
      <c r="X597" s="153"/>
      <c r="Y597" s="153"/>
      <c r="Z597" s="153"/>
    </row>
    <row r="598" ht="15.75" customHeight="1">
      <c r="A598" s="153"/>
      <c r="B598" s="153"/>
      <c r="C598" s="153"/>
      <c r="D598" s="153"/>
      <c r="E598" s="153"/>
      <c r="F598" s="153"/>
      <c r="G598" s="153"/>
      <c r="H598" s="153"/>
      <c r="I598" s="153"/>
      <c r="J598" s="153"/>
      <c r="K598" s="153"/>
      <c r="L598" s="153"/>
      <c r="M598" s="153"/>
      <c r="N598" s="153"/>
      <c r="O598" s="153"/>
      <c r="P598" s="153"/>
      <c r="Q598" s="153"/>
      <c r="R598" s="153"/>
      <c r="S598" s="153"/>
      <c r="T598" s="153"/>
      <c r="U598" s="153"/>
      <c r="V598" s="153"/>
      <c r="W598" s="153"/>
      <c r="X598" s="153"/>
      <c r="Y598" s="153"/>
      <c r="Z598" s="153"/>
    </row>
    <row r="599" ht="15.75" customHeight="1">
      <c r="A599" s="153"/>
      <c r="B599" s="153"/>
      <c r="C599" s="153"/>
      <c r="D599" s="153"/>
      <c r="E599" s="153"/>
      <c r="F599" s="153"/>
      <c r="G599" s="153"/>
      <c r="H599" s="153"/>
      <c r="I599" s="153"/>
      <c r="J599" s="153"/>
      <c r="K599" s="153"/>
      <c r="L599" s="153"/>
      <c r="M599" s="153"/>
      <c r="N599" s="153"/>
      <c r="O599" s="153"/>
      <c r="P599" s="153"/>
      <c r="Q599" s="153"/>
      <c r="R599" s="153"/>
      <c r="S599" s="153"/>
      <c r="T599" s="153"/>
      <c r="U599" s="153"/>
      <c r="V599" s="153"/>
      <c r="W599" s="153"/>
      <c r="X599" s="153"/>
      <c r="Y599" s="153"/>
      <c r="Z599" s="153"/>
    </row>
    <row r="600" ht="15.75" customHeight="1">
      <c r="A600" s="153"/>
      <c r="B600" s="153"/>
      <c r="C600" s="153"/>
      <c r="D600" s="153"/>
      <c r="E600" s="153"/>
      <c r="F600" s="153"/>
      <c r="G600" s="153"/>
      <c r="H600" s="153"/>
      <c r="I600" s="153"/>
      <c r="J600" s="153"/>
      <c r="K600" s="153"/>
      <c r="L600" s="153"/>
      <c r="M600" s="153"/>
      <c r="N600" s="153"/>
      <c r="O600" s="153"/>
      <c r="P600" s="153"/>
      <c r="Q600" s="153"/>
      <c r="R600" s="153"/>
      <c r="S600" s="153"/>
      <c r="T600" s="153"/>
      <c r="U600" s="153"/>
      <c r="V600" s="153"/>
      <c r="W600" s="153"/>
      <c r="X600" s="153"/>
      <c r="Y600" s="153"/>
      <c r="Z600" s="153"/>
    </row>
    <row r="601" ht="15.75" customHeight="1">
      <c r="A601" s="153"/>
      <c r="B601" s="153"/>
      <c r="C601" s="153"/>
      <c r="D601" s="153"/>
      <c r="E601" s="153"/>
      <c r="F601" s="153"/>
      <c r="G601" s="153"/>
      <c r="H601" s="153"/>
      <c r="I601" s="153"/>
      <c r="J601" s="153"/>
      <c r="K601" s="153"/>
      <c r="L601" s="153"/>
      <c r="M601" s="153"/>
      <c r="N601" s="153"/>
      <c r="O601" s="153"/>
      <c r="P601" s="153"/>
      <c r="Q601" s="153"/>
      <c r="R601" s="153"/>
      <c r="S601" s="153"/>
      <c r="T601" s="153"/>
      <c r="U601" s="153"/>
      <c r="V601" s="153"/>
      <c r="W601" s="153"/>
      <c r="X601" s="153"/>
      <c r="Y601" s="153"/>
      <c r="Z601" s="153"/>
    </row>
    <row r="602" ht="15.75" customHeight="1">
      <c r="A602" s="153"/>
      <c r="B602" s="153"/>
      <c r="C602" s="153"/>
      <c r="D602" s="153"/>
      <c r="E602" s="153"/>
      <c r="F602" s="153"/>
      <c r="G602" s="153"/>
      <c r="H602" s="153"/>
      <c r="I602" s="153"/>
      <c r="J602" s="153"/>
      <c r="K602" s="153"/>
      <c r="L602" s="153"/>
      <c r="M602" s="153"/>
      <c r="N602" s="153"/>
      <c r="O602" s="153"/>
      <c r="P602" s="153"/>
      <c r="Q602" s="153"/>
      <c r="R602" s="153"/>
      <c r="S602" s="153"/>
      <c r="T602" s="153"/>
      <c r="U602" s="153"/>
      <c r="V602" s="153"/>
      <c r="W602" s="153"/>
      <c r="X602" s="153"/>
      <c r="Y602" s="153"/>
      <c r="Z602" s="153"/>
    </row>
    <row r="603" ht="15.75" customHeight="1">
      <c r="A603" s="153"/>
      <c r="B603" s="153"/>
      <c r="C603" s="153"/>
      <c r="D603" s="153"/>
      <c r="E603" s="153"/>
      <c r="F603" s="153"/>
      <c r="G603" s="153"/>
      <c r="H603" s="153"/>
      <c r="I603" s="153"/>
      <c r="J603" s="153"/>
      <c r="K603" s="153"/>
      <c r="L603" s="153"/>
      <c r="M603" s="153"/>
      <c r="N603" s="153"/>
      <c r="O603" s="153"/>
      <c r="P603" s="153"/>
      <c r="Q603" s="153"/>
      <c r="R603" s="153"/>
      <c r="S603" s="153"/>
      <c r="T603" s="153"/>
      <c r="U603" s="153"/>
      <c r="V603" s="153"/>
      <c r="W603" s="153"/>
      <c r="X603" s="153"/>
      <c r="Y603" s="153"/>
      <c r="Z603" s="153"/>
    </row>
    <row r="604" ht="15.75" customHeight="1">
      <c r="A604" s="153"/>
      <c r="B604" s="153"/>
      <c r="C604" s="153"/>
      <c r="D604" s="153"/>
      <c r="E604" s="153"/>
      <c r="F604" s="153"/>
      <c r="G604" s="153"/>
      <c r="H604" s="153"/>
      <c r="I604" s="153"/>
      <c r="J604" s="153"/>
      <c r="K604" s="153"/>
      <c r="L604" s="153"/>
      <c r="M604" s="153"/>
      <c r="N604" s="153"/>
      <c r="O604" s="153"/>
      <c r="P604" s="153"/>
      <c r="Q604" s="153"/>
      <c r="R604" s="153"/>
      <c r="S604" s="153"/>
      <c r="T604" s="153"/>
      <c r="U604" s="153"/>
      <c r="V604" s="153"/>
      <c r="W604" s="153"/>
      <c r="X604" s="153"/>
      <c r="Y604" s="153"/>
      <c r="Z604" s="153"/>
    </row>
    <row r="605" ht="15.75" customHeight="1">
      <c r="A605" s="153"/>
      <c r="B605" s="153"/>
      <c r="C605" s="153"/>
      <c r="D605" s="153"/>
      <c r="E605" s="153"/>
      <c r="F605" s="153"/>
      <c r="G605" s="153"/>
      <c r="H605" s="153"/>
      <c r="I605" s="153"/>
      <c r="J605" s="153"/>
      <c r="K605" s="153"/>
      <c r="L605" s="153"/>
      <c r="M605" s="153"/>
      <c r="N605" s="153"/>
      <c r="O605" s="153"/>
      <c r="P605" s="153"/>
      <c r="Q605" s="153"/>
      <c r="R605" s="153"/>
      <c r="S605" s="153"/>
      <c r="T605" s="153"/>
      <c r="U605" s="153"/>
      <c r="V605" s="153"/>
      <c r="W605" s="153"/>
      <c r="X605" s="153"/>
      <c r="Y605" s="153"/>
      <c r="Z605" s="153"/>
    </row>
    <row r="606" ht="15.75" customHeight="1">
      <c r="A606" s="153"/>
      <c r="B606" s="153"/>
      <c r="C606" s="153"/>
      <c r="D606" s="153"/>
      <c r="E606" s="153"/>
      <c r="F606" s="153"/>
      <c r="G606" s="153"/>
      <c r="H606" s="153"/>
      <c r="I606" s="153"/>
      <c r="J606" s="153"/>
      <c r="K606" s="153"/>
      <c r="L606" s="153"/>
      <c r="M606" s="153"/>
      <c r="N606" s="153"/>
      <c r="O606" s="153"/>
      <c r="P606" s="153"/>
      <c r="Q606" s="153"/>
      <c r="R606" s="153"/>
      <c r="S606" s="153"/>
      <c r="T606" s="153"/>
      <c r="U606" s="153"/>
      <c r="V606" s="153"/>
      <c r="W606" s="153"/>
      <c r="X606" s="153"/>
      <c r="Y606" s="153"/>
      <c r="Z606" s="153"/>
    </row>
    <row r="607" ht="15.75" customHeight="1">
      <c r="A607" s="153"/>
      <c r="B607" s="153"/>
      <c r="C607" s="153"/>
      <c r="D607" s="153"/>
      <c r="E607" s="153"/>
      <c r="F607" s="153"/>
      <c r="G607" s="153"/>
      <c r="H607" s="153"/>
      <c r="I607" s="153"/>
      <c r="J607" s="153"/>
      <c r="K607" s="153"/>
      <c r="L607" s="153"/>
      <c r="M607" s="153"/>
      <c r="N607" s="153"/>
      <c r="O607" s="153"/>
      <c r="P607" s="153"/>
      <c r="Q607" s="153"/>
      <c r="R607" s="153"/>
      <c r="S607" s="153"/>
      <c r="T607" s="153"/>
      <c r="U607" s="153"/>
      <c r="V607" s="153"/>
      <c r="W607" s="153"/>
      <c r="X607" s="153"/>
      <c r="Y607" s="153"/>
      <c r="Z607" s="153"/>
    </row>
    <row r="608" ht="15.75" customHeight="1">
      <c r="A608" s="153"/>
      <c r="B608" s="153"/>
      <c r="C608" s="153"/>
      <c r="D608" s="153"/>
      <c r="E608" s="153"/>
      <c r="F608" s="153"/>
      <c r="G608" s="153"/>
      <c r="H608" s="153"/>
      <c r="I608" s="153"/>
      <c r="J608" s="153"/>
      <c r="K608" s="153"/>
      <c r="L608" s="153"/>
      <c r="M608" s="153"/>
      <c r="N608" s="153"/>
      <c r="O608" s="153"/>
      <c r="P608" s="153"/>
      <c r="Q608" s="153"/>
      <c r="R608" s="153"/>
      <c r="S608" s="153"/>
      <c r="T608" s="153"/>
      <c r="U608" s="153"/>
      <c r="V608" s="153"/>
      <c r="W608" s="153"/>
      <c r="X608" s="153"/>
      <c r="Y608" s="153"/>
      <c r="Z608" s="153"/>
    </row>
    <row r="609" ht="15.75" customHeight="1">
      <c r="A609" s="153"/>
      <c r="B609" s="153"/>
      <c r="C609" s="153"/>
      <c r="D609" s="153"/>
      <c r="E609" s="153"/>
      <c r="F609" s="153"/>
      <c r="G609" s="153"/>
      <c r="H609" s="153"/>
      <c r="I609" s="153"/>
      <c r="J609" s="153"/>
      <c r="K609" s="153"/>
      <c r="L609" s="153"/>
      <c r="M609" s="153"/>
      <c r="N609" s="153"/>
      <c r="O609" s="153"/>
      <c r="P609" s="153"/>
      <c r="Q609" s="153"/>
      <c r="R609" s="153"/>
      <c r="S609" s="153"/>
      <c r="T609" s="153"/>
      <c r="U609" s="153"/>
      <c r="V609" s="153"/>
      <c r="W609" s="153"/>
      <c r="X609" s="153"/>
      <c r="Y609" s="153"/>
      <c r="Z609" s="153"/>
    </row>
    <row r="610" ht="15.75" customHeight="1">
      <c r="A610" s="153"/>
      <c r="B610" s="153"/>
      <c r="C610" s="153"/>
      <c r="D610" s="153"/>
      <c r="E610" s="153"/>
      <c r="F610" s="153"/>
      <c r="G610" s="153"/>
      <c r="H610" s="153"/>
      <c r="I610" s="153"/>
      <c r="J610" s="153"/>
      <c r="K610" s="153"/>
      <c r="L610" s="153"/>
      <c r="M610" s="153"/>
      <c r="N610" s="153"/>
      <c r="O610" s="153"/>
      <c r="P610" s="153"/>
      <c r="Q610" s="153"/>
      <c r="R610" s="153"/>
      <c r="S610" s="153"/>
      <c r="T610" s="153"/>
      <c r="U610" s="153"/>
      <c r="V610" s="153"/>
      <c r="W610" s="153"/>
      <c r="X610" s="153"/>
      <c r="Y610" s="153"/>
      <c r="Z610" s="153"/>
    </row>
    <row r="611" ht="15.75" customHeight="1">
      <c r="A611" s="153"/>
      <c r="B611" s="153"/>
      <c r="C611" s="153"/>
      <c r="D611" s="153"/>
      <c r="E611" s="153"/>
      <c r="F611" s="153"/>
      <c r="G611" s="153"/>
      <c r="H611" s="153"/>
      <c r="I611" s="153"/>
      <c r="J611" s="153"/>
      <c r="K611" s="153"/>
      <c r="L611" s="153"/>
      <c r="M611" s="153"/>
      <c r="N611" s="153"/>
      <c r="O611" s="153"/>
      <c r="P611" s="153"/>
      <c r="Q611" s="153"/>
      <c r="R611" s="153"/>
      <c r="S611" s="153"/>
      <c r="T611" s="153"/>
      <c r="U611" s="153"/>
      <c r="V611" s="153"/>
      <c r="W611" s="153"/>
      <c r="X611" s="153"/>
      <c r="Y611" s="153"/>
      <c r="Z611" s="153"/>
    </row>
    <row r="612" ht="15.75" customHeight="1">
      <c r="A612" s="153"/>
      <c r="B612" s="153"/>
      <c r="C612" s="153"/>
      <c r="D612" s="153"/>
      <c r="E612" s="153"/>
      <c r="F612" s="153"/>
      <c r="G612" s="153"/>
      <c r="H612" s="153"/>
      <c r="I612" s="153"/>
      <c r="J612" s="153"/>
      <c r="K612" s="153"/>
      <c r="L612" s="153"/>
      <c r="M612" s="153"/>
      <c r="N612" s="153"/>
      <c r="O612" s="153"/>
      <c r="P612" s="153"/>
      <c r="Q612" s="153"/>
      <c r="R612" s="153"/>
      <c r="S612" s="153"/>
      <c r="T612" s="153"/>
      <c r="U612" s="153"/>
      <c r="V612" s="153"/>
      <c r="W612" s="153"/>
      <c r="X612" s="153"/>
      <c r="Y612" s="153"/>
      <c r="Z612" s="153"/>
    </row>
    <row r="613" ht="15.75" customHeight="1">
      <c r="A613" s="153"/>
      <c r="B613" s="153"/>
      <c r="C613" s="153"/>
      <c r="D613" s="153"/>
      <c r="E613" s="153"/>
      <c r="F613" s="153"/>
      <c r="G613" s="153"/>
      <c r="H613" s="153"/>
      <c r="I613" s="153"/>
      <c r="J613" s="153"/>
      <c r="K613" s="153"/>
      <c r="L613" s="153"/>
      <c r="M613" s="153"/>
      <c r="N613" s="153"/>
      <c r="O613" s="153"/>
      <c r="P613" s="153"/>
      <c r="Q613" s="153"/>
      <c r="R613" s="153"/>
      <c r="S613" s="153"/>
      <c r="T613" s="153"/>
      <c r="U613" s="153"/>
      <c r="V613" s="153"/>
      <c r="W613" s="153"/>
      <c r="X613" s="153"/>
      <c r="Y613" s="153"/>
      <c r="Z613" s="153"/>
    </row>
    <row r="614" ht="15.75" customHeight="1">
      <c r="A614" s="153"/>
      <c r="B614" s="153"/>
      <c r="C614" s="153"/>
      <c r="D614" s="153"/>
      <c r="E614" s="153"/>
      <c r="F614" s="153"/>
      <c r="G614" s="153"/>
      <c r="H614" s="153"/>
      <c r="I614" s="153"/>
      <c r="J614" s="153"/>
      <c r="K614" s="153"/>
      <c r="L614" s="153"/>
      <c r="M614" s="153"/>
      <c r="N614" s="153"/>
      <c r="O614" s="153"/>
      <c r="P614" s="153"/>
      <c r="Q614" s="153"/>
      <c r="R614" s="153"/>
      <c r="S614" s="153"/>
      <c r="T614" s="153"/>
      <c r="U614" s="153"/>
      <c r="V614" s="153"/>
      <c r="W614" s="153"/>
      <c r="X614" s="153"/>
      <c r="Y614" s="153"/>
      <c r="Z614" s="153"/>
    </row>
    <row r="615" ht="15.75" customHeight="1">
      <c r="A615" s="153"/>
      <c r="B615" s="153"/>
      <c r="C615" s="153"/>
      <c r="D615" s="153"/>
      <c r="E615" s="153"/>
      <c r="F615" s="153"/>
      <c r="G615" s="153"/>
      <c r="H615" s="153"/>
      <c r="I615" s="153"/>
      <c r="J615" s="153"/>
      <c r="K615" s="153"/>
      <c r="L615" s="153"/>
      <c r="M615" s="153"/>
      <c r="N615" s="153"/>
      <c r="O615" s="153"/>
      <c r="P615" s="153"/>
      <c r="Q615" s="153"/>
      <c r="R615" s="153"/>
      <c r="S615" s="153"/>
      <c r="T615" s="153"/>
      <c r="U615" s="153"/>
      <c r="V615" s="153"/>
      <c r="W615" s="153"/>
      <c r="X615" s="153"/>
      <c r="Y615" s="153"/>
      <c r="Z615" s="153"/>
    </row>
    <row r="616" ht="15.75" customHeight="1">
      <c r="A616" s="153"/>
      <c r="B616" s="153"/>
      <c r="C616" s="153"/>
      <c r="D616" s="153"/>
      <c r="E616" s="153"/>
      <c r="F616" s="153"/>
      <c r="G616" s="153"/>
      <c r="H616" s="153"/>
      <c r="I616" s="153"/>
      <c r="J616" s="153"/>
      <c r="K616" s="153"/>
      <c r="L616" s="153"/>
      <c r="M616" s="153"/>
      <c r="N616" s="153"/>
      <c r="O616" s="153"/>
      <c r="P616" s="153"/>
      <c r="Q616" s="153"/>
      <c r="R616" s="153"/>
      <c r="S616" s="153"/>
      <c r="T616" s="153"/>
      <c r="U616" s="153"/>
      <c r="V616" s="153"/>
      <c r="W616" s="153"/>
      <c r="X616" s="153"/>
      <c r="Y616" s="153"/>
      <c r="Z616" s="153"/>
    </row>
    <row r="617" ht="15.75" customHeight="1">
      <c r="A617" s="153"/>
      <c r="B617" s="153"/>
      <c r="C617" s="153"/>
      <c r="D617" s="153"/>
      <c r="E617" s="153"/>
      <c r="F617" s="153"/>
      <c r="G617" s="153"/>
      <c r="H617" s="153"/>
      <c r="I617" s="153"/>
      <c r="J617" s="153"/>
      <c r="K617" s="153"/>
      <c r="L617" s="153"/>
      <c r="M617" s="153"/>
      <c r="N617" s="153"/>
      <c r="O617" s="153"/>
      <c r="P617" s="153"/>
      <c r="Q617" s="153"/>
      <c r="R617" s="153"/>
      <c r="S617" s="153"/>
      <c r="T617" s="153"/>
      <c r="U617" s="153"/>
      <c r="V617" s="153"/>
      <c r="W617" s="153"/>
      <c r="X617" s="153"/>
      <c r="Y617" s="153"/>
      <c r="Z617" s="153"/>
    </row>
    <row r="618" ht="15.75" customHeight="1">
      <c r="A618" s="153"/>
      <c r="B618" s="153"/>
      <c r="C618" s="153"/>
      <c r="D618" s="153"/>
      <c r="E618" s="153"/>
      <c r="F618" s="153"/>
      <c r="G618" s="153"/>
      <c r="H618" s="153"/>
      <c r="I618" s="153"/>
      <c r="J618" s="153"/>
      <c r="K618" s="153"/>
      <c r="L618" s="153"/>
      <c r="M618" s="153"/>
      <c r="N618" s="153"/>
      <c r="O618" s="153"/>
      <c r="P618" s="153"/>
      <c r="Q618" s="153"/>
      <c r="R618" s="153"/>
      <c r="S618" s="153"/>
      <c r="T618" s="153"/>
      <c r="U618" s="153"/>
      <c r="V618" s="153"/>
      <c r="W618" s="153"/>
      <c r="X618" s="153"/>
      <c r="Y618" s="153"/>
      <c r="Z618" s="153"/>
    </row>
    <row r="619" ht="15.75" customHeight="1">
      <c r="A619" s="153"/>
      <c r="B619" s="153"/>
      <c r="C619" s="153"/>
      <c r="D619" s="153"/>
      <c r="E619" s="153"/>
      <c r="F619" s="153"/>
      <c r="G619" s="153"/>
      <c r="H619" s="153"/>
      <c r="I619" s="153"/>
      <c r="J619" s="153"/>
      <c r="K619" s="153"/>
      <c r="L619" s="153"/>
      <c r="M619" s="153"/>
      <c r="N619" s="153"/>
      <c r="O619" s="153"/>
      <c r="P619" s="153"/>
      <c r="Q619" s="153"/>
      <c r="R619" s="153"/>
      <c r="S619" s="153"/>
      <c r="T619" s="153"/>
      <c r="U619" s="153"/>
      <c r="V619" s="153"/>
      <c r="W619" s="153"/>
      <c r="X619" s="153"/>
      <c r="Y619" s="153"/>
      <c r="Z619" s="153"/>
    </row>
    <row r="620" ht="15.75" customHeight="1">
      <c r="A620" s="153"/>
      <c r="B620" s="153"/>
      <c r="C620" s="153"/>
      <c r="D620" s="153"/>
      <c r="E620" s="153"/>
      <c r="F620" s="153"/>
      <c r="G620" s="153"/>
      <c r="H620" s="153"/>
      <c r="I620" s="153"/>
      <c r="J620" s="153"/>
      <c r="K620" s="153"/>
      <c r="L620" s="153"/>
      <c r="M620" s="153"/>
      <c r="N620" s="153"/>
      <c r="O620" s="153"/>
      <c r="P620" s="153"/>
      <c r="Q620" s="153"/>
      <c r="R620" s="153"/>
      <c r="S620" s="153"/>
      <c r="T620" s="153"/>
      <c r="U620" s="153"/>
      <c r="V620" s="153"/>
      <c r="W620" s="153"/>
      <c r="X620" s="153"/>
      <c r="Y620" s="153"/>
      <c r="Z620" s="153"/>
    </row>
    <row r="621" ht="15.75" customHeight="1">
      <c r="A621" s="153"/>
      <c r="B621" s="153"/>
      <c r="C621" s="153"/>
      <c r="D621" s="153"/>
      <c r="E621" s="153"/>
      <c r="F621" s="153"/>
      <c r="G621" s="153"/>
      <c r="H621" s="153"/>
      <c r="I621" s="153"/>
      <c r="J621" s="153"/>
      <c r="K621" s="153"/>
      <c r="L621" s="153"/>
      <c r="M621" s="153"/>
      <c r="N621" s="153"/>
      <c r="O621" s="153"/>
      <c r="P621" s="153"/>
      <c r="Q621" s="153"/>
      <c r="R621" s="153"/>
      <c r="S621" s="153"/>
      <c r="T621" s="153"/>
      <c r="U621" s="153"/>
      <c r="V621" s="153"/>
      <c r="W621" s="153"/>
      <c r="X621" s="153"/>
      <c r="Y621" s="153"/>
      <c r="Z621" s="153"/>
    </row>
    <row r="622" ht="15.75" customHeight="1">
      <c r="A622" s="153"/>
      <c r="B622" s="153"/>
      <c r="C622" s="153"/>
      <c r="D622" s="153"/>
      <c r="E622" s="153"/>
      <c r="F622" s="153"/>
      <c r="G622" s="153"/>
      <c r="H622" s="153"/>
      <c r="I622" s="153"/>
      <c r="J622" s="153"/>
      <c r="K622" s="153"/>
      <c r="L622" s="153"/>
      <c r="M622" s="153"/>
      <c r="N622" s="153"/>
      <c r="O622" s="153"/>
      <c r="P622" s="153"/>
      <c r="Q622" s="153"/>
      <c r="R622" s="153"/>
      <c r="S622" s="153"/>
      <c r="T622" s="153"/>
      <c r="U622" s="153"/>
      <c r="V622" s="153"/>
      <c r="W622" s="153"/>
      <c r="X622" s="153"/>
      <c r="Y622" s="153"/>
      <c r="Z622" s="153"/>
    </row>
    <row r="623" ht="15.75" customHeight="1">
      <c r="A623" s="153"/>
      <c r="B623" s="153"/>
      <c r="C623" s="153"/>
      <c r="D623" s="153"/>
      <c r="E623" s="153"/>
      <c r="F623" s="153"/>
      <c r="G623" s="153"/>
      <c r="H623" s="153"/>
      <c r="I623" s="153"/>
      <c r="J623" s="153"/>
      <c r="K623" s="153"/>
      <c r="L623" s="153"/>
      <c r="M623" s="153"/>
      <c r="N623" s="153"/>
      <c r="O623" s="153"/>
      <c r="P623" s="153"/>
      <c r="Q623" s="153"/>
      <c r="R623" s="153"/>
      <c r="S623" s="153"/>
      <c r="T623" s="153"/>
      <c r="U623" s="153"/>
      <c r="V623" s="153"/>
      <c r="W623" s="153"/>
      <c r="X623" s="153"/>
      <c r="Y623" s="153"/>
      <c r="Z623" s="153"/>
    </row>
    <row r="624" ht="15.75" customHeight="1">
      <c r="A624" s="153"/>
      <c r="B624" s="153"/>
      <c r="C624" s="153"/>
      <c r="D624" s="153"/>
      <c r="E624" s="153"/>
      <c r="F624" s="153"/>
      <c r="G624" s="153"/>
      <c r="H624" s="153"/>
      <c r="I624" s="153"/>
      <c r="J624" s="153"/>
      <c r="K624" s="153"/>
      <c r="L624" s="153"/>
      <c r="M624" s="153"/>
      <c r="N624" s="153"/>
      <c r="O624" s="153"/>
      <c r="P624" s="153"/>
      <c r="Q624" s="153"/>
      <c r="R624" s="153"/>
      <c r="S624" s="153"/>
      <c r="T624" s="153"/>
      <c r="U624" s="153"/>
      <c r="V624" s="153"/>
      <c r="W624" s="153"/>
      <c r="X624" s="153"/>
      <c r="Y624" s="153"/>
      <c r="Z624" s="153"/>
    </row>
    <row r="625" ht="15.75" customHeight="1">
      <c r="A625" s="153"/>
      <c r="B625" s="153"/>
      <c r="C625" s="153"/>
      <c r="D625" s="153"/>
      <c r="E625" s="153"/>
      <c r="F625" s="153"/>
      <c r="G625" s="153"/>
      <c r="H625" s="153"/>
      <c r="I625" s="153"/>
      <c r="J625" s="153"/>
      <c r="K625" s="153"/>
      <c r="L625" s="153"/>
      <c r="M625" s="153"/>
      <c r="N625" s="153"/>
      <c r="O625" s="153"/>
      <c r="P625" s="153"/>
      <c r="Q625" s="153"/>
      <c r="R625" s="153"/>
      <c r="S625" s="153"/>
      <c r="T625" s="153"/>
      <c r="U625" s="153"/>
      <c r="V625" s="153"/>
      <c r="W625" s="153"/>
      <c r="X625" s="153"/>
      <c r="Y625" s="153"/>
      <c r="Z625" s="153"/>
    </row>
    <row r="626" ht="15.75" customHeight="1">
      <c r="A626" s="153"/>
      <c r="B626" s="153"/>
      <c r="C626" s="153"/>
      <c r="D626" s="153"/>
      <c r="E626" s="153"/>
      <c r="F626" s="153"/>
      <c r="G626" s="153"/>
      <c r="H626" s="153"/>
      <c r="I626" s="153"/>
      <c r="J626" s="153"/>
      <c r="K626" s="153"/>
      <c r="L626" s="153"/>
      <c r="M626" s="153"/>
      <c r="N626" s="153"/>
      <c r="O626" s="153"/>
      <c r="P626" s="153"/>
      <c r="Q626" s="153"/>
      <c r="R626" s="153"/>
      <c r="S626" s="153"/>
      <c r="T626" s="153"/>
      <c r="U626" s="153"/>
      <c r="V626" s="153"/>
      <c r="W626" s="153"/>
      <c r="X626" s="153"/>
      <c r="Y626" s="153"/>
      <c r="Z626" s="153"/>
    </row>
    <row r="627" ht="15.75" customHeight="1">
      <c r="A627" s="153"/>
      <c r="B627" s="153"/>
      <c r="C627" s="153"/>
      <c r="D627" s="153"/>
      <c r="E627" s="153"/>
      <c r="F627" s="153"/>
      <c r="G627" s="153"/>
      <c r="H627" s="153"/>
      <c r="I627" s="153"/>
      <c r="J627" s="153"/>
      <c r="K627" s="153"/>
      <c r="L627" s="153"/>
      <c r="M627" s="153"/>
      <c r="N627" s="153"/>
      <c r="O627" s="153"/>
      <c r="P627" s="153"/>
      <c r="Q627" s="153"/>
      <c r="R627" s="153"/>
      <c r="S627" s="153"/>
      <c r="T627" s="153"/>
      <c r="U627" s="153"/>
      <c r="V627" s="153"/>
      <c r="W627" s="153"/>
      <c r="X627" s="153"/>
      <c r="Y627" s="153"/>
      <c r="Z627" s="153"/>
    </row>
    <row r="628" ht="15.75" customHeight="1">
      <c r="A628" s="153"/>
      <c r="B628" s="153"/>
      <c r="C628" s="153"/>
      <c r="D628" s="153"/>
      <c r="E628" s="153"/>
      <c r="F628" s="153"/>
      <c r="G628" s="153"/>
      <c r="H628" s="153"/>
      <c r="I628" s="153"/>
      <c r="J628" s="153"/>
      <c r="K628" s="153"/>
      <c r="L628" s="153"/>
      <c r="M628" s="153"/>
      <c r="N628" s="153"/>
      <c r="O628" s="153"/>
      <c r="P628" s="153"/>
      <c r="Q628" s="153"/>
      <c r="R628" s="153"/>
      <c r="S628" s="153"/>
      <c r="T628" s="153"/>
      <c r="U628" s="153"/>
      <c r="V628" s="153"/>
      <c r="W628" s="153"/>
      <c r="X628" s="153"/>
      <c r="Y628" s="153"/>
      <c r="Z628" s="153"/>
    </row>
    <row r="629" ht="15.75" customHeight="1">
      <c r="A629" s="153"/>
      <c r="B629" s="153"/>
      <c r="C629" s="153"/>
      <c r="D629" s="153"/>
      <c r="E629" s="153"/>
      <c r="F629" s="153"/>
      <c r="G629" s="153"/>
      <c r="H629" s="153"/>
      <c r="I629" s="153"/>
      <c r="J629" s="153"/>
      <c r="K629" s="153"/>
      <c r="L629" s="153"/>
      <c r="M629" s="153"/>
      <c r="N629" s="153"/>
      <c r="O629" s="153"/>
      <c r="P629" s="153"/>
      <c r="Q629" s="153"/>
      <c r="R629" s="153"/>
      <c r="S629" s="153"/>
      <c r="T629" s="153"/>
      <c r="U629" s="153"/>
      <c r="V629" s="153"/>
      <c r="W629" s="153"/>
      <c r="X629" s="153"/>
      <c r="Y629" s="153"/>
      <c r="Z629" s="153"/>
    </row>
    <row r="630" ht="15.75" customHeight="1">
      <c r="A630" s="153"/>
      <c r="B630" s="153"/>
      <c r="C630" s="153"/>
      <c r="D630" s="153"/>
      <c r="E630" s="153"/>
      <c r="F630" s="153"/>
      <c r="G630" s="153"/>
      <c r="H630" s="153"/>
      <c r="I630" s="153"/>
      <c r="J630" s="153"/>
      <c r="K630" s="153"/>
      <c r="L630" s="153"/>
      <c r="M630" s="153"/>
      <c r="N630" s="153"/>
      <c r="O630" s="153"/>
      <c r="P630" s="153"/>
      <c r="Q630" s="153"/>
      <c r="R630" s="153"/>
      <c r="S630" s="153"/>
      <c r="T630" s="153"/>
      <c r="U630" s="153"/>
      <c r="V630" s="153"/>
      <c r="W630" s="153"/>
      <c r="X630" s="153"/>
      <c r="Y630" s="153"/>
      <c r="Z630" s="153"/>
    </row>
    <row r="631" ht="15.75" customHeight="1">
      <c r="A631" s="153"/>
      <c r="B631" s="153"/>
      <c r="C631" s="153"/>
      <c r="D631" s="153"/>
      <c r="E631" s="153"/>
      <c r="F631" s="153"/>
      <c r="G631" s="153"/>
      <c r="H631" s="153"/>
      <c r="I631" s="153"/>
      <c r="J631" s="153"/>
      <c r="K631" s="153"/>
      <c r="L631" s="153"/>
      <c r="M631" s="153"/>
      <c r="N631" s="153"/>
      <c r="O631" s="153"/>
      <c r="P631" s="153"/>
      <c r="Q631" s="153"/>
      <c r="R631" s="153"/>
      <c r="S631" s="153"/>
      <c r="T631" s="153"/>
      <c r="U631" s="153"/>
      <c r="V631" s="153"/>
      <c r="W631" s="153"/>
      <c r="X631" s="153"/>
      <c r="Y631" s="153"/>
      <c r="Z631" s="153"/>
    </row>
    <row r="632" ht="15.75" customHeight="1">
      <c r="A632" s="153"/>
      <c r="B632" s="153"/>
      <c r="C632" s="153"/>
      <c r="D632" s="153"/>
      <c r="E632" s="153"/>
      <c r="F632" s="153"/>
      <c r="G632" s="153"/>
      <c r="H632" s="153"/>
      <c r="I632" s="153"/>
      <c r="J632" s="153"/>
      <c r="K632" s="153"/>
      <c r="L632" s="153"/>
      <c r="M632" s="153"/>
      <c r="N632" s="153"/>
      <c r="O632" s="153"/>
      <c r="P632" s="153"/>
      <c r="Q632" s="153"/>
      <c r="R632" s="153"/>
      <c r="S632" s="153"/>
      <c r="T632" s="153"/>
      <c r="U632" s="153"/>
      <c r="V632" s="153"/>
      <c r="W632" s="153"/>
      <c r="X632" s="153"/>
      <c r="Y632" s="153"/>
      <c r="Z632" s="153"/>
    </row>
    <row r="633" ht="15.75" customHeight="1">
      <c r="A633" s="153"/>
      <c r="B633" s="153"/>
      <c r="C633" s="153"/>
      <c r="D633" s="153"/>
      <c r="E633" s="153"/>
      <c r="F633" s="153"/>
      <c r="G633" s="153"/>
      <c r="H633" s="153"/>
      <c r="I633" s="153"/>
      <c r="J633" s="153"/>
      <c r="K633" s="153"/>
      <c r="L633" s="153"/>
      <c r="M633" s="153"/>
      <c r="N633" s="153"/>
      <c r="O633" s="153"/>
      <c r="P633" s="153"/>
      <c r="Q633" s="153"/>
      <c r="R633" s="153"/>
      <c r="S633" s="153"/>
      <c r="T633" s="153"/>
      <c r="U633" s="153"/>
      <c r="V633" s="153"/>
      <c r="W633" s="153"/>
      <c r="X633" s="153"/>
      <c r="Y633" s="153"/>
      <c r="Z633" s="153"/>
    </row>
    <row r="634" ht="15.75" customHeight="1">
      <c r="A634" s="153"/>
      <c r="B634" s="153"/>
      <c r="C634" s="153"/>
      <c r="D634" s="153"/>
      <c r="E634" s="153"/>
      <c r="F634" s="153"/>
      <c r="G634" s="153"/>
      <c r="H634" s="153"/>
      <c r="I634" s="153"/>
      <c r="J634" s="153"/>
      <c r="K634" s="153"/>
      <c r="L634" s="153"/>
      <c r="M634" s="153"/>
      <c r="N634" s="153"/>
      <c r="O634" s="153"/>
      <c r="P634" s="153"/>
      <c r="Q634" s="153"/>
      <c r="R634" s="153"/>
      <c r="S634" s="153"/>
      <c r="T634" s="153"/>
      <c r="U634" s="153"/>
      <c r="V634" s="153"/>
      <c r="W634" s="153"/>
      <c r="X634" s="153"/>
      <c r="Y634" s="153"/>
      <c r="Z634" s="153"/>
    </row>
    <row r="635" ht="15.75" customHeight="1">
      <c r="A635" s="153"/>
      <c r="B635" s="153"/>
      <c r="C635" s="153"/>
      <c r="D635" s="153"/>
      <c r="E635" s="153"/>
      <c r="F635" s="153"/>
      <c r="G635" s="153"/>
      <c r="H635" s="153"/>
      <c r="I635" s="153"/>
      <c r="J635" s="153"/>
      <c r="K635" s="153"/>
      <c r="L635" s="153"/>
      <c r="M635" s="153"/>
      <c r="N635" s="153"/>
      <c r="O635" s="153"/>
      <c r="P635" s="153"/>
      <c r="Q635" s="153"/>
      <c r="R635" s="153"/>
      <c r="S635" s="153"/>
      <c r="T635" s="153"/>
      <c r="U635" s="153"/>
      <c r="V635" s="153"/>
      <c r="W635" s="153"/>
      <c r="X635" s="153"/>
      <c r="Y635" s="153"/>
      <c r="Z635" s="153"/>
    </row>
    <row r="636" ht="15.75" customHeight="1">
      <c r="A636" s="153"/>
      <c r="B636" s="153"/>
      <c r="C636" s="153"/>
      <c r="D636" s="153"/>
      <c r="E636" s="153"/>
      <c r="F636" s="153"/>
      <c r="G636" s="153"/>
      <c r="H636" s="153"/>
      <c r="I636" s="153"/>
      <c r="J636" s="153"/>
      <c r="K636" s="153"/>
      <c r="L636" s="153"/>
      <c r="M636" s="153"/>
      <c r="N636" s="153"/>
      <c r="O636" s="153"/>
      <c r="P636" s="153"/>
      <c r="Q636" s="153"/>
      <c r="R636" s="153"/>
      <c r="S636" s="153"/>
      <c r="T636" s="153"/>
      <c r="U636" s="153"/>
      <c r="V636" s="153"/>
      <c r="W636" s="153"/>
      <c r="X636" s="153"/>
      <c r="Y636" s="153"/>
      <c r="Z636" s="153"/>
    </row>
    <row r="637" ht="15.75" customHeight="1">
      <c r="A637" s="153"/>
      <c r="B637" s="153"/>
      <c r="C637" s="153"/>
      <c r="D637" s="153"/>
      <c r="E637" s="153"/>
      <c r="F637" s="153"/>
      <c r="G637" s="153"/>
      <c r="H637" s="153"/>
      <c r="I637" s="153"/>
      <c r="J637" s="153"/>
      <c r="K637" s="153"/>
      <c r="L637" s="153"/>
      <c r="M637" s="153"/>
      <c r="N637" s="153"/>
      <c r="O637" s="153"/>
      <c r="P637" s="153"/>
      <c r="Q637" s="153"/>
      <c r="R637" s="153"/>
      <c r="S637" s="153"/>
      <c r="T637" s="153"/>
      <c r="U637" s="153"/>
      <c r="V637" s="153"/>
      <c r="W637" s="153"/>
      <c r="X637" s="153"/>
      <c r="Y637" s="153"/>
      <c r="Z637" s="153"/>
    </row>
    <row r="638" ht="15.75" customHeight="1">
      <c r="A638" s="153"/>
      <c r="B638" s="153"/>
      <c r="C638" s="153"/>
      <c r="D638" s="153"/>
      <c r="E638" s="153"/>
      <c r="F638" s="153"/>
      <c r="G638" s="153"/>
      <c r="H638" s="153"/>
      <c r="I638" s="153"/>
      <c r="J638" s="153"/>
      <c r="K638" s="153"/>
      <c r="L638" s="153"/>
      <c r="M638" s="153"/>
      <c r="N638" s="153"/>
      <c r="O638" s="153"/>
      <c r="P638" s="153"/>
      <c r="Q638" s="153"/>
      <c r="R638" s="153"/>
      <c r="S638" s="153"/>
      <c r="T638" s="153"/>
      <c r="U638" s="153"/>
      <c r="V638" s="153"/>
      <c r="W638" s="153"/>
      <c r="X638" s="153"/>
      <c r="Y638" s="153"/>
      <c r="Z638" s="153"/>
    </row>
    <row r="639" ht="15.75" customHeight="1">
      <c r="A639" s="153"/>
      <c r="B639" s="153"/>
      <c r="C639" s="153"/>
      <c r="D639" s="153"/>
      <c r="E639" s="153"/>
      <c r="F639" s="153"/>
      <c r="G639" s="153"/>
      <c r="H639" s="153"/>
      <c r="I639" s="153"/>
      <c r="J639" s="153"/>
      <c r="K639" s="153"/>
      <c r="L639" s="153"/>
      <c r="M639" s="153"/>
      <c r="N639" s="153"/>
      <c r="O639" s="153"/>
      <c r="P639" s="153"/>
      <c r="Q639" s="153"/>
      <c r="R639" s="153"/>
      <c r="S639" s="153"/>
      <c r="T639" s="153"/>
      <c r="U639" s="153"/>
      <c r="V639" s="153"/>
      <c r="W639" s="153"/>
      <c r="X639" s="153"/>
      <c r="Y639" s="153"/>
      <c r="Z639" s="153"/>
    </row>
    <row r="640" ht="15.75" customHeight="1">
      <c r="A640" s="153"/>
      <c r="B640" s="153"/>
      <c r="C640" s="153"/>
      <c r="D640" s="153"/>
      <c r="E640" s="153"/>
      <c r="F640" s="153"/>
      <c r="G640" s="153"/>
      <c r="H640" s="153"/>
      <c r="I640" s="153"/>
      <c r="J640" s="153"/>
      <c r="K640" s="153"/>
      <c r="L640" s="153"/>
      <c r="M640" s="153"/>
      <c r="N640" s="153"/>
      <c r="O640" s="153"/>
      <c r="P640" s="153"/>
      <c r="Q640" s="153"/>
      <c r="R640" s="153"/>
      <c r="S640" s="153"/>
      <c r="T640" s="153"/>
      <c r="U640" s="153"/>
      <c r="V640" s="153"/>
      <c r="W640" s="153"/>
      <c r="X640" s="153"/>
      <c r="Y640" s="153"/>
      <c r="Z640" s="153"/>
    </row>
    <row r="641" ht="15.75" customHeight="1">
      <c r="A641" s="153"/>
      <c r="B641" s="153"/>
      <c r="C641" s="153"/>
      <c r="D641" s="153"/>
      <c r="E641" s="153"/>
      <c r="F641" s="153"/>
      <c r="G641" s="153"/>
      <c r="H641" s="153"/>
      <c r="I641" s="153"/>
      <c r="J641" s="153"/>
      <c r="K641" s="153"/>
      <c r="L641" s="153"/>
      <c r="M641" s="153"/>
      <c r="N641" s="153"/>
      <c r="O641" s="153"/>
      <c r="P641" s="153"/>
      <c r="Q641" s="153"/>
      <c r="R641" s="153"/>
      <c r="S641" s="153"/>
      <c r="T641" s="153"/>
      <c r="U641" s="153"/>
      <c r="V641" s="153"/>
      <c r="W641" s="153"/>
      <c r="X641" s="153"/>
      <c r="Y641" s="153"/>
      <c r="Z641" s="153"/>
    </row>
    <row r="642" ht="15.75" customHeight="1">
      <c r="A642" s="153"/>
      <c r="B642" s="153"/>
      <c r="C642" s="153"/>
      <c r="D642" s="153"/>
      <c r="E642" s="153"/>
      <c r="F642" s="153"/>
      <c r="G642" s="153"/>
      <c r="H642" s="153"/>
      <c r="I642" s="153"/>
      <c r="J642" s="153"/>
      <c r="K642" s="153"/>
      <c r="L642" s="153"/>
      <c r="M642" s="153"/>
      <c r="N642" s="153"/>
      <c r="O642" s="153"/>
      <c r="P642" s="153"/>
      <c r="Q642" s="153"/>
      <c r="R642" s="153"/>
      <c r="S642" s="153"/>
      <c r="T642" s="153"/>
      <c r="U642" s="153"/>
      <c r="V642" s="153"/>
      <c r="W642" s="153"/>
      <c r="X642" s="153"/>
      <c r="Y642" s="153"/>
      <c r="Z642" s="153"/>
    </row>
    <row r="643" ht="15.75" customHeight="1">
      <c r="A643" s="153"/>
      <c r="B643" s="153"/>
      <c r="C643" s="153"/>
      <c r="D643" s="153"/>
      <c r="E643" s="153"/>
      <c r="F643" s="153"/>
      <c r="G643" s="153"/>
      <c r="H643" s="153"/>
      <c r="I643" s="153"/>
      <c r="J643" s="153"/>
      <c r="K643" s="153"/>
      <c r="L643" s="153"/>
      <c r="M643" s="153"/>
      <c r="N643" s="153"/>
      <c r="O643" s="153"/>
      <c r="P643" s="153"/>
      <c r="Q643" s="153"/>
      <c r="R643" s="153"/>
      <c r="S643" s="153"/>
      <c r="T643" s="153"/>
      <c r="U643" s="153"/>
      <c r="V643" s="153"/>
      <c r="W643" s="153"/>
      <c r="X643" s="153"/>
      <c r="Y643" s="153"/>
      <c r="Z643" s="153"/>
    </row>
    <row r="644" ht="15.75" customHeight="1">
      <c r="A644" s="153"/>
      <c r="B644" s="153"/>
      <c r="C644" s="153"/>
      <c r="D644" s="153"/>
      <c r="E644" s="153"/>
      <c r="F644" s="153"/>
      <c r="G644" s="153"/>
      <c r="H644" s="153"/>
      <c r="I644" s="153"/>
      <c r="J644" s="153"/>
      <c r="K644" s="153"/>
      <c r="L644" s="153"/>
      <c r="M644" s="153"/>
      <c r="N644" s="153"/>
      <c r="O644" s="153"/>
      <c r="P644" s="153"/>
      <c r="Q644" s="153"/>
      <c r="R644" s="153"/>
      <c r="S644" s="153"/>
      <c r="T644" s="153"/>
      <c r="U644" s="153"/>
      <c r="V644" s="153"/>
      <c r="W644" s="153"/>
      <c r="X644" s="153"/>
      <c r="Y644" s="153"/>
      <c r="Z644" s="153"/>
    </row>
    <row r="645" ht="15.75" customHeight="1">
      <c r="A645" s="153"/>
      <c r="B645" s="153"/>
      <c r="C645" s="153"/>
      <c r="D645" s="153"/>
      <c r="E645" s="153"/>
      <c r="F645" s="153"/>
      <c r="G645" s="153"/>
      <c r="H645" s="153"/>
      <c r="I645" s="153"/>
      <c r="J645" s="153"/>
      <c r="K645" s="153"/>
      <c r="L645" s="153"/>
      <c r="M645" s="153"/>
      <c r="N645" s="153"/>
      <c r="O645" s="153"/>
      <c r="P645" s="153"/>
      <c r="Q645" s="153"/>
      <c r="R645" s="153"/>
      <c r="S645" s="153"/>
      <c r="T645" s="153"/>
      <c r="U645" s="153"/>
      <c r="V645" s="153"/>
      <c r="W645" s="153"/>
      <c r="X645" s="153"/>
      <c r="Y645" s="153"/>
      <c r="Z645" s="153"/>
    </row>
    <row r="646" ht="15.75" customHeight="1">
      <c r="A646" s="153"/>
      <c r="B646" s="153"/>
      <c r="C646" s="153"/>
      <c r="D646" s="153"/>
      <c r="E646" s="153"/>
      <c r="F646" s="153"/>
      <c r="G646" s="153"/>
      <c r="H646" s="153"/>
      <c r="I646" s="153"/>
      <c r="J646" s="153"/>
      <c r="K646" s="153"/>
      <c r="L646" s="153"/>
      <c r="M646" s="153"/>
      <c r="N646" s="153"/>
      <c r="O646" s="153"/>
      <c r="P646" s="153"/>
      <c r="Q646" s="153"/>
      <c r="R646" s="153"/>
      <c r="S646" s="153"/>
      <c r="T646" s="153"/>
      <c r="U646" s="153"/>
      <c r="V646" s="153"/>
      <c r="W646" s="153"/>
      <c r="X646" s="153"/>
      <c r="Y646" s="153"/>
      <c r="Z646" s="153"/>
    </row>
    <row r="647" ht="15.75" customHeight="1">
      <c r="A647" s="153"/>
      <c r="B647" s="153"/>
      <c r="C647" s="153"/>
      <c r="D647" s="153"/>
      <c r="E647" s="153"/>
      <c r="F647" s="153"/>
      <c r="G647" s="153"/>
      <c r="H647" s="153"/>
      <c r="I647" s="153"/>
      <c r="J647" s="153"/>
      <c r="K647" s="153"/>
      <c r="L647" s="153"/>
      <c r="M647" s="153"/>
      <c r="N647" s="153"/>
      <c r="O647" s="153"/>
      <c r="P647" s="153"/>
      <c r="Q647" s="153"/>
      <c r="R647" s="153"/>
      <c r="S647" s="153"/>
      <c r="T647" s="153"/>
      <c r="U647" s="153"/>
      <c r="V647" s="153"/>
      <c r="W647" s="153"/>
      <c r="X647" s="153"/>
      <c r="Y647" s="153"/>
      <c r="Z647" s="153"/>
    </row>
    <row r="648" ht="15.75" customHeight="1">
      <c r="A648" s="153"/>
      <c r="B648" s="153"/>
      <c r="C648" s="153"/>
      <c r="D648" s="153"/>
      <c r="E648" s="153"/>
      <c r="F648" s="153"/>
      <c r="G648" s="153"/>
      <c r="H648" s="153"/>
      <c r="I648" s="153"/>
      <c r="J648" s="153"/>
      <c r="K648" s="153"/>
      <c r="L648" s="153"/>
      <c r="M648" s="153"/>
      <c r="N648" s="153"/>
      <c r="O648" s="153"/>
      <c r="P648" s="153"/>
      <c r="Q648" s="153"/>
      <c r="R648" s="153"/>
      <c r="S648" s="153"/>
      <c r="T648" s="153"/>
      <c r="U648" s="153"/>
      <c r="V648" s="153"/>
      <c r="W648" s="153"/>
      <c r="X648" s="153"/>
      <c r="Y648" s="153"/>
      <c r="Z648" s="153"/>
    </row>
    <row r="649" ht="15.75" customHeight="1">
      <c r="A649" s="153"/>
      <c r="B649" s="153"/>
      <c r="C649" s="153"/>
      <c r="D649" s="153"/>
      <c r="E649" s="153"/>
      <c r="F649" s="153"/>
      <c r="G649" s="153"/>
      <c r="H649" s="153"/>
      <c r="I649" s="153"/>
      <c r="J649" s="153"/>
      <c r="K649" s="153"/>
      <c r="L649" s="153"/>
      <c r="M649" s="153"/>
      <c r="N649" s="153"/>
      <c r="O649" s="153"/>
      <c r="P649" s="153"/>
      <c r="Q649" s="153"/>
      <c r="R649" s="153"/>
      <c r="S649" s="153"/>
      <c r="T649" s="153"/>
      <c r="U649" s="153"/>
      <c r="V649" s="153"/>
      <c r="W649" s="153"/>
      <c r="X649" s="153"/>
      <c r="Y649" s="153"/>
      <c r="Z649" s="153"/>
    </row>
    <row r="650" ht="15.75" customHeight="1">
      <c r="A650" s="153"/>
      <c r="B650" s="153"/>
      <c r="C650" s="153"/>
      <c r="D650" s="153"/>
      <c r="E650" s="153"/>
      <c r="F650" s="153"/>
      <c r="G650" s="153"/>
      <c r="H650" s="153"/>
      <c r="I650" s="153"/>
      <c r="J650" s="153"/>
      <c r="K650" s="153"/>
      <c r="L650" s="153"/>
      <c r="M650" s="153"/>
      <c r="N650" s="153"/>
      <c r="O650" s="153"/>
      <c r="P650" s="153"/>
      <c r="Q650" s="153"/>
      <c r="R650" s="153"/>
      <c r="S650" s="153"/>
      <c r="T650" s="153"/>
      <c r="U650" s="153"/>
      <c r="V650" s="153"/>
      <c r="W650" s="153"/>
      <c r="X650" s="153"/>
      <c r="Y650" s="153"/>
      <c r="Z650" s="153"/>
    </row>
    <row r="651" ht="15.75" customHeight="1">
      <c r="A651" s="153"/>
      <c r="B651" s="153"/>
      <c r="C651" s="153"/>
      <c r="D651" s="153"/>
      <c r="E651" s="153"/>
      <c r="F651" s="153"/>
      <c r="G651" s="153"/>
      <c r="H651" s="153"/>
      <c r="I651" s="153"/>
      <c r="J651" s="153"/>
      <c r="K651" s="153"/>
      <c r="L651" s="153"/>
      <c r="M651" s="153"/>
      <c r="N651" s="153"/>
      <c r="O651" s="153"/>
      <c r="P651" s="153"/>
      <c r="Q651" s="153"/>
      <c r="R651" s="153"/>
      <c r="S651" s="153"/>
      <c r="T651" s="153"/>
      <c r="U651" s="153"/>
      <c r="V651" s="153"/>
      <c r="W651" s="153"/>
      <c r="X651" s="153"/>
      <c r="Y651" s="153"/>
      <c r="Z651" s="153"/>
    </row>
    <row r="652" ht="15.75" customHeight="1">
      <c r="A652" s="153"/>
      <c r="B652" s="153"/>
      <c r="C652" s="153"/>
      <c r="D652" s="153"/>
      <c r="E652" s="153"/>
      <c r="F652" s="153"/>
      <c r="G652" s="153"/>
      <c r="H652" s="153"/>
      <c r="I652" s="153"/>
      <c r="J652" s="153"/>
      <c r="K652" s="153"/>
      <c r="L652" s="153"/>
      <c r="M652" s="153"/>
      <c r="N652" s="153"/>
      <c r="O652" s="153"/>
      <c r="P652" s="153"/>
      <c r="Q652" s="153"/>
      <c r="R652" s="153"/>
      <c r="S652" s="153"/>
      <c r="T652" s="153"/>
      <c r="U652" s="153"/>
      <c r="V652" s="153"/>
      <c r="W652" s="153"/>
      <c r="X652" s="153"/>
      <c r="Y652" s="153"/>
      <c r="Z652" s="153"/>
    </row>
    <row r="653" ht="15.75" customHeight="1">
      <c r="A653" s="153"/>
      <c r="B653" s="153"/>
      <c r="C653" s="153"/>
      <c r="D653" s="153"/>
      <c r="E653" s="153"/>
      <c r="F653" s="153"/>
      <c r="G653" s="153"/>
      <c r="H653" s="153"/>
      <c r="I653" s="153"/>
      <c r="J653" s="153"/>
      <c r="K653" s="153"/>
      <c r="L653" s="153"/>
      <c r="M653" s="153"/>
      <c r="N653" s="153"/>
      <c r="O653" s="153"/>
      <c r="P653" s="153"/>
      <c r="Q653" s="153"/>
      <c r="R653" s="153"/>
      <c r="S653" s="153"/>
      <c r="T653" s="153"/>
      <c r="U653" s="153"/>
      <c r="V653" s="153"/>
      <c r="W653" s="153"/>
      <c r="X653" s="153"/>
      <c r="Y653" s="153"/>
      <c r="Z653" s="153"/>
    </row>
    <row r="654" ht="15.75" customHeight="1">
      <c r="A654" s="153"/>
      <c r="B654" s="153"/>
      <c r="C654" s="153"/>
      <c r="D654" s="153"/>
      <c r="E654" s="153"/>
      <c r="F654" s="153"/>
      <c r="G654" s="153"/>
      <c r="H654" s="153"/>
      <c r="I654" s="153"/>
      <c r="J654" s="153"/>
      <c r="K654" s="153"/>
      <c r="L654" s="153"/>
      <c r="M654" s="153"/>
      <c r="N654" s="153"/>
      <c r="O654" s="153"/>
      <c r="P654" s="153"/>
      <c r="Q654" s="153"/>
      <c r="R654" s="153"/>
      <c r="S654" s="153"/>
      <c r="T654" s="153"/>
      <c r="U654" s="153"/>
      <c r="V654" s="153"/>
      <c r="W654" s="153"/>
      <c r="X654" s="153"/>
      <c r="Y654" s="153"/>
      <c r="Z654" s="153"/>
    </row>
    <row r="655" ht="15.75" customHeight="1">
      <c r="A655" s="153"/>
      <c r="B655" s="153"/>
      <c r="C655" s="153"/>
      <c r="D655" s="153"/>
      <c r="E655" s="153"/>
      <c r="F655" s="153"/>
      <c r="G655" s="153"/>
      <c r="H655" s="153"/>
      <c r="I655" s="153"/>
      <c r="J655" s="153"/>
      <c r="K655" s="153"/>
      <c r="L655" s="153"/>
      <c r="M655" s="153"/>
      <c r="N655" s="153"/>
      <c r="O655" s="153"/>
      <c r="P655" s="153"/>
      <c r="Q655" s="153"/>
      <c r="R655" s="153"/>
      <c r="S655" s="153"/>
      <c r="T655" s="153"/>
      <c r="U655" s="153"/>
      <c r="V655" s="153"/>
      <c r="W655" s="153"/>
      <c r="X655" s="153"/>
      <c r="Y655" s="153"/>
      <c r="Z655" s="153"/>
    </row>
    <row r="656" ht="15.75" customHeight="1">
      <c r="A656" s="153"/>
      <c r="B656" s="153"/>
      <c r="C656" s="153"/>
      <c r="D656" s="153"/>
      <c r="E656" s="153"/>
      <c r="F656" s="153"/>
      <c r="G656" s="153"/>
      <c r="H656" s="153"/>
      <c r="I656" s="153"/>
      <c r="J656" s="153"/>
      <c r="K656" s="153"/>
      <c r="L656" s="153"/>
      <c r="M656" s="153"/>
      <c r="N656" s="153"/>
      <c r="O656" s="153"/>
      <c r="P656" s="153"/>
      <c r="Q656" s="153"/>
      <c r="R656" s="153"/>
      <c r="S656" s="153"/>
      <c r="T656" s="153"/>
      <c r="U656" s="153"/>
      <c r="V656" s="153"/>
      <c r="W656" s="153"/>
      <c r="X656" s="153"/>
      <c r="Y656" s="153"/>
      <c r="Z656" s="153"/>
    </row>
    <row r="657" ht="15.75" customHeight="1">
      <c r="A657" s="153"/>
      <c r="B657" s="153"/>
      <c r="C657" s="153"/>
      <c r="D657" s="153"/>
      <c r="E657" s="153"/>
      <c r="F657" s="153"/>
      <c r="G657" s="153"/>
      <c r="H657" s="153"/>
      <c r="I657" s="153"/>
      <c r="J657" s="153"/>
      <c r="K657" s="153"/>
      <c r="L657" s="153"/>
      <c r="M657" s="153"/>
      <c r="N657" s="153"/>
      <c r="O657" s="153"/>
      <c r="P657" s="153"/>
      <c r="Q657" s="153"/>
      <c r="R657" s="153"/>
      <c r="S657" s="153"/>
      <c r="T657" s="153"/>
      <c r="U657" s="153"/>
      <c r="V657" s="153"/>
      <c r="W657" s="153"/>
      <c r="X657" s="153"/>
      <c r="Y657" s="153"/>
      <c r="Z657" s="153"/>
    </row>
    <row r="658" ht="15.75" customHeight="1">
      <c r="A658" s="153"/>
      <c r="B658" s="153"/>
      <c r="C658" s="153"/>
      <c r="D658" s="153"/>
      <c r="E658" s="153"/>
      <c r="F658" s="153"/>
      <c r="G658" s="153"/>
      <c r="H658" s="153"/>
      <c r="I658" s="153"/>
      <c r="J658" s="153"/>
      <c r="K658" s="153"/>
      <c r="L658" s="153"/>
      <c r="M658" s="153"/>
      <c r="N658" s="153"/>
      <c r="O658" s="153"/>
      <c r="P658" s="153"/>
      <c r="Q658" s="153"/>
      <c r="R658" s="153"/>
      <c r="S658" s="153"/>
      <c r="T658" s="153"/>
      <c r="U658" s="153"/>
      <c r="V658" s="153"/>
      <c r="W658" s="153"/>
      <c r="X658" s="153"/>
      <c r="Y658" s="153"/>
      <c r="Z658" s="153"/>
    </row>
    <row r="659" ht="15.75" customHeight="1">
      <c r="A659" s="153"/>
      <c r="B659" s="153"/>
      <c r="C659" s="153"/>
      <c r="D659" s="153"/>
      <c r="E659" s="153"/>
      <c r="F659" s="153"/>
      <c r="G659" s="153"/>
      <c r="H659" s="153"/>
      <c r="I659" s="153"/>
      <c r="J659" s="153"/>
      <c r="K659" s="153"/>
      <c r="L659" s="153"/>
      <c r="M659" s="153"/>
      <c r="N659" s="153"/>
      <c r="O659" s="153"/>
      <c r="P659" s="153"/>
      <c r="Q659" s="153"/>
      <c r="R659" s="153"/>
      <c r="S659" s="153"/>
      <c r="T659" s="153"/>
      <c r="U659" s="153"/>
      <c r="V659" s="153"/>
      <c r="W659" s="153"/>
      <c r="X659" s="153"/>
      <c r="Y659" s="153"/>
      <c r="Z659" s="153"/>
    </row>
    <row r="660" ht="15.75" customHeight="1">
      <c r="A660" s="153"/>
      <c r="B660" s="153"/>
      <c r="C660" s="153"/>
      <c r="D660" s="153"/>
      <c r="E660" s="153"/>
      <c r="F660" s="153"/>
      <c r="G660" s="153"/>
      <c r="H660" s="153"/>
      <c r="I660" s="153"/>
      <c r="J660" s="153"/>
      <c r="K660" s="153"/>
      <c r="L660" s="153"/>
      <c r="M660" s="153"/>
      <c r="N660" s="153"/>
      <c r="O660" s="153"/>
      <c r="P660" s="153"/>
      <c r="Q660" s="153"/>
      <c r="R660" s="153"/>
      <c r="S660" s="153"/>
      <c r="T660" s="153"/>
      <c r="U660" s="153"/>
      <c r="V660" s="153"/>
      <c r="W660" s="153"/>
      <c r="X660" s="153"/>
      <c r="Y660" s="153"/>
      <c r="Z660" s="153"/>
    </row>
    <row r="661" ht="15.75" customHeight="1">
      <c r="A661" s="153"/>
      <c r="B661" s="153"/>
      <c r="C661" s="153"/>
      <c r="D661" s="153"/>
      <c r="E661" s="153"/>
      <c r="F661" s="153"/>
      <c r="G661" s="153"/>
      <c r="H661" s="153"/>
      <c r="I661" s="153"/>
      <c r="J661" s="153"/>
      <c r="K661" s="153"/>
      <c r="L661" s="153"/>
      <c r="M661" s="153"/>
      <c r="N661" s="153"/>
      <c r="O661" s="153"/>
      <c r="P661" s="153"/>
      <c r="Q661" s="153"/>
      <c r="R661" s="153"/>
      <c r="S661" s="153"/>
      <c r="T661" s="153"/>
      <c r="U661" s="153"/>
      <c r="V661" s="153"/>
      <c r="W661" s="153"/>
      <c r="X661" s="153"/>
      <c r="Y661" s="153"/>
      <c r="Z661" s="153"/>
    </row>
    <row r="662" ht="15.75" customHeight="1">
      <c r="A662" s="153"/>
      <c r="B662" s="153"/>
      <c r="C662" s="153"/>
      <c r="D662" s="153"/>
      <c r="E662" s="153"/>
      <c r="F662" s="153"/>
      <c r="G662" s="153"/>
      <c r="H662" s="153"/>
      <c r="I662" s="153"/>
      <c r="J662" s="153"/>
      <c r="K662" s="153"/>
      <c r="L662" s="153"/>
      <c r="M662" s="153"/>
      <c r="N662" s="153"/>
      <c r="O662" s="153"/>
      <c r="P662" s="153"/>
      <c r="Q662" s="153"/>
      <c r="R662" s="153"/>
      <c r="S662" s="153"/>
      <c r="T662" s="153"/>
      <c r="U662" s="153"/>
      <c r="V662" s="153"/>
      <c r="W662" s="153"/>
      <c r="X662" s="153"/>
      <c r="Y662" s="153"/>
      <c r="Z662" s="153"/>
    </row>
    <row r="663" ht="15.75" customHeight="1">
      <c r="A663" s="153"/>
      <c r="B663" s="153"/>
      <c r="C663" s="153"/>
      <c r="D663" s="153"/>
      <c r="E663" s="153"/>
      <c r="F663" s="153"/>
      <c r="G663" s="153"/>
      <c r="H663" s="153"/>
      <c r="I663" s="153"/>
      <c r="J663" s="153"/>
      <c r="K663" s="153"/>
      <c r="L663" s="153"/>
      <c r="M663" s="153"/>
      <c r="N663" s="153"/>
      <c r="O663" s="153"/>
      <c r="P663" s="153"/>
      <c r="Q663" s="153"/>
      <c r="R663" s="153"/>
      <c r="S663" s="153"/>
      <c r="T663" s="153"/>
      <c r="U663" s="153"/>
      <c r="V663" s="153"/>
      <c r="W663" s="153"/>
      <c r="X663" s="153"/>
      <c r="Y663" s="153"/>
      <c r="Z663" s="153"/>
    </row>
    <row r="664" ht="15.75" customHeight="1">
      <c r="A664" s="153"/>
      <c r="B664" s="153"/>
      <c r="C664" s="153"/>
      <c r="D664" s="153"/>
      <c r="E664" s="153"/>
      <c r="F664" s="153"/>
      <c r="G664" s="153"/>
      <c r="H664" s="153"/>
      <c r="I664" s="153"/>
      <c r="J664" s="153"/>
      <c r="K664" s="153"/>
      <c r="L664" s="153"/>
      <c r="M664" s="153"/>
      <c r="N664" s="153"/>
      <c r="O664" s="153"/>
      <c r="P664" s="153"/>
      <c r="Q664" s="153"/>
      <c r="R664" s="153"/>
      <c r="S664" s="153"/>
      <c r="T664" s="153"/>
      <c r="U664" s="153"/>
      <c r="V664" s="153"/>
      <c r="W664" s="153"/>
      <c r="X664" s="153"/>
      <c r="Y664" s="153"/>
      <c r="Z664" s="153"/>
    </row>
    <row r="665" ht="15.75" customHeight="1">
      <c r="A665" s="153"/>
      <c r="B665" s="153"/>
      <c r="C665" s="153"/>
      <c r="D665" s="153"/>
      <c r="E665" s="153"/>
      <c r="F665" s="153"/>
      <c r="G665" s="153"/>
      <c r="H665" s="153"/>
      <c r="I665" s="153"/>
      <c r="J665" s="153"/>
      <c r="K665" s="153"/>
      <c r="L665" s="153"/>
      <c r="M665" s="153"/>
      <c r="N665" s="153"/>
      <c r="O665" s="153"/>
      <c r="P665" s="153"/>
      <c r="Q665" s="153"/>
      <c r="R665" s="153"/>
      <c r="S665" s="153"/>
      <c r="T665" s="153"/>
      <c r="U665" s="153"/>
      <c r="V665" s="153"/>
      <c r="W665" s="153"/>
      <c r="X665" s="153"/>
      <c r="Y665" s="153"/>
      <c r="Z665" s="153"/>
    </row>
    <row r="666" ht="15.75" customHeight="1">
      <c r="A666" s="153"/>
      <c r="B666" s="153"/>
      <c r="C666" s="153"/>
      <c r="D666" s="153"/>
      <c r="E666" s="153"/>
      <c r="F666" s="153"/>
      <c r="G666" s="153"/>
      <c r="H666" s="153"/>
      <c r="I666" s="153"/>
      <c r="J666" s="153"/>
      <c r="K666" s="153"/>
      <c r="L666" s="153"/>
      <c r="M666" s="153"/>
      <c r="N666" s="153"/>
      <c r="O666" s="153"/>
      <c r="P666" s="153"/>
      <c r="Q666" s="153"/>
      <c r="R666" s="153"/>
      <c r="S666" s="153"/>
      <c r="T666" s="153"/>
      <c r="U666" s="153"/>
      <c r="V666" s="153"/>
      <c r="W666" s="153"/>
      <c r="X666" s="153"/>
      <c r="Y666" s="153"/>
      <c r="Z666" s="153"/>
    </row>
    <row r="667" ht="15.75" customHeight="1">
      <c r="A667" s="153"/>
      <c r="B667" s="153"/>
      <c r="C667" s="153"/>
      <c r="D667" s="153"/>
      <c r="E667" s="153"/>
      <c r="F667" s="153"/>
      <c r="G667" s="153"/>
      <c r="H667" s="153"/>
      <c r="I667" s="153"/>
      <c r="J667" s="153"/>
      <c r="K667" s="153"/>
      <c r="L667" s="153"/>
      <c r="M667" s="153"/>
      <c r="N667" s="153"/>
      <c r="O667" s="153"/>
      <c r="P667" s="153"/>
      <c r="Q667" s="153"/>
      <c r="R667" s="153"/>
      <c r="S667" s="153"/>
      <c r="T667" s="153"/>
      <c r="U667" s="153"/>
      <c r="V667" s="153"/>
      <c r="W667" s="153"/>
      <c r="X667" s="153"/>
      <c r="Y667" s="153"/>
      <c r="Z667" s="153"/>
    </row>
    <row r="668" ht="15.75" customHeight="1">
      <c r="A668" s="153"/>
      <c r="B668" s="153"/>
      <c r="C668" s="153"/>
      <c r="D668" s="153"/>
      <c r="E668" s="153"/>
      <c r="F668" s="153"/>
      <c r="G668" s="153"/>
      <c r="H668" s="153"/>
      <c r="I668" s="153"/>
      <c r="J668" s="153"/>
      <c r="K668" s="153"/>
      <c r="L668" s="153"/>
      <c r="M668" s="153"/>
      <c r="N668" s="153"/>
      <c r="O668" s="153"/>
      <c r="P668" s="153"/>
      <c r="Q668" s="153"/>
      <c r="R668" s="153"/>
      <c r="S668" s="153"/>
      <c r="T668" s="153"/>
      <c r="U668" s="153"/>
      <c r="V668" s="153"/>
      <c r="W668" s="153"/>
      <c r="X668" s="153"/>
      <c r="Y668" s="153"/>
      <c r="Z668" s="153"/>
    </row>
    <row r="669" ht="15.75" customHeight="1">
      <c r="A669" s="153"/>
      <c r="B669" s="153"/>
      <c r="C669" s="153"/>
      <c r="D669" s="153"/>
      <c r="E669" s="153"/>
      <c r="F669" s="153"/>
      <c r="G669" s="153"/>
      <c r="H669" s="153"/>
      <c r="I669" s="153"/>
      <c r="J669" s="153"/>
      <c r="K669" s="153"/>
      <c r="L669" s="153"/>
      <c r="M669" s="153"/>
      <c r="N669" s="153"/>
      <c r="O669" s="153"/>
      <c r="P669" s="153"/>
      <c r="Q669" s="153"/>
      <c r="R669" s="153"/>
      <c r="S669" s="153"/>
      <c r="T669" s="153"/>
      <c r="U669" s="153"/>
      <c r="V669" s="153"/>
      <c r="W669" s="153"/>
      <c r="X669" s="153"/>
      <c r="Y669" s="153"/>
      <c r="Z669" s="153"/>
    </row>
    <row r="670" ht="15.75" customHeight="1">
      <c r="A670" s="153"/>
      <c r="B670" s="153"/>
      <c r="C670" s="153"/>
      <c r="D670" s="153"/>
      <c r="E670" s="153"/>
      <c r="F670" s="153"/>
      <c r="G670" s="153"/>
      <c r="H670" s="153"/>
      <c r="I670" s="153"/>
      <c r="J670" s="153"/>
      <c r="K670" s="153"/>
      <c r="L670" s="153"/>
      <c r="M670" s="153"/>
      <c r="N670" s="153"/>
      <c r="O670" s="153"/>
      <c r="P670" s="153"/>
      <c r="Q670" s="153"/>
      <c r="R670" s="153"/>
      <c r="S670" s="153"/>
      <c r="T670" s="153"/>
      <c r="U670" s="153"/>
      <c r="V670" s="153"/>
      <c r="W670" s="153"/>
      <c r="X670" s="153"/>
      <c r="Y670" s="153"/>
      <c r="Z670" s="153"/>
    </row>
    <row r="671" ht="15.75" customHeight="1">
      <c r="A671" s="153"/>
      <c r="B671" s="153"/>
      <c r="C671" s="153"/>
      <c r="D671" s="153"/>
      <c r="E671" s="153"/>
      <c r="F671" s="153"/>
      <c r="G671" s="153"/>
      <c r="H671" s="153"/>
      <c r="I671" s="153"/>
      <c r="J671" s="153"/>
      <c r="K671" s="153"/>
      <c r="L671" s="153"/>
      <c r="M671" s="153"/>
      <c r="N671" s="153"/>
      <c r="O671" s="153"/>
      <c r="P671" s="153"/>
      <c r="Q671" s="153"/>
      <c r="R671" s="153"/>
      <c r="S671" s="153"/>
      <c r="T671" s="153"/>
      <c r="U671" s="153"/>
      <c r="V671" s="153"/>
      <c r="W671" s="153"/>
      <c r="X671" s="153"/>
      <c r="Y671" s="153"/>
      <c r="Z671" s="153"/>
    </row>
    <row r="672" ht="15.75" customHeight="1">
      <c r="A672" s="153"/>
      <c r="B672" s="153"/>
      <c r="C672" s="153"/>
      <c r="D672" s="153"/>
      <c r="E672" s="153"/>
      <c r="F672" s="153"/>
      <c r="G672" s="153"/>
      <c r="H672" s="153"/>
      <c r="I672" s="153"/>
      <c r="J672" s="153"/>
      <c r="K672" s="153"/>
      <c r="L672" s="153"/>
      <c r="M672" s="153"/>
      <c r="N672" s="153"/>
      <c r="O672" s="153"/>
      <c r="P672" s="153"/>
      <c r="Q672" s="153"/>
      <c r="R672" s="153"/>
      <c r="S672" s="153"/>
      <c r="T672" s="153"/>
      <c r="U672" s="153"/>
      <c r="V672" s="153"/>
      <c r="W672" s="153"/>
      <c r="X672" s="153"/>
      <c r="Y672" s="153"/>
      <c r="Z672" s="153"/>
    </row>
    <row r="673" ht="15.75" customHeight="1">
      <c r="A673" s="153"/>
      <c r="B673" s="153"/>
      <c r="C673" s="153"/>
      <c r="D673" s="153"/>
      <c r="E673" s="153"/>
      <c r="F673" s="153"/>
      <c r="G673" s="153"/>
      <c r="H673" s="153"/>
      <c r="I673" s="153"/>
      <c r="J673" s="153"/>
      <c r="K673" s="153"/>
      <c r="L673" s="153"/>
      <c r="M673" s="153"/>
      <c r="N673" s="153"/>
      <c r="O673" s="153"/>
      <c r="P673" s="153"/>
      <c r="Q673" s="153"/>
      <c r="R673" s="153"/>
      <c r="S673" s="153"/>
      <c r="T673" s="153"/>
      <c r="U673" s="153"/>
      <c r="V673" s="153"/>
      <c r="W673" s="153"/>
      <c r="X673" s="153"/>
      <c r="Y673" s="153"/>
      <c r="Z673" s="153"/>
    </row>
    <row r="674" ht="15.75" customHeight="1">
      <c r="A674" s="153"/>
      <c r="B674" s="153"/>
      <c r="C674" s="153"/>
      <c r="D674" s="153"/>
      <c r="E674" s="153"/>
      <c r="F674" s="153"/>
      <c r="G674" s="153"/>
      <c r="H674" s="153"/>
      <c r="I674" s="153"/>
      <c r="J674" s="153"/>
      <c r="K674" s="153"/>
      <c r="L674" s="153"/>
      <c r="M674" s="153"/>
      <c r="N674" s="153"/>
      <c r="O674" s="153"/>
      <c r="P674" s="153"/>
      <c r="Q674" s="153"/>
      <c r="R674" s="153"/>
      <c r="S674" s="153"/>
      <c r="T674" s="153"/>
      <c r="U674" s="153"/>
      <c r="V674" s="153"/>
      <c r="W674" s="153"/>
      <c r="X674" s="153"/>
      <c r="Y674" s="153"/>
      <c r="Z674" s="153"/>
    </row>
    <row r="675" ht="15.75" customHeight="1">
      <c r="A675" s="153"/>
      <c r="B675" s="153"/>
      <c r="C675" s="153"/>
      <c r="D675" s="153"/>
      <c r="E675" s="153"/>
      <c r="F675" s="153"/>
      <c r="G675" s="153"/>
      <c r="H675" s="153"/>
      <c r="I675" s="153"/>
      <c r="J675" s="153"/>
      <c r="K675" s="153"/>
      <c r="L675" s="153"/>
      <c r="M675" s="153"/>
      <c r="N675" s="153"/>
      <c r="O675" s="153"/>
      <c r="P675" s="153"/>
      <c r="Q675" s="153"/>
      <c r="R675" s="153"/>
      <c r="S675" s="153"/>
      <c r="T675" s="153"/>
      <c r="U675" s="153"/>
      <c r="V675" s="153"/>
      <c r="W675" s="153"/>
      <c r="X675" s="153"/>
      <c r="Y675" s="153"/>
      <c r="Z675" s="153"/>
    </row>
    <row r="676" ht="15.75" customHeight="1">
      <c r="A676" s="153"/>
      <c r="B676" s="153"/>
      <c r="C676" s="153"/>
      <c r="D676" s="153"/>
      <c r="E676" s="153"/>
      <c r="F676" s="153"/>
      <c r="G676" s="153"/>
      <c r="H676" s="153"/>
      <c r="I676" s="153"/>
      <c r="J676" s="153"/>
      <c r="K676" s="153"/>
      <c r="L676" s="153"/>
      <c r="M676" s="153"/>
      <c r="N676" s="153"/>
      <c r="O676" s="153"/>
      <c r="P676" s="153"/>
      <c r="Q676" s="153"/>
      <c r="R676" s="153"/>
      <c r="S676" s="153"/>
      <c r="T676" s="153"/>
      <c r="U676" s="153"/>
      <c r="V676" s="153"/>
      <c r="W676" s="153"/>
      <c r="X676" s="153"/>
      <c r="Y676" s="153"/>
      <c r="Z676" s="153"/>
    </row>
    <row r="677" ht="15.75" customHeight="1">
      <c r="A677" s="153"/>
      <c r="B677" s="153"/>
      <c r="C677" s="153"/>
      <c r="D677" s="153"/>
      <c r="E677" s="153"/>
      <c r="F677" s="153"/>
      <c r="G677" s="153"/>
      <c r="H677" s="153"/>
      <c r="I677" s="153"/>
      <c r="J677" s="153"/>
      <c r="K677" s="153"/>
      <c r="L677" s="153"/>
      <c r="M677" s="153"/>
      <c r="N677" s="153"/>
      <c r="O677" s="153"/>
      <c r="P677" s="153"/>
      <c r="Q677" s="153"/>
      <c r="R677" s="153"/>
      <c r="S677" s="153"/>
      <c r="T677" s="153"/>
      <c r="U677" s="153"/>
      <c r="V677" s="153"/>
      <c r="W677" s="153"/>
      <c r="X677" s="153"/>
      <c r="Y677" s="153"/>
      <c r="Z677" s="153"/>
    </row>
    <row r="678" ht="15.75" customHeight="1">
      <c r="A678" s="153"/>
      <c r="B678" s="153"/>
      <c r="C678" s="153"/>
      <c r="D678" s="153"/>
      <c r="E678" s="153"/>
      <c r="F678" s="153"/>
      <c r="G678" s="153"/>
      <c r="H678" s="153"/>
      <c r="I678" s="153"/>
      <c r="J678" s="153"/>
      <c r="K678" s="153"/>
      <c r="L678" s="153"/>
      <c r="M678" s="153"/>
      <c r="N678" s="153"/>
      <c r="O678" s="153"/>
      <c r="P678" s="153"/>
      <c r="Q678" s="153"/>
      <c r="R678" s="153"/>
      <c r="S678" s="153"/>
      <c r="T678" s="153"/>
      <c r="U678" s="153"/>
      <c r="V678" s="153"/>
      <c r="W678" s="153"/>
      <c r="X678" s="153"/>
      <c r="Y678" s="153"/>
      <c r="Z678" s="153"/>
    </row>
    <row r="679" ht="15.75" customHeight="1">
      <c r="A679" s="153"/>
      <c r="B679" s="153"/>
      <c r="C679" s="153"/>
      <c r="D679" s="153"/>
      <c r="E679" s="153"/>
      <c r="F679" s="153"/>
      <c r="G679" s="153"/>
      <c r="H679" s="153"/>
      <c r="I679" s="153"/>
      <c r="J679" s="153"/>
      <c r="K679" s="153"/>
      <c r="L679" s="153"/>
      <c r="M679" s="153"/>
      <c r="N679" s="153"/>
      <c r="O679" s="153"/>
      <c r="P679" s="153"/>
      <c r="Q679" s="153"/>
      <c r="R679" s="153"/>
      <c r="S679" s="153"/>
      <c r="T679" s="153"/>
      <c r="U679" s="153"/>
      <c r="V679" s="153"/>
      <c r="W679" s="153"/>
      <c r="X679" s="153"/>
      <c r="Y679" s="153"/>
      <c r="Z679" s="153"/>
    </row>
    <row r="680" ht="15.75" customHeight="1">
      <c r="A680" s="153"/>
      <c r="B680" s="153"/>
      <c r="C680" s="153"/>
      <c r="D680" s="153"/>
      <c r="E680" s="153"/>
      <c r="F680" s="153"/>
      <c r="G680" s="153"/>
      <c r="H680" s="153"/>
      <c r="I680" s="153"/>
      <c r="J680" s="153"/>
      <c r="K680" s="153"/>
      <c r="L680" s="153"/>
      <c r="M680" s="153"/>
      <c r="N680" s="153"/>
      <c r="O680" s="153"/>
      <c r="P680" s="153"/>
      <c r="Q680" s="153"/>
      <c r="R680" s="153"/>
      <c r="S680" s="153"/>
      <c r="T680" s="153"/>
      <c r="U680" s="153"/>
      <c r="V680" s="153"/>
      <c r="W680" s="153"/>
      <c r="X680" s="153"/>
      <c r="Y680" s="153"/>
      <c r="Z680" s="153"/>
    </row>
    <row r="681" ht="15.75" customHeight="1">
      <c r="A681" s="153"/>
      <c r="B681" s="153"/>
      <c r="C681" s="153"/>
      <c r="D681" s="153"/>
      <c r="E681" s="153"/>
      <c r="F681" s="153"/>
      <c r="G681" s="153"/>
      <c r="H681" s="153"/>
      <c r="I681" s="153"/>
      <c r="J681" s="153"/>
      <c r="K681" s="153"/>
      <c r="L681" s="153"/>
      <c r="M681" s="153"/>
      <c r="N681" s="153"/>
      <c r="O681" s="153"/>
      <c r="P681" s="153"/>
      <c r="Q681" s="153"/>
      <c r="R681" s="153"/>
      <c r="S681" s="153"/>
      <c r="T681" s="153"/>
      <c r="U681" s="153"/>
      <c r="V681" s="153"/>
      <c r="W681" s="153"/>
      <c r="X681" s="153"/>
      <c r="Y681" s="153"/>
      <c r="Z681" s="153"/>
    </row>
    <row r="682" ht="15.75" customHeight="1">
      <c r="A682" s="153"/>
      <c r="B682" s="153"/>
      <c r="C682" s="153"/>
      <c r="D682" s="153"/>
      <c r="E682" s="153"/>
      <c r="F682" s="153"/>
      <c r="G682" s="153"/>
      <c r="H682" s="153"/>
      <c r="I682" s="153"/>
      <c r="J682" s="153"/>
      <c r="K682" s="153"/>
      <c r="L682" s="153"/>
      <c r="M682" s="153"/>
      <c r="N682" s="153"/>
      <c r="O682" s="153"/>
      <c r="P682" s="153"/>
      <c r="Q682" s="153"/>
      <c r="R682" s="153"/>
      <c r="S682" s="153"/>
      <c r="T682" s="153"/>
      <c r="U682" s="153"/>
      <c r="V682" s="153"/>
      <c r="W682" s="153"/>
      <c r="X682" s="153"/>
      <c r="Y682" s="153"/>
      <c r="Z682" s="153"/>
    </row>
    <row r="683" ht="15.75" customHeight="1">
      <c r="A683" s="153"/>
      <c r="B683" s="153"/>
      <c r="C683" s="153"/>
      <c r="D683" s="153"/>
      <c r="E683" s="153"/>
      <c r="F683" s="153"/>
      <c r="G683" s="153"/>
      <c r="H683" s="153"/>
      <c r="I683" s="153"/>
      <c r="J683" s="153"/>
      <c r="K683" s="153"/>
      <c r="L683" s="153"/>
      <c r="M683" s="153"/>
      <c r="N683" s="153"/>
      <c r="O683" s="153"/>
      <c r="P683" s="153"/>
      <c r="Q683" s="153"/>
      <c r="R683" s="153"/>
      <c r="S683" s="153"/>
      <c r="T683" s="153"/>
      <c r="U683" s="153"/>
      <c r="V683" s="153"/>
      <c r="W683" s="153"/>
      <c r="X683" s="153"/>
      <c r="Y683" s="153"/>
      <c r="Z683" s="153"/>
    </row>
    <row r="684" ht="15.75" customHeight="1">
      <c r="A684" s="153"/>
      <c r="B684" s="153"/>
      <c r="C684" s="153"/>
      <c r="D684" s="153"/>
      <c r="E684" s="153"/>
      <c r="F684" s="153"/>
      <c r="G684" s="153"/>
      <c r="H684" s="153"/>
      <c r="I684" s="153"/>
      <c r="J684" s="153"/>
      <c r="K684" s="153"/>
      <c r="L684" s="153"/>
      <c r="M684" s="153"/>
      <c r="N684" s="153"/>
      <c r="O684" s="153"/>
      <c r="P684" s="153"/>
      <c r="Q684" s="153"/>
      <c r="R684" s="153"/>
      <c r="S684" s="153"/>
      <c r="T684" s="153"/>
      <c r="U684" s="153"/>
      <c r="V684" s="153"/>
      <c r="W684" s="153"/>
      <c r="X684" s="153"/>
      <c r="Y684" s="153"/>
      <c r="Z684" s="153"/>
    </row>
    <row r="685" ht="15.75" customHeight="1">
      <c r="A685" s="153"/>
      <c r="B685" s="153"/>
      <c r="C685" s="153"/>
      <c r="D685" s="153"/>
      <c r="E685" s="153"/>
      <c r="F685" s="153"/>
      <c r="G685" s="153"/>
      <c r="H685" s="153"/>
      <c r="I685" s="153"/>
      <c r="J685" s="153"/>
      <c r="K685" s="153"/>
      <c r="L685" s="153"/>
      <c r="M685" s="153"/>
      <c r="N685" s="153"/>
      <c r="O685" s="153"/>
      <c r="P685" s="153"/>
      <c r="Q685" s="153"/>
      <c r="R685" s="153"/>
      <c r="S685" s="153"/>
      <c r="T685" s="153"/>
      <c r="U685" s="153"/>
      <c r="V685" s="153"/>
      <c r="W685" s="153"/>
      <c r="X685" s="153"/>
      <c r="Y685" s="153"/>
      <c r="Z685" s="153"/>
    </row>
    <row r="686" ht="15.75" customHeight="1">
      <c r="A686" s="153"/>
      <c r="B686" s="153"/>
      <c r="C686" s="153"/>
      <c r="D686" s="153"/>
      <c r="E686" s="153"/>
      <c r="F686" s="153"/>
      <c r="G686" s="153"/>
      <c r="H686" s="153"/>
      <c r="I686" s="153"/>
      <c r="J686" s="153"/>
      <c r="K686" s="153"/>
      <c r="L686" s="153"/>
      <c r="M686" s="153"/>
      <c r="N686" s="153"/>
      <c r="O686" s="153"/>
      <c r="P686" s="153"/>
      <c r="Q686" s="153"/>
      <c r="R686" s="153"/>
      <c r="S686" s="153"/>
      <c r="T686" s="153"/>
      <c r="U686" s="153"/>
      <c r="V686" s="153"/>
      <c r="W686" s="153"/>
      <c r="X686" s="153"/>
      <c r="Y686" s="153"/>
      <c r="Z686" s="153"/>
    </row>
    <row r="687" ht="15.75" customHeight="1">
      <c r="A687" s="153"/>
      <c r="B687" s="153"/>
      <c r="C687" s="153"/>
      <c r="D687" s="153"/>
      <c r="E687" s="153"/>
      <c r="F687" s="153"/>
      <c r="G687" s="153"/>
      <c r="H687" s="153"/>
      <c r="I687" s="153"/>
      <c r="J687" s="153"/>
      <c r="K687" s="153"/>
      <c r="L687" s="153"/>
      <c r="M687" s="153"/>
      <c r="N687" s="153"/>
      <c r="O687" s="153"/>
      <c r="P687" s="153"/>
      <c r="Q687" s="153"/>
      <c r="R687" s="153"/>
      <c r="S687" s="153"/>
      <c r="T687" s="153"/>
      <c r="U687" s="153"/>
      <c r="V687" s="153"/>
      <c r="W687" s="153"/>
      <c r="X687" s="153"/>
      <c r="Y687" s="153"/>
      <c r="Z687" s="153"/>
    </row>
    <row r="688" ht="15.75" customHeight="1">
      <c r="A688" s="153"/>
      <c r="B688" s="153"/>
      <c r="C688" s="153"/>
      <c r="D688" s="153"/>
      <c r="E688" s="153"/>
      <c r="F688" s="153"/>
      <c r="G688" s="153"/>
      <c r="H688" s="153"/>
      <c r="I688" s="153"/>
      <c r="J688" s="153"/>
      <c r="K688" s="153"/>
      <c r="L688" s="153"/>
      <c r="M688" s="153"/>
      <c r="N688" s="153"/>
      <c r="O688" s="153"/>
      <c r="P688" s="153"/>
      <c r="Q688" s="153"/>
      <c r="R688" s="153"/>
      <c r="S688" s="153"/>
      <c r="T688" s="153"/>
      <c r="U688" s="153"/>
      <c r="V688" s="153"/>
      <c r="W688" s="153"/>
      <c r="X688" s="153"/>
      <c r="Y688" s="153"/>
      <c r="Z688" s="153"/>
    </row>
    <row r="689" ht="15.75" customHeight="1">
      <c r="A689" s="153"/>
      <c r="B689" s="153"/>
      <c r="C689" s="153"/>
      <c r="D689" s="153"/>
      <c r="E689" s="153"/>
      <c r="F689" s="153"/>
      <c r="G689" s="153"/>
      <c r="H689" s="153"/>
      <c r="I689" s="153"/>
      <c r="J689" s="153"/>
      <c r="K689" s="153"/>
      <c r="L689" s="153"/>
      <c r="M689" s="153"/>
      <c r="N689" s="153"/>
      <c r="O689" s="153"/>
      <c r="P689" s="153"/>
      <c r="Q689" s="153"/>
      <c r="R689" s="153"/>
      <c r="S689" s="153"/>
      <c r="T689" s="153"/>
      <c r="U689" s="153"/>
      <c r="V689" s="153"/>
      <c r="W689" s="153"/>
      <c r="X689" s="153"/>
      <c r="Y689" s="153"/>
      <c r="Z689" s="153"/>
    </row>
    <row r="690" ht="15.75" customHeight="1">
      <c r="A690" s="153"/>
      <c r="B690" s="153"/>
      <c r="C690" s="153"/>
      <c r="D690" s="153"/>
      <c r="E690" s="153"/>
      <c r="F690" s="153"/>
      <c r="G690" s="153"/>
      <c r="H690" s="153"/>
      <c r="I690" s="153"/>
      <c r="J690" s="153"/>
      <c r="K690" s="153"/>
      <c r="L690" s="153"/>
      <c r="M690" s="153"/>
      <c r="N690" s="153"/>
      <c r="O690" s="153"/>
      <c r="P690" s="153"/>
      <c r="Q690" s="153"/>
      <c r="R690" s="153"/>
      <c r="S690" s="153"/>
      <c r="T690" s="153"/>
      <c r="U690" s="153"/>
      <c r="V690" s="153"/>
      <c r="W690" s="153"/>
      <c r="X690" s="153"/>
      <c r="Y690" s="153"/>
      <c r="Z690" s="153"/>
    </row>
    <row r="691" ht="15.75" customHeight="1">
      <c r="A691" s="153"/>
      <c r="B691" s="153"/>
      <c r="C691" s="153"/>
      <c r="D691" s="153"/>
      <c r="E691" s="153"/>
      <c r="F691" s="153"/>
      <c r="G691" s="153"/>
      <c r="H691" s="153"/>
      <c r="I691" s="153"/>
      <c r="J691" s="153"/>
      <c r="K691" s="153"/>
      <c r="L691" s="153"/>
      <c r="M691" s="153"/>
      <c r="N691" s="153"/>
      <c r="O691" s="153"/>
      <c r="P691" s="153"/>
      <c r="Q691" s="153"/>
      <c r="R691" s="153"/>
      <c r="S691" s="153"/>
      <c r="T691" s="153"/>
      <c r="U691" s="153"/>
      <c r="V691" s="153"/>
      <c r="W691" s="153"/>
      <c r="X691" s="153"/>
      <c r="Y691" s="153"/>
      <c r="Z691" s="153"/>
    </row>
    <row r="692" ht="15.75" customHeight="1">
      <c r="A692" s="153"/>
      <c r="B692" s="153"/>
      <c r="C692" s="153"/>
      <c r="D692" s="153"/>
      <c r="E692" s="153"/>
      <c r="F692" s="153"/>
      <c r="G692" s="153"/>
      <c r="H692" s="153"/>
      <c r="I692" s="153"/>
      <c r="J692" s="153"/>
      <c r="K692" s="153"/>
      <c r="L692" s="153"/>
      <c r="M692" s="153"/>
      <c r="N692" s="153"/>
      <c r="O692" s="153"/>
      <c r="P692" s="153"/>
      <c r="Q692" s="153"/>
      <c r="R692" s="153"/>
      <c r="S692" s="153"/>
      <c r="T692" s="153"/>
      <c r="U692" s="153"/>
      <c r="V692" s="153"/>
      <c r="W692" s="153"/>
      <c r="X692" s="153"/>
      <c r="Y692" s="153"/>
      <c r="Z692" s="153"/>
    </row>
    <row r="693" ht="15.75" customHeight="1">
      <c r="A693" s="153"/>
      <c r="B693" s="153"/>
      <c r="C693" s="153"/>
      <c r="D693" s="153"/>
      <c r="E693" s="153"/>
      <c r="F693" s="153"/>
      <c r="G693" s="153"/>
      <c r="H693" s="153"/>
      <c r="I693" s="153"/>
      <c r="J693" s="153"/>
      <c r="K693" s="153"/>
      <c r="L693" s="153"/>
      <c r="M693" s="153"/>
      <c r="N693" s="153"/>
      <c r="O693" s="153"/>
      <c r="P693" s="153"/>
      <c r="Q693" s="153"/>
      <c r="R693" s="153"/>
      <c r="S693" s="153"/>
      <c r="T693" s="153"/>
      <c r="U693" s="153"/>
      <c r="V693" s="153"/>
      <c r="W693" s="153"/>
      <c r="X693" s="153"/>
      <c r="Y693" s="153"/>
      <c r="Z693" s="153"/>
    </row>
    <row r="694" ht="15.75" customHeight="1">
      <c r="A694" s="153"/>
      <c r="B694" s="153"/>
      <c r="C694" s="153"/>
      <c r="D694" s="153"/>
      <c r="E694" s="153"/>
      <c r="F694" s="153"/>
      <c r="G694" s="153"/>
      <c r="H694" s="153"/>
      <c r="I694" s="153"/>
      <c r="J694" s="153"/>
      <c r="K694" s="153"/>
      <c r="L694" s="153"/>
      <c r="M694" s="153"/>
      <c r="N694" s="153"/>
      <c r="O694" s="153"/>
      <c r="P694" s="153"/>
      <c r="Q694" s="153"/>
      <c r="R694" s="153"/>
      <c r="S694" s="153"/>
      <c r="T694" s="153"/>
      <c r="U694" s="153"/>
      <c r="V694" s="153"/>
      <c r="W694" s="153"/>
      <c r="X694" s="153"/>
      <c r="Y694" s="153"/>
      <c r="Z694" s="153"/>
    </row>
    <row r="695" ht="15.75" customHeight="1">
      <c r="A695" s="153"/>
      <c r="B695" s="153"/>
      <c r="C695" s="153"/>
      <c r="D695" s="153"/>
      <c r="E695" s="153"/>
      <c r="F695" s="153"/>
      <c r="G695" s="153"/>
      <c r="H695" s="153"/>
      <c r="I695" s="153"/>
      <c r="J695" s="153"/>
      <c r="K695" s="153"/>
      <c r="L695" s="153"/>
      <c r="M695" s="153"/>
      <c r="N695" s="153"/>
      <c r="O695" s="153"/>
      <c r="P695" s="153"/>
      <c r="Q695" s="153"/>
      <c r="R695" s="153"/>
      <c r="S695" s="153"/>
      <c r="T695" s="153"/>
      <c r="U695" s="153"/>
      <c r="V695" s="153"/>
      <c r="W695" s="153"/>
      <c r="X695" s="153"/>
      <c r="Y695" s="153"/>
      <c r="Z695" s="153"/>
    </row>
    <row r="696" ht="15.75" customHeight="1">
      <c r="A696" s="153"/>
      <c r="B696" s="153"/>
      <c r="C696" s="153"/>
      <c r="D696" s="153"/>
      <c r="E696" s="153"/>
      <c r="F696" s="153"/>
      <c r="G696" s="153"/>
      <c r="H696" s="153"/>
      <c r="I696" s="153"/>
      <c r="J696" s="153"/>
      <c r="K696" s="153"/>
      <c r="L696" s="153"/>
      <c r="M696" s="153"/>
      <c r="N696" s="153"/>
      <c r="O696" s="153"/>
      <c r="P696" s="153"/>
      <c r="Q696" s="153"/>
      <c r="R696" s="153"/>
      <c r="S696" s="153"/>
      <c r="T696" s="153"/>
      <c r="U696" s="153"/>
      <c r="V696" s="153"/>
      <c r="W696" s="153"/>
      <c r="X696" s="153"/>
      <c r="Y696" s="153"/>
      <c r="Z696" s="153"/>
    </row>
    <row r="697" ht="15.75" customHeight="1">
      <c r="A697" s="153"/>
      <c r="B697" s="153"/>
      <c r="C697" s="153"/>
      <c r="D697" s="153"/>
      <c r="E697" s="153"/>
      <c r="F697" s="153"/>
      <c r="G697" s="153"/>
      <c r="H697" s="153"/>
      <c r="I697" s="153"/>
      <c r="J697" s="153"/>
      <c r="K697" s="153"/>
      <c r="L697" s="153"/>
      <c r="M697" s="153"/>
      <c r="N697" s="153"/>
      <c r="O697" s="153"/>
      <c r="P697" s="153"/>
      <c r="Q697" s="153"/>
      <c r="R697" s="153"/>
      <c r="S697" s="153"/>
      <c r="T697" s="153"/>
      <c r="U697" s="153"/>
      <c r="V697" s="153"/>
      <c r="W697" s="153"/>
      <c r="X697" s="153"/>
      <c r="Y697" s="153"/>
      <c r="Z697" s="153"/>
    </row>
    <row r="698" ht="15.75" customHeight="1">
      <c r="A698" s="153"/>
      <c r="B698" s="153"/>
      <c r="C698" s="153"/>
      <c r="D698" s="153"/>
      <c r="E698" s="153"/>
      <c r="F698" s="153"/>
      <c r="G698" s="153"/>
      <c r="H698" s="153"/>
      <c r="I698" s="153"/>
      <c r="J698" s="153"/>
      <c r="K698" s="153"/>
      <c r="L698" s="153"/>
      <c r="M698" s="153"/>
      <c r="N698" s="153"/>
      <c r="O698" s="153"/>
      <c r="P698" s="153"/>
      <c r="Q698" s="153"/>
      <c r="R698" s="153"/>
      <c r="S698" s="153"/>
      <c r="T698" s="153"/>
      <c r="U698" s="153"/>
      <c r="V698" s="153"/>
      <c r="W698" s="153"/>
      <c r="X698" s="153"/>
      <c r="Y698" s="153"/>
      <c r="Z698" s="153"/>
    </row>
    <row r="699" ht="15.75" customHeight="1">
      <c r="A699" s="153"/>
      <c r="B699" s="153"/>
      <c r="C699" s="153"/>
      <c r="D699" s="153"/>
      <c r="E699" s="153"/>
      <c r="F699" s="153"/>
      <c r="G699" s="153"/>
      <c r="H699" s="153"/>
      <c r="I699" s="153"/>
      <c r="J699" s="153"/>
      <c r="K699" s="153"/>
      <c r="L699" s="153"/>
      <c r="M699" s="153"/>
      <c r="N699" s="153"/>
      <c r="O699" s="153"/>
      <c r="P699" s="153"/>
      <c r="Q699" s="153"/>
      <c r="R699" s="153"/>
      <c r="S699" s="153"/>
      <c r="T699" s="153"/>
      <c r="U699" s="153"/>
      <c r="V699" s="153"/>
      <c r="W699" s="153"/>
      <c r="X699" s="153"/>
      <c r="Y699" s="153"/>
      <c r="Z699" s="153"/>
    </row>
    <row r="700" ht="15.75" customHeight="1">
      <c r="A700" s="153"/>
      <c r="B700" s="153"/>
      <c r="C700" s="153"/>
      <c r="D700" s="153"/>
      <c r="E700" s="153"/>
      <c r="F700" s="153"/>
      <c r="G700" s="153"/>
      <c r="H700" s="153"/>
      <c r="I700" s="153"/>
      <c r="J700" s="153"/>
      <c r="K700" s="153"/>
      <c r="L700" s="153"/>
      <c r="M700" s="153"/>
      <c r="N700" s="153"/>
      <c r="O700" s="153"/>
      <c r="P700" s="153"/>
      <c r="Q700" s="153"/>
      <c r="R700" s="153"/>
      <c r="S700" s="153"/>
      <c r="T700" s="153"/>
      <c r="U700" s="153"/>
      <c r="V700" s="153"/>
      <c r="W700" s="153"/>
      <c r="X700" s="153"/>
      <c r="Y700" s="153"/>
      <c r="Z700" s="153"/>
    </row>
    <row r="701" ht="15.75" customHeight="1">
      <c r="A701" s="153"/>
      <c r="B701" s="153"/>
      <c r="C701" s="153"/>
      <c r="D701" s="153"/>
      <c r="E701" s="153"/>
      <c r="F701" s="153"/>
      <c r="G701" s="153"/>
      <c r="H701" s="153"/>
      <c r="I701" s="153"/>
      <c r="J701" s="153"/>
      <c r="K701" s="153"/>
      <c r="L701" s="153"/>
      <c r="M701" s="153"/>
      <c r="N701" s="153"/>
      <c r="O701" s="153"/>
      <c r="P701" s="153"/>
      <c r="Q701" s="153"/>
      <c r="R701" s="153"/>
      <c r="S701" s="153"/>
      <c r="T701" s="153"/>
      <c r="U701" s="153"/>
      <c r="V701" s="153"/>
      <c r="W701" s="153"/>
      <c r="X701" s="153"/>
      <c r="Y701" s="153"/>
      <c r="Z701" s="153"/>
    </row>
    <row r="702" ht="15.75" customHeight="1">
      <c r="A702" s="153"/>
      <c r="B702" s="153"/>
      <c r="C702" s="153"/>
      <c r="D702" s="153"/>
      <c r="E702" s="153"/>
      <c r="F702" s="153"/>
      <c r="G702" s="153"/>
      <c r="H702" s="153"/>
      <c r="I702" s="153"/>
      <c r="J702" s="153"/>
      <c r="K702" s="153"/>
      <c r="L702" s="153"/>
      <c r="M702" s="153"/>
      <c r="N702" s="153"/>
      <c r="O702" s="153"/>
      <c r="P702" s="153"/>
      <c r="Q702" s="153"/>
      <c r="R702" s="153"/>
      <c r="S702" s="153"/>
      <c r="T702" s="153"/>
      <c r="U702" s="153"/>
      <c r="V702" s="153"/>
      <c r="W702" s="153"/>
      <c r="X702" s="153"/>
      <c r="Y702" s="153"/>
      <c r="Z702" s="153"/>
    </row>
    <row r="703" ht="15.75" customHeight="1">
      <c r="A703" s="153"/>
      <c r="B703" s="153"/>
      <c r="C703" s="153"/>
      <c r="D703" s="153"/>
      <c r="E703" s="153"/>
      <c r="F703" s="153"/>
      <c r="G703" s="153"/>
      <c r="H703" s="153"/>
      <c r="I703" s="153"/>
      <c r="J703" s="153"/>
      <c r="K703" s="153"/>
      <c r="L703" s="153"/>
      <c r="M703" s="153"/>
      <c r="N703" s="153"/>
      <c r="O703" s="153"/>
      <c r="P703" s="153"/>
      <c r="Q703" s="153"/>
      <c r="R703" s="153"/>
      <c r="S703" s="153"/>
      <c r="T703" s="153"/>
      <c r="U703" s="153"/>
      <c r="V703" s="153"/>
      <c r="W703" s="153"/>
      <c r="X703" s="153"/>
      <c r="Y703" s="153"/>
      <c r="Z703" s="153"/>
    </row>
    <row r="704" ht="15.75" customHeight="1">
      <c r="A704" s="153"/>
      <c r="B704" s="153"/>
      <c r="C704" s="153"/>
      <c r="D704" s="153"/>
      <c r="E704" s="153"/>
      <c r="F704" s="153"/>
      <c r="G704" s="153"/>
      <c r="H704" s="153"/>
      <c r="I704" s="153"/>
      <c r="J704" s="153"/>
      <c r="K704" s="153"/>
      <c r="L704" s="153"/>
      <c r="M704" s="153"/>
      <c r="N704" s="153"/>
      <c r="O704" s="153"/>
      <c r="P704" s="153"/>
      <c r="Q704" s="153"/>
      <c r="R704" s="153"/>
      <c r="S704" s="153"/>
      <c r="T704" s="153"/>
      <c r="U704" s="153"/>
      <c r="V704" s="153"/>
      <c r="W704" s="153"/>
      <c r="X704" s="153"/>
      <c r="Y704" s="153"/>
      <c r="Z704" s="153"/>
    </row>
    <row r="705" ht="15.75" customHeight="1">
      <c r="A705" s="153"/>
      <c r="B705" s="153"/>
      <c r="C705" s="153"/>
      <c r="D705" s="153"/>
      <c r="E705" s="153"/>
      <c r="F705" s="153"/>
      <c r="G705" s="153"/>
      <c r="H705" s="153"/>
      <c r="I705" s="153"/>
      <c r="J705" s="153"/>
      <c r="K705" s="153"/>
      <c r="L705" s="153"/>
      <c r="M705" s="153"/>
      <c r="N705" s="153"/>
      <c r="O705" s="153"/>
      <c r="P705" s="153"/>
      <c r="Q705" s="153"/>
      <c r="R705" s="153"/>
      <c r="S705" s="153"/>
      <c r="T705" s="153"/>
      <c r="U705" s="153"/>
      <c r="V705" s="153"/>
      <c r="W705" s="153"/>
      <c r="X705" s="153"/>
      <c r="Y705" s="153"/>
      <c r="Z705" s="153"/>
    </row>
    <row r="706" ht="15.75" customHeight="1">
      <c r="A706" s="153"/>
      <c r="B706" s="153"/>
      <c r="C706" s="153"/>
      <c r="D706" s="153"/>
      <c r="E706" s="153"/>
      <c r="F706" s="153"/>
      <c r="G706" s="153"/>
      <c r="H706" s="153"/>
      <c r="I706" s="153"/>
      <c r="J706" s="153"/>
      <c r="K706" s="153"/>
      <c r="L706" s="153"/>
      <c r="M706" s="153"/>
      <c r="N706" s="153"/>
      <c r="O706" s="153"/>
      <c r="P706" s="153"/>
      <c r="Q706" s="153"/>
      <c r="R706" s="153"/>
      <c r="S706" s="153"/>
      <c r="T706" s="153"/>
      <c r="U706" s="153"/>
      <c r="V706" s="153"/>
      <c r="W706" s="153"/>
      <c r="X706" s="153"/>
      <c r="Y706" s="153"/>
      <c r="Z706" s="153"/>
    </row>
    <row r="707" ht="15.75" customHeight="1">
      <c r="A707" s="153"/>
      <c r="B707" s="153"/>
      <c r="C707" s="153"/>
      <c r="D707" s="153"/>
      <c r="E707" s="153"/>
      <c r="F707" s="153"/>
      <c r="G707" s="153"/>
      <c r="H707" s="153"/>
      <c r="I707" s="153"/>
      <c r="J707" s="153"/>
      <c r="K707" s="153"/>
      <c r="L707" s="153"/>
      <c r="M707" s="153"/>
      <c r="N707" s="153"/>
      <c r="O707" s="153"/>
      <c r="P707" s="153"/>
      <c r="Q707" s="153"/>
      <c r="R707" s="153"/>
      <c r="S707" s="153"/>
      <c r="T707" s="153"/>
      <c r="U707" s="153"/>
      <c r="V707" s="153"/>
      <c r="W707" s="153"/>
      <c r="X707" s="153"/>
      <c r="Y707" s="153"/>
      <c r="Z707" s="153"/>
    </row>
    <row r="708" ht="15.75" customHeight="1">
      <c r="A708" s="153"/>
      <c r="B708" s="153"/>
      <c r="C708" s="153"/>
      <c r="D708" s="153"/>
      <c r="E708" s="153"/>
      <c r="F708" s="153"/>
      <c r="G708" s="153"/>
      <c r="H708" s="153"/>
      <c r="I708" s="153"/>
      <c r="J708" s="153"/>
      <c r="K708" s="153"/>
      <c r="L708" s="153"/>
      <c r="M708" s="153"/>
      <c r="N708" s="153"/>
      <c r="O708" s="153"/>
      <c r="P708" s="153"/>
      <c r="Q708" s="153"/>
      <c r="R708" s="153"/>
      <c r="S708" s="153"/>
      <c r="T708" s="153"/>
      <c r="U708" s="153"/>
      <c r="V708" s="153"/>
      <c r="W708" s="153"/>
      <c r="X708" s="153"/>
      <c r="Y708" s="153"/>
      <c r="Z708" s="153"/>
    </row>
    <row r="709" ht="15.75" customHeight="1">
      <c r="A709" s="153"/>
      <c r="B709" s="153"/>
      <c r="C709" s="153"/>
      <c r="D709" s="153"/>
      <c r="E709" s="153"/>
      <c r="F709" s="153"/>
      <c r="G709" s="153"/>
      <c r="H709" s="153"/>
      <c r="I709" s="153"/>
      <c r="J709" s="153"/>
      <c r="K709" s="153"/>
      <c r="L709" s="153"/>
      <c r="M709" s="153"/>
      <c r="N709" s="153"/>
      <c r="O709" s="153"/>
      <c r="P709" s="153"/>
      <c r="Q709" s="153"/>
      <c r="R709" s="153"/>
      <c r="S709" s="153"/>
      <c r="T709" s="153"/>
      <c r="U709" s="153"/>
      <c r="V709" s="153"/>
      <c r="W709" s="153"/>
      <c r="X709" s="153"/>
      <c r="Y709" s="153"/>
      <c r="Z709" s="153"/>
    </row>
    <row r="710" ht="15.75" customHeight="1">
      <c r="A710" s="153"/>
      <c r="B710" s="153"/>
      <c r="C710" s="153"/>
      <c r="D710" s="153"/>
      <c r="E710" s="153"/>
      <c r="F710" s="153"/>
      <c r="G710" s="153"/>
      <c r="H710" s="153"/>
      <c r="I710" s="153"/>
      <c r="J710" s="153"/>
      <c r="K710" s="153"/>
      <c r="L710" s="153"/>
      <c r="M710" s="153"/>
      <c r="N710" s="153"/>
      <c r="O710" s="153"/>
      <c r="P710" s="153"/>
      <c r="Q710" s="153"/>
      <c r="R710" s="153"/>
      <c r="S710" s="153"/>
      <c r="T710" s="153"/>
      <c r="U710" s="153"/>
      <c r="V710" s="153"/>
      <c r="W710" s="153"/>
      <c r="X710" s="153"/>
      <c r="Y710" s="153"/>
      <c r="Z710" s="153"/>
    </row>
    <row r="711" ht="15.75" customHeight="1">
      <c r="A711" s="153"/>
      <c r="B711" s="153"/>
      <c r="C711" s="153"/>
      <c r="D711" s="153"/>
      <c r="E711" s="153"/>
      <c r="F711" s="153"/>
      <c r="G711" s="153"/>
      <c r="H711" s="153"/>
      <c r="I711" s="153"/>
      <c r="J711" s="153"/>
      <c r="K711" s="153"/>
      <c r="L711" s="153"/>
      <c r="M711" s="153"/>
      <c r="N711" s="153"/>
      <c r="O711" s="153"/>
      <c r="P711" s="153"/>
      <c r="Q711" s="153"/>
      <c r="R711" s="153"/>
      <c r="S711" s="153"/>
      <c r="T711" s="153"/>
      <c r="U711" s="153"/>
      <c r="V711" s="153"/>
      <c r="W711" s="153"/>
      <c r="X711" s="153"/>
      <c r="Y711" s="153"/>
      <c r="Z711" s="153"/>
    </row>
    <row r="712" ht="15.75" customHeight="1">
      <c r="A712" s="153"/>
      <c r="B712" s="153"/>
      <c r="C712" s="153"/>
      <c r="D712" s="153"/>
      <c r="E712" s="153"/>
      <c r="F712" s="153"/>
      <c r="G712" s="153"/>
      <c r="H712" s="153"/>
      <c r="I712" s="153"/>
      <c r="J712" s="153"/>
      <c r="K712" s="153"/>
      <c r="L712" s="153"/>
      <c r="M712" s="153"/>
      <c r="N712" s="153"/>
      <c r="O712" s="153"/>
      <c r="P712" s="153"/>
      <c r="Q712" s="153"/>
      <c r="R712" s="153"/>
      <c r="S712" s="153"/>
      <c r="T712" s="153"/>
      <c r="U712" s="153"/>
      <c r="V712" s="153"/>
      <c r="W712" s="153"/>
      <c r="X712" s="153"/>
      <c r="Y712" s="153"/>
      <c r="Z712" s="153"/>
    </row>
    <row r="713" ht="15.75" customHeight="1">
      <c r="A713" s="153"/>
      <c r="B713" s="153"/>
      <c r="C713" s="153"/>
      <c r="D713" s="153"/>
      <c r="E713" s="153"/>
      <c r="F713" s="153"/>
      <c r="G713" s="153"/>
      <c r="H713" s="153"/>
      <c r="I713" s="153"/>
      <c r="J713" s="153"/>
      <c r="K713" s="153"/>
      <c r="L713" s="153"/>
      <c r="M713" s="153"/>
      <c r="N713" s="153"/>
      <c r="O713" s="153"/>
      <c r="P713" s="153"/>
      <c r="Q713" s="153"/>
      <c r="R713" s="153"/>
      <c r="S713" s="153"/>
      <c r="T713" s="153"/>
      <c r="U713" s="153"/>
      <c r="V713" s="153"/>
      <c r="W713" s="153"/>
      <c r="X713" s="153"/>
      <c r="Y713" s="153"/>
      <c r="Z713" s="153"/>
    </row>
    <row r="714" ht="15.75" customHeight="1">
      <c r="A714" s="153"/>
      <c r="B714" s="153"/>
      <c r="C714" s="153"/>
      <c r="D714" s="153"/>
      <c r="E714" s="153"/>
      <c r="F714" s="153"/>
      <c r="G714" s="153"/>
      <c r="H714" s="153"/>
      <c r="I714" s="153"/>
      <c r="J714" s="153"/>
      <c r="K714" s="153"/>
      <c r="L714" s="153"/>
      <c r="M714" s="153"/>
      <c r="N714" s="153"/>
      <c r="O714" s="153"/>
      <c r="P714" s="153"/>
      <c r="Q714" s="153"/>
      <c r="R714" s="153"/>
      <c r="S714" s="153"/>
      <c r="T714" s="153"/>
      <c r="U714" s="153"/>
      <c r="V714" s="153"/>
      <c r="W714" s="153"/>
      <c r="X714" s="153"/>
      <c r="Y714" s="153"/>
      <c r="Z714" s="153"/>
    </row>
    <row r="715" ht="15.75" customHeight="1">
      <c r="A715" s="153"/>
      <c r="B715" s="153"/>
      <c r="C715" s="153"/>
      <c r="D715" s="153"/>
      <c r="E715" s="153"/>
      <c r="F715" s="153"/>
      <c r="G715" s="153"/>
      <c r="H715" s="153"/>
      <c r="I715" s="153"/>
      <c r="J715" s="153"/>
      <c r="K715" s="153"/>
      <c r="L715" s="153"/>
      <c r="M715" s="153"/>
      <c r="N715" s="153"/>
      <c r="O715" s="153"/>
      <c r="P715" s="153"/>
      <c r="Q715" s="153"/>
      <c r="R715" s="153"/>
      <c r="S715" s="153"/>
      <c r="T715" s="153"/>
      <c r="U715" s="153"/>
      <c r="V715" s="153"/>
      <c r="W715" s="153"/>
      <c r="X715" s="153"/>
      <c r="Y715" s="153"/>
      <c r="Z715" s="153"/>
    </row>
    <row r="716" ht="15.75" customHeight="1">
      <c r="A716" s="153"/>
      <c r="B716" s="153"/>
      <c r="C716" s="153"/>
      <c r="D716" s="153"/>
      <c r="E716" s="153"/>
      <c r="F716" s="153"/>
      <c r="G716" s="153"/>
      <c r="H716" s="153"/>
      <c r="I716" s="153"/>
      <c r="J716" s="153"/>
      <c r="K716" s="153"/>
      <c r="L716" s="153"/>
      <c r="M716" s="153"/>
      <c r="N716" s="153"/>
      <c r="O716" s="153"/>
      <c r="P716" s="153"/>
      <c r="Q716" s="153"/>
      <c r="R716" s="153"/>
      <c r="S716" s="153"/>
      <c r="T716" s="153"/>
      <c r="U716" s="153"/>
      <c r="V716" s="153"/>
      <c r="W716" s="153"/>
      <c r="X716" s="153"/>
      <c r="Y716" s="153"/>
      <c r="Z716" s="153"/>
    </row>
    <row r="717" ht="15.75" customHeight="1">
      <c r="A717" s="153"/>
      <c r="B717" s="153"/>
      <c r="C717" s="153"/>
      <c r="D717" s="153"/>
      <c r="E717" s="153"/>
      <c r="F717" s="153"/>
      <c r="G717" s="153"/>
      <c r="H717" s="153"/>
      <c r="I717" s="153"/>
      <c r="J717" s="153"/>
      <c r="K717" s="153"/>
      <c r="L717" s="153"/>
      <c r="M717" s="153"/>
      <c r="N717" s="153"/>
      <c r="O717" s="153"/>
      <c r="P717" s="153"/>
      <c r="Q717" s="153"/>
      <c r="R717" s="153"/>
      <c r="S717" s="153"/>
      <c r="T717" s="153"/>
      <c r="U717" s="153"/>
      <c r="V717" s="153"/>
      <c r="W717" s="153"/>
      <c r="X717" s="153"/>
      <c r="Y717" s="153"/>
      <c r="Z717" s="153"/>
    </row>
    <row r="718" ht="15.75" customHeight="1">
      <c r="A718" s="153"/>
      <c r="B718" s="153"/>
      <c r="C718" s="153"/>
      <c r="D718" s="153"/>
      <c r="E718" s="153"/>
      <c r="F718" s="153"/>
      <c r="G718" s="153"/>
      <c r="H718" s="153"/>
      <c r="I718" s="153"/>
      <c r="J718" s="153"/>
      <c r="K718" s="153"/>
      <c r="L718" s="153"/>
      <c r="M718" s="153"/>
      <c r="N718" s="153"/>
      <c r="O718" s="153"/>
      <c r="P718" s="153"/>
      <c r="Q718" s="153"/>
      <c r="R718" s="153"/>
      <c r="S718" s="153"/>
      <c r="T718" s="153"/>
      <c r="U718" s="153"/>
      <c r="V718" s="153"/>
      <c r="W718" s="153"/>
      <c r="X718" s="153"/>
      <c r="Y718" s="153"/>
      <c r="Z718" s="153"/>
    </row>
    <row r="719" ht="15.75" customHeight="1">
      <c r="A719" s="153"/>
      <c r="B719" s="153"/>
      <c r="C719" s="153"/>
      <c r="D719" s="153"/>
      <c r="E719" s="153"/>
      <c r="F719" s="153"/>
      <c r="G719" s="153"/>
      <c r="H719" s="153"/>
      <c r="I719" s="153"/>
      <c r="J719" s="153"/>
      <c r="K719" s="153"/>
      <c r="L719" s="153"/>
      <c r="M719" s="153"/>
      <c r="N719" s="153"/>
      <c r="O719" s="153"/>
      <c r="P719" s="153"/>
      <c r="Q719" s="153"/>
      <c r="R719" s="153"/>
      <c r="S719" s="153"/>
      <c r="T719" s="153"/>
      <c r="U719" s="153"/>
      <c r="V719" s="153"/>
      <c r="W719" s="153"/>
      <c r="X719" s="153"/>
      <c r="Y719" s="153"/>
      <c r="Z719" s="153"/>
    </row>
    <row r="720" ht="15.75" customHeight="1">
      <c r="A720" s="153"/>
      <c r="B720" s="153"/>
      <c r="C720" s="153"/>
      <c r="D720" s="153"/>
      <c r="E720" s="153"/>
      <c r="F720" s="153"/>
      <c r="G720" s="153"/>
      <c r="H720" s="153"/>
      <c r="I720" s="153"/>
      <c r="J720" s="153"/>
      <c r="K720" s="153"/>
      <c r="L720" s="153"/>
      <c r="M720" s="153"/>
      <c r="N720" s="153"/>
      <c r="O720" s="153"/>
      <c r="P720" s="153"/>
      <c r="Q720" s="153"/>
      <c r="R720" s="153"/>
      <c r="S720" s="153"/>
      <c r="T720" s="153"/>
      <c r="U720" s="153"/>
      <c r="V720" s="153"/>
      <c r="W720" s="153"/>
      <c r="X720" s="153"/>
      <c r="Y720" s="153"/>
      <c r="Z720" s="153"/>
    </row>
    <row r="721" ht="15.75" customHeight="1">
      <c r="A721" s="153"/>
      <c r="B721" s="153"/>
      <c r="C721" s="153"/>
      <c r="D721" s="153"/>
      <c r="E721" s="153"/>
      <c r="F721" s="153"/>
      <c r="G721" s="153"/>
      <c r="H721" s="153"/>
      <c r="I721" s="153"/>
      <c r="J721" s="153"/>
      <c r="K721" s="153"/>
      <c r="L721" s="153"/>
      <c r="M721" s="153"/>
      <c r="N721" s="153"/>
      <c r="O721" s="153"/>
      <c r="P721" s="153"/>
      <c r="Q721" s="153"/>
      <c r="R721" s="153"/>
      <c r="S721" s="153"/>
      <c r="T721" s="153"/>
      <c r="U721" s="153"/>
      <c r="V721" s="153"/>
      <c r="W721" s="153"/>
      <c r="X721" s="153"/>
      <c r="Y721" s="153"/>
      <c r="Z721" s="153"/>
    </row>
    <row r="722" ht="15.75" customHeight="1">
      <c r="A722" s="153"/>
      <c r="B722" s="153"/>
      <c r="C722" s="153"/>
      <c r="D722" s="153"/>
      <c r="E722" s="153"/>
      <c r="F722" s="153"/>
      <c r="G722" s="153"/>
      <c r="H722" s="153"/>
      <c r="I722" s="153"/>
      <c r="J722" s="153"/>
      <c r="K722" s="153"/>
      <c r="L722" s="153"/>
      <c r="M722" s="153"/>
      <c r="N722" s="153"/>
      <c r="O722" s="153"/>
      <c r="P722" s="153"/>
      <c r="Q722" s="153"/>
      <c r="R722" s="153"/>
      <c r="S722" s="153"/>
      <c r="T722" s="153"/>
      <c r="U722" s="153"/>
      <c r="V722" s="153"/>
      <c r="W722" s="153"/>
      <c r="X722" s="153"/>
      <c r="Y722" s="153"/>
      <c r="Z722" s="153"/>
    </row>
    <row r="723" ht="15.75" customHeight="1">
      <c r="A723" s="153"/>
      <c r="B723" s="153"/>
      <c r="C723" s="153"/>
      <c r="D723" s="153"/>
      <c r="E723" s="153"/>
      <c r="F723" s="153"/>
      <c r="G723" s="153"/>
      <c r="H723" s="153"/>
      <c r="I723" s="153"/>
      <c r="J723" s="153"/>
      <c r="K723" s="153"/>
      <c r="L723" s="153"/>
      <c r="M723" s="153"/>
      <c r="N723" s="153"/>
      <c r="O723" s="153"/>
      <c r="P723" s="153"/>
      <c r="Q723" s="153"/>
      <c r="R723" s="153"/>
      <c r="S723" s="153"/>
      <c r="T723" s="153"/>
      <c r="U723" s="153"/>
      <c r="V723" s="153"/>
      <c r="W723" s="153"/>
      <c r="X723" s="153"/>
      <c r="Y723" s="153"/>
      <c r="Z723" s="153"/>
    </row>
    <row r="724" ht="15.75" customHeight="1">
      <c r="A724" s="153"/>
      <c r="B724" s="153"/>
      <c r="C724" s="153"/>
      <c r="D724" s="153"/>
      <c r="E724" s="153"/>
      <c r="F724" s="153"/>
      <c r="G724" s="153"/>
      <c r="H724" s="153"/>
      <c r="I724" s="153"/>
      <c r="J724" s="153"/>
      <c r="K724" s="153"/>
      <c r="L724" s="153"/>
      <c r="M724" s="153"/>
      <c r="N724" s="153"/>
      <c r="O724" s="153"/>
      <c r="P724" s="153"/>
      <c r="Q724" s="153"/>
      <c r="R724" s="153"/>
      <c r="S724" s="153"/>
      <c r="T724" s="153"/>
      <c r="U724" s="153"/>
      <c r="V724" s="153"/>
      <c r="W724" s="153"/>
      <c r="X724" s="153"/>
      <c r="Y724" s="153"/>
      <c r="Z724" s="153"/>
    </row>
    <row r="725" ht="15.75" customHeight="1">
      <c r="A725" s="153"/>
      <c r="B725" s="153"/>
      <c r="C725" s="153"/>
      <c r="D725" s="153"/>
      <c r="E725" s="153"/>
      <c r="F725" s="153"/>
      <c r="G725" s="153"/>
      <c r="H725" s="153"/>
      <c r="I725" s="153"/>
      <c r="J725" s="153"/>
      <c r="K725" s="153"/>
      <c r="L725" s="153"/>
      <c r="M725" s="153"/>
      <c r="N725" s="153"/>
      <c r="O725" s="153"/>
      <c r="P725" s="153"/>
      <c r="Q725" s="153"/>
      <c r="R725" s="153"/>
      <c r="S725" s="153"/>
      <c r="T725" s="153"/>
      <c r="U725" s="153"/>
      <c r="V725" s="153"/>
      <c r="W725" s="153"/>
      <c r="X725" s="153"/>
      <c r="Y725" s="153"/>
      <c r="Z725" s="153"/>
    </row>
    <row r="726" ht="15.75" customHeight="1">
      <c r="A726" s="153"/>
      <c r="B726" s="153"/>
      <c r="C726" s="153"/>
      <c r="D726" s="153"/>
      <c r="E726" s="153"/>
      <c r="F726" s="153"/>
      <c r="G726" s="153"/>
      <c r="H726" s="153"/>
      <c r="I726" s="153"/>
      <c r="J726" s="153"/>
      <c r="K726" s="153"/>
      <c r="L726" s="153"/>
      <c r="M726" s="153"/>
      <c r="N726" s="153"/>
      <c r="O726" s="153"/>
      <c r="P726" s="153"/>
      <c r="Q726" s="153"/>
      <c r="R726" s="153"/>
      <c r="S726" s="153"/>
      <c r="T726" s="153"/>
      <c r="U726" s="153"/>
      <c r="V726" s="153"/>
      <c r="W726" s="153"/>
      <c r="X726" s="153"/>
      <c r="Y726" s="153"/>
      <c r="Z726" s="153"/>
    </row>
    <row r="727" ht="15.75" customHeight="1">
      <c r="A727" s="153"/>
      <c r="B727" s="153"/>
      <c r="C727" s="153"/>
      <c r="D727" s="153"/>
      <c r="E727" s="153"/>
      <c r="F727" s="153"/>
      <c r="G727" s="153"/>
      <c r="H727" s="153"/>
      <c r="I727" s="153"/>
      <c r="J727" s="153"/>
      <c r="K727" s="153"/>
      <c r="L727" s="153"/>
      <c r="M727" s="153"/>
      <c r="N727" s="153"/>
      <c r="O727" s="153"/>
      <c r="P727" s="153"/>
      <c r="Q727" s="153"/>
      <c r="R727" s="153"/>
      <c r="S727" s="153"/>
      <c r="T727" s="153"/>
      <c r="U727" s="153"/>
      <c r="V727" s="153"/>
      <c r="W727" s="153"/>
      <c r="X727" s="153"/>
      <c r="Y727" s="153"/>
      <c r="Z727" s="153"/>
    </row>
    <row r="728" ht="15.75" customHeight="1">
      <c r="A728" s="153"/>
      <c r="B728" s="153"/>
      <c r="C728" s="153"/>
      <c r="D728" s="153"/>
      <c r="E728" s="153"/>
      <c r="F728" s="153"/>
      <c r="G728" s="153"/>
      <c r="H728" s="153"/>
      <c r="I728" s="153"/>
      <c r="J728" s="153"/>
      <c r="K728" s="153"/>
      <c r="L728" s="153"/>
      <c r="M728" s="153"/>
      <c r="N728" s="153"/>
      <c r="O728" s="153"/>
      <c r="P728" s="153"/>
      <c r="Q728" s="153"/>
      <c r="R728" s="153"/>
      <c r="S728" s="153"/>
      <c r="T728" s="153"/>
      <c r="U728" s="153"/>
      <c r="V728" s="153"/>
      <c r="W728" s="153"/>
      <c r="X728" s="153"/>
      <c r="Y728" s="153"/>
      <c r="Z728" s="153"/>
    </row>
    <row r="729" ht="15.75" customHeight="1">
      <c r="A729" s="153"/>
      <c r="B729" s="153"/>
      <c r="C729" s="153"/>
      <c r="D729" s="153"/>
      <c r="E729" s="153"/>
      <c r="F729" s="153"/>
      <c r="G729" s="153"/>
      <c r="H729" s="153"/>
      <c r="I729" s="153"/>
      <c r="J729" s="153"/>
      <c r="K729" s="153"/>
      <c r="L729" s="153"/>
      <c r="M729" s="153"/>
      <c r="N729" s="153"/>
      <c r="O729" s="153"/>
      <c r="P729" s="153"/>
      <c r="Q729" s="153"/>
      <c r="R729" s="153"/>
      <c r="S729" s="153"/>
      <c r="T729" s="153"/>
      <c r="U729" s="153"/>
      <c r="V729" s="153"/>
      <c r="W729" s="153"/>
      <c r="X729" s="153"/>
      <c r="Y729" s="153"/>
      <c r="Z729" s="153"/>
    </row>
    <row r="730" ht="15.75" customHeight="1">
      <c r="A730" s="153"/>
      <c r="B730" s="153"/>
      <c r="C730" s="153"/>
      <c r="D730" s="153"/>
      <c r="E730" s="153"/>
      <c r="F730" s="153"/>
      <c r="G730" s="153"/>
      <c r="H730" s="153"/>
      <c r="I730" s="153"/>
      <c r="J730" s="153"/>
      <c r="K730" s="153"/>
      <c r="L730" s="153"/>
      <c r="M730" s="153"/>
      <c r="N730" s="153"/>
      <c r="O730" s="153"/>
      <c r="P730" s="153"/>
      <c r="Q730" s="153"/>
      <c r="R730" s="153"/>
      <c r="S730" s="153"/>
      <c r="T730" s="153"/>
      <c r="U730" s="153"/>
      <c r="V730" s="153"/>
      <c r="W730" s="153"/>
      <c r="X730" s="153"/>
      <c r="Y730" s="153"/>
      <c r="Z730" s="153"/>
    </row>
    <row r="731" ht="15.75" customHeight="1">
      <c r="A731" s="153"/>
      <c r="B731" s="153"/>
      <c r="C731" s="153"/>
      <c r="D731" s="153"/>
      <c r="E731" s="153"/>
      <c r="F731" s="153"/>
      <c r="G731" s="153"/>
      <c r="H731" s="153"/>
      <c r="I731" s="153"/>
      <c r="J731" s="153"/>
      <c r="K731" s="153"/>
      <c r="L731" s="153"/>
      <c r="M731" s="153"/>
      <c r="N731" s="153"/>
      <c r="O731" s="153"/>
      <c r="P731" s="153"/>
      <c r="Q731" s="153"/>
      <c r="R731" s="153"/>
      <c r="S731" s="153"/>
      <c r="T731" s="153"/>
      <c r="U731" s="153"/>
      <c r="V731" s="153"/>
      <c r="W731" s="153"/>
      <c r="X731" s="153"/>
      <c r="Y731" s="153"/>
      <c r="Z731" s="153"/>
    </row>
    <row r="732" ht="15.75" customHeight="1">
      <c r="A732" s="153"/>
      <c r="B732" s="153"/>
      <c r="C732" s="153"/>
      <c r="D732" s="153"/>
      <c r="E732" s="153"/>
      <c r="F732" s="153"/>
      <c r="G732" s="153"/>
      <c r="H732" s="153"/>
      <c r="I732" s="153"/>
      <c r="J732" s="153"/>
      <c r="K732" s="153"/>
      <c r="L732" s="153"/>
      <c r="M732" s="153"/>
      <c r="N732" s="153"/>
      <c r="O732" s="153"/>
      <c r="P732" s="153"/>
      <c r="Q732" s="153"/>
      <c r="R732" s="153"/>
      <c r="S732" s="153"/>
      <c r="T732" s="153"/>
      <c r="U732" s="153"/>
      <c r="V732" s="153"/>
      <c r="W732" s="153"/>
      <c r="X732" s="153"/>
      <c r="Y732" s="153"/>
      <c r="Z732" s="153"/>
    </row>
    <row r="733" ht="15.75" customHeight="1">
      <c r="A733" s="153"/>
      <c r="B733" s="153"/>
      <c r="C733" s="153"/>
      <c r="D733" s="153"/>
      <c r="E733" s="153"/>
      <c r="F733" s="153"/>
      <c r="G733" s="153"/>
      <c r="H733" s="153"/>
      <c r="I733" s="153"/>
      <c r="J733" s="153"/>
      <c r="K733" s="153"/>
      <c r="L733" s="153"/>
      <c r="M733" s="153"/>
      <c r="N733" s="153"/>
      <c r="O733" s="153"/>
      <c r="P733" s="153"/>
      <c r="Q733" s="153"/>
      <c r="R733" s="153"/>
      <c r="S733" s="153"/>
      <c r="T733" s="153"/>
      <c r="U733" s="153"/>
      <c r="V733" s="153"/>
      <c r="W733" s="153"/>
      <c r="X733" s="153"/>
      <c r="Y733" s="153"/>
      <c r="Z733" s="153"/>
    </row>
    <row r="734" ht="15.75" customHeight="1">
      <c r="A734" s="153"/>
      <c r="B734" s="153"/>
      <c r="C734" s="153"/>
      <c r="D734" s="153"/>
      <c r="E734" s="153"/>
      <c r="F734" s="153"/>
      <c r="G734" s="153"/>
      <c r="H734" s="153"/>
      <c r="I734" s="153"/>
      <c r="J734" s="153"/>
      <c r="K734" s="153"/>
      <c r="L734" s="153"/>
      <c r="M734" s="153"/>
      <c r="N734" s="153"/>
      <c r="O734" s="153"/>
      <c r="P734" s="153"/>
      <c r="Q734" s="153"/>
      <c r="R734" s="153"/>
      <c r="S734" s="153"/>
      <c r="T734" s="153"/>
      <c r="U734" s="153"/>
      <c r="V734" s="153"/>
      <c r="W734" s="153"/>
      <c r="X734" s="153"/>
      <c r="Y734" s="153"/>
      <c r="Z734" s="153"/>
    </row>
    <row r="735" ht="15.75" customHeight="1">
      <c r="A735" s="153"/>
      <c r="B735" s="153"/>
      <c r="C735" s="153"/>
      <c r="D735" s="153"/>
      <c r="E735" s="153"/>
      <c r="F735" s="153"/>
      <c r="G735" s="153"/>
      <c r="H735" s="153"/>
      <c r="I735" s="153"/>
      <c r="J735" s="153"/>
      <c r="K735" s="153"/>
      <c r="L735" s="153"/>
      <c r="M735" s="153"/>
      <c r="N735" s="153"/>
      <c r="O735" s="153"/>
      <c r="P735" s="153"/>
      <c r="Q735" s="153"/>
      <c r="R735" s="153"/>
      <c r="S735" s="153"/>
      <c r="T735" s="153"/>
      <c r="U735" s="153"/>
      <c r="V735" s="153"/>
      <c r="W735" s="153"/>
      <c r="X735" s="153"/>
      <c r="Y735" s="153"/>
      <c r="Z735" s="153"/>
    </row>
    <row r="736" ht="15.75" customHeight="1">
      <c r="A736" s="153"/>
      <c r="B736" s="153"/>
      <c r="C736" s="153"/>
      <c r="D736" s="153"/>
      <c r="E736" s="153"/>
      <c r="F736" s="153"/>
      <c r="G736" s="153"/>
      <c r="H736" s="153"/>
      <c r="I736" s="153"/>
      <c r="J736" s="153"/>
      <c r="K736" s="153"/>
      <c r="L736" s="153"/>
      <c r="M736" s="153"/>
      <c r="N736" s="153"/>
      <c r="O736" s="153"/>
      <c r="P736" s="153"/>
      <c r="Q736" s="153"/>
      <c r="R736" s="153"/>
      <c r="S736" s="153"/>
      <c r="T736" s="153"/>
      <c r="U736" s="153"/>
      <c r="V736" s="153"/>
      <c r="W736" s="153"/>
      <c r="X736" s="153"/>
      <c r="Y736" s="153"/>
      <c r="Z736" s="153"/>
    </row>
    <row r="737" ht="15.75" customHeight="1">
      <c r="A737" s="153"/>
      <c r="B737" s="153"/>
      <c r="C737" s="153"/>
      <c r="D737" s="153"/>
      <c r="E737" s="153"/>
      <c r="F737" s="153"/>
      <c r="G737" s="153"/>
      <c r="H737" s="153"/>
      <c r="I737" s="153"/>
      <c r="J737" s="153"/>
      <c r="K737" s="153"/>
      <c r="L737" s="153"/>
      <c r="M737" s="153"/>
      <c r="N737" s="153"/>
      <c r="O737" s="153"/>
      <c r="P737" s="153"/>
      <c r="Q737" s="153"/>
      <c r="R737" s="153"/>
      <c r="S737" s="153"/>
      <c r="T737" s="153"/>
      <c r="U737" s="153"/>
      <c r="V737" s="153"/>
      <c r="W737" s="153"/>
      <c r="X737" s="153"/>
      <c r="Y737" s="153"/>
      <c r="Z737" s="153"/>
    </row>
    <row r="738" ht="15.75" customHeight="1">
      <c r="A738" s="153"/>
      <c r="B738" s="153"/>
      <c r="C738" s="153"/>
      <c r="D738" s="153"/>
      <c r="E738" s="153"/>
      <c r="F738" s="153"/>
      <c r="G738" s="153"/>
      <c r="H738" s="153"/>
      <c r="I738" s="153"/>
      <c r="J738" s="153"/>
      <c r="K738" s="153"/>
      <c r="L738" s="153"/>
      <c r="M738" s="153"/>
      <c r="N738" s="153"/>
      <c r="O738" s="153"/>
      <c r="P738" s="153"/>
      <c r="Q738" s="153"/>
      <c r="R738" s="153"/>
      <c r="S738" s="153"/>
      <c r="T738" s="153"/>
      <c r="U738" s="153"/>
      <c r="V738" s="153"/>
      <c r="W738" s="153"/>
      <c r="X738" s="153"/>
      <c r="Y738" s="153"/>
      <c r="Z738" s="153"/>
    </row>
    <row r="739" ht="15.75" customHeight="1">
      <c r="A739" s="153"/>
      <c r="B739" s="153"/>
      <c r="C739" s="153"/>
      <c r="D739" s="153"/>
      <c r="E739" s="153"/>
      <c r="F739" s="153"/>
      <c r="G739" s="153"/>
      <c r="H739" s="153"/>
      <c r="I739" s="153"/>
      <c r="J739" s="153"/>
      <c r="K739" s="153"/>
      <c r="L739" s="153"/>
      <c r="M739" s="153"/>
      <c r="N739" s="153"/>
      <c r="O739" s="153"/>
      <c r="P739" s="153"/>
      <c r="Q739" s="153"/>
      <c r="R739" s="153"/>
      <c r="S739" s="153"/>
      <c r="T739" s="153"/>
      <c r="U739" s="153"/>
      <c r="V739" s="153"/>
      <c r="W739" s="153"/>
      <c r="X739" s="153"/>
      <c r="Y739" s="153"/>
      <c r="Z739" s="153"/>
    </row>
    <row r="740" ht="15.75" customHeight="1">
      <c r="A740" s="153"/>
      <c r="B740" s="153"/>
      <c r="C740" s="153"/>
      <c r="D740" s="153"/>
      <c r="E740" s="153"/>
      <c r="F740" s="153"/>
      <c r="G740" s="153"/>
      <c r="H740" s="153"/>
      <c r="I740" s="153"/>
      <c r="J740" s="153"/>
      <c r="K740" s="153"/>
      <c r="L740" s="153"/>
      <c r="M740" s="153"/>
      <c r="N740" s="153"/>
      <c r="O740" s="153"/>
      <c r="P740" s="153"/>
      <c r="Q740" s="153"/>
      <c r="R740" s="153"/>
      <c r="S740" s="153"/>
      <c r="T740" s="153"/>
      <c r="U740" s="153"/>
      <c r="V740" s="153"/>
      <c r="W740" s="153"/>
      <c r="X740" s="153"/>
      <c r="Y740" s="153"/>
      <c r="Z740" s="153"/>
    </row>
    <row r="741" ht="15.75" customHeight="1">
      <c r="A741" s="153"/>
      <c r="B741" s="153"/>
      <c r="C741" s="153"/>
      <c r="D741" s="153"/>
      <c r="E741" s="153"/>
      <c r="F741" s="153"/>
      <c r="G741" s="153"/>
      <c r="H741" s="153"/>
      <c r="I741" s="153"/>
      <c r="J741" s="153"/>
      <c r="K741" s="153"/>
      <c r="L741" s="153"/>
      <c r="M741" s="153"/>
      <c r="N741" s="153"/>
      <c r="O741" s="153"/>
      <c r="P741" s="153"/>
      <c r="Q741" s="153"/>
      <c r="R741" s="153"/>
      <c r="S741" s="153"/>
      <c r="T741" s="153"/>
      <c r="U741" s="153"/>
      <c r="V741" s="153"/>
      <c r="W741" s="153"/>
      <c r="X741" s="153"/>
      <c r="Y741" s="153"/>
      <c r="Z741" s="153"/>
    </row>
    <row r="742" ht="15.75" customHeight="1">
      <c r="A742" s="153"/>
      <c r="B742" s="153"/>
      <c r="C742" s="153"/>
      <c r="D742" s="153"/>
      <c r="E742" s="153"/>
      <c r="F742" s="153"/>
      <c r="G742" s="153"/>
      <c r="H742" s="153"/>
      <c r="I742" s="153"/>
      <c r="J742" s="153"/>
      <c r="K742" s="153"/>
      <c r="L742" s="153"/>
      <c r="M742" s="153"/>
      <c r="N742" s="153"/>
      <c r="O742" s="153"/>
      <c r="P742" s="153"/>
      <c r="Q742" s="153"/>
      <c r="R742" s="153"/>
      <c r="S742" s="153"/>
      <c r="T742" s="153"/>
      <c r="U742" s="153"/>
      <c r="V742" s="153"/>
      <c r="W742" s="153"/>
      <c r="X742" s="153"/>
      <c r="Y742" s="153"/>
      <c r="Z742" s="153"/>
    </row>
    <row r="743" ht="15.75" customHeight="1">
      <c r="A743" s="153"/>
      <c r="B743" s="153"/>
      <c r="C743" s="153"/>
      <c r="D743" s="153"/>
      <c r="E743" s="153"/>
      <c r="F743" s="153"/>
      <c r="G743" s="153"/>
      <c r="H743" s="153"/>
      <c r="I743" s="153"/>
      <c r="J743" s="153"/>
      <c r="K743" s="153"/>
      <c r="L743" s="153"/>
      <c r="M743" s="153"/>
      <c r="N743" s="153"/>
      <c r="O743" s="153"/>
      <c r="P743" s="153"/>
      <c r="Q743" s="153"/>
      <c r="R743" s="153"/>
      <c r="S743" s="153"/>
      <c r="T743" s="153"/>
      <c r="U743" s="153"/>
      <c r="V743" s="153"/>
      <c r="W743" s="153"/>
      <c r="X743" s="153"/>
      <c r="Y743" s="153"/>
      <c r="Z743" s="153"/>
    </row>
    <row r="744" ht="15.75" customHeight="1">
      <c r="A744" s="153"/>
      <c r="B744" s="153"/>
      <c r="C744" s="153"/>
      <c r="D744" s="153"/>
      <c r="E744" s="153"/>
      <c r="F744" s="153"/>
      <c r="G744" s="153"/>
      <c r="H744" s="153"/>
      <c r="I744" s="153"/>
      <c r="J744" s="153"/>
      <c r="K744" s="153"/>
      <c r="L744" s="153"/>
      <c r="M744" s="153"/>
      <c r="N744" s="153"/>
      <c r="O744" s="153"/>
      <c r="P744" s="153"/>
      <c r="Q744" s="153"/>
      <c r="R744" s="153"/>
      <c r="S744" s="153"/>
      <c r="T744" s="153"/>
      <c r="U744" s="153"/>
      <c r="V744" s="153"/>
      <c r="W744" s="153"/>
      <c r="X744" s="153"/>
      <c r="Y744" s="153"/>
      <c r="Z744" s="153"/>
    </row>
    <row r="745" ht="15.75" customHeight="1">
      <c r="A745" s="153"/>
      <c r="B745" s="153"/>
      <c r="C745" s="153"/>
      <c r="D745" s="153"/>
      <c r="E745" s="153"/>
      <c r="F745" s="153"/>
      <c r="G745" s="153"/>
      <c r="H745" s="153"/>
      <c r="I745" s="153"/>
      <c r="J745" s="153"/>
      <c r="K745" s="153"/>
      <c r="L745" s="153"/>
      <c r="M745" s="153"/>
      <c r="N745" s="153"/>
      <c r="O745" s="153"/>
      <c r="P745" s="153"/>
      <c r="Q745" s="153"/>
      <c r="R745" s="153"/>
      <c r="S745" s="153"/>
      <c r="T745" s="153"/>
      <c r="U745" s="153"/>
      <c r="V745" s="153"/>
      <c r="W745" s="153"/>
      <c r="X745" s="153"/>
      <c r="Y745" s="153"/>
      <c r="Z745" s="153"/>
    </row>
    <row r="746" ht="15.75" customHeight="1">
      <c r="A746" s="153"/>
      <c r="B746" s="153"/>
      <c r="C746" s="153"/>
      <c r="D746" s="153"/>
      <c r="E746" s="153"/>
      <c r="F746" s="153"/>
      <c r="G746" s="153"/>
      <c r="H746" s="153"/>
      <c r="I746" s="153"/>
      <c r="J746" s="153"/>
      <c r="K746" s="153"/>
      <c r="L746" s="153"/>
      <c r="M746" s="153"/>
      <c r="N746" s="153"/>
      <c r="O746" s="153"/>
      <c r="P746" s="153"/>
      <c r="Q746" s="153"/>
      <c r="R746" s="153"/>
      <c r="S746" s="153"/>
      <c r="T746" s="153"/>
      <c r="U746" s="153"/>
      <c r="V746" s="153"/>
      <c r="W746" s="153"/>
      <c r="X746" s="153"/>
      <c r="Y746" s="153"/>
      <c r="Z746" s="153"/>
    </row>
    <row r="747" ht="15.75" customHeight="1">
      <c r="A747" s="153"/>
      <c r="B747" s="153"/>
      <c r="C747" s="153"/>
      <c r="D747" s="153"/>
      <c r="E747" s="153"/>
      <c r="F747" s="153"/>
      <c r="G747" s="153"/>
      <c r="H747" s="153"/>
      <c r="I747" s="153"/>
      <c r="J747" s="153"/>
      <c r="K747" s="153"/>
      <c r="L747" s="153"/>
      <c r="M747" s="153"/>
      <c r="N747" s="153"/>
      <c r="O747" s="153"/>
      <c r="P747" s="153"/>
      <c r="Q747" s="153"/>
      <c r="R747" s="153"/>
      <c r="S747" s="153"/>
      <c r="T747" s="153"/>
      <c r="U747" s="153"/>
      <c r="V747" s="153"/>
      <c r="W747" s="153"/>
      <c r="X747" s="153"/>
      <c r="Y747" s="153"/>
      <c r="Z747" s="153"/>
    </row>
    <row r="748" ht="15.75" customHeight="1">
      <c r="A748" s="153"/>
      <c r="B748" s="153"/>
      <c r="C748" s="153"/>
      <c r="D748" s="153"/>
      <c r="E748" s="153"/>
      <c r="F748" s="153"/>
      <c r="G748" s="153"/>
      <c r="H748" s="153"/>
      <c r="I748" s="153"/>
      <c r="J748" s="153"/>
      <c r="K748" s="153"/>
      <c r="L748" s="153"/>
      <c r="M748" s="153"/>
      <c r="N748" s="153"/>
      <c r="O748" s="153"/>
      <c r="P748" s="153"/>
      <c r="Q748" s="153"/>
      <c r="R748" s="153"/>
      <c r="S748" s="153"/>
      <c r="T748" s="153"/>
      <c r="U748" s="153"/>
      <c r="V748" s="153"/>
      <c r="W748" s="153"/>
      <c r="X748" s="153"/>
      <c r="Y748" s="153"/>
      <c r="Z748" s="153"/>
    </row>
    <row r="749" ht="15.75" customHeight="1">
      <c r="A749" s="153"/>
      <c r="B749" s="153"/>
      <c r="C749" s="153"/>
      <c r="D749" s="153"/>
      <c r="E749" s="153"/>
      <c r="F749" s="153"/>
      <c r="G749" s="153"/>
      <c r="H749" s="153"/>
      <c r="I749" s="153"/>
      <c r="J749" s="153"/>
      <c r="K749" s="153"/>
      <c r="L749" s="153"/>
      <c r="M749" s="153"/>
      <c r="N749" s="153"/>
      <c r="O749" s="153"/>
      <c r="P749" s="153"/>
      <c r="Q749" s="153"/>
      <c r="R749" s="153"/>
      <c r="S749" s="153"/>
      <c r="T749" s="153"/>
      <c r="U749" s="153"/>
      <c r="V749" s="153"/>
      <c r="W749" s="153"/>
      <c r="X749" s="153"/>
      <c r="Y749" s="153"/>
      <c r="Z749" s="153"/>
    </row>
    <row r="750" ht="15.75" customHeight="1">
      <c r="A750" s="153"/>
      <c r="B750" s="153"/>
      <c r="C750" s="153"/>
      <c r="D750" s="153"/>
      <c r="E750" s="153"/>
      <c r="F750" s="153"/>
      <c r="G750" s="153"/>
      <c r="H750" s="153"/>
      <c r="I750" s="153"/>
      <c r="J750" s="153"/>
      <c r="K750" s="153"/>
      <c r="L750" s="153"/>
      <c r="M750" s="153"/>
      <c r="N750" s="153"/>
      <c r="O750" s="153"/>
      <c r="P750" s="153"/>
      <c r="Q750" s="153"/>
      <c r="R750" s="153"/>
      <c r="S750" s="153"/>
      <c r="T750" s="153"/>
      <c r="U750" s="153"/>
      <c r="V750" s="153"/>
      <c r="W750" s="153"/>
      <c r="X750" s="153"/>
      <c r="Y750" s="153"/>
      <c r="Z750" s="153"/>
    </row>
    <row r="751" ht="15.75" customHeight="1">
      <c r="A751" s="153"/>
      <c r="B751" s="153"/>
      <c r="C751" s="153"/>
      <c r="D751" s="153"/>
      <c r="E751" s="153"/>
      <c r="F751" s="153"/>
      <c r="G751" s="153"/>
      <c r="H751" s="153"/>
      <c r="I751" s="153"/>
      <c r="J751" s="153"/>
      <c r="K751" s="153"/>
      <c r="L751" s="153"/>
      <c r="M751" s="153"/>
      <c r="N751" s="153"/>
      <c r="O751" s="153"/>
      <c r="P751" s="153"/>
      <c r="Q751" s="153"/>
      <c r="R751" s="153"/>
      <c r="S751" s="153"/>
      <c r="T751" s="153"/>
      <c r="U751" s="153"/>
      <c r="V751" s="153"/>
      <c r="W751" s="153"/>
      <c r="X751" s="153"/>
      <c r="Y751" s="153"/>
      <c r="Z751" s="153"/>
    </row>
    <row r="752" ht="15.75" customHeight="1">
      <c r="A752" s="153"/>
      <c r="B752" s="153"/>
      <c r="C752" s="153"/>
      <c r="D752" s="153"/>
      <c r="E752" s="153"/>
      <c r="F752" s="153"/>
      <c r="G752" s="153"/>
      <c r="H752" s="153"/>
      <c r="I752" s="153"/>
      <c r="J752" s="153"/>
      <c r="K752" s="153"/>
      <c r="L752" s="153"/>
      <c r="M752" s="153"/>
      <c r="N752" s="153"/>
      <c r="O752" s="153"/>
      <c r="P752" s="153"/>
      <c r="Q752" s="153"/>
      <c r="R752" s="153"/>
      <c r="S752" s="153"/>
      <c r="T752" s="153"/>
      <c r="U752" s="153"/>
      <c r="V752" s="153"/>
      <c r="W752" s="153"/>
      <c r="X752" s="153"/>
      <c r="Y752" s="153"/>
      <c r="Z752" s="153"/>
    </row>
    <row r="753" ht="15.75" customHeight="1">
      <c r="A753" s="153"/>
      <c r="B753" s="153"/>
      <c r="C753" s="153"/>
      <c r="D753" s="153"/>
      <c r="E753" s="153"/>
      <c r="F753" s="153"/>
      <c r="G753" s="153"/>
      <c r="H753" s="153"/>
      <c r="I753" s="153"/>
      <c r="J753" s="153"/>
      <c r="K753" s="153"/>
      <c r="L753" s="153"/>
      <c r="M753" s="153"/>
      <c r="N753" s="153"/>
      <c r="O753" s="153"/>
      <c r="P753" s="153"/>
      <c r="Q753" s="153"/>
      <c r="R753" s="153"/>
      <c r="S753" s="153"/>
      <c r="T753" s="153"/>
      <c r="U753" s="153"/>
      <c r="V753" s="153"/>
      <c r="W753" s="153"/>
      <c r="X753" s="153"/>
      <c r="Y753" s="153"/>
      <c r="Z753" s="153"/>
    </row>
    <row r="754" ht="15.75" customHeight="1">
      <c r="A754" s="153"/>
      <c r="B754" s="153"/>
      <c r="C754" s="153"/>
      <c r="D754" s="153"/>
      <c r="E754" s="153"/>
      <c r="F754" s="153"/>
      <c r="G754" s="153"/>
      <c r="H754" s="153"/>
      <c r="I754" s="153"/>
      <c r="J754" s="153"/>
      <c r="K754" s="153"/>
      <c r="L754" s="153"/>
      <c r="M754" s="153"/>
      <c r="N754" s="153"/>
      <c r="O754" s="153"/>
      <c r="P754" s="153"/>
      <c r="Q754" s="153"/>
      <c r="R754" s="153"/>
      <c r="S754" s="153"/>
      <c r="T754" s="153"/>
      <c r="U754" s="153"/>
      <c r="V754" s="153"/>
      <c r="W754" s="153"/>
      <c r="X754" s="153"/>
      <c r="Y754" s="153"/>
      <c r="Z754" s="153"/>
    </row>
    <row r="755" ht="15.75" customHeight="1">
      <c r="A755" s="153"/>
      <c r="B755" s="153"/>
      <c r="C755" s="153"/>
      <c r="D755" s="153"/>
      <c r="E755" s="153"/>
      <c r="F755" s="153"/>
      <c r="G755" s="153"/>
      <c r="H755" s="153"/>
      <c r="I755" s="153"/>
      <c r="J755" s="153"/>
      <c r="K755" s="153"/>
      <c r="L755" s="153"/>
      <c r="M755" s="153"/>
      <c r="N755" s="153"/>
      <c r="O755" s="153"/>
      <c r="P755" s="153"/>
      <c r="Q755" s="153"/>
      <c r="R755" s="153"/>
      <c r="S755" s="153"/>
      <c r="T755" s="153"/>
      <c r="U755" s="153"/>
      <c r="V755" s="153"/>
      <c r="W755" s="153"/>
      <c r="X755" s="153"/>
      <c r="Y755" s="153"/>
      <c r="Z755" s="153"/>
    </row>
    <row r="756" ht="15.75" customHeight="1">
      <c r="A756" s="153"/>
      <c r="B756" s="153"/>
      <c r="C756" s="153"/>
      <c r="D756" s="153"/>
      <c r="E756" s="153"/>
      <c r="F756" s="153"/>
      <c r="G756" s="153"/>
      <c r="H756" s="153"/>
      <c r="I756" s="153"/>
      <c r="J756" s="153"/>
      <c r="K756" s="153"/>
      <c r="L756" s="153"/>
      <c r="M756" s="153"/>
      <c r="N756" s="153"/>
      <c r="O756" s="153"/>
      <c r="P756" s="153"/>
      <c r="Q756" s="153"/>
      <c r="R756" s="153"/>
      <c r="S756" s="153"/>
      <c r="T756" s="153"/>
      <c r="U756" s="153"/>
      <c r="V756" s="153"/>
      <c r="W756" s="153"/>
      <c r="X756" s="153"/>
      <c r="Y756" s="153"/>
      <c r="Z756" s="153"/>
    </row>
    <row r="757" ht="15.75" customHeight="1">
      <c r="A757" s="153"/>
      <c r="B757" s="153"/>
      <c r="C757" s="153"/>
      <c r="D757" s="153"/>
      <c r="E757" s="153"/>
      <c r="F757" s="153"/>
      <c r="G757" s="153"/>
      <c r="H757" s="153"/>
      <c r="I757" s="153"/>
      <c r="J757" s="153"/>
      <c r="K757" s="153"/>
      <c r="L757" s="153"/>
      <c r="M757" s="153"/>
      <c r="N757" s="153"/>
      <c r="O757" s="153"/>
      <c r="P757" s="153"/>
      <c r="Q757" s="153"/>
      <c r="R757" s="153"/>
      <c r="S757" s="153"/>
      <c r="T757" s="153"/>
      <c r="U757" s="153"/>
      <c r="V757" s="153"/>
      <c r="W757" s="153"/>
      <c r="X757" s="153"/>
      <c r="Y757" s="153"/>
      <c r="Z757" s="153"/>
    </row>
    <row r="758" ht="15.75" customHeight="1">
      <c r="A758" s="153"/>
      <c r="B758" s="153"/>
      <c r="C758" s="153"/>
      <c r="D758" s="153"/>
      <c r="E758" s="153"/>
      <c r="F758" s="153"/>
      <c r="G758" s="153"/>
      <c r="H758" s="153"/>
      <c r="I758" s="153"/>
      <c r="J758" s="153"/>
      <c r="K758" s="153"/>
      <c r="L758" s="153"/>
      <c r="M758" s="153"/>
      <c r="N758" s="153"/>
      <c r="O758" s="153"/>
      <c r="P758" s="153"/>
      <c r="Q758" s="153"/>
      <c r="R758" s="153"/>
      <c r="S758" s="153"/>
      <c r="T758" s="153"/>
      <c r="U758" s="153"/>
      <c r="V758" s="153"/>
      <c r="W758" s="153"/>
      <c r="X758" s="153"/>
      <c r="Y758" s="153"/>
      <c r="Z758" s="153"/>
    </row>
    <row r="759" ht="15.75" customHeight="1">
      <c r="A759" s="153"/>
      <c r="B759" s="153"/>
      <c r="C759" s="153"/>
      <c r="D759" s="153"/>
      <c r="E759" s="153"/>
      <c r="F759" s="153"/>
      <c r="G759" s="153"/>
      <c r="H759" s="153"/>
      <c r="I759" s="153"/>
      <c r="J759" s="153"/>
      <c r="K759" s="153"/>
      <c r="L759" s="153"/>
      <c r="M759" s="153"/>
      <c r="N759" s="153"/>
      <c r="O759" s="153"/>
      <c r="P759" s="153"/>
      <c r="Q759" s="153"/>
      <c r="R759" s="153"/>
      <c r="S759" s="153"/>
      <c r="T759" s="153"/>
      <c r="U759" s="153"/>
      <c r="V759" s="153"/>
      <c r="W759" s="153"/>
      <c r="X759" s="153"/>
      <c r="Y759" s="153"/>
      <c r="Z759" s="153"/>
    </row>
    <row r="760" ht="15.75" customHeight="1">
      <c r="A760" s="153"/>
      <c r="B760" s="153"/>
      <c r="C760" s="153"/>
      <c r="D760" s="153"/>
      <c r="E760" s="153"/>
      <c r="F760" s="153"/>
      <c r="G760" s="153"/>
      <c r="H760" s="153"/>
      <c r="I760" s="153"/>
      <c r="J760" s="153"/>
      <c r="K760" s="153"/>
      <c r="L760" s="153"/>
      <c r="M760" s="153"/>
      <c r="N760" s="153"/>
      <c r="O760" s="153"/>
      <c r="P760" s="153"/>
      <c r="Q760" s="153"/>
      <c r="R760" s="153"/>
      <c r="S760" s="153"/>
      <c r="T760" s="153"/>
      <c r="U760" s="153"/>
      <c r="V760" s="153"/>
      <c r="W760" s="153"/>
      <c r="X760" s="153"/>
      <c r="Y760" s="153"/>
      <c r="Z760" s="153"/>
    </row>
    <row r="761" ht="15.75" customHeight="1">
      <c r="A761" s="153"/>
      <c r="B761" s="153"/>
      <c r="C761" s="153"/>
      <c r="D761" s="153"/>
      <c r="E761" s="153"/>
      <c r="F761" s="153"/>
      <c r="G761" s="153"/>
      <c r="H761" s="153"/>
      <c r="I761" s="153"/>
      <c r="J761" s="153"/>
      <c r="K761" s="153"/>
      <c r="L761" s="153"/>
      <c r="M761" s="153"/>
      <c r="N761" s="153"/>
      <c r="O761" s="153"/>
      <c r="P761" s="153"/>
      <c r="Q761" s="153"/>
      <c r="R761" s="153"/>
      <c r="S761" s="153"/>
      <c r="T761" s="153"/>
      <c r="U761" s="153"/>
      <c r="V761" s="153"/>
      <c r="W761" s="153"/>
      <c r="X761" s="153"/>
      <c r="Y761" s="153"/>
      <c r="Z761" s="153"/>
    </row>
    <row r="762" ht="15.75" customHeight="1">
      <c r="A762" s="153"/>
      <c r="B762" s="153"/>
      <c r="C762" s="153"/>
      <c r="D762" s="153"/>
      <c r="E762" s="153"/>
      <c r="F762" s="153"/>
      <c r="G762" s="153"/>
      <c r="H762" s="153"/>
      <c r="I762" s="153"/>
      <c r="J762" s="153"/>
      <c r="K762" s="153"/>
      <c r="L762" s="153"/>
      <c r="M762" s="153"/>
      <c r="N762" s="153"/>
      <c r="O762" s="153"/>
      <c r="P762" s="153"/>
      <c r="Q762" s="153"/>
      <c r="R762" s="153"/>
      <c r="S762" s="153"/>
      <c r="T762" s="153"/>
      <c r="U762" s="153"/>
      <c r="V762" s="153"/>
      <c r="W762" s="153"/>
      <c r="X762" s="153"/>
      <c r="Y762" s="153"/>
      <c r="Z762" s="153"/>
    </row>
    <row r="763" ht="15.75" customHeight="1">
      <c r="A763" s="153"/>
      <c r="B763" s="153"/>
      <c r="C763" s="153"/>
      <c r="D763" s="153"/>
      <c r="E763" s="153"/>
      <c r="F763" s="153"/>
      <c r="G763" s="153"/>
      <c r="H763" s="153"/>
      <c r="I763" s="153"/>
      <c r="J763" s="153"/>
      <c r="K763" s="153"/>
      <c r="L763" s="153"/>
      <c r="M763" s="153"/>
      <c r="N763" s="153"/>
      <c r="O763" s="153"/>
      <c r="P763" s="153"/>
      <c r="Q763" s="153"/>
      <c r="R763" s="153"/>
      <c r="S763" s="153"/>
      <c r="T763" s="153"/>
      <c r="U763" s="153"/>
      <c r="V763" s="153"/>
      <c r="W763" s="153"/>
      <c r="X763" s="153"/>
      <c r="Y763" s="153"/>
      <c r="Z763" s="153"/>
    </row>
    <row r="764" ht="15.75" customHeight="1">
      <c r="A764" s="153"/>
      <c r="B764" s="153"/>
      <c r="C764" s="153"/>
      <c r="D764" s="153"/>
      <c r="E764" s="153"/>
      <c r="F764" s="153"/>
      <c r="G764" s="153"/>
      <c r="H764" s="153"/>
      <c r="I764" s="153"/>
      <c r="J764" s="153"/>
      <c r="K764" s="153"/>
      <c r="L764" s="153"/>
      <c r="M764" s="153"/>
      <c r="N764" s="153"/>
      <c r="O764" s="153"/>
      <c r="P764" s="153"/>
      <c r="Q764" s="153"/>
      <c r="R764" s="153"/>
      <c r="S764" s="153"/>
      <c r="T764" s="153"/>
      <c r="U764" s="153"/>
      <c r="V764" s="153"/>
      <c r="W764" s="153"/>
      <c r="X764" s="153"/>
      <c r="Y764" s="153"/>
      <c r="Z764" s="153"/>
    </row>
    <row r="765" ht="15.75" customHeight="1">
      <c r="A765" s="153"/>
      <c r="B765" s="153"/>
      <c r="C765" s="153"/>
      <c r="D765" s="153"/>
      <c r="E765" s="153"/>
      <c r="F765" s="153"/>
      <c r="G765" s="153"/>
      <c r="H765" s="153"/>
      <c r="I765" s="153"/>
      <c r="J765" s="153"/>
      <c r="K765" s="153"/>
      <c r="L765" s="153"/>
      <c r="M765" s="153"/>
      <c r="N765" s="153"/>
      <c r="O765" s="153"/>
      <c r="P765" s="153"/>
      <c r="Q765" s="153"/>
      <c r="R765" s="153"/>
      <c r="S765" s="153"/>
      <c r="T765" s="153"/>
      <c r="U765" s="153"/>
      <c r="V765" s="153"/>
      <c r="W765" s="153"/>
      <c r="X765" s="153"/>
      <c r="Y765" s="153"/>
      <c r="Z765" s="153"/>
    </row>
    <row r="766" ht="15.75" customHeight="1">
      <c r="A766" s="153"/>
      <c r="B766" s="153"/>
      <c r="C766" s="153"/>
      <c r="D766" s="153"/>
      <c r="E766" s="153"/>
      <c r="F766" s="153"/>
      <c r="G766" s="153"/>
      <c r="H766" s="153"/>
      <c r="I766" s="153"/>
      <c r="J766" s="153"/>
      <c r="K766" s="153"/>
      <c r="L766" s="153"/>
      <c r="M766" s="153"/>
      <c r="N766" s="153"/>
      <c r="O766" s="153"/>
      <c r="P766" s="153"/>
      <c r="Q766" s="153"/>
      <c r="R766" s="153"/>
      <c r="S766" s="153"/>
      <c r="T766" s="153"/>
      <c r="U766" s="153"/>
      <c r="V766" s="153"/>
      <c r="W766" s="153"/>
      <c r="X766" s="153"/>
      <c r="Y766" s="153"/>
      <c r="Z766" s="153"/>
    </row>
    <row r="767" ht="15.75" customHeight="1">
      <c r="A767" s="153"/>
      <c r="B767" s="153"/>
      <c r="C767" s="153"/>
      <c r="D767" s="153"/>
      <c r="E767" s="153"/>
      <c r="F767" s="153"/>
      <c r="G767" s="153"/>
      <c r="H767" s="153"/>
      <c r="I767" s="153"/>
      <c r="J767" s="153"/>
      <c r="K767" s="153"/>
      <c r="L767" s="153"/>
      <c r="M767" s="153"/>
      <c r="N767" s="153"/>
      <c r="O767" s="153"/>
      <c r="P767" s="153"/>
      <c r="Q767" s="153"/>
      <c r="R767" s="153"/>
      <c r="S767" s="153"/>
      <c r="T767" s="153"/>
      <c r="U767" s="153"/>
      <c r="V767" s="153"/>
      <c r="W767" s="153"/>
      <c r="X767" s="153"/>
      <c r="Y767" s="153"/>
      <c r="Z767" s="153"/>
    </row>
    <row r="768" ht="15.75" customHeight="1">
      <c r="A768" s="153"/>
      <c r="B768" s="153"/>
      <c r="C768" s="153"/>
      <c r="D768" s="153"/>
      <c r="E768" s="153"/>
      <c r="F768" s="153"/>
      <c r="G768" s="153"/>
      <c r="H768" s="153"/>
      <c r="I768" s="153"/>
      <c r="J768" s="153"/>
      <c r="K768" s="153"/>
      <c r="L768" s="153"/>
      <c r="M768" s="153"/>
      <c r="N768" s="153"/>
      <c r="O768" s="153"/>
      <c r="P768" s="153"/>
      <c r="Q768" s="153"/>
      <c r="R768" s="153"/>
      <c r="S768" s="153"/>
      <c r="T768" s="153"/>
      <c r="U768" s="153"/>
      <c r="V768" s="153"/>
      <c r="W768" s="153"/>
      <c r="X768" s="153"/>
      <c r="Y768" s="153"/>
      <c r="Z768" s="153"/>
    </row>
    <row r="769" ht="15.75" customHeight="1">
      <c r="A769" s="153"/>
      <c r="B769" s="153"/>
      <c r="C769" s="153"/>
      <c r="D769" s="153"/>
      <c r="E769" s="153"/>
      <c r="F769" s="153"/>
      <c r="G769" s="153"/>
      <c r="H769" s="153"/>
      <c r="I769" s="153"/>
      <c r="J769" s="153"/>
      <c r="K769" s="153"/>
      <c r="L769" s="153"/>
      <c r="M769" s="153"/>
      <c r="N769" s="153"/>
      <c r="O769" s="153"/>
      <c r="P769" s="153"/>
      <c r="Q769" s="153"/>
      <c r="R769" s="153"/>
      <c r="S769" s="153"/>
      <c r="T769" s="153"/>
      <c r="U769" s="153"/>
      <c r="V769" s="153"/>
      <c r="W769" s="153"/>
      <c r="X769" s="153"/>
      <c r="Y769" s="153"/>
      <c r="Z769" s="153"/>
    </row>
    <row r="770" ht="15.75" customHeight="1">
      <c r="A770" s="153"/>
      <c r="B770" s="153"/>
      <c r="C770" s="153"/>
      <c r="D770" s="153"/>
      <c r="E770" s="153"/>
      <c r="F770" s="153"/>
      <c r="G770" s="153"/>
      <c r="H770" s="153"/>
      <c r="I770" s="153"/>
      <c r="J770" s="153"/>
      <c r="K770" s="153"/>
      <c r="L770" s="153"/>
      <c r="M770" s="153"/>
      <c r="N770" s="153"/>
      <c r="O770" s="153"/>
      <c r="P770" s="153"/>
      <c r="Q770" s="153"/>
      <c r="R770" s="153"/>
      <c r="S770" s="153"/>
      <c r="T770" s="153"/>
      <c r="U770" s="153"/>
      <c r="V770" s="153"/>
      <c r="W770" s="153"/>
      <c r="X770" s="153"/>
      <c r="Y770" s="153"/>
      <c r="Z770" s="153"/>
    </row>
    <row r="771" ht="15.75" customHeight="1">
      <c r="A771" s="153"/>
      <c r="B771" s="153"/>
      <c r="C771" s="153"/>
      <c r="D771" s="153"/>
      <c r="E771" s="153"/>
      <c r="F771" s="153"/>
      <c r="G771" s="153"/>
      <c r="H771" s="153"/>
      <c r="I771" s="153"/>
      <c r="J771" s="153"/>
      <c r="K771" s="153"/>
      <c r="L771" s="153"/>
      <c r="M771" s="153"/>
      <c r="N771" s="153"/>
      <c r="O771" s="153"/>
      <c r="P771" s="153"/>
      <c r="Q771" s="153"/>
      <c r="R771" s="153"/>
      <c r="S771" s="153"/>
      <c r="T771" s="153"/>
      <c r="U771" s="153"/>
      <c r="V771" s="153"/>
      <c r="W771" s="153"/>
      <c r="X771" s="153"/>
      <c r="Y771" s="153"/>
      <c r="Z771" s="153"/>
    </row>
    <row r="772" ht="15.75" customHeight="1">
      <c r="A772" s="153"/>
      <c r="B772" s="153"/>
      <c r="C772" s="153"/>
      <c r="D772" s="153"/>
      <c r="E772" s="153"/>
      <c r="F772" s="153"/>
      <c r="G772" s="153"/>
      <c r="H772" s="153"/>
      <c r="I772" s="153"/>
      <c r="J772" s="153"/>
      <c r="K772" s="153"/>
      <c r="L772" s="153"/>
      <c r="M772" s="153"/>
      <c r="N772" s="153"/>
      <c r="O772" s="153"/>
      <c r="P772" s="153"/>
      <c r="Q772" s="153"/>
      <c r="R772" s="153"/>
      <c r="S772" s="153"/>
      <c r="T772" s="153"/>
      <c r="U772" s="153"/>
      <c r="V772" s="153"/>
      <c r="W772" s="153"/>
      <c r="X772" s="153"/>
      <c r="Y772" s="153"/>
      <c r="Z772" s="153"/>
    </row>
    <row r="773" ht="15.75" customHeight="1">
      <c r="A773" s="153"/>
      <c r="B773" s="153"/>
      <c r="C773" s="153"/>
      <c r="D773" s="153"/>
      <c r="E773" s="153"/>
      <c r="F773" s="153"/>
      <c r="G773" s="153"/>
      <c r="H773" s="153"/>
      <c r="I773" s="153"/>
      <c r="J773" s="153"/>
      <c r="K773" s="153"/>
      <c r="L773" s="153"/>
      <c r="M773" s="153"/>
      <c r="N773" s="153"/>
      <c r="O773" s="153"/>
      <c r="P773" s="153"/>
      <c r="Q773" s="153"/>
      <c r="R773" s="153"/>
      <c r="S773" s="153"/>
      <c r="T773" s="153"/>
      <c r="U773" s="153"/>
      <c r="V773" s="153"/>
      <c r="W773" s="153"/>
      <c r="X773" s="153"/>
      <c r="Y773" s="153"/>
      <c r="Z773" s="153"/>
    </row>
    <row r="774" ht="15.75" customHeight="1">
      <c r="A774" s="153"/>
      <c r="B774" s="153"/>
      <c r="C774" s="153"/>
      <c r="D774" s="153"/>
      <c r="E774" s="153"/>
      <c r="F774" s="153"/>
      <c r="G774" s="153"/>
      <c r="H774" s="153"/>
      <c r="I774" s="153"/>
      <c r="J774" s="153"/>
      <c r="K774" s="153"/>
      <c r="L774" s="153"/>
      <c r="M774" s="153"/>
      <c r="N774" s="153"/>
      <c r="O774" s="153"/>
      <c r="P774" s="153"/>
      <c r="Q774" s="153"/>
      <c r="R774" s="153"/>
      <c r="S774" s="153"/>
      <c r="T774" s="153"/>
      <c r="U774" s="153"/>
      <c r="V774" s="153"/>
      <c r="W774" s="153"/>
      <c r="X774" s="153"/>
      <c r="Y774" s="153"/>
      <c r="Z774" s="153"/>
    </row>
    <row r="775" ht="15.75" customHeight="1">
      <c r="A775" s="153"/>
      <c r="B775" s="153"/>
      <c r="C775" s="153"/>
      <c r="D775" s="153"/>
      <c r="E775" s="153"/>
      <c r="F775" s="153"/>
      <c r="G775" s="153"/>
      <c r="H775" s="153"/>
      <c r="I775" s="153"/>
      <c r="J775" s="153"/>
      <c r="K775" s="153"/>
      <c r="L775" s="153"/>
      <c r="M775" s="153"/>
      <c r="N775" s="153"/>
      <c r="O775" s="153"/>
      <c r="P775" s="153"/>
      <c r="Q775" s="153"/>
      <c r="R775" s="153"/>
      <c r="S775" s="153"/>
      <c r="T775" s="153"/>
      <c r="U775" s="153"/>
      <c r="V775" s="153"/>
      <c r="W775" s="153"/>
      <c r="X775" s="153"/>
      <c r="Y775" s="153"/>
      <c r="Z775" s="153"/>
    </row>
    <row r="776" ht="15.75" customHeight="1">
      <c r="A776" s="153"/>
      <c r="B776" s="153"/>
      <c r="C776" s="153"/>
      <c r="D776" s="153"/>
      <c r="E776" s="153"/>
      <c r="F776" s="153"/>
      <c r="G776" s="153"/>
      <c r="H776" s="153"/>
      <c r="I776" s="153"/>
      <c r="J776" s="153"/>
      <c r="K776" s="153"/>
      <c r="L776" s="153"/>
      <c r="M776" s="153"/>
      <c r="N776" s="153"/>
      <c r="O776" s="153"/>
      <c r="P776" s="153"/>
      <c r="Q776" s="153"/>
      <c r="R776" s="153"/>
      <c r="S776" s="153"/>
      <c r="T776" s="153"/>
      <c r="U776" s="153"/>
      <c r="V776" s="153"/>
      <c r="W776" s="153"/>
      <c r="X776" s="153"/>
      <c r="Y776" s="153"/>
      <c r="Z776" s="153"/>
    </row>
    <row r="777" ht="15.75" customHeight="1">
      <c r="A777" s="153"/>
      <c r="B777" s="153"/>
      <c r="C777" s="153"/>
      <c r="D777" s="153"/>
      <c r="E777" s="153"/>
      <c r="F777" s="153"/>
      <c r="G777" s="153"/>
      <c r="H777" s="153"/>
      <c r="I777" s="153"/>
      <c r="J777" s="153"/>
      <c r="K777" s="153"/>
      <c r="L777" s="153"/>
      <c r="M777" s="153"/>
      <c r="N777" s="153"/>
      <c r="O777" s="153"/>
      <c r="P777" s="153"/>
      <c r="Q777" s="153"/>
      <c r="R777" s="153"/>
      <c r="S777" s="153"/>
      <c r="T777" s="153"/>
      <c r="U777" s="153"/>
      <c r="V777" s="153"/>
      <c r="W777" s="153"/>
      <c r="X777" s="153"/>
      <c r="Y777" s="153"/>
      <c r="Z777" s="153"/>
    </row>
    <row r="778" ht="15.75" customHeight="1">
      <c r="A778" s="153"/>
      <c r="B778" s="153"/>
      <c r="C778" s="153"/>
      <c r="D778" s="153"/>
      <c r="E778" s="153"/>
      <c r="F778" s="153"/>
      <c r="G778" s="153"/>
      <c r="H778" s="153"/>
      <c r="I778" s="153"/>
      <c r="J778" s="153"/>
      <c r="K778" s="153"/>
      <c r="L778" s="153"/>
      <c r="M778" s="153"/>
      <c r="N778" s="153"/>
      <c r="O778" s="153"/>
      <c r="P778" s="153"/>
      <c r="Q778" s="153"/>
      <c r="R778" s="153"/>
      <c r="S778" s="153"/>
      <c r="T778" s="153"/>
      <c r="U778" s="153"/>
      <c r="V778" s="153"/>
      <c r="W778" s="153"/>
      <c r="X778" s="153"/>
      <c r="Y778" s="153"/>
      <c r="Z778" s="153"/>
    </row>
    <row r="779" ht="15.75" customHeight="1">
      <c r="A779" s="153"/>
      <c r="B779" s="153"/>
      <c r="C779" s="153"/>
      <c r="D779" s="153"/>
      <c r="E779" s="153"/>
      <c r="F779" s="153"/>
      <c r="G779" s="153"/>
      <c r="H779" s="153"/>
      <c r="I779" s="153"/>
      <c r="J779" s="153"/>
      <c r="K779" s="153"/>
      <c r="L779" s="153"/>
      <c r="M779" s="153"/>
      <c r="N779" s="153"/>
      <c r="O779" s="153"/>
      <c r="P779" s="153"/>
      <c r="Q779" s="153"/>
      <c r="R779" s="153"/>
      <c r="S779" s="153"/>
      <c r="T779" s="153"/>
      <c r="U779" s="153"/>
      <c r="V779" s="153"/>
      <c r="W779" s="153"/>
      <c r="X779" s="153"/>
      <c r="Y779" s="153"/>
      <c r="Z779" s="153"/>
    </row>
    <row r="780" ht="15.75" customHeight="1">
      <c r="A780" s="153"/>
      <c r="B780" s="153"/>
      <c r="C780" s="153"/>
      <c r="D780" s="153"/>
      <c r="E780" s="153"/>
      <c r="F780" s="153"/>
      <c r="G780" s="153"/>
      <c r="H780" s="153"/>
      <c r="I780" s="153"/>
      <c r="J780" s="153"/>
      <c r="K780" s="153"/>
      <c r="L780" s="153"/>
      <c r="M780" s="153"/>
      <c r="N780" s="153"/>
      <c r="O780" s="153"/>
      <c r="P780" s="153"/>
      <c r="Q780" s="153"/>
      <c r="R780" s="153"/>
      <c r="S780" s="153"/>
      <c r="T780" s="153"/>
      <c r="U780" s="153"/>
      <c r="V780" s="153"/>
      <c r="W780" s="153"/>
      <c r="X780" s="153"/>
      <c r="Y780" s="153"/>
      <c r="Z780" s="153"/>
    </row>
    <row r="781" ht="15.75" customHeight="1">
      <c r="A781" s="153"/>
      <c r="B781" s="153"/>
      <c r="C781" s="153"/>
      <c r="D781" s="153"/>
      <c r="E781" s="153"/>
      <c r="F781" s="153"/>
      <c r="G781" s="153"/>
      <c r="H781" s="153"/>
      <c r="I781" s="153"/>
      <c r="J781" s="153"/>
      <c r="K781" s="153"/>
      <c r="L781" s="153"/>
      <c r="M781" s="153"/>
      <c r="N781" s="153"/>
      <c r="O781" s="153"/>
      <c r="P781" s="153"/>
      <c r="Q781" s="153"/>
      <c r="R781" s="153"/>
      <c r="S781" s="153"/>
      <c r="T781" s="153"/>
      <c r="U781" s="153"/>
      <c r="V781" s="153"/>
      <c r="W781" s="153"/>
      <c r="X781" s="153"/>
      <c r="Y781" s="153"/>
      <c r="Z781" s="153"/>
    </row>
    <row r="782" ht="15.75" customHeight="1">
      <c r="A782" s="153"/>
      <c r="B782" s="153"/>
      <c r="C782" s="153"/>
      <c r="D782" s="153"/>
      <c r="E782" s="153"/>
      <c r="F782" s="153"/>
      <c r="G782" s="153"/>
      <c r="H782" s="153"/>
      <c r="I782" s="153"/>
      <c r="J782" s="153"/>
      <c r="K782" s="153"/>
      <c r="L782" s="153"/>
      <c r="M782" s="153"/>
      <c r="N782" s="153"/>
      <c r="O782" s="153"/>
      <c r="P782" s="153"/>
      <c r="Q782" s="153"/>
      <c r="R782" s="153"/>
      <c r="S782" s="153"/>
      <c r="T782" s="153"/>
      <c r="U782" s="153"/>
      <c r="V782" s="153"/>
      <c r="W782" s="153"/>
      <c r="X782" s="153"/>
      <c r="Y782" s="153"/>
      <c r="Z782" s="153"/>
    </row>
    <row r="783" ht="15.75" customHeight="1">
      <c r="A783" s="153"/>
      <c r="B783" s="153"/>
      <c r="C783" s="153"/>
      <c r="D783" s="153"/>
      <c r="E783" s="153"/>
      <c r="F783" s="153"/>
      <c r="G783" s="153"/>
      <c r="H783" s="153"/>
      <c r="I783" s="153"/>
      <c r="J783" s="153"/>
      <c r="K783" s="153"/>
      <c r="L783" s="153"/>
      <c r="M783" s="153"/>
      <c r="N783" s="153"/>
      <c r="O783" s="153"/>
      <c r="P783" s="153"/>
      <c r="Q783" s="153"/>
      <c r="R783" s="153"/>
      <c r="S783" s="153"/>
      <c r="T783" s="153"/>
      <c r="U783" s="153"/>
      <c r="V783" s="153"/>
      <c r="W783" s="153"/>
      <c r="X783" s="153"/>
      <c r="Y783" s="153"/>
      <c r="Z783" s="153"/>
    </row>
    <row r="784" ht="15.75" customHeight="1">
      <c r="A784" s="153"/>
      <c r="B784" s="153"/>
      <c r="C784" s="153"/>
      <c r="D784" s="153"/>
      <c r="E784" s="153"/>
      <c r="F784" s="153"/>
      <c r="G784" s="153"/>
      <c r="H784" s="153"/>
      <c r="I784" s="153"/>
      <c r="J784" s="153"/>
      <c r="K784" s="153"/>
      <c r="L784" s="153"/>
      <c r="M784" s="153"/>
      <c r="N784" s="153"/>
      <c r="O784" s="153"/>
      <c r="P784" s="153"/>
      <c r="Q784" s="153"/>
      <c r="R784" s="153"/>
      <c r="S784" s="153"/>
      <c r="T784" s="153"/>
      <c r="U784" s="153"/>
      <c r="V784" s="153"/>
      <c r="W784" s="153"/>
      <c r="X784" s="153"/>
      <c r="Y784" s="153"/>
      <c r="Z784" s="153"/>
    </row>
    <row r="785" ht="15.75" customHeight="1">
      <c r="A785" s="153"/>
      <c r="B785" s="153"/>
      <c r="C785" s="153"/>
      <c r="D785" s="153"/>
      <c r="E785" s="153"/>
      <c r="F785" s="153"/>
      <c r="G785" s="153"/>
      <c r="H785" s="153"/>
      <c r="I785" s="153"/>
      <c r="J785" s="153"/>
      <c r="K785" s="153"/>
      <c r="L785" s="153"/>
      <c r="M785" s="153"/>
      <c r="N785" s="153"/>
      <c r="O785" s="153"/>
      <c r="P785" s="153"/>
      <c r="Q785" s="153"/>
      <c r="R785" s="153"/>
      <c r="S785" s="153"/>
      <c r="T785" s="153"/>
      <c r="U785" s="153"/>
      <c r="V785" s="153"/>
      <c r="W785" s="153"/>
      <c r="X785" s="153"/>
      <c r="Y785" s="153"/>
      <c r="Z785" s="153"/>
    </row>
    <row r="786" ht="15.75" customHeight="1">
      <c r="A786" s="153"/>
      <c r="B786" s="153"/>
      <c r="C786" s="153"/>
      <c r="D786" s="153"/>
      <c r="E786" s="153"/>
      <c r="F786" s="153"/>
      <c r="G786" s="153"/>
      <c r="H786" s="153"/>
      <c r="I786" s="153"/>
      <c r="J786" s="153"/>
      <c r="K786" s="153"/>
      <c r="L786" s="153"/>
      <c r="M786" s="153"/>
      <c r="N786" s="153"/>
      <c r="O786" s="153"/>
      <c r="P786" s="153"/>
      <c r="Q786" s="153"/>
      <c r="R786" s="153"/>
      <c r="S786" s="153"/>
      <c r="T786" s="153"/>
      <c r="U786" s="153"/>
      <c r="V786" s="153"/>
      <c r="W786" s="153"/>
      <c r="X786" s="153"/>
      <c r="Y786" s="153"/>
      <c r="Z786" s="153"/>
    </row>
    <row r="787" ht="15.75" customHeight="1">
      <c r="A787" s="153"/>
      <c r="B787" s="153"/>
      <c r="C787" s="153"/>
      <c r="D787" s="153"/>
      <c r="E787" s="153"/>
      <c r="F787" s="153"/>
      <c r="G787" s="153"/>
      <c r="H787" s="153"/>
      <c r="I787" s="153"/>
      <c r="J787" s="153"/>
      <c r="K787" s="153"/>
      <c r="L787" s="153"/>
      <c r="M787" s="153"/>
      <c r="N787" s="153"/>
      <c r="O787" s="153"/>
      <c r="P787" s="153"/>
      <c r="Q787" s="153"/>
      <c r="R787" s="153"/>
      <c r="S787" s="153"/>
      <c r="T787" s="153"/>
      <c r="U787" s="153"/>
      <c r="V787" s="153"/>
      <c r="W787" s="153"/>
      <c r="X787" s="153"/>
      <c r="Y787" s="153"/>
      <c r="Z787" s="153"/>
    </row>
    <row r="788" ht="15.75" customHeight="1">
      <c r="A788" s="153"/>
      <c r="B788" s="153"/>
      <c r="C788" s="153"/>
      <c r="D788" s="153"/>
      <c r="E788" s="153"/>
      <c r="F788" s="153"/>
      <c r="G788" s="153"/>
      <c r="H788" s="153"/>
      <c r="I788" s="153"/>
      <c r="J788" s="153"/>
      <c r="K788" s="153"/>
      <c r="L788" s="153"/>
      <c r="M788" s="153"/>
      <c r="N788" s="153"/>
      <c r="O788" s="153"/>
      <c r="P788" s="153"/>
      <c r="Q788" s="153"/>
      <c r="R788" s="153"/>
      <c r="S788" s="153"/>
      <c r="T788" s="153"/>
      <c r="U788" s="153"/>
      <c r="V788" s="153"/>
      <c r="W788" s="153"/>
      <c r="X788" s="153"/>
      <c r="Y788" s="153"/>
      <c r="Z788" s="153"/>
    </row>
    <row r="789" ht="15.75" customHeight="1">
      <c r="A789" s="153"/>
      <c r="B789" s="153"/>
      <c r="C789" s="153"/>
      <c r="D789" s="153"/>
      <c r="E789" s="153"/>
      <c r="F789" s="153"/>
      <c r="G789" s="153"/>
      <c r="H789" s="153"/>
      <c r="I789" s="153"/>
      <c r="J789" s="153"/>
      <c r="K789" s="153"/>
      <c r="L789" s="153"/>
      <c r="M789" s="153"/>
      <c r="N789" s="153"/>
      <c r="O789" s="153"/>
      <c r="P789" s="153"/>
      <c r="Q789" s="153"/>
      <c r="R789" s="153"/>
      <c r="S789" s="153"/>
      <c r="T789" s="153"/>
      <c r="U789" s="153"/>
      <c r="V789" s="153"/>
      <c r="W789" s="153"/>
      <c r="X789" s="153"/>
      <c r="Y789" s="153"/>
      <c r="Z789" s="153"/>
    </row>
    <row r="790" ht="15.75" customHeight="1">
      <c r="A790" s="153"/>
      <c r="B790" s="153"/>
      <c r="C790" s="153"/>
      <c r="D790" s="153"/>
      <c r="E790" s="153"/>
      <c r="F790" s="153"/>
      <c r="G790" s="153"/>
      <c r="H790" s="153"/>
      <c r="I790" s="153"/>
      <c r="J790" s="153"/>
      <c r="K790" s="153"/>
      <c r="L790" s="153"/>
      <c r="M790" s="153"/>
      <c r="N790" s="153"/>
      <c r="O790" s="153"/>
      <c r="P790" s="153"/>
      <c r="Q790" s="153"/>
      <c r="R790" s="153"/>
      <c r="S790" s="153"/>
      <c r="T790" s="153"/>
      <c r="U790" s="153"/>
      <c r="V790" s="153"/>
      <c r="W790" s="153"/>
      <c r="X790" s="153"/>
      <c r="Y790" s="153"/>
      <c r="Z790" s="153"/>
    </row>
    <row r="791" ht="15.75" customHeight="1">
      <c r="A791" s="153"/>
      <c r="B791" s="153"/>
      <c r="C791" s="153"/>
      <c r="D791" s="153"/>
      <c r="E791" s="153"/>
      <c r="F791" s="153"/>
      <c r="G791" s="153"/>
      <c r="H791" s="153"/>
      <c r="I791" s="153"/>
      <c r="J791" s="153"/>
      <c r="K791" s="153"/>
      <c r="L791" s="153"/>
      <c r="M791" s="153"/>
      <c r="N791" s="153"/>
      <c r="O791" s="153"/>
      <c r="P791" s="153"/>
      <c r="Q791" s="153"/>
      <c r="R791" s="153"/>
      <c r="S791" s="153"/>
      <c r="T791" s="153"/>
      <c r="U791" s="153"/>
      <c r="V791" s="153"/>
      <c r="W791" s="153"/>
      <c r="X791" s="153"/>
      <c r="Y791" s="153"/>
      <c r="Z791" s="153"/>
    </row>
    <row r="792" ht="15.75" customHeight="1">
      <c r="A792" s="153"/>
      <c r="B792" s="153"/>
      <c r="C792" s="153"/>
      <c r="D792" s="153"/>
      <c r="E792" s="153"/>
      <c r="F792" s="153"/>
      <c r="G792" s="153"/>
      <c r="H792" s="153"/>
      <c r="I792" s="153"/>
      <c r="J792" s="153"/>
      <c r="K792" s="153"/>
      <c r="L792" s="153"/>
      <c r="M792" s="153"/>
      <c r="N792" s="153"/>
      <c r="O792" s="153"/>
      <c r="P792" s="153"/>
      <c r="Q792" s="153"/>
      <c r="R792" s="153"/>
      <c r="S792" s="153"/>
      <c r="T792" s="153"/>
      <c r="U792" s="153"/>
      <c r="V792" s="153"/>
      <c r="W792" s="153"/>
      <c r="X792" s="153"/>
      <c r="Y792" s="153"/>
      <c r="Z792" s="153"/>
    </row>
    <row r="793" ht="15.75" customHeight="1">
      <c r="A793" s="153"/>
      <c r="B793" s="153"/>
      <c r="C793" s="153"/>
      <c r="D793" s="153"/>
      <c r="E793" s="153"/>
      <c r="F793" s="153"/>
      <c r="G793" s="153"/>
      <c r="H793" s="153"/>
      <c r="I793" s="153"/>
      <c r="J793" s="153"/>
      <c r="K793" s="153"/>
      <c r="L793" s="153"/>
      <c r="M793" s="153"/>
      <c r="N793" s="153"/>
      <c r="O793" s="153"/>
      <c r="P793" s="153"/>
      <c r="Q793" s="153"/>
      <c r="R793" s="153"/>
      <c r="S793" s="153"/>
      <c r="T793" s="153"/>
      <c r="U793" s="153"/>
      <c r="V793" s="153"/>
      <c r="W793" s="153"/>
      <c r="X793" s="153"/>
      <c r="Y793" s="153"/>
      <c r="Z793" s="153"/>
    </row>
    <row r="794" ht="15.75" customHeight="1">
      <c r="A794" s="153"/>
      <c r="B794" s="153"/>
      <c r="C794" s="153"/>
      <c r="D794" s="153"/>
      <c r="E794" s="153"/>
      <c r="F794" s="153"/>
      <c r="G794" s="153"/>
      <c r="H794" s="153"/>
      <c r="I794" s="153"/>
      <c r="J794" s="153"/>
      <c r="K794" s="153"/>
      <c r="L794" s="153"/>
      <c r="M794" s="153"/>
      <c r="N794" s="153"/>
      <c r="O794" s="153"/>
      <c r="P794" s="153"/>
      <c r="Q794" s="153"/>
      <c r="R794" s="153"/>
      <c r="S794" s="153"/>
      <c r="T794" s="153"/>
      <c r="U794" s="153"/>
      <c r="V794" s="153"/>
      <c r="W794" s="153"/>
      <c r="X794" s="153"/>
      <c r="Y794" s="153"/>
      <c r="Z794" s="153"/>
    </row>
    <row r="795" ht="15.75" customHeight="1">
      <c r="A795" s="153"/>
      <c r="B795" s="153"/>
      <c r="C795" s="153"/>
      <c r="D795" s="153"/>
      <c r="E795" s="153"/>
      <c r="F795" s="153"/>
      <c r="G795" s="153"/>
      <c r="H795" s="153"/>
      <c r="I795" s="153"/>
      <c r="J795" s="153"/>
      <c r="K795" s="153"/>
      <c r="L795" s="153"/>
      <c r="M795" s="153"/>
      <c r="N795" s="153"/>
      <c r="O795" s="153"/>
      <c r="P795" s="153"/>
      <c r="Q795" s="153"/>
      <c r="R795" s="153"/>
      <c r="S795" s="153"/>
      <c r="T795" s="153"/>
      <c r="U795" s="153"/>
      <c r="V795" s="153"/>
      <c r="W795" s="153"/>
      <c r="X795" s="153"/>
      <c r="Y795" s="153"/>
      <c r="Z795" s="153"/>
    </row>
    <row r="796" ht="15.75" customHeight="1">
      <c r="A796" s="153"/>
      <c r="B796" s="153"/>
      <c r="C796" s="153"/>
      <c r="D796" s="153"/>
      <c r="E796" s="153"/>
      <c r="F796" s="153"/>
      <c r="G796" s="153"/>
      <c r="H796" s="153"/>
      <c r="I796" s="153"/>
      <c r="J796" s="153"/>
      <c r="K796" s="153"/>
      <c r="L796" s="153"/>
      <c r="M796" s="153"/>
      <c r="N796" s="153"/>
      <c r="O796" s="153"/>
      <c r="P796" s="153"/>
      <c r="Q796" s="153"/>
      <c r="R796" s="153"/>
      <c r="S796" s="153"/>
      <c r="T796" s="153"/>
      <c r="U796" s="153"/>
      <c r="V796" s="153"/>
      <c r="W796" s="153"/>
      <c r="X796" s="153"/>
      <c r="Y796" s="153"/>
      <c r="Z796" s="153"/>
    </row>
    <row r="797" ht="15.75" customHeight="1">
      <c r="A797" s="153"/>
      <c r="B797" s="153"/>
      <c r="C797" s="153"/>
      <c r="D797" s="153"/>
      <c r="E797" s="153"/>
      <c r="F797" s="153"/>
      <c r="G797" s="153"/>
      <c r="H797" s="153"/>
      <c r="I797" s="153"/>
      <c r="J797" s="153"/>
      <c r="K797" s="153"/>
      <c r="L797" s="153"/>
      <c r="M797" s="153"/>
      <c r="N797" s="153"/>
      <c r="O797" s="153"/>
      <c r="P797" s="153"/>
      <c r="Q797" s="153"/>
      <c r="R797" s="153"/>
      <c r="S797" s="153"/>
      <c r="T797" s="153"/>
      <c r="U797" s="153"/>
      <c r="V797" s="153"/>
      <c r="W797" s="153"/>
      <c r="X797" s="153"/>
      <c r="Y797" s="153"/>
      <c r="Z797" s="153"/>
    </row>
    <row r="798" ht="15.75" customHeight="1">
      <c r="A798" s="153"/>
      <c r="B798" s="153"/>
      <c r="C798" s="153"/>
      <c r="D798" s="153"/>
      <c r="E798" s="153"/>
      <c r="F798" s="153"/>
      <c r="G798" s="153"/>
      <c r="H798" s="153"/>
      <c r="I798" s="153"/>
      <c r="J798" s="153"/>
      <c r="K798" s="153"/>
      <c r="L798" s="153"/>
      <c r="M798" s="153"/>
      <c r="N798" s="153"/>
      <c r="O798" s="153"/>
      <c r="P798" s="153"/>
      <c r="Q798" s="153"/>
      <c r="R798" s="153"/>
      <c r="S798" s="153"/>
      <c r="T798" s="153"/>
      <c r="U798" s="153"/>
      <c r="V798" s="153"/>
      <c r="W798" s="153"/>
      <c r="X798" s="153"/>
      <c r="Y798" s="153"/>
      <c r="Z798" s="153"/>
    </row>
    <row r="799" ht="15.75" customHeight="1">
      <c r="A799" s="153"/>
      <c r="B799" s="153"/>
      <c r="C799" s="153"/>
      <c r="D799" s="153"/>
      <c r="E799" s="153"/>
      <c r="F799" s="153"/>
      <c r="G799" s="153"/>
      <c r="H799" s="153"/>
      <c r="I799" s="153"/>
      <c r="J799" s="153"/>
      <c r="K799" s="153"/>
      <c r="L799" s="153"/>
      <c r="M799" s="153"/>
      <c r="N799" s="153"/>
      <c r="O799" s="153"/>
      <c r="P799" s="153"/>
      <c r="Q799" s="153"/>
      <c r="R799" s="153"/>
      <c r="S799" s="153"/>
      <c r="T799" s="153"/>
      <c r="U799" s="153"/>
      <c r="V799" s="153"/>
      <c r="W799" s="153"/>
      <c r="X799" s="153"/>
      <c r="Y799" s="153"/>
      <c r="Z799" s="153"/>
    </row>
    <row r="800" ht="15.75" customHeight="1">
      <c r="A800" s="153"/>
      <c r="B800" s="153"/>
      <c r="C800" s="153"/>
      <c r="D800" s="153"/>
      <c r="E800" s="153"/>
      <c r="F800" s="153"/>
      <c r="G800" s="153"/>
      <c r="H800" s="153"/>
      <c r="I800" s="153"/>
      <c r="J800" s="153"/>
      <c r="K800" s="153"/>
      <c r="L800" s="153"/>
      <c r="M800" s="153"/>
      <c r="N800" s="153"/>
      <c r="O800" s="153"/>
      <c r="P800" s="153"/>
      <c r="Q800" s="153"/>
      <c r="R800" s="153"/>
      <c r="S800" s="153"/>
      <c r="T800" s="153"/>
      <c r="U800" s="153"/>
      <c r="V800" s="153"/>
      <c r="W800" s="153"/>
      <c r="X800" s="153"/>
      <c r="Y800" s="153"/>
      <c r="Z800" s="153"/>
    </row>
    <row r="801" ht="15.75" customHeight="1">
      <c r="A801" s="153"/>
      <c r="B801" s="153"/>
      <c r="C801" s="153"/>
      <c r="D801" s="153"/>
      <c r="E801" s="153"/>
      <c r="F801" s="153"/>
      <c r="G801" s="153"/>
      <c r="H801" s="153"/>
      <c r="I801" s="153"/>
      <c r="J801" s="153"/>
      <c r="K801" s="153"/>
      <c r="L801" s="153"/>
      <c r="M801" s="153"/>
      <c r="N801" s="153"/>
      <c r="O801" s="153"/>
      <c r="P801" s="153"/>
      <c r="Q801" s="153"/>
      <c r="R801" s="153"/>
      <c r="S801" s="153"/>
      <c r="T801" s="153"/>
      <c r="U801" s="153"/>
      <c r="V801" s="153"/>
      <c r="W801" s="153"/>
      <c r="X801" s="153"/>
      <c r="Y801" s="153"/>
      <c r="Z801" s="153"/>
    </row>
    <row r="802" ht="15.75" customHeight="1">
      <c r="A802" s="153"/>
      <c r="B802" s="153"/>
      <c r="C802" s="153"/>
      <c r="D802" s="153"/>
      <c r="E802" s="153"/>
      <c r="F802" s="153"/>
      <c r="G802" s="153"/>
      <c r="H802" s="153"/>
      <c r="I802" s="153"/>
      <c r="J802" s="153"/>
      <c r="K802" s="153"/>
      <c r="L802" s="153"/>
      <c r="M802" s="153"/>
      <c r="N802" s="153"/>
      <c r="O802" s="153"/>
      <c r="P802" s="153"/>
      <c r="Q802" s="153"/>
      <c r="R802" s="153"/>
      <c r="S802" s="153"/>
      <c r="T802" s="153"/>
      <c r="U802" s="153"/>
      <c r="V802" s="153"/>
      <c r="W802" s="153"/>
      <c r="X802" s="153"/>
      <c r="Y802" s="153"/>
      <c r="Z802" s="153"/>
    </row>
    <row r="803" ht="15.75" customHeight="1">
      <c r="A803" s="153"/>
      <c r="B803" s="153"/>
      <c r="C803" s="153"/>
      <c r="D803" s="153"/>
      <c r="E803" s="153"/>
      <c r="F803" s="153"/>
      <c r="G803" s="153"/>
      <c r="H803" s="153"/>
      <c r="I803" s="153"/>
      <c r="J803" s="153"/>
      <c r="K803" s="153"/>
      <c r="L803" s="153"/>
      <c r="M803" s="153"/>
      <c r="N803" s="153"/>
      <c r="O803" s="153"/>
      <c r="P803" s="153"/>
      <c r="Q803" s="153"/>
      <c r="R803" s="153"/>
      <c r="S803" s="153"/>
      <c r="T803" s="153"/>
      <c r="U803" s="153"/>
      <c r="V803" s="153"/>
      <c r="W803" s="153"/>
      <c r="X803" s="153"/>
      <c r="Y803" s="153"/>
      <c r="Z803" s="153"/>
    </row>
    <row r="804" ht="15.75" customHeight="1">
      <c r="A804" s="153"/>
      <c r="B804" s="153"/>
      <c r="C804" s="153"/>
      <c r="D804" s="153"/>
      <c r="E804" s="153"/>
      <c r="F804" s="153"/>
      <c r="G804" s="153"/>
      <c r="H804" s="153"/>
      <c r="I804" s="153"/>
      <c r="J804" s="153"/>
      <c r="K804" s="153"/>
      <c r="L804" s="153"/>
      <c r="M804" s="153"/>
      <c r="N804" s="153"/>
      <c r="O804" s="153"/>
      <c r="P804" s="153"/>
      <c r="Q804" s="153"/>
      <c r="R804" s="153"/>
      <c r="S804" s="153"/>
      <c r="T804" s="153"/>
      <c r="U804" s="153"/>
      <c r="V804" s="153"/>
      <c r="W804" s="153"/>
      <c r="X804" s="153"/>
      <c r="Y804" s="153"/>
      <c r="Z804" s="153"/>
    </row>
    <row r="805" ht="15.75" customHeight="1">
      <c r="A805" s="153"/>
      <c r="B805" s="153"/>
      <c r="C805" s="153"/>
      <c r="D805" s="153"/>
      <c r="E805" s="153"/>
      <c r="F805" s="153"/>
      <c r="G805" s="153"/>
      <c r="H805" s="153"/>
      <c r="I805" s="153"/>
      <c r="J805" s="153"/>
      <c r="K805" s="153"/>
      <c r="L805" s="153"/>
      <c r="M805" s="153"/>
      <c r="N805" s="153"/>
      <c r="O805" s="153"/>
      <c r="P805" s="153"/>
      <c r="Q805" s="153"/>
      <c r="R805" s="153"/>
      <c r="S805" s="153"/>
      <c r="T805" s="153"/>
      <c r="U805" s="153"/>
      <c r="V805" s="153"/>
      <c r="W805" s="153"/>
      <c r="X805" s="153"/>
      <c r="Y805" s="153"/>
      <c r="Z805" s="153"/>
    </row>
    <row r="806" ht="15.75" customHeight="1">
      <c r="A806" s="153"/>
      <c r="B806" s="153"/>
      <c r="C806" s="153"/>
      <c r="D806" s="153"/>
      <c r="E806" s="153"/>
      <c r="F806" s="153"/>
      <c r="G806" s="153"/>
      <c r="H806" s="153"/>
      <c r="I806" s="153"/>
      <c r="J806" s="153"/>
      <c r="K806" s="153"/>
      <c r="L806" s="153"/>
      <c r="M806" s="153"/>
      <c r="N806" s="153"/>
      <c r="O806" s="153"/>
      <c r="P806" s="153"/>
      <c r="Q806" s="153"/>
      <c r="R806" s="153"/>
      <c r="S806" s="153"/>
      <c r="T806" s="153"/>
      <c r="U806" s="153"/>
      <c r="V806" s="153"/>
      <c r="W806" s="153"/>
      <c r="X806" s="153"/>
      <c r="Y806" s="153"/>
      <c r="Z806" s="153"/>
    </row>
    <row r="807" ht="15.75" customHeight="1">
      <c r="A807" s="153"/>
      <c r="B807" s="153"/>
      <c r="C807" s="153"/>
      <c r="D807" s="153"/>
      <c r="E807" s="153"/>
      <c r="F807" s="153"/>
      <c r="G807" s="153"/>
      <c r="H807" s="153"/>
      <c r="I807" s="153"/>
      <c r="J807" s="153"/>
      <c r="K807" s="153"/>
      <c r="L807" s="153"/>
      <c r="M807" s="153"/>
      <c r="N807" s="153"/>
      <c r="O807" s="153"/>
      <c r="P807" s="153"/>
      <c r="Q807" s="153"/>
      <c r="R807" s="153"/>
      <c r="S807" s="153"/>
      <c r="T807" s="153"/>
      <c r="U807" s="153"/>
      <c r="V807" s="153"/>
      <c r="W807" s="153"/>
      <c r="X807" s="153"/>
      <c r="Y807" s="153"/>
      <c r="Z807" s="153"/>
    </row>
    <row r="808" ht="15.75" customHeight="1">
      <c r="A808" s="153"/>
      <c r="B808" s="153"/>
      <c r="C808" s="153"/>
      <c r="D808" s="153"/>
      <c r="E808" s="153"/>
      <c r="F808" s="153"/>
      <c r="G808" s="153"/>
      <c r="H808" s="153"/>
      <c r="I808" s="153"/>
      <c r="J808" s="153"/>
      <c r="K808" s="153"/>
      <c r="L808" s="153"/>
      <c r="M808" s="153"/>
      <c r="N808" s="153"/>
      <c r="O808" s="153"/>
      <c r="P808" s="153"/>
      <c r="Q808" s="153"/>
      <c r="R808" s="153"/>
      <c r="S808" s="153"/>
      <c r="T808" s="153"/>
      <c r="U808" s="153"/>
      <c r="V808" s="153"/>
      <c r="W808" s="153"/>
      <c r="X808" s="153"/>
      <c r="Y808" s="153"/>
      <c r="Z808" s="153"/>
    </row>
    <row r="809" ht="15.75" customHeight="1">
      <c r="A809" s="153"/>
      <c r="B809" s="153"/>
      <c r="C809" s="153"/>
      <c r="D809" s="153"/>
      <c r="E809" s="153"/>
      <c r="F809" s="153"/>
      <c r="G809" s="153"/>
      <c r="H809" s="153"/>
      <c r="I809" s="153"/>
      <c r="J809" s="153"/>
      <c r="K809" s="153"/>
      <c r="L809" s="153"/>
      <c r="M809" s="153"/>
      <c r="N809" s="153"/>
      <c r="O809" s="153"/>
      <c r="P809" s="153"/>
      <c r="Q809" s="153"/>
      <c r="R809" s="153"/>
      <c r="S809" s="153"/>
      <c r="T809" s="153"/>
      <c r="U809" s="153"/>
      <c r="V809" s="153"/>
      <c r="W809" s="153"/>
      <c r="X809" s="153"/>
      <c r="Y809" s="153"/>
      <c r="Z809" s="153"/>
    </row>
    <row r="810" ht="15.75" customHeight="1">
      <c r="A810" s="153"/>
      <c r="B810" s="153"/>
      <c r="C810" s="153"/>
      <c r="D810" s="153"/>
      <c r="E810" s="153"/>
      <c r="F810" s="153"/>
      <c r="G810" s="153"/>
      <c r="H810" s="153"/>
      <c r="I810" s="153"/>
      <c r="J810" s="153"/>
      <c r="K810" s="153"/>
      <c r="L810" s="153"/>
      <c r="M810" s="153"/>
      <c r="N810" s="153"/>
      <c r="O810" s="153"/>
      <c r="P810" s="153"/>
      <c r="Q810" s="153"/>
      <c r="R810" s="153"/>
      <c r="S810" s="153"/>
      <c r="T810" s="153"/>
      <c r="U810" s="153"/>
      <c r="V810" s="153"/>
      <c r="W810" s="153"/>
      <c r="X810" s="153"/>
      <c r="Y810" s="153"/>
      <c r="Z810" s="153"/>
    </row>
    <row r="811" ht="15.75" customHeight="1">
      <c r="A811" s="153"/>
      <c r="B811" s="153"/>
      <c r="C811" s="153"/>
      <c r="D811" s="153"/>
      <c r="E811" s="153"/>
      <c r="F811" s="153"/>
      <c r="G811" s="153"/>
      <c r="H811" s="153"/>
      <c r="I811" s="153"/>
      <c r="J811" s="153"/>
      <c r="K811" s="153"/>
      <c r="L811" s="153"/>
      <c r="M811" s="153"/>
      <c r="N811" s="153"/>
      <c r="O811" s="153"/>
      <c r="P811" s="153"/>
      <c r="Q811" s="153"/>
      <c r="R811" s="153"/>
      <c r="S811" s="153"/>
      <c r="T811" s="153"/>
      <c r="U811" s="153"/>
      <c r="V811" s="153"/>
      <c r="W811" s="153"/>
      <c r="X811" s="153"/>
      <c r="Y811" s="153"/>
      <c r="Z811" s="153"/>
    </row>
    <row r="812" ht="15.75" customHeight="1">
      <c r="A812" s="153"/>
      <c r="B812" s="153"/>
      <c r="C812" s="153"/>
      <c r="D812" s="153"/>
      <c r="E812" s="153"/>
      <c r="F812" s="153"/>
      <c r="G812" s="153"/>
      <c r="H812" s="153"/>
      <c r="I812" s="153"/>
      <c r="J812" s="153"/>
      <c r="K812" s="153"/>
      <c r="L812" s="153"/>
      <c r="M812" s="153"/>
      <c r="N812" s="153"/>
      <c r="O812" s="153"/>
      <c r="P812" s="153"/>
      <c r="Q812" s="153"/>
      <c r="R812" s="153"/>
      <c r="S812" s="153"/>
      <c r="T812" s="153"/>
      <c r="U812" s="153"/>
      <c r="V812" s="153"/>
      <c r="W812" s="153"/>
      <c r="X812" s="153"/>
      <c r="Y812" s="153"/>
      <c r="Z812" s="153"/>
    </row>
    <row r="813" ht="15.75" customHeight="1">
      <c r="A813" s="153"/>
      <c r="B813" s="153"/>
      <c r="C813" s="153"/>
      <c r="D813" s="153"/>
      <c r="E813" s="153"/>
      <c r="F813" s="153"/>
      <c r="G813" s="153"/>
      <c r="H813" s="153"/>
      <c r="I813" s="153"/>
      <c r="J813" s="153"/>
      <c r="K813" s="153"/>
      <c r="L813" s="153"/>
      <c r="M813" s="153"/>
      <c r="N813" s="153"/>
      <c r="O813" s="153"/>
      <c r="P813" s="153"/>
      <c r="Q813" s="153"/>
      <c r="R813" s="153"/>
      <c r="S813" s="153"/>
      <c r="T813" s="153"/>
      <c r="U813" s="153"/>
      <c r="V813" s="153"/>
      <c r="W813" s="153"/>
      <c r="X813" s="153"/>
      <c r="Y813" s="153"/>
      <c r="Z813" s="153"/>
    </row>
    <row r="814" ht="15.75" customHeight="1">
      <c r="A814" s="153"/>
      <c r="B814" s="153"/>
      <c r="C814" s="153"/>
      <c r="D814" s="153"/>
      <c r="E814" s="153"/>
      <c r="F814" s="153"/>
      <c r="G814" s="153"/>
      <c r="H814" s="153"/>
      <c r="I814" s="153"/>
      <c r="J814" s="153"/>
      <c r="K814" s="153"/>
      <c r="L814" s="153"/>
      <c r="M814" s="153"/>
      <c r="N814" s="153"/>
      <c r="O814" s="153"/>
      <c r="P814" s="153"/>
      <c r="Q814" s="153"/>
      <c r="R814" s="153"/>
      <c r="S814" s="153"/>
      <c r="T814" s="153"/>
      <c r="U814" s="153"/>
      <c r="V814" s="153"/>
      <c r="W814" s="153"/>
      <c r="X814" s="153"/>
      <c r="Y814" s="153"/>
      <c r="Z814" s="153"/>
    </row>
    <row r="815" ht="15.75" customHeight="1">
      <c r="A815" s="153"/>
      <c r="B815" s="153"/>
      <c r="C815" s="153"/>
      <c r="D815" s="153"/>
      <c r="E815" s="153"/>
      <c r="F815" s="153"/>
      <c r="G815" s="153"/>
      <c r="H815" s="153"/>
      <c r="I815" s="153"/>
      <c r="J815" s="153"/>
      <c r="K815" s="153"/>
      <c r="L815" s="153"/>
      <c r="M815" s="153"/>
      <c r="N815" s="153"/>
      <c r="O815" s="153"/>
      <c r="P815" s="153"/>
      <c r="Q815" s="153"/>
      <c r="R815" s="153"/>
      <c r="S815" s="153"/>
      <c r="T815" s="153"/>
      <c r="U815" s="153"/>
      <c r="V815" s="153"/>
      <c r="W815" s="153"/>
      <c r="X815" s="153"/>
      <c r="Y815" s="153"/>
      <c r="Z815" s="153"/>
    </row>
    <row r="816" ht="15.75" customHeight="1">
      <c r="A816" s="153"/>
      <c r="B816" s="153"/>
      <c r="C816" s="153"/>
      <c r="D816" s="153"/>
      <c r="E816" s="153"/>
      <c r="F816" s="153"/>
      <c r="G816" s="153"/>
      <c r="H816" s="153"/>
      <c r="I816" s="153"/>
      <c r="J816" s="153"/>
      <c r="K816" s="153"/>
      <c r="L816" s="153"/>
      <c r="M816" s="153"/>
      <c r="N816" s="153"/>
      <c r="O816" s="153"/>
      <c r="P816" s="153"/>
      <c r="Q816" s="153"/>
      <c r="R816" s="153"/>
      <c r="S816" s="153"/>
      <c r="T816" s="153"/>
      <c r="U816" s="153"/>
      <c r="V816" s="153"/>
      <c r="W816" s="153"/>
      <c r="X816" s="153"/>
      <c r="Y816" s="153"/>
      <c r="Z816" s="153"/>
    </row>
    <row r="817" ht="15.75" customHeight="1">
      <c r="A817" s="153"/>
      <c r="B817" s="153"/>
      <c r="C817" s="153"/>
      <c r="D817" s="153"/>
      <c r="E817" s="153"/>
      <c r="F817" s="153"/>
      <c r="G817" s="153"/>
      <c r="H817" s="153"/>
      <c r="I817" s="153"/>
      <c r="J817" s="153"/>
      <c r="K817" s="153"/>
      <c r="L817" s="153"/>
      <c r="M817" s="153"/>
      <c r="N817" s="153"/>
      <c r="O817" s="153"/>
      <c r="P817" s="153"/>
      <c r="Q817" s="153"/>
      <c r="R817" s="153"/>
      <c r="S817" s="153"/>
      <c r="T817" s="153"/>
      <c r="U817" s="153"/>
      <c r="V817" s="153"/>
      <c r="W817" s="153"/>
      <c r="X817" s="153"/>
      <c r="Y817" s="153"/>
      <c r="Z817" s="153"/>
    </row>
    <row r="818" ht="15.75" customHeight="1">
      <c r="A818" s="153"/>
      <c r="B818" s="153"/>
      <c r="C818" s="153"/>
      <c r="D818" s="153"/>
      <c r="E818" s="153"/>
      <c r="F818" s="153"/>
      <c r="G818" s="153"/>
      <c r="H818" s="153"/>
      <c r="I818" s="153"/>
      <c r="J818" s="153"/>
      <c r="K818" s="153"/>
      <c r="L818" s="153"/>
      <c r="M818" s="153"/>
      <c r="N818" s="153"/>
      <c r="O818" s="153"/>
      <c r="P818" s="153"/>
      <c r="Q818" s="153"/>
      <c r="R818" s="153"/>
      <c r="S818" s="153"/>
      <c r="T818" s="153"/>
      <c r="U818" s="153"/>
      <c r="V818" s="153"/>
      <c r="W818" s="153"/>
      <c r="X818" s="153"/>
      <c r="Y818" s="153"/>
      <c r="Z818" s="153"/>
    </row>
    <row r="819" ht="15.75" customHeight="1">
      <c r="A819" s="153"/>
      <c r="B819" s="153"/>
      <c r="C819" s="153"/>
      <c r="D819" s="153"/>
      <c r="E819" s="153"/>
      <c r="F819" s="153"/>
      <c r="G819" s="153"/>
      <c r="H819" s="153"/>
      <c r="I819" s="153"/>
      <c r="J819" s="153"/>
      <c r="K819" s="153"/>
      <c r="L819" s="153"/>
      <c r="M819" s="153"/>
      <c r="N819" s="153"/>
      <c r="O819" s="153"/>
      <c r="P819" s="153"/>
      <c r="Q819" s="153"/>
      <c r="R819" s="153"/>
      <c r="S819" s="153"/>
      <c r="T819" s="153"/>
      <c r="U819" s="153"/>
      <c r="V819" s="153"/>
      <c r="W819" s="153"/>
      <c r="X819" s="153"/>
      <c r="Y819" s="153"/>
      <c r="Z819" s="153"/>
    </row>
    <row r="820" ht="15.75" customHeight="1">
      <c r="A820" s="153"/>
      <c r="B820" s="153"/>
      <c r="C820" s="153"/>
      <c r="D820" s="153"/>
      <c r="E820" s="153"/>
      <c r="F820" s="153"/>
      <c r="G820" s="153"/>
      <c r="H820" s="153"/>
      <c r="I820" s="153"/>
      <c r="J820" s="153"/>
      <c r="K820" s="153"/>
      <c r="L820" s="153"/>
      <c r="M820" s="153"/>
      <c r="N820" s="153"/>
      <c r="O820" s="153"/>
      <c r="P820" s="153"/>
      <c r="Q820" s="153"/>
      <c r="R820" s="153"/>
      <c r="S820" s="153"/>
      <c r="T820" s="153"/>
      <c r="U820" s="153"/>
      <c r="V820" s="153"/>
      <c r="W820" s="153"/>
      <c r="X820" s="153"/>
      <c r="Y820" s="153"/>
      <c r="Z820" s="153"/>
    </row>
    <row r="821" ht="15.75" customHeight="1">
      <c r="A821" s="153"/>
      <c r="B821" s="153"/>
      <c r="C821" s="153"/>
      <c r="D821" s="153"/>
      <c r="E821" s="153"/>
      <c r="F821" s="153"/>
      <c r="G821" s="153"/>
      <c r="H821" s="153"/>
      <c r="I821" s="153"/>
      <c r="J821" s="153"/>
      <c r="K821" s="153"/>
      <c r="L821" s="153"/>
      <c r="M821" s="153"/>
      <c r="N821" s="153"/>
      <c r="O821" s="153"/>
      <c r="P821" s="153"/>
      <c r="Q821" s="153"/>
      <c r="R821" s="153"/>
      <c r="S821" s="153"/>
      <c r="T821" s="153"/>
      <c r="U821" s="153"/>
      <c r="V821" s="153"/>
      <c r="W821" s="153"/>
      <c r="X821" s="153"/>
      <c r="Y821" s="153"/>
      <c r="Z821" s="153"/>
    </row>
    <row r="822" ht="15.75" customHeight="1">
      <c r="A822" s="153"/>
      <c r="B822" s="153"/>
      <c r="C822" s="153"/>
      <c r="D822" s="153"/>
      <c r="E822" s="153"/>
      <c r="F822" s="153"/>
      <c r="G822" s="153"/>
      <c r="H822" s="153"/>
      <c r="I822" s="153"/>
      <c r="J822" s="153"/>
      <c r="K822" s="153"/>
      <c r="L822" s="153"/>
      <c r="M822" s="153"/>
      <c r="N822" s="153"/>
      <c r="O822" s="153"/>
      <c r="P822" s="153"/>
      <c r="Q822" s="153"/>
      <c r="R822" s="153"/>
      <c r="S822" s="153"/>
      <c r="T822" s="153"/>
      <c r="U822" s="153"/>
      <c r="V822" s="153"/>
      <c r="W822" s="153"/>
      <c r="X822" s="153"/>
      <c r="Y822" s="153"/>
      <c r="Z822" s="153"/>
    </row>
    <row r="823" ht="15.75" customHeight="1">
      <c r="A823" s="153"/>
      <c r="B823" s="153"/>
      <c r="C823" s="153"/>
      <c r="D823" s="153"/>
      <c r="E823" s="153"/>
      <c r="F823" s="153"/>
      <c r="G823" s="153"/>
      <c r="H823" s="153"/>
      <c r="I823" s="153"/>
      <c r="J823" s="153"/>
      <c r="K823" s="153"/>
      <c r="L823" s="153"/>
      <c r="M823" s="153"/>
      <c r="N823" s="153"/>
      <c r="O823" s="153"/>
      <c r="P823" s="153"/>
      <c r="Q823" s="153"/>
      <c r="R823" s="153"/>
      <c r="S823" s="153"/>
      <c r="T823" s="153"/>
      <c r="U823" s="153"/>
      <c r="V823" s="153"/>
      <c r="W823" s="153"/>
      <c r="X823" s="153"/>
      <c r="Y823" s="153"/>
      <c r="Z823" s="153"/>
    </row>
    <row r="824" ht="15.75" customHeight="1">
      <c r="A824" s="153"/>
      <c r="B824" s="153"/>
      <c r="C824" s="153"/>
      <c r="D824" s="153"/>
      <c r="E824" s="153"/>
      <c r="F824" s="153"/>
      <c r="G824" s="153"/>
      <c r="H824" s="153"/>
      <c r="I824" s="153"/>
      <c r="J824" s="153"/>
      <c r="K824" s="153"/>
      <c r="L824" s="153"/>
      <c r="M824" s="153"/>
      <c r="N824" s="153"/>
      <c r="O824" s="153"/>
      <c r="P824" s="153"/>
      <c r="Q824" s="153"/>
      <c r="R824" s="153"/>
      <c r="S824" s="153"/>
      <c r="T824" s="153"/>
      <c r="U824" s="153"/>
      <c r="V824" s="153"/>
      <c r="W824" s="153"/>
      <c r="X824" s="153"/>
      <c r="Y824" s="153"/>
      <c r="Z824" s="153"/>
    </row>
    <row r="825" ht="15.75" customHeight="1">
      <c r="A825" s="153"/>
      <c r="B825" s="153"/>
      <c r="C825" s="153"/>
      <c r="D825" s="153"/>
      <c r="E825" s="153"/>
      <c r="F825" s="153"/>
      <c r="G825" s="153"/>
      <c r="H825" s="153"/>
      <c r="I825" s="153"/>
      <c r="J825" s="153"/>
      <c r="K825" s="153"/>
      <c r="L825" s="153"/>
      <c r="M825" s="153"/>
      <c r="N825" s="153"/>
      <c r="O825" s="153"/>
      <c r="P825" s="153"/>
      <c r="Q825" s="153"/>
      <c r="R825" s="153"/>
      <c r="S825" s="153"/>
      <c r="T825" s="153"/>
      <c r="U825" s="153"/>
      <c r="V825" s="153"/>
      <c r="W825" s="153"/>
      <c r="X825" s="153"/>
      <c r="Y825" s="153"/>
      <c r="Z825" s="153"/>
    </row>
    <row r="826" ht="15.75" customHeight="1">
      <c r="A826" s="153"/>
      <c r="B826" s="153"/>
      <c r="C826" s="153"/>
      <c r="D826" s="153"/>
      <c r="E826" s="153"/>
      <c r="F826" s="153"/>
      <c r="G826" s="153"/>
      <c r="H826" s="153"/>
      <c r="I826" s="153"/>
      <c r="J826" s="153"/>
      <c r="K826" s="153"/>
      <c r="L826" s="153"/>
      <c r="M826" s="153"/>
      <c r="N826" s="153"/>
      <c r="O826" s="153"/>
      <c r="P826" s="153"/>
      <c r="Q826" s="153"/>
      <c r="R826" s="153"/>
      <c r="S826" s="153"/>
      <c r="T826" s="153"/>
      <c r="U826" s="153"/>
      <c r="V826" s="153"/>
      <c r="W826" s="153"/>
      <c r="X826" s="153"/>
      <c r="Y826" s="153"/>
      <c r="Z826" s="153"/>
    </row>
    <row r="827" ht="15.75" customHeight="1">
      <c r="A827" s="153"/>
      <c r="B827" s="153"/>
      <c r="C827" s="153"/>
      <c r="D827" s="153"/>
      <c r="E827" s="153"/>
      <c r="F827" s="153"/>
      <c r="G827" s="153"/>
      <c r="H827" s="153"/>
      <c r="I827" s="153"/>
      <c r="J827" s="153"/>
      <c r="K827" s="153"/>
      <c r="L827" s="153"/>
      <c r="M827" s="153"/>
      <c r="N827" s="153"/>
      <c r="O827" s="153"/>
      <c r="P827" s="153"/>
      <c r="Q827" s="153"/>
      <c r="R827" s="153"/>
      <c r="S827" s="153"/>
      <c r="T827" s="153"/>
      <c r="U827" s="153"/>
      <c r="V827" s="153"/>
      <c r="W827" s="153"/>
      <c r="X827" s="153"/>
      <c r="Y827" s="153"/>
      <c r="Z827" s="153"/>
    </row>
    <row r="828" ht="15.75" customHeight="1">
      <c r="A828" s="153"/>
      <c r="B828" s="153"/>
      <c r="C828" s="153"/>
      <c r="D828" s="153"/>
      <c r="E828" s="153"/>
      <c r="F828" s="153"/>
      <c r="G828" s="153"/>
      <c r="H828" s="153"/>
      <c r="I828" s="153"/>
      <c r="J828" s="153"/>
      <c r="K828" s="153"/>
      <c r="L828" s="153"/>
      <c r="M828" s="153"/>
      <c r="N828" s="153"/>
      <c r="O828" s="153"/>
      <c r="P828" s="153"/>
      <c r="Q828" s="153"/>
      <c r="R828" s="153"/>
      <c r="S828" s="153"/>
      <c r="T828" s="153"/>
      <c r="U828" s="153"/>
      <c r="V828" s="153"/>
      <c r="W828" s="153"/>
      <c r="X828" s="153"/>
      <c r="Y828" s="153"/>
      <c r="Z828" s="153"/>
    </row>
    <row r="829" ht="15.75" customHeight="1">
      <c r="A829" s="153"/>
      <c r="B829" s="153"/>
      <c r="C829" s="153"/>
      <c r="D829" s="153"/>
      <c r="E829" s="153"/>
      <c r="F829" s="153"/>
      <c r="G829" s="153"/>
      <c r="H829" s="153"/>
      <c r="I829" s="153"/>
      <c r="J829" s="153"/>
      <c r="K829" s="153"/>
      <c r="L829" s="153"/>
      <c r="M829" s="153"/>
      <c r="N829" s="153"/>
      <c r="O829" s="153"/>
      <c r="P829" s="153"/>
      <c r="Q829" s="153"/>
      <c r="R829" s="153"/>
      <c r="S829" s="153"/>
      <c r="T829" s="153"/>
      <c r="U829" s="153"/>
      <c r="V829" s="153"/>
      <c r="W829" s="153"/>
      <c r="X829" s="153"/>
      <c r="Y829" s="153"/>
      <c r="Z829" s="153"/>
    </row>
    <row r="830" ht="15.75" customHeight="1">
      <c r="A830" s="153"/>
      <c r="B830" s="153"/>
      <c r="C830" s="153"/>
      <c r="D830" s="153"/>
      <c r="E830" s="153"/>
      <c r="F830" s="153"/>
      <c r="G830" s="153"/>
      <c r="H830" s="153"/>
      <c r="I830" s="153"/>
      <c r="J830" s="153"/>
      <c r="K830" s="153"/>
      <c r="L830" s="153"/>
      <c r="M830" s="153"/>
      <c r="N830" s="153"/>
      <c r="O830" s="153"/>
      <c r="P830" s="153"/>
      <c r="Q830" s="153"/>
      <c r="R830" s="153"/>
      <c r="S830" s="153"/>
      <c r="T830" s="153"/>
      <c r="U830" s="153"/>
      <c r="V830" s="153"/>
      <c r="W830" s="153"/>
      <c r="X830" s="153"/>
      <c r="Y830" s="153"/>
      <c r="Z830" s="153"/>
    </row>
    <row r="831" ht="15.75" customHeight="1">
      <c r="A831" s="153"/>
      <c r="B831" s="153"/>
      <c r="C831" s="153"/>
      <c r="D831" s="153"/>
      <c r="E831" s="153"/>
      <c r="F831" s="153"/>
      <c r="G831" s="153"/>
      <c r="H831" s="153"/>
      <c r="I831" s="153"/>
      <c r="J831" s="153"/>
      <c r="K831" s="153"/>
      <c r="L831" s="153"/>
      <c r="M831" s="153"/>
      <c r="N831" s="153"/>
      <c r="O831" s="153"/>
      <c r="P831" s="153"/>
      <c r="Q831" s="153"/>
      <c r="R831" s="153"/>
      <c r="S831" s="153"/>
      <c r="T831" s="153"/>
      <c r="U831" s="153"/>
      <c r="V831" s="153"/>
      <c r="W831" s="153"/>
      <c r="X831" s="153"/>
      <c r="Y831" s="153"/>
      <c r="Z831" s="153"/>
    </row>
    <row r="832" ht="15.75" customHeight="1">
      <c r="A832" s="153"/>
      <c r="B832" s="153"/>
      <c r="C832" s="153"/>
      <c r="D832" s="153"/>
      <c r="E832" s="153"/>
      <c r="F832" s="153"/>
      <c r="G832" s="153"/>
      <c r="H832" s="153"/>
      <c r="I832" s="153"/>
      <c r="J832" s="153"/>
      <c r="K832" s="153"/>
      <c r="L832" s="153"/>
      <c r="M832" s="153"/>
      <c r="N832" s="153"/>
      <c r="O832" s="153"/>
      <c r="P832" s="153"/>
      <c r="Q832" s="153"/>
      <c r="R832" s="153"/>
      <c r="S832" s="153"/>
      <c r="T832" s="153"/>
      <c r="U832" s="153"/>
      <c r="V832" s="153"/>
      <c r="W832" s="153"/>
      <c r="X832" s="153"/>
      <c r="Y832" s="153"/>
      <c r="Z832" s="153"/>
    </row>
    <row r="833" ht="15.75" customHeight="1">
      <c r="A833" s="153"/>
      <c r="B833" s="153"/>
      <c r="C833" s="153"/>
      <c r="D833" s="153"/>
      <c r="E833" s="153"/>
      <c r="F833" s="153"/>
      <c r="G833" s="153"/>
      <c r="H833" s="153"/>
      <c r="I833" s="153"/>
      <c r="J833" s="153"/>
      <c r="K833" s="153"/>
      <c r="L833" s="153"/>
      <c r="M833" s="153"/>
      <c r="N833" s="153"/>
      <c r="O833" s="153"/>
      <c r="P833" s="153"/>
      <c r="Q833" s="153"/>
      <c r="R833" s="153"/>
      <c r="S833" s="153"/>
      <c r="T833" s="153"/>
      <c r="U833" s="153"/>
      <c r="V833" s="153"/>
      <c r="W833" s="153"/>
      <c r="X833" s="153"/>
      <c r="Y833" s="153"/>
      <c r="Z833" s="153"/>
    </row>
    <row r="834" ht="15.75" customHeight="1">
      <c r="A834" s="153"/>
      <c r="B834" s="153"/>
      <c r="C834" s="153"/>
      <c r="D834" s="153"/>
      <c r="E834" s="153"/>
      <c r="F834" s="153"/>
      <c r="G834" s="153"/>
      <c r="H834" s="153"/>
      <c r="I834" s="153"/>
      <c r="J834" s="153"/>
      <c r="K834" s="153"/>
      <c r="L834" s="153"/>
      <c r="M834" s="153"/>
      <c r="N834" s="153"/>
      <c r="O834" s="153"/>
      <c r="P834" s="153"/>
      <c r="Q834" s="153"/>
      <c r="R834" s="153"/>
      <c r="S834" s="153"/>
      <c r="T834" s="153"/>
      <c r="U834" s="153"/>
      <c r="V834" s="153"/>
      <c r="W834" s="153"/>
      <c r="X834" s="153"/>
      <c r="Y834" s="153"/>
      <c r="Z834" s="153"/>
    </row>
    <row r="835" ht="15.75" customHeight="1">
      <c r="A835" s="153"/>
      <c r="B835" s="153"/>
      <c r="C835" s="153"/>
      <c r="D835" s="153"/>
      <c r="E835" s="153"/>
      <c r="F835" s="153"/>
      <c r="G835" s="153"/>
      <c r="H835" s="153"/>
      <c r="I835" s="153"/>
      <c r="J835" s="153"/>
      <c r="K835" s="153"/>
      <c r="L835" s="153"/>
      <c r="M835" s="153"/>
      <c r="N835" s="153"/>
      <c r="O835" s="153"/>
      <c r="P835" s="153"/>
      <c r="Q835" s="153"/>
      <c r="R835" s="153"/>
      <c r="S835" s="153"/>
      <c r="T835" s="153"/>
      <c r="U835" s="153"/>
      <c r="V835" s="153"/>
      <c r="W835" s="153"/>
      <c r="X835" s="153"/>
      <c r="Y835" s="153"/>
      <c r="Z835" s="153"/>
    </row>
    <row r="836" ht="15.75" customHeight="1">
      <c r="A836" s="153"/>
      <c r="B836" s="153"/>
      <c r="C836" s="153"/>
      <c r="D836" s="153"/>
      <c r="E836" s="153"/>
      <c r="F836" s="153"/>
      <c r="G836" s="153"/>
      <c r="H836" s="153"/>
      <c r="I836" s="153"/>
      <c r="J836" s="153"/>
      <c r="K836" s="153"/>
      <c r="L836" s="153"/>
      <c r="M836" s="153"/>
      <c r="N836" s="153"/>
      <c r="O836" s="153"/>
      <c r="P836" s="153"/>
      <c r="Q836" s="153"/>
      <c r="R836" s="153"/>
      <c r="S836" s="153"/>
      <c r="T836" s="153"/>
      <c r="U836" s="153"/>
      <c r="V836" s="153"/>
      <c r="W836" s="153"/>
      <c r="X836" s="153"/>
      <c r="Y836" s="153"/>
      <c r="Z836" s="153"/>
    </row>
    <row r="837" ht="15.75" customHeight="1">
      <c r="A837" s="153"/>
      <c r="B837" s="153"/>
      <c r="C837" s="153"/>
      <c r="D837" s="153"/>
      <c r="E837" s="153"/>
      <c r="F837" s="153"/>
      <c r="G837" s="153"/>
      <c r="H837" s="153"/>
      <c r="I837" s="153"/>
      <c r="J837" s="153"/>
      <c r="K837" s="153"/>
      <c r="L837" s="153"/>
      <c r="M837" s="153"/>
      <c r="N837" s="153"/>
      <c r="O837" s="153"/>
      <c r="P837" s="153"/>
      <c r="Q837" s="153"/>
      <c r="R837" s="153"/>
      <c r="S837" s="153"/>
      <c r="T837" s="153"/>
      <c r="U837" s="153"/>
      <c r="V837" s="153"/>
      <c r="W837" s="153"/>
      <c r="X837" s="153"/>
      <c r="Y837" s="153"/>
      <c r="Z837" s="153"/>
    </row>
    <row r="838" ht="15.75" customHeight="1">
      <c r="A838" s="153"/>
      <c r="B838" s="153"/>
      <c r="C838" s="153"/>
      <c r="D838" s="153"/>
      <c r="E838" s="153"/>
      <c r="F838" s="153"/>
      <c r="G838" s="153"/>
      <c r="H838" s="153"/>
      <c r="I838" s="153"/>
      <c r="J838" s="153"/>
      <c r="K838" s="153"/>
      <c r="L838" s="153"/>
      <c r="M838" s="153"/>
      <c r="N838" s="153"/>
      <c r="O838" s="153"/>
      <c r="P838" s="153"/>
      <c r="Q838" s="153"/>
      <c r="R838" s="153"/>
      <c r="S838" s="153"/>
      <c r="T838" s="153"/>
      <c r="U838" s="153"/>
      <c r="V838" s="153"/>
      <c r="W838" s="153"/>
      <c r="X838" s="153"/>
      <c r="Y838" s="153"/>
      <c r="Z838" s="153"/>
    </row>
    <row r="839" ht="15.75" customHeight="1">
      <c r="A839" s="153"/>
      <c r="B839" s="153"/>
      <c r="C839" s="153"/>
      <c r="D839" s="153"/>
      <c r="E839" s="153"/>
      <c r="F839" s="153"/>
      <c r="G839" s="153"/>
      <c r="H839" s="153"/>
      <c r="I839" s="153"/>
      <c r="J839" s="153"/>
      <c r="K839" s="153"/>
      <c r="L839" s="153"/>
      <c r="M839" s="153"/>
      <c r="N839" s="153"/>
      <c r="O839" s="153"/>
      <c r="P839" s="153"/>
      <c r="Q839" s="153"/>
      <c r="R839" s="153"/>
      <c r="S839" s="153"/>
      <c r="T839" s="153"/>
      <c r="U839" s="153"/>
      <c r="V839" s="153"/>
      <c r="W839" s="153"/>
      <c r="X839" s="153"/>
      <c r="Y839" s="153"/>
      <c r="Z839" s="153"/>
    </row>
    <row r="840" ht="15.75" customHeight="1">
      <c r="A840" s="153"/>
      <c r="B840" s="153"/>
      <c r="C840" s="153"/>
      <c r="D840" s="153"/>
      <c r="E840" s="153"/>
      <c r="F840" s="153"/>
      <c r="G840" s="153"/>
      <c r="H840" s="153"/>
      <c r="I840" s="153"/>
      <c r="J840" s="153"/>
      <c r="K840" s="153"/>
      <c r="L840" s="153"/>
      <c r="M840" s="153"/>
      <c r="N840" s="153"/>
      <c r="O840" s="153"/>
      <c r="P840" s="153"/>
      <c r="Q840" s="153"/>
      <c r="R840" s="153"/>
      <c r="S840" s="153"/>
      <c r="T840" s="153"/>
      <c r="U840" s="153"/>
      <c r="V840" s="153"/>
      <c r="W840" s="153"/>
      <c r="X840" s="153"/>
      <c r="Y840" s="153"/>
      <c r="Z840" s="153"/>
    </row>
    <row r="841" ht="15.75" customHeight="1">
      <c r="A841" s="153"/>
      <c r="B841" s="153"/>
      <c r="C841" s="153"/>
      <c r="D841" s="153"/>
      <c r="E841" s="153"/>
      <c r="F841" s="153"/>
      <c r="G841" s="153"/>
      <c r="H841" s="153"/>
      <c r="I841" s="153"/>
      <c r="J841" s="153"/>
      <c r="K841" s="153"/>
      <c r="L841" s="153"/>
      <c r="M841" s="153"/>
      <c r="N841" s="153"/>
      <c r="O841" s="153"/>
      <c r="P841" s="153"/>
      <c r="Q841" s="153"/>
      <c r="R841" s="153"/>
      <c r="S841" s="153"/>
      <c r="T841" s="153"/>
      <c r="U841" s="153"/>
      <c r="V841" s="153"/>
      <c r="W841" s="153"/>
      <c r="X841" s="153"/>
      <c r="Y841" s="153"/>
      <c r="Z841" s="153"/>
    </row>
    <row r="842" ht="15.75" customHeight="1">
      <c r="A842" s="153"/>
      <c r="B842" s="153"/>
      <c r="C842" s="153"/>
      <c r="D842" s="153"/>
      <c r="E842" s="153"/>
      <c r="F842" s="153"/>
      <c r="G842" s="153"/>
      <c r="H842" s="153"/>
      <c r="I842" s="153"/>
      <c r="J842" s="153"/>
      <c r="K842" s="153"/>
      <c r="L842" s="153"/>
      <c r="M842" s="153"/>
      <c r="N842" s="153"/>
      <c r="O842" s="153"/>
      <c r="P842" s="153"/>
      <c r="Q842" s="153"/>
      <c r="R842" s="153"/>
      <c r="S842" s="153"/>
      <c r="T842" s="153"/>
      <c r="U842" s="153"/>
      <c r="V842" s="153"/>
      <c r="W842" s="153"/>
      <c r="X842" s="153"/>
      <c r="Y842" s="153"/>
      <c r="Z842" s="153"/>
    </row>
    <row r="843" ht="15.75" customHeight="1">
      <c r="A843" s="153"/>
      <c r="B843" s="153"/>
      <c r="C843" s="153"/>
      <c r="D843" s="153"/>
      <c r="E843" s="153"/>
      <c r="F843" s="153"/>
      <c r="G843" s="153"/>
      <c r="H843" s="153"/>
      <c r="I843" s="153"/>
      <c r="J843" s="153"/>
      <c r="K843" s="153"/>
      <c r="L843" s="153"/>
      <c r="M843" s="153"/>
      <c r="N843" s="153"/>
      <c r="O843" s="153"/>
      <c r="P843" s="153"/>
      <c r="Q843" s="153"/>
      <c r="R843" s="153"/>
      <c r="S843" s="153"/>
      <c r="T843" s="153"/>
      <c r="U843" s="153"/>
      <c r="V843" s="153"/>
      <c r="W843" s="153"/>
      <c r="X843" s="153"/>
      <c r="Y843" s="153"/>
      <c r="Z843" s="153"/>
    </row>
    <row r="844" ht="15.75" customHeight="1">
      <c r="A844" s="153"/>
      <c r="B844" s="153"/>
      <c r="C844" s="153"/>
      <c r="D844" s="153"/>
      <c r="E844" s="153"/>
      <c r="F844" s="153"/>
      <c r="G844" s="153"/>
      <c r="H844" s="153"/>
      <c r="I844" s="153"/>
      <c r="J844" s="153"/>
      <c r="K844" s="153"/>
      <c r="L844" s="153"/>
      <c r="M844" s="153"/>
      <c r="N844" s="153"/>
      <c r="O844" s="153"/>
      <c r="P844" s="153"/>
      <c r="Q844" s="153"/>
      <c r="R844" s="153"/>
      <c r="S844" s="153"/>
      <c r="T844" s="153"/>
      <c r="U844" s="153"/>
      <c r="V844" s="153"/>
      <c r="W844" s="153"/>
      <c r="X844" s="153"/>
      <c r="Y844" s="153"/>
      <c r="Z844" s="153"/>
    </row>
    <row r="845" ht="15.75" customHeight="1">
      <c r="A845" s="153"/>
      <c r="B845" s="153"/>
      <c r="C845" s="153"/>
      <c r="D845" s="153"/>
      <c r="E845" s="153"/>
      <c r="F845" s="153"/>
      <c r="G845" s="153"/>
      <c r="H845" s="153"/>
      <c r="I845" s="153"/>
      <c r="J845" s="153"/>
      <c r="K845" s="153"/>
      <c r="L845" s="153"/>
      <c r="M845" s="153"/>
      <c r="N845" s="153"/>
      <c r="O845" s="153"/>
      <c r="P845" s="153"/>
      <c r="Q845" s="153"/>
      <c r="R845" s="153"/>
      <c r="S845" s="153"/>
      <c r="T845" s="153"/>
      <c r="U845" s="153"/>
      <c r="V845" s="153"/>
      <c r="W845" s="153"/>
      <c r="X845" s="153"/>
      <c r="Y845" s="153"/>
      <c r="Z845" s="153"/>
    </row>
    <row r="846" ht="15.75" customHeight="1">
      <c r="A846" s="153"/>
      <c r="B846" s="153"/>
      <c r="C846" s="153"/>
      <c r="D846" s="153"/>
      <c r="E846" s="153"/>
      <c r="F846" s="153"/>
      <c r="G846" s="153"/>
      <c r="H846" s="153"/>
      <c r="I846" s="153"/>
      <c r="J846" s="153"/>
      <c r="K846" s="153"/>
      <c r="L846" s="153"/>
      <c r="M846" s="153"/>
      <c r="N846" s="153"/>
      <c r="O846" s="153"/>
      <c r="P846" s="153"/>
      <c r="Q846" s="153"/>
      <c r="R846" s="153"/>
      <c r="S846" s="153"/>
      <c r="T846" s="153"/>
      <c r="U846" s="153"/>
      <c r="V846" s="153"/>
      <c r="W846" s="153"/>
      <c r="X846" s="153"/>
      <c r="Y846" s="153"/>
      <c r="Z846" s="153"/>
    </row>
    <row r="847" ht="15.75" customHeight="1">
      <c r="A847" s="153"/>
      <c r="B847" s="153"/>
      <c r="C847" s="153"/>
      <c r="D847" s="153"/>
      <c r="E847" s="153"/>
      <c r="F847" s="153"/>
      <c r="G847" s="153"/>
      <c r="H847" s="153"/>
      <c r="I847" s="153"/>
      <c r="J847" s="153"/>
      <c r="K847" s="153"/>
      <c r="L847" s="153"/>
      <c r="M847" s="153"/>
      <c r="N847" s="153"/>
      <c r="O847" s="153"/>
      <c r="P847" s="153"/>
      <c r="Q847" s="153"/>
      <c r="R847" s="153"/>
      <c r="S847" s="153"/>
      <c r="T847" s="153"/>
      <c r="U847" s="153"/>
      <c r="V847" s="153"/>
      <c r="W847" s="153"/>
      <c r="X847" s="153"/>
      <c r="Y847" s="153"/>
      <c r="Z847" s="153"/>
    </row>
    <row r="848" ht="15.75" customHeight="1">
      <c r="A848" s="153"/>
      <c r="B848" s="153"/>
      <c r="C848" s="153"/>
      <c r="D848" s="153"/>
      <c r="E848" s="153"/>
      <c r="F848" s="153"/>
      <c r="G848" s="153"/>
      <c r="H848" s="153"/>
      <c r="I848" s="153"/>
      <c r="J848" s="153"/>
      <c r="K848" s="153"/>
      <c r="L848" s="153"/>
      <c r="M848" s="153"/>
      <c r="N848" s="153"/>
      <c r="O848" s="153"/>
      <c r="P848" s="153"/>
      <c r="Q848" s="153"/>
      <c r="R848" s="153"/>
      <c r="S848" s="153"/>
      <c r="T848" s="153"/>
      <c r="U848" s="153"/>
      <c r="V848" s="153"/>
      <c r="W848" s="153"/>
      <c r="X848" s="153"/>
      <c r="Y848" s="153"/>
      <c r="Z848" s="153"/>
    </row>
    <row r="849" ht="15.75" customHeight="1">
      <c r="A849" s="153"/>
      <c r="B849" s="153"/>
      <c r="C849" s="153"/>
      <c r="D849" s="153"/>
      <c r="E849" s="153"/>
      <c r="F849" s="153"/>
      <c r="G849" s="153"/>
      <c r="H849" s="153"/>
      <c r="I849" s="153"/>
      <c r="J849" s="153"/>
      <c r="K849" s="153"/>
      <c r="L849" s="153"/>
      <c r="M849" s="153"/>
      <c r="N849" s="153"/>
      <c r="O849" s="153"/>
      <c r="P849" s="153"/>
      <c r="Q849" s="153"/>
      <c r="R849" s="153"/>
      <c r="S849" s="153"/>
      <c r="T849" s="153"/>
      <c r="U849" s="153"/>
      <c r="V849" s="153"/>
      <c r="W849" s="153"/>
      <c r="X849" s="153"/>
      <c r="Y849" s="153"/>
      <c r="Z849" s="153"/>
    </row>
    <row r="850" ht="15.75" customHeight="1">
      <c r="A850" s="153"/>
      <c r="B850" s="153"/>
      <c r="C850" s="153"/>
      <c r="D850" s="153"/>
      <c r="E850" s="153"/>
      <c r="F850" s="153"/>
      <c r="G850" s="153"/>
      <c r="H850" s="153"/>
      <c r="I850" s="153"/>
      <c r="J850" s="153"/>
      <c r="K850" s="153"/>
      <c r="L850" s="153"/>
      <c r="M850" s="153"/>
      <c r="N850" s="153"/>
      <c r="O850" s="153"/>
      <c r="P850" s="153"/>
      <c r="Q850" s="153"/>
      <c r="R850" s="153"/>
      <c r="S850" s="153"/>
      <c r="T850" s="153"/>
      <c r="U850" s="153"/>
      <c r="V850" s="153"/>
      <c r="W850" s="153"/>
      <c r="X850" s="153"/>
      <c r="Y850" s="153"/>
      <c r="Z850" s="153"/>
    </row>
    <row r="851" ht="15.75" customHeight="1">
      <c r="A851" s="153"/>
      <c r="B851" s="153"/>
      <c r="C851" s="153"/>
      <c r="D851" s="153"/>
      <c r="E851" s="153"/>
      <c r="F851" s="153"/>
      <c r="G851" s="153"/>
      <c r="H851" s="153"/>
      <c r="I851" s="153"/>
      <c r="J851" s="153"/>
      <c r="K851" s="153"/>
      <c r="L851" s="153"/>
      <c r="M851" s="153"/>
      <c r="N851" s="153"/>
      <c r="O851" s="153"/>
      <c r="P851" s="153"/>
      <c r="Q851" s="153"/>
      <c r="R851" s="153"/>
      <c r="S851" s="153"/>
      <c r="T851" s="153"/>
      <c r="U851" s="153"/>
      <c r="V851" s="153"/>
      <c r="W851" s="153"/>
      <c r="X851" s="153"/>
      <c r="Y851" s="153"/>
      <c r="Z851" s="153"/>
    </row>
    <row r="852" ht="15.75" customHeight="1">
      <c r="A852" s="153"/>
      <c r="B852" s="153"/>
      <c r="C852" s="153"/>
      <c r="D852" s="153"/>
      <c r="E852" s="153"/>
      <c r="F852" s="153"/>
      <c r="G852" s="153"/>
      <c r="H852" s="153"/>
      <c r="I852" s="153"/>
      <c r="J852" s="153"/>
      <c r="K852" s="153"/>
      <c r="L852" s="153"/>
      <c r="M852" s="153"/>
      <c r="N852" s="153"/>
      <c r="O852" s="153"/>
      <c r="P852" s="153"/>
      <c r="Q852" s="153"/>
      <c r="R852" s="153"/>
      <c r="S852" s="153"/>
      <c r="T852" s="153"/>
      <c r="U852" s="153"/>
      <c r="V852" s="153"/>
      <c r="W852" s="153"/>
      <c r="X852" s="153"/>
      <c r="Y852" s="153"/>
      <c r="Z852" s="153"/>
    </row>
    <row r="853" ht="15.75" customHeight="1">
      <c r="A853" s="153"/>
      <c r="B853" s="153"/>
      <c r="C853" s="153"/>
      <c r="D853" s="153"/>
      <c r="E853" s="153"/>
      <c r="F853" s="153"/>
      <c r="G853" s="153"/>
      <c r="H853" s="153"/>
      <c r="I853" s="153"/>
      <c r="J853" s="153"/>
      <c r="K853" s="153"/>
      <c r="L853" s="153"/>
      <c r="M853" s="153"/>
      <c r="N853" s="153"/>
      <c r="O853" s="153"/>
      <c r="P853" s="153"/>
      <c r="Q853" s="153"/>
      <c r="R853" s="153"/>
      <c r="S853" s="153"/>
      <c r="T853" s="153"/>
      <c r="U853" s="153"/>
      <c r="V853" s="153"/>
      <c r="W853" s="153"/>
      <c r="X853" s="153"/>
      <c r="Y853" s="153"/>
      <c r="Z853" s="153"/>
    </row>
    <row r="854" ht="15.75" customHeight="1">
      <c r="A854" s="153"/>
      <c r="B854" s="153"/>
      <c r="C854" s="153"/>
      <c r="D854" s="153"/>
      <c r="E854" s="153"/>
      <c r="F854" s="153"/>
      <c r="G854" s="153"/>
      <c r="H854" s="153"/>
      <c r="I854" s="153"/>
      <c r="J854" s="153"/>
      <c r="K854" s="153"/>
      <c r="L854" s="153"/>
      <c r="M854" s="153"/>
      <c r="N854" s="153"/>
      <c r="O854" s="153"/>
      <c r="P854" s="153"/>
      <c r="Q854" s="153"/>
      <c r="R854" s="153"/>
      <c r="S854" s="153"/>
      <c r="T854" s="153"/>
      <c r="U854" s="153"/>
      <c r="V854" s="153"/>
      <c r="W854" s="153"/>
      <c r="X854" s="153"/>
      <c r="Y854" s="153"/>
      <c r="Z854" s="153"/>
    </row>
    <row r="855" ht="15.75" customHeight="1">
      <c r="A855" s="153"/>
      <c r="B855" s="153"/>
      <c r="C855" s="153"/>
      <c r="D855" s="153"/>
      <c r="E855" s="153"/>
      <c r="F855" s="153"/>
      <c r="G855" s="153"/>
      <c r="H855" s="153"/>
      <c r="I855" s="153"/>
      <c r="J855" s="153"/>
      <c r="K855" s="153"/>
      <c r="L855" s="153"/>
      <c r="M855" s="153"/>
      <c r="N855" s="153"/>
      <c r="O855" s="153"/>
      <c r="P855" s="153"/>
      <c r="Q855" s="153"/>
      <c r="R855" s="153"/>
      <c r="S855" s="153"/>
      <c r="T855" s="153"/>
      <c r="U855" s="153"/>
      <c r="V855" s="153"/>
      <c r="W855" s="153"/>
      <c r="X855" s="153"/>
      <c r="Y855" s="153"/>
      <c r="Z855" s="153"/>
    </row>
    <row r="856" ht="15.75" customHeight="1">
      <c r="A856" s="153"/>
      <c r="B856" s="153"/>
      <c r="C856" s="153"/>
      <c r="D856" s="153"/>
      <c r="E856" s="153"/>
      <c r="F856" s="153"/>
      <c r="G856" s="153"/>
      <c r="H856" s="153"/>
      <c r="I856" s="153"/>
      <c r="J856" s="153"/>
      <c r="K856" s="153"/>
      <c r="L856" s="153"/>
      <c r="M856" s="153"/>
      <c r="N856" s="153"/>
      <c r="O856" s="153"/>
      <c r="P856" s="153"/>
      <c r="Q856" s="153"/>
      <c r="R856" s="153"/>
      <c r="S856" s="153"/>
      <c r="T856" s="153"/>
      <c r="U856" s="153"/>
      <c r="V856" s="153"/>
      <c r="W856" s="153"/>
      <c r="X856" s="153"/>
      <c r="Y856" s="153"/>
      <c r="Z856" s="153"/>
    </row>
    <row r="857" ht="15.75" customHeight="1">
      <c r="A857" s="153"/>
      <c r="B857" s="153"/>
      <c r="C857" s="153"/>
      <c r="D857" s="153"/>
      <c r="E857" s="153"/>
      <c r="F857" s="153"/>
      <c r="G857" s="153"/>
      <c r="H857" s="153"/>
      <c r="I857" s="153"/>
      <c r="J857" s="153"/>
      <c r="K857" s="153"/>
      <c r="L857" s="153"/>
      <c r="M857" s="153"/>
      <c r="N857" s="153"/>
      <c r="O857" s="153"/>
      <c r="P857" s="153"/>
      <c r="Q857" s="153"/>
      <c r="R857" s="153"/>
      <c r="S857" s="153"/>
      <c r="T857" s="153"/>
      <c r="U857" s="153"/>
      <c r="V857" s="153"/>
      <c r="W857" s="153"/>
      <c r="X857" s="153"/>
      <c r="Y857" s="153"/>
      <c r="Z857" s="153"/>
    </row>
    <row r="858" ht="15.75" customHeight="1">
      <c r="A858" s="153"/>
      <c r="B858" s="153"/>
      <c r="C858" s="153"/>
      <c r="D858" s="153"/>
      <c r="E858" s="153"/>
      <c r="F858" s="153"/>
      <c r="G858" s="153"/>
      <c r="H858" s="153"/>
      <c r="I858" s="153"/>
      <c r="J858" s="153"/>
      <c r="K858" s="153"/>
      <c r="L858" s="153"/>
      <c r="M858" s="153"/>
      <c r="N858" s="153"/>
      <c r="O858" s="153"/>
      <c r="P858" s="153"/>
      <c r="Q858" s="153"/>
      <c r="R858" s="153"/>
      <c r="S858" s="153"/>
      <c r="T858" s="153"/>
      <c r="U858" s="153"/>
      <c r="V858" s="153"/>
      <c r="W858" s="153"/>
      <c r="X858" s="153"/>
      <c r="Y858" s="153"/>
      <c r="Z858" s="153"/>
    </row>
    <row r="859" ht="15.75" customHeight="1">
      <c r="A859" s="153"/>
      <c r="B859" s="153"/>
      <c r="C859" s="153"/>
      <c r="D859" s="153"/>
      <c r="E859" s="153"/>
      <c r="F859" s="153"/>
      <c r="G859" s="153"/>
      <c r="H859" s="153"/>
      <c r="I859" s="153"/>
      <c r="J859" s="153"/>
      <c r="K859" s="153"/>
      <c r="L859" s="153"/>
      <c r="M859" s="153"/>
      <c r="N859" s="153"/>
      <c r="O859" s="153"/>
      <c r="P859" s="153"/>
      <c r="Q859" s="153"/>
      <c r="R859" s="153"/>
      <c r="S859" s="153"/>
      <c r="T859" s="153"/>
      <c r="U859" s="153"/>
      <c r="V859" s="153"/>
      <c r="W859" s="153"/>
      <c r="X859" s="153"/>
      <c r="Y859" s="153"/>
      <c r="Z859" s="153"/>
    </row>
    <row r="860" ht="15.75" customHeight="1">
      <c r="A860" s="153"/>
      <c r="B860" s="153"/>
      <c r="C860" s="153"/>
      <c r="D860" s="153"/>
      <c r="E860" s="153"/>
      <c r="F860" s="153"/>
      <c r="G860" s="153"/>
      <c r="H860" s="153"/>
      <c r="I860" s="153"/>
      <c r="J860" s="153"/>
      <c r="K860" s="153"/>
      <c r="L860" s="153"/>
      <c r="M860" s="153"/>
      <c r="N860" s="153"/>
      <c r="O860" s="153"/>
      <c r="P860" s="153"/>
      <c r="Q860" s="153"/>
      <c r="R860" s="153"/>
      <c r="S860" s="153"/>
      <c r="T860" s="153"/>
      <c r="U860" s="153"/>
      <c r="V860" s="153"/>
      <c r="W860" s="153"/>
      <c r="X860" s="153"/>
      <c r="Y860" s="153"/>
      <c r="Z860" s="153"/>
    </row>
    <row r="861" ht="15.75" customHeight="1">
      <c r="A861" s="153"/>
      <c r="B861" s="153"/>
      <c r="C861" s="153"/>
      <c r="D861" s="153"/>
      <c r="E861" s="153"/>
      <c r="F861" s="153"/>
      <c r="G861" s="153"/>
      <c r="H861" s="153"/>
      <c r="I861" s="153"/>
      <c r="J861" s="153"/>
      <c r="K861" s="153"/>
      <c r="L861" s="153"/>
      <c r="M861" s="153"/>
      <c r="N861" s="153"/>
      <c r="O861" s="153"/>
      <c r="P861" s="153"/>
      <c r="Q861" s="153"/>
      <c r="R861" s="153"/>
      <c r="S861" s="153"/>
      <c r="T861" s="153"/>
      <c r="U861" s="153"/>
      <c r="V861" s="153"/>
      <c r="W861" s="153"/>
      <c r="X861" s="153"/>
      <c r="Y861" s="153"/>
      <c r="Z861" s="153"/>
    </row>
    <row r="862" ht="15.75" customHeight="1">
      <c r="A862" s="153"/>
      <c r="B862" s="153"/>
      <c r="C862" s="153"/>
      <c r="D862" s="153"/>
      <c r="E862" s="153"/>
      <c r="F862" s="153"/>
      <c r="G862" s="153"/>
      <c r="H862" s="153"/>
      <c r="I862" s="153"/>
      <c r="J862" s="153"/>
      <c r="K862" s="153"/>
      <c r="L862" s="153"/>
      <c r="M862" s="153"/>
      <c r="N862" s="153"/>
      <c r="O862" s="153"/>
      <c r="P862" s="153"/>
      <c r="Q862" s="153"/>
      <c r="R862" s="153"/>
      <c r="S862" s="153"/>
      <c r="T862" s="153"/>
      <c r="U862" s="153"/>
      <c r="V862" s="153"/>
      <c r="W862" s="153"/>
      <c r="X862" s="153"/>
      <c r="Y862" s="153"/>
      <c r="Z862" s="153"/>
    </row>
    <row r="863" ht="15.75" customHeight="1">
      <c r="A863" s="153"/>
      <c r="B863" s="153"/>
      <c r="C863" s="153"/>
      <c r="D863" s="153"/>
      <c r="E863" s="153"/>
      <c r="F863" s="153"/>
      <c r="G863" s="153"/>
      <c r="H863" s="153"/>
      <c r="I863" s="153"/>
      <c r="J863" s="153"/>
      <c r="K863" s="153"/>
      <c r="L863" s="153"/>
      <c r="M863" s="153"/>
      <c r="N863" s="153"/>
      <c r="O863" s="153"/>
      <c r="P863" s="153"/>
      <c r="Q863" s="153"/>
      <c r="R863" s="153"/>
      <c r="S863" s="153"/>
      <c r="T863" s="153"/>
      <c r="U863" s="153"/>
      <c r="V863" s="153"/>
      <c r="W863" s="153"/>
      <c r="X863" s="153"/>
      <c r="Y863" s="153"/>
      <c r="Z863" s="153"/>
    </row>
    <row r="864" ht="15.75" customHeight="1">
      <c r="A864" s="153"/>
      <c r="B864" s="153"/>
      <c r="C864" s="153"/>
      <c r="D864" s="153"/>
      <c r="E864" s="153"/>
      <c r="F864" s="153"/>
      <c r="G864" s="153"/>
      <c r="H864" s="153"/>
      <c r="I864" s="153"/>
      <c r="J864" s="153"/>
      <c r="K864" s="153"/>
      <c r="L864" s="153"/>
      <c r="M864" s="153"/>
      <c r="N864" s="153"/>
      <c r="O864" s="153"/>
      <c r="P864" s="153"/>
      <c r="Q864" s="153"/>
      <c r="R864" s="153"/>
      <c r="S864" s="153"/>
      <c r="T864" s="153"/>
      <c r="U864" s="153"/>
      <c r="V864" s="153"/>
      <c r="W864" s="153"/>
      <c r="X864" s="153"/>
      <c r="Y864" s="153"/>
      <c r="Z864" s="153"/>
    </row>
    <row r="865" ht="15.75" customHeight="1">
      <c r="A865" s="153"/>
      <c r="B865" s="153"/>
      <c r="C865" s="153"/>
      <c r="D865" s="153"/>
      <c r="E865" s="153"/>
      <c r="F865" s="153"/>
      <c r="G865" s="153"/>
      <c r="H865" s="153"/>
      <c r="I865" s="153"/>
      <c r="J865" s="153"/>
      <c r="K865" s="153"/>
      <c r="L865" s="153"/>
      <c r="M865" s="153"/>
      <c r="N865" s="153"/>
      <c r="O865" s="153"/>
      <c r="P865" s="153"/>
      <c r="Q865" s="153"/>
      <c r="R865" s="153"/>
      <c r="S865" s="153"/>
      <c r="T865" s="153"/>
      <c r="U865" s="153"/>
      <c r="V865" s="153"/>
      <c r="W865" s="153"/>
      <c r="X865" s="153"/>
      <c r="Y865" s="153"/>
      <c r="Z865" s="153"/>
    </row>
    <row r="866" ht="15.75" customHeight="1">
      <c r="A866" s="153"/>
      <c r="B866" s="153"/>
      <c r="C866" s="153"/>
      <c r="D866" s="153"/>
      <c r="E866" s="153"/>
      <c r="F866" s="153"/>
      <c r="G866" s="153"/>
      <c r="H866" s="153"/>
      <c r="I866" s="153"/>
      <c r="J866" s="153"/>
      <c r="K866" s="153"/>
      <c r="L866" s="153"/>
      <c r="M866" s="153"/>
      <c r="N866" s="153"/>
      <c r="O866" s="153"/>
      <c r="P866" s="153"/>
      <c r="Q866" s="153"/>
      <c r="R866" s="153"/>
      <c r="S866" s="153"/>
      <c r="T866" s="153"/>
      <c r="U866" s="153"/>
      <c r="V866" s="153"/>
      <c r="W866" s="153"/>
      <c r="X866" s="153"/>
      <c r="Y866" s="153"/>
      <c r="Z866" s="153"/>
    </row>
    <row r="867" ht="15.75" customHeight="1">
      <c r="A867" s="153"/>
      <c r="B867" s="153"/>
      <c r="C867" s="153"/>
      <c r="D867" s="153"/>
      <c r="E867" s="153"/>
      <c r="F867" s="153"/>
      <c r="G867" s="153"/>
      <c r="H867" s="153"/>
      <c r="I867" s="153"/>
      <c r="J867" s="153"/>
      <c r="K867" s="153"/>
      <c r="L867" s="153"/>
      <c r="M867" s="153"/>
      <c r="N867" s="153"/>
      <c r="O867" s="153"/>
      <c r="P867" s="153"/>
      <c r="Q867" s="153"/>
      <c r="R867" s="153"/>
      <c r="S867" s="153"/>
      <c r="T867" s="153"/>
      <c r="U867" s="153"/>
      <c r="V867" s="153"/>
      <c r="W867" s="153"/>
      <c r="X867" s="153"/>
      <c r="Y867" s="153"/>
      <c r="Z867" s="153"/>
    </row>
    <row r="868" ht="15.75" customHeight="1">
      <c r="A868" s="153"/>
      <c r="B868" s="153"/>
      <c r="C868" s="153"/>
      <c r="D868" s="153"/>
      <c r="E868" s="153"/>
      <c r="F868" s="153"/>
      <c r="G868" s="153"/>
      <c r="H868" s="153"/>
      <c r="I868" s="153"/>
      <c r="J868" s="153"/>
      <c r="K868" s="153"/>
      <c r="L868" s="153"/>
      <c r="M868" s="153"/>
      <c r="N868" s="153"/>
      <c r="O868" s="153"/>
      <c r="P868" s="153"/>
      <c r="Q868" s="153"/>
      <c r="R868" s="153"/>
      <c r="S868" s="153"/>
      <c r="T868" s="153"/>
      <c r="U868" s="153"/>
      <c r="V868" s="153"/>
      <c r="W868" s="153"/>
      <c r="X868" s="153"/>
      <c r="Y868" s="153"/>
      <c r="Z868" s="153"/>
    </row>
    <row r="869" ht="15.75" customHeight="1">
      <c r="A869" s="153"/>
      <c r="B869" s="153"/>
      <c r="C869" s="153"/>
      <c r="D869" s="153"/>
      <c r="E869" s="153"/>
      <c r="F869" s="153"/>
      <c r="G869" s="153"/>
      <c r="H869" s="153"/>
      <c r="I869" s="153"/>
      <c r="J869" s="153"/>
      <c r="K869" s="153"/>
      <c r="L869" s="153"/>
      <c r="M869" s="153"/>
      <c r="N869" s="153"/>
      <c r="O869" s="153"/>
      <c r="P869" s="153"/>
      <c r="Q869" s="153"/>
      <c r="R869" s="153"/>
      <c r="S869" s="153"/>
      <c r="T869" s="153"/>
      <c r="U869" s="153"/>
      <c r="V869" s="153"/>
      <c r="W869" s="153"/>
      <c r="X869" s="153"/>
      <c r="Y869" s="153"/>
      <c r="Z869" s="153"/>
    </row>
    <row r="870" ht="15.75" customHeight="1">
      <c r="A870" s="153"/>
      <c r="B870" s="153"/>
      <c r="C870" s="153"/>
      <c r="D870" s="153"/>
      <c r="E870" s="153"/>
      <c r="F870" s="153"/>
      <c r="G870" s="153"/>
      <c r="H870" s="153"/>
      <c r="I870" s="153"/>
      <c r="J870" s="153"/>
      <c r="K870" s="153"/>
      <c r="L870" s="153"/>
      <c r="M870" s="153"/>
      <c r="N870" s="153"/>
      <c r="O870" s="153"/>
      <c r="P870" s="153"/>
      <c r="Q870" s="153"/>
      <c r="R870" s="153"/>
      <c r="S870" s="153"/>
      <c r="T870" s="153"/>
      <c r="U870" s="153"/>
      <c r="V870" s="153"/>
      <c r="W870" s="153"/>
      <c r="X870" s="153"/>
      <c r="Y870" s="153"/>
      <c r="Z870" s="153"/>
    </row>
    <row r="871" ht="15.75" customHeight="1">
      <c r="A871" s="153"/>
      <c r="B871" s="153"/>
      <c r="C871" s="153"/>
      <c r="D871" s="153"/>
      <c r="E871" s="153"/>
      <c r="F871" s="153"/>
      <c r="G871" s="153"/>
      <c r="H871" s="153"/>
      <c r="I871" s="153"/>
      <c r="J871" s="153"/>
      <c r="K871" s="153"/>
      <c r="L871" s="153"/>
      <c r="M871" s="153"/>
      <c r="N871" s="153"/>
      <c r="O871" s="153"/>
      <c r="P871" s="153"/>
      <c r="Q871" s="153"/>
      <c r="R871" s="153"/>
      <c r="S871" s="153"/>
      <c r="T871" s="153"/>
      <c r="U871" s="153"/>
      <c r="V871" s="153"/>
      <c r="W871" s="153"/>
      <c r="X871" s="153"/>
      <c r="Y871" s="153"/>
      <c r="Z871" s="153"/>
    </row>
    <row r="872" ht="15.75" customHeight="1">
      <c r="A872" s="153"/>
      <c r="B872" s="153"/>
      <c r="C872" s="153"/>
      <c r="D872" s="153"/>
      <c r="E872" s="153"/>
      <c r="F872" s="153"/>
      <c r="G872" s="153"/>
      <c r="H872" s="153"/>
      <c r="I872" s="153"/>
      <c r="J872" s="153"/>
      <c r="K872" s="153"/>
      <c r="L872" s="153"/>
      <c r="M872" s="153"/>
      <c r="N872" s="153"/>
      <c r="O872" s="153"/>
      <c r="P872" s="153"/>
      <c r="Q872" s="153"/>
      <c r="R872" s="153"/>
      <c r="S872" s="153"/>
      <c r="T872" s="153"/>
      <c r="U872" s="153"/>
      <c r="V872" s="153"/>
      <c r="W872" s="153"/>
      <c r="X872" s="153"/>
      <c r="Y872" s="153"/>
      <c r="Z872" s="153"/>
    </row>
    <row r="873" ht="15.75" customHeight="1">
      <c r="A873" s="153"/>
      <c r="B873" s="153"/>
      <c r="C873" s="153"/>
      <c r="D873" s="153"/>
      <c r="E873" s="153"/>
      <c r="F873" s="153"/>
      <c r="G873" s="153"/>
      <c r="H873" s="153"/>
      <c r="I873" s="153"/>
      <c r="J873" s="153"/>
      <c r="K873" s="153"/>
      <c r="L873" s="153"/>
      <c r="M873" s="153"/>
      <c r="N873" s="153"/>
      <c r="O873" s="153"/>
      <c r="P873" s="153"/>
      <c r="Q873" s="153"/>
      <c r="R873" s="153"/>
      <c r="S873" s="153"/>
      <c r="T873" s="153"/>
      <c r="U873" s="153"/>
      <c r="V873" s="153"/>
      <c r="W873" s="153"/>
      <c r="X873" s="153"/>
      <c r="Y873" s="153"/>
      <c r="Z873" s="153"/>
    </row>
    <row r="874" ht="15.75" customHeight="1">
      <c r="A874" s="153"/>
      <c r="B874" s="153"/>
      <c r="C874" s="153"/>
      <c r="D874" s="153"/>
      <c r="E874" s="153"/>
      <c r="F874" s="153"/>
      <c r="G874" s="153"/>
      <c r="H874" s="153"/>
      <c r="I874" s="153"/>
      <c r="J874" s="153"/>
      <c r="K874" s="153"/>
      <c r="L874" s="153"/>
      <c r="M874" s="153"/>
      <c r="N874" s="153"/>
      <c r="O874" s="153"/>
      <c r="P874" s="153"/>
      <c r="Q874" s="153"/>
      <c r="R874" s="153"/>
      <c r="S874" s="153"/>
      <c r="T874" s="153"/>
      <c r="U874" s="153"/>
      <c r="V874" s="153"/>
      <c r="W874" s="153"/>
      <c r="X874" s="153"/>
      <c r="Y874" s="153"/>
      <c r="Z874" s="153"/>
    </row>
    <row r="875" ht="15.75" customHeight="1">
      <c r="A875" s="153"/>
      <c r="B875" s="153"/>
      <c r="C875" s="153"/>
      <c r="D875" s="153"/>
      <c r="E875" s="153"/>
      <c r="F875" s="153"/>
      <c r="G875" s="153"/>
      <c r="H875" s="153"/>
      <c r="I875" s="153"/>
      <c r="J875" s="153"/>
      <c r="K875" s="153"/>
      <c r="L875" s="153"/>
      <c r="M875" s="153"/>
      <c r="N875" s="153"/>
      <c r="O875" s="153"/>
      <c r="P875" s="153"/>
      <c r="Q875" s="153"/>
      <c r="R875" s="153"/>
      <c r="S875" s="153"/>
      <c r="T875" s="153"/>
      <c r="U875" s="153"/>
      <c r="V875" s="153"/>
      <c r="W875" s="153"/>
      <c r="X875" s="153"/>
      <c r="Y875" s="153"/>
      <c r="Z875" s="153"/>
    </row>
    <row r="876" ht="15.75" customHeight="1">
      <c r="A876" s="153"/>
      <c r="B876" s="153"/>
      <c r="C876" s="153"/>
      <c r="D876" s="153"/>
      <c r="E876" s="153"/>
      <c r="F876" s="153"/>
      <c r="G876" s="153"/>
      <c r="H876" s="153"/>
      <c r="I876" s="153"/>
      <c r="J876" s="153"/>
      <c r="K876" s="153"/>
      <c r="L876" s="153"/>
      <c r="M876" s="153"/>
      <c r="N876" s="153"/>
      <c r="O876" s="153"/>
      <c r="P876" s="153"/>
      <c r="Q876" s="153"/>
      <c r="R876" s="153"/>
      <c r="S876" s="153"/>
      <c r="T876" s="153"/>
      <c r="U876" s="153"/>
      <c r="V876" s="153"/>
      <c r="W876" s="153"/>
      <c r="X876" s="153"/>
      <c r="Y876" s="153"/>
      <c r="Z876" s="153"/>
    </row>
    <row r="877" ht="15.75" customHeight="1">
      <c r="A877" s="153"/>
      <c r="B877" s="153"/>
      <c r="C877" s="153"/>
      <c r="D877" s="153"/>
      <c r="E877" s="153"/>
      <c r="F877" s="153"/>
      <c r="G877" s="153"/>
      <c r="H877" s="153"/>
      <c r="I877" s="153"/>
      <c r="J877" s="153"/>
      <c r="K877" s="153"/>
      <c r="L877" s="153"/>
      <c r="M877" s="153"/>
      <c r="N877" s="153"/>
      <c r="O877" s="153"/>
      <c r="P877" s="153"/>
      <c r="Q877" s="153"/>
      <c r="R877" s="153"/>
      <c r="S877" s="153"/>
      <c r="T877" s="153"/>
      <c r="U877" s="153"/>
      <c r="V877" s="153"/>
      <c r="W877" s="153"/>
      <c r="X877" s="153"/>
      <c r="Y877" s="153"/>
      <c r="Z877" s="153"/>
    </row>
    <row r="878" ht="15.75" customHeight="1">
      <c r="A878" s="153"/>
      <c r="B878" s="153"/>
      <c r="C878" s="153"/>
      <c r="D878" s="153"/>
      <c r="E878" s="153"/>
      <c r="F878" s="153"/>
      <c r="G878" s="153"/>
      <c r="H878" s="153"/>
      <c r="I878" s="153"/>
      <c r="J878" s="153"/>
      <c r="K878" s="153"/>
      <c r="L878" s="153"/>
      <c r="M878" s="153"/>
      <c r="N878" s="153"/>
      <c r="O878" s="153"/>
      <c r="P878" s="153"/>
      <c r="Q878" s="153"/>
      <c r="R878" s="153"/>
      <c r="S878" s="153"/>
      <c r="T878" s="153"/>
      <c r="U878" s="153"/>
      <c r="V878" s="153"/>
      <c r="W878" s="153"/>
      <c r="X878" s="153"/>
      <c r="Y878" s="153"/>
      <c r="Z878" s="153"/>
    </row>
    <row r="879" ht="15.75" customHeight="1">
      <c r="A879" s="153"/>
      <c r="B879" s="153"/>
      <c r="C879" s="153"/>
      <c r="D879" s="153"/>
      <c r="E879" s="153"/>
      <c r="F879" s="153"/>
      <c r="G879" s="153"/>
      <c r="H879" s="153"/>
      <c r="I879" s="153"/>
      <c r="J879" s="153"/>
      <c r="K879" s="153"/>
      <c r="L879" s="153"/>
      <c r="M879" s="153"/>
      <c r="N879" s="153"/>
      <c r="O879" s="153"/>
      <c r="P879" s="153"/>
      <c r="Q879" s="153"/>
      <c r="R879" s="153"/>
      <c r="S879" s="153"/>
      <c r="T879" s="153"/>
      <c r="U879" s="153"/>
      <c r="V879" s="153"/>
      <c r="W879" s="153"/>
      <c r="X879" s="153"/>
      <c r="Y879" s="153"/>
      <c r="Z879" s="153"/>
    </row>
    <row r="880" ht="15.75" customHeight="1">
      <c r="A880" s="153"/>
      <c r="B880" s="153"/>
      <c r="C880" s="153"/>
      <c r="D880" s="153"/>
      <c r="E880" s="153"/>
      <c r="F880" s="153"/>
      <c r="G880" s="153"/>
      <c r="H880" s="153"/>
      <c r="I880" s="153"/>
      <c r="J880" s="153"/>
      <c r="K880" s="153"/>
      <c r="L880" s="153"/>
      <c r="M880" s="153"/>
      <c r="N880" s="153"/>
      <c r="O880" s="153"/>
      <c r="P880" s="153"/>
      <c r="Q880" s="153"/>
      <c r="R880" s="153"/>
      <c r="S880" s="153"/>
      <c r="T880" s="153"/>
      <c r="U880" s="153"/>
      <c r="V880" s="153"/>
      <c r="W880" s="153"/>
      <c r="X880" s="153"/>
      <c r="Y880" s="153"/>
      <c r="Z880" s="153"/>
    </row>
    <row r="881" ht="15.75" customHeight="1">
      <c r="A881" s="153"/>
      <c r="B881" s="153"/>
      <c r="C881" s="153"/>
      <c r="D881" s="153"/>
      <c r="E881" s="153"/>
      <c r="F881" s="153"/>
      <c r="G881" s="153"/>
      <c r="H881" s="153"/>
      <c r="I881" s="153"/>
      <c r="J881" s="153"/>
      <c r="K881" s="153"/>
      <c r="L881" s="153"/>
      <c r="M881" s="153"/>
      <c r="N881" s="153"/>
      <c r="O881" s="153"/>
      <c r="P881" s="153"/>
      <c r="Q881" s="153"/>
      <c r="R881" s="153"/>
      <c r="S881" s="153"/>
      <c r="T881" s="153"/>
      <c r="U881" s="153"/>
      <c r="V881" s="153"/>
      <c r="W881" s="153"/>
      <c r="X881" s="153"/>
      <c r="Y881" s="153"/>
      <c r="Z881" s="153"/>
    </row>
    <row r="882" ht="15.75" customHeight="1">
      <c r="A882" s="153"/>
      <c r="B882" s="153"/>
      <c r="C882" s="153"/>
      <c r="D882" s="153"/>
      <c r="E882" s="153"/>
      <c r="F882" s="153"/>
      <c r="G882" s="153"/>
      <c r="H882" s="153"/>
      <c r="I882" s="153"/>
      <c r="J882" s="153"/>
      <c r="K882" s="153"/>
      <c r="L882" s="153"/>
      <c r="M882" s="153"/>
      <c r="N882" s="153"/>
      <c r="O882" s="153"/>
      <c r="P882" s="153"/>
      <c r="Q882" s="153"/>
      <c r="R882" s="153"/>
      <c r="S882" s="153"/>
      <c r="T882" s="153"/>
      <c r="U882" s="153"/>
      <c r="V882" s="153"/>
      <c r="W882" s="153"/>
      <c r="X882" s="153"/>
      <c r="Y882" s="153"/>
      <c r="Z882" s="153"/>
    </row>
    <row r="883" ht="15.75" customHeight="1">
      <c r="A883" s="153"/>
      <c r="B883" s="153"/>
      <c r="C883" s="153"/>
      <c r="D883" s="153"/>
      <c r="E883" s="153"/>
      <c r="F883" s="153"/>
      <c r="G883" s="153"/>
      <c r="H883" s="153"/>
      <c r="I883" s="153"/>
      <c r="J883" s="153"/>
      <c r="K883" s="153"/>
      <c r="L883" s="153"/>
      <c r="M883" s="153"/>
      <c r="N883" s="153"/>
      <c r="O883" s="153"/>
      <c r="P883" s="153"/>
      <c r="Q883" s="153"/>
      <c r="R883" s="153"/>
      <c r="S883" s="153"/>
      <c r="T883" s="153"/>
      <c r="U883" s="153"/>
      <c r="V883" s="153"/>
      <c r="W883" s="153"/>
      <c r="X883" s="153"/>
      <c r="Y883" s="153"/>
      <c r="Z883" s="153"/>
    </row>
    <row r="884" ht="15.75" customHeight="1">
      <c r="A884" s="153"/>
      <c r="B884" s="153"/>
      <c r="C884" s="153"/>
      <c r="D884" s="153"/>
      <c r="E884" s="153"/>
      <c r="F884" s="153"/>
      <c r="G884" s="153"/>
      <c r="H884" s="153"/>
      <c r="I884" s="153"/>
      <c r="J884" s="153"/>
      <c r="K884" s="153"/>
      <c r="L884" s="153"/>
      <c r="M884" s="153"/>
      <c r="N884" s="153"/>
      <c r="O884" s="153"/>
      <c r="P884" s="153"/>
      <c r="Q884" s="153"/>
      <c r="R884" s="153"/>
      <c r="S884" s="153"/>
      <c r="T884" s="153"/>
      <c r="U884" s="153"/>
      <c r="V884" s="153"/>
      <c r="W884" s="153"/>
      <c r="X884" s="153"/>
      <c r="Y884" s="153"/>
      <c r="Z884" s="153"/>
    </row>
    <row r="885" ht="15.75" customHeight="1">
      <c r="A885" s="153"/>
      <c r="B885" s="153"/>
      <c r="C885" s="153"/>
      <c r="D885" s="153"/>
      <c r="E885" s="153"/>
      <c r="F885" s="153"/>
      <c r="G885" s="153"/>
      <c r="H885" s="153"/>
      <c r="I885" s="153"/>
      <c r="J885" s="153"/>
      <c r="K885" s="153"/>
      <c r="L885" s="153"/>
      <c r="M885" s="153"/>
      <c r="N885" s="153"/>
      <c r="O885" s="153"/>
      <c r="P885" s="153"/>
      <c r="Q885" s="153"/>
      <c r="R885" s="153"/>
      <c r="S885" s="153"/>
      <c r="T885" s="153"/>
      <c r="U885" s="153"/>
      <c r="V885" s="153"/>
      <c r="W885" s="153"/>
      <c r="X885" s="153"/>
      <c r="Y885" s="153"/>
      <c r="Z885" s="153"/>
    </row>
    <row r="886" ht="15.75" customHeight="1">
      <c r="A886" s="153"/>
      <c r="B886" s="153"/>
      <c r="C886" s="153"/>
      <c r="D886" s="153"/>
      <c r="E886" s="153"/>
      <c r="F886" s="153"/>
      <c r="G886" s="153"/>
      <c r="H886" s="153"/>
      <c r="I886" s="153"/>
      <c r="J886" s="153"/>
      <c r="K886" s="153"/>
      <c r="L886" s="153"/>
      <c r="M886" s="153"/>
      <c r="N886" s="153"/>
      <c r="O886" s="153"/>
      <c r="P886" s="153"/>
      <c r="Q886" s="153"/>
      <c r="R886" s="153"/>
      <c r="S886" s="153"/>
      <c r="T886" s="153"/>
      <c r="U886" s="153"/>
      <c r="V886" s="153"/>
      <c r="W886" s="153"/>
      <c r="X886" s="153"/>
      <c r="Y886" s="153"/>
      <c r="Z886" s="153"/>
    </row>
    <row r="887" ht="15.75" customHeight="1">
      <c r="A887" s="153"/>
      <c r="B887" s="153"/>
      <c r="C887" s="153"/>
      <c r="D887" s="153"/>
      <c r="E887" s="153"/>
      <c r="F887" s="153"/>
      <c r="G887" s="153"/>
      <c r="H887" s="153"/>
      <c r="I887" s="153"/>
      <c r="J887" s="153"/>
      <c r="K887" s="153"/>
      <c r="L887" s="153"/>
      <c r="M887" s="153"/>
      <c r="N887" s="153"/>
      <c r="O887" s="153"/>
      <c r="P887" s="153"/>
      <c r="Q887" s="153"/>
      <c r="R887" s="153"/>
      <c r="S887" s="153"/>
      <c r="T887" s="153"/>
      <c r="U887" s="153"/>
      <c r="V887" s="153"/>
      <c r="W887" s="153"/>
      <c r="X887" s="153"/>
      <c r="Y887" s="153"/>
      <c r="Z887" s="153"/>
    </row>
    <row r="888" ht="15.75" customHeight="1">
      <c r="A888" s="153"/>
      <c r="B888" s="153"/>
      <c r="C888" s="153"/>
      <c r="D888" s="153"/>
      <c r="E888" s="153"/>
      <c r="F888" s="153"/>
      <c r="G888" s="153"/>
      <c r="H888" s="153"/>
      <c r="I888" s="153"/>
      <c r="J888" s="153"/>
      <c r="K888" s="153"/>
      <c r="L888" s="153"/>
      <c r="M888" s="153"/>
      <c r="N888" s="153"/>
      <c r="O888" s="153"/>
      <c r="P888" s="153"/>
      <c r="Q888" s="153"/>
      <c r="R888" s="153"/>
      <c r="S888" s="153"/>
      <c r="T888" s="153"/>
      <c r="U888" s="153"/>
      <c r="V888" s="153"/>
      <c r="W888" s="153"/>
      <c r="X888" s="153"/>
      <c r="Y888" s="153"/>
      <c r="Z888" s="153"/>
    </row>
    <row r="889" ht="15.75" customHeight="1">
      <c r="A889" s="153"/>
      <c r="B889" s="153"/>
      <c r="C889" s="153"/>
      <c r="D889" s="153"/>
      <c r="E889" s="153"/>
      <c r="F889" s="153"/>
      <c r="G889" s="153"/>
      <c r="H889" s="153"/>
      <c r="I889" s="153"/>
      <c r="J889" s="153"/>
      <c r="K889" s="153"/>
      <c r="L889" s="153"/>
      <c r="M889" s="153"/>
      <c r="N889" s="153"/>
      <c r="O889" s="153"/>
      <c r="P889" s="153"/>
      <c r="Q889" s="153"/>
      <c r="R889" s="153"/>
      <c r="S889" s="153"/>
      <c r="T889" s="153"/>
      <c r="U889" s="153"/>
      <c r="V889" s="153"/>
      <c r="W889" s="153"/>
      <c r="X889" s="153"/>
      <c r="Y889" s="153"/>
      <c r="Z889" s="153"/>
    </row>
    <row r="890" ht="15.75" customHeight="1">
      <c r="A890" s="153"/>
      <c r="B890" s="153"/>
      <c r="C890" s="153"/>
      <c r="D890" s="153"/>
      <c r="E890" s="153"/>
      <c r="F890" s="153"/>
      <c r="G890" s="153"/>
      <c r="H890" s="153"/>
      <c r="I890" s="153"/>
      <c r="J890" s="153"/>
      <c r="K890" s="153"/>
      <c r="L890" s="153"/>
      <c r="M890" s="153"/>
      <c r="N890" s="153"/>
      <c r="O890" s="153"/>
      <c r="P890" s="153"/>
      <c r="Q890" s="153"/>
      <c r="R890" s="153"/>
      <c r="S890" s="153"/>
      <c r="T890" s="153"/>
      <c r="U890" s="153"/>
      <c r="V890" s="153"/>
      <c r="W890" s="153"/>
      <c r="X890" s="153"/>
      <c r="Y890" s="153"/>
      <c r="Z890" s="153"/>
    </row>
    <row r="891" ht="15.75" customHeight="1">
      <c r="A891" s="153"/>
      <c r="B891" s="153"/>
      <c r="C891" s="153"/>
      <c r="D891" s="153"/>
      <c r="E891" s="153"/>
      <c r="F891" s="153"/>
      <c r="G891" s="153"/>
      <c r="H891" s="153"/>
      <c r="I891" s="153"/>
      <c r="J891" s="153"/>
      <c r="K891" s="153"/>
      <c r="L891" s="153"/>
      <c r="M891" s="153"/>
      <c r="N891" s="153"/>
      <c r="O891" s="153"/>
      <c r="P891" s="153"/>
      <c r="Q891" s="153"/>
      <c r="R891" s="153"/>
      <c r="S891" s="153"/>
      <c r="T891" s="153"/>
      <c r="U891" s="153"/>
      <c r="V891" s="153"/>
      <c r="W891" s="153"/>
      <c r="X891" s="153"/>
      <c r="Y891" s="153"/>
      <c r="Z891" s="153"/>
    </row>
    <row r="892" ht="15.75" customHeight="1">
      <c r="A892" s="153"/>
      <c r="B892" s="153"/>
      <c r="C892" s="153"/>
      <c r="D892" s="153"/>
      <c r="E892" s="153"/>
      <c r="F892" s="153"/>
      <c r="G892" s="153"/>
      <c r="H892" s="153"/>
      <c r="I892" s="153"/>
      <c r="J892" s="153"/>
      <c r="K892" s="153"/>
      <c r="L892" s="153"/>
      <c r="M892" s="153"/>
      <c r="N892" s="153"/>
      <c r="O892" s="153"/>
      <c r="P892" s="153"/>
      <c r="Q892" s="153"/>
      <c r="R892" s="153"/>
      <c r="S892" s="153"/>
      <c r="T892" s="153"/>
      <c r="U892" s="153"/>
      <c r="V892" s="153"/>
      <c r="W892" s="153"/>
      <c r="X892" s="153"/>
      <c r="Y892" s="153"/>
      <c r="Z892" s="153"/>
    </row>
    <row r="893" ht="15.75" customHeight="1">
      <c r="A893" s="153"/>
      <c r="B893" s="153"/>
      <c r="C893" s="153"/>
      <c r="D893" s="153"/>
      <c r="E893" s="153"/>
      <c r="F893" s="153"/>
      <c r="G893" s="153"/>
      <c r="H893" s="153"/>
      <c r="I893" s="153"/>
      <c r="J893" s="153"/>
      <c r="K893" s="153"/>
      <c r="L893" s="153"/>
      <c r="M893" s="153"/>
      <c r="N893" s="153"/>
      <c r="O893" s="153"/>
      <c r="P893" s="153"/>
      <c r="Q893" s="153"/>
      <c r="R893" s="153"/>
      <c r="S893" s="153"/>
      <c r="T893" s="153"/>
      <c r="U893" s="153"/>
      <c r="V893" s="153"/>
      <c r="W893" s="153"/>
      <c r="X893" s="153"/>
      <c r="Y893" s="153"/>
      <c r="Z893" s="153"/>
    </row>
    <row r="894" ht="15.75" customHeight="1">
      <c r="A894" s="153"/>
      <c r="B894" s="153"/>
      <c r="C894" s="153"/>
      <c r="D894" s="153"/>
      <c r="E894" s="153"/>
      <c r="F894" s="153"/>
      <c r="G894" s="153"/>
      <c r="H894" s="153"/>
      <c r="I894" s="153"/>
      <c r="J894" s="153"/>
      <c r="K894" s="153"/>
      <c r="L894" s="153"/>
      <c r="M894" s="153"/>
      <c r="N894" s="153"/>
      <c r="O894" s="153"/>
      <c r="P894" s="153"/>
      <c r="Q894" s="153"/>
      <c r="R894" s="153"/>
      <c r="S894" s="153"/>
      <c r="T894" s="153"/>
      <c r="U894" s="153"/>
      <c r="V894" s="153"/>
      <c r="W894" s="153"/>
      <c r="X894" s="153"/>
      <c r="Y894" s="153"/>
      <c r="Z894" s="153"/>
    </row>
    <row r="895" ht="15.75" customHeight="1">
      <c r="A895" s="153"/>
      <c r="B895" s="153"/>
      <c r="C895" s="153"/>
      <c r="D895" s="153"/>
      <c r="E895" s="153"/>
      <c r="F895" s="153"/>
      <c r="G895" s="153"/>
      <c r="H895" s="153"/>
      <c r="I895" s="153"/>
      <c r="J895" s="153"/>
      <c r="K895" s="153"/>
      <c r="L895" s="153"/>
      <c r="M895" s="153"/>
      <c r="N895" s="153"/>
      <c r="O895" s="153"/>
      <c r="P895" s="153"/>
      <c r="Q895" s="153"/>
      <c r="R895" s="153"/>
      <c r="S895" s="153"/>
      <c r="T895" s="153"/>
      <c r="U895" s="153"/>
      <c r="V895" s="153"/>
      <c r="W895" s="153"/>
      <c r="X895" s="153"/>
      <c r="Y895" s="153"/>
      <c r="Z895" s="153"/>
    </row>
    <row r="896" ht="15.75" customHeight="1">
      <c r="A896" s="153"/>
      <c r="B896" s="153"/>
      <c r="C896" s="153"/>
      <c r="D896" s="153"/>
      <c r="E896" s="153"/>
      <c r="F896" s="153"/>
      <c r="G896" s="153"/>
      <c r="H896" s="153"/>
      <c r="I896" s="153"/>
      <c r="J896" s="153"/>
      <c r="K896" s="153"/>
      <c r="L896" s="153"/>
      <c r="M896" s="153"/>
      <c r="N896" s="153"/>
      <c r="O896" s="153"/>
      <c r="P896" s="153"/>
      <c r="Q896" s="153"/>
      <c r="R896" s="153"/>
      <c r="S896" s="153"/>
      <c r="T896" s="153"/>
      <c r="U896" s="153"/>
      <c r="V896" s="153"/>
      <c r="W896" s="153"/>
      <c r="X896" s="153"/>
      <c r="Y896" s="153"/>
      <c r="Z896" s="153"/>
    </row>
    <row r="897" ht="15.75" customHeight="1">
      <c r="A897" s="153"/>
      <c r="B897" s="153"/>
      <c r="C897" s="153"/>
      <c r="D897" s="153"/>
      <c r="E897" s="153"/>
      <c r="F897" s="153"/>
      <c r="G897" s="153"/>
      <c r="H897" s="153"/>
      <c r="I897" s="153"/>
      <c r="J897" s="153"/>
      <c r="K897" s="153"/>
      <c r="L897" s="153"/>
      <c r="M897" s="153"/>
      <c r="N897" s="153"/>
      <c r="O897" s="153"/>
      <c r="P897" s="153"/>
      <c r="Q897" s="153"/>
      <c r="R897" s="153"/>
      <c r="S897" s="153"/>
      <c r="T897" s="153"/>
      <c r="U897" s="153"/>
      <c r="V897" s="153"/>
      <c r="W897" s="153"/>
      <c r="X897" s="153"/>
      <c r="Y897" s="153"/>
      <c r="Z897" s="153"/>
    </row>
    <row r="898" ht="15.75" customHeight="1">
      <c r="A898" s="153"/>
      <c r="B898" s="153"/>
      <c r="C898" s="153"/>
      <c r="D898" s="153"/>
      <c r="E898" s="153"/>
      <c r="F898" s="153"/>
      <c r="G898" s="153"/>
      <c r="H898" s="153"/>
      <c r="I898" s="153"/>
      <c r="J898" s="153"/>
      <c r="K898" s="153"/>
      <c r="L898" s="153"/>
      <c r="M898" s="153"/>
      <c r="N898" s="153"/>
      <c r="O898" s="153"/>
      <c r="P898" s="153"/>
      <c r="Q898" s="153"/>
      <c r="R898" s="153"/>
      <c r="S898" s="153"/>
      <c r="T898" s="153"/>
      <c r="U898" s="153"/>
      <c r="V898" s="153"/>
      <c r="W898" s="153"/>
      <c r="X898" s="153"/>
      <c r="Y898" s="153"/>
      <c r="Z898" s="153"/>
    </row>
    <row r="899" ht="15.75" customHeight="1">
      <c r="A899" s="153"/>
      <c r="B899" s="153"/>
      <c r="C899" s="153"/>
      <c r="D899" s="153"/>
      <c r="E899" s="153"/>
      <c r="F899" s="153"/>
      <c r="G899" s="153"/>
      <c r="H899" s="153"/>
      <c r="I899" s="153"/>
      <c r="J899" s="153"/>
      <c r="K899" s="153"/>
      <c r="L899" s="153"/>
      <c r="M899" s="153"/>
      <c r="N899" s="153"/>
      <c r="O899" s="153"/>
      <c r="P899" s="153"/>
      <c r="Q899" s="153"/>
      <c r="R899" s="153"/>
      <c r="S899" s="153"/>
      <c r="T899" s="153"/>
      <c r="U899" s="153"/>
      <c r="V899" s="153"/>
      <c r="W899" s="153"/>
      <c r="X899" s="153"/>
      <c r="Y899" s="153"/>
      <c r="Z899" s="153"/>
    </row>
    <row r="900" ht="15.75" customHeight="1">
      <c r="A900" s="153"/>
      <c r="B900" s="153"/>
      <c r="C900" s="153"/>
      <c r="D900" s="153"/>
      <c r="E900" s="153"/>
      <c r="F900" s="153"/>
      <c r="G900" s="153"/>
      <c r="H900" s="153"/>
      <c r="I900" s="153"/>
      <c r="J900" s="153"/>
      <c r="K900" s="153"/>
      <c r="L900" s="153"/>
      <c r="M900" s="153"/>
      <c r="N900" s="153"/>
      <c r="O900" s="153"/>
      <c r="P900" s="153"/>
      <c r="Q900" s="153"/>
      <c r="R900" s="153"/>
      <c r="S900" s="153"/>
      <c r="T900" s="153"/>
      <c r="U900" s="153"/>
      <c r="V900" s="153"/>
      <c r="W900" s="153"/>
      <c r="X900" s="153"/>
      <c r="Y900" s="153"/>
      <c r="Z900" s="153"/>
    </row>
    <row r="901" ht="15.75" customHeight="1">
      <c r="A901" s="153"/>
      <c r="B901" s="153"/>
      <c r="C901" s="153"/>
      <c r="D901" s="153"/>
      <c r="E901" s="153"/>
      <c r="F901" s="153"/>
      <c r="G901" s="153"/>
      <c r="H901" s="153"/>
      <c r="I901" s="153"/>
      <c r="J901" s="153"/>
      <c r="K901" s="153"/>
      <c r="L901" s="153"/>
      <c r="M901" s="153"/>
      <c r="N901" s="153"/>
      <c r="O901" s="153"/>
      <c r="P901" s="153"/>
      <c r="Q901" s="153"/>
      <c r="R901" s="153"/>
      <c r="S901" s="153"/>
      <c r="T901" s="153"/>
      <c r="U901" s="153"/>
      <c r="V901" s="153"/>
      <c r="W901" s="153"/>
      <c r="X901" s="153"/>
      <c r="Y901" s="153"/>
      <c r="Z901" s="153"/>
    </row>
    <row r="902" ht="15.75" customHeight="1">
      <c r="A902" s="153"/>
      <c r="B902" s="153"/>
      <c r="C902" s="153"/>
      <c r="D902" s="153"/>
      <c r="E902" s="153"/>
      <c r="F902" s="153"/>
      <c r="G902" s="153"/>
      <c r="H902" s="153"/>
      <c r="I902" s="153"/>
      <c r="J902" s="153"/>
      <c r="K902" s="153"/>
      <c r="L902" s="153"/>
      <c r="M902" s="153"/>
      <c r="N902" s="153"/>
      <c r="O902" s="153"/>
      <c r="P902" s="153"/>
      <c r="Q902" s="153"/>
      <c r="R902" s="153"/>
      <c r="S902" s="153"/>
      <c r="T902" s="153"/>
      <c r="U902" s="153"/>
      <c r="V902" s="153"/>
      <c r="W902" s="153"/>
      <c r="X902" s="153"/>
      <c r="Y902" s="153"/>
      <c r="Z902" s="153"/>
    </row>
    <row r="903" ht="15.75" customHeight="1">
      <c r="A903" s="153"/>
      <c r="B903" s="153"/>
      <c r="C903" s="153"/>
      <c r="D903" s="153"/>
      <c r="E903" s="153"/>
      <c r="F903" s="153"/>
      <c r="G903" s="153"/>
      <c r="H903" s="153"/>
      <c r="I903" s="153"/>
      <c r="J903" s="153"/>
      <c r="K903" s="153"/>
      <c r="L903" s="153"/>
      <c r="M903" s="153"/>
      <c r="N903" s="153"/>
      <c r="O903" s="153"/>
      <c r="P903" s="153"/>
      <c r="Q903" s="153"/>
      <c r="R903" s="153"/>
      <c r="S903" s="153"/>
      <c r="T903" s="153"/>
      <c r="U903" s="153"/>
      <c r="V903" s="153"/>
      <c r="W903" s="153"/>
      <c r="X903" s="153"/>
      <c r="Y903" s="153"/>
      <c r="Z903" s="153"/>
    </row>
    <row r="904" ht="15.75" customHeight="1">
      <c r="A904" s="153"/>
      <c r="B904" s="153"/>
      <c r="C904" s="153"/>
      <c r="D904" s="153"/>
      <c r="E904" s="153"/>
      <c r="F904" s="153"/>
      <c r="G904" s="153"/>
      <c r="H904" s="153"/>
      <c r="I904" s="153"/>
      <c r="J904" s="153"/>
      <c r="K904" s="153"/>
      <c r="L904" s="153"/>
      <c r="M904" s="153"/>
      <c r="N904" s="153"/>
      <c r="O904" s="153"/>
      <c r="P904" s="153"/>
      <c r="Q904" s="153"/>
      <c r="R904" s="153"/>
      <c r="S904" s="153"/>
      <c r="T904" s="153"/>
      <c r="U904" s="153"/>
      <c r="V904" s="153"/>
      <c r="W904" s="153"/>
      <c r="X904" s="153"/>
      <c r="Y904" s="153"/>
      <c r="Z904" s="153"/>
    </row>
    <row r="905" ht="15.75" customHeight="1">
      <c r="A905" s="153"/>
      <c r="B905" s="153"/>
      <c r="C905" s="153"/>
      <c r="D905" s="153"/>
      <c r="E905" s="153"/>
      <c r="F905" s="153"/>
      <c r="G905" s="153"/>
      <c r="H905" s="153"/>
      <c r="I905" s="153"/>
      <c r="J905" s="153"/>
      <c r="K905" s="153"/>
      <c r="L905" s="153"/>
      <c r="M905" s="153"/>
      <c r="N905" s="153"/>
      <c r="O905" s="153"/>
      <c r="P905" s="153"/>
      <c r="Q905" s="153"/>
      <c r="R905" s="153"/>
      <c r="S905" s="153"/>
      <c r="T905" s="153"/>
      <c r="U905" s="153"/>
      <c r="V905" s="153"/>
      <c r="W905" s="153"/>
      <c r="X905" s="153"/>
      <c r="Y905" s="153"/>
      <c r="Z905" s="153"/>
    </row>
    <row r="906" ht="15.75" customHeight="1">
      <c r="A906" s="153"/>
      <c r="B906" s="153"/>
      <c r="C906" s="153"/>
      <c r="D906" s="153"/>
      <c r="E906" s="153"/>
      <c r="F906" s="153"/>
      <c r="G906" s="153"/>
      <c r="H906" s="153"/>
      <c r="I906" s="153"/>
      <c r="J906" s="153"/>
      <c r="K906" s="153"/>
      <c r="L906" s="153"/>
      <c r="M906" s="153"/>
      <c r="N906" s="153"/>
      <c r="O906" s="153"/>
      <c r="P906" s="153"/>
      <c r="Q906" s="153"/>
      <c r="R906" s="153"/>
      <c r="S906" s="153"/>
      <c r="T906" s="153"/>
      <c r="U906" s="153"/>
      <c r="V906" s="153"/>
      <c r="W906" s="153"/>
      <c r="X906" s="153"/>
      <c r="Y906" s="153"/>
      <c r="Z906" s="153"/>
    </row>
    <row r="907" ht="15.75" customHeight="1">
      <c r="A907" s="153"/>
      <c r="B907" s="153"/>
      <c r="C907" s="153"/>
      <c r="D907" s="153"/>
      <c r="E907" s="153"/>
      <c r="F907" s="153"/>
      <c r="G907" s="153"/>
      <c r="H907" s="153"/>
      <c r="I907" s="153"/>
      <c r="J907" s="153"/>
      <c r="K907" s="153"/>
      <c r="L907" s="153"/>
      <c r="M907" s="153"/>
      <c r="N907" s="153"/>
      <c r="O907" s="153"/>
      <c r="P907" s="153"/>
      <c r="Q907" s="153"/>
      <c r="R907" s="153"/>
      <c r="S907" s="153"/>
      <c r="T907" s="153"/>
      <c r="U907" s="153"/>
      <c r="V907" s="153"/>
      <c r="W907" s="153"/>
      <c r="X907" s="153"/>
      <c r="Y907" s="153"/>
      <c r="Z907" s="153"/>
    </row>
    <row r="908" ht="15.75" customHeight="1">
      <c r="A908" s="153"/>
      <c r="B908" s="153"/>
      <c r="C908" s="153"/>
      <c r="D908" s="153"/>
      <c r="E908" s="153"/>
      <c r="F908" s="153"/>
      <c r="G908" s="153"/>
      <c r="H908" s="153"/>
      <c r="I908" s="153"/>
      <c r="J908" s="153"/>
      <c r="K908" s="153"/>
      <c r="L908" s="153"/>
      <c r="M908" s="153"/>
      <c r="N908" s="153"/>
      <c r="O908" s="153"/>
      <c r="P908" s="153"/>
      <c r="Q908" s="153"/>
      <c r="R908" s="153"/>
      <c r="S908" s="153"/>
      <c r="T908" s="153"/>
      <c r="U908" s="153"/>
      <c r="V908" s="153"/>
      <c r="W908" s="153"/>
      <c r="X908" s="153"/>
      <c r="Y908" s="153"/>
      <c r="Z908" s="153"/>
    </row>
    <row r="909" ht="15.75" customHeight="1">
      <c r="A909" s="153"/>
      <c r="B909" s="153"/>
      <c r="C909" s="153"/>
      <c r="D909" s="153"/>
      <c r="E909" s="153"/>
      <c r="F909" s="153"/>
      <c r="G909" s="153"/>
      <c r="H909" s="153"/>
      <c r="I909" s="153"/>
      <c r="J909" s="153"/>
      <c r="K909" s="153"/>
      <c r="L909" s="153"/>
      <c r="M909" s="153"/>
      <c r="N909" s="153"/>
      <c r="O909" s="153"/>
      <c r="P909" s="153"/>
      <c r="Q909" s="153"/>
      <c r="R909" s="153"/>
      <c r="S909" s="153"/>
      <c r="T909" s="153"/>
      <c r="U909" s="153"/>
      <c r="V909" s="153"/>
      <c r="W909" s="153"/>
      <c r="X909" s="153"/>
      <c r="Y909" s="153"/>
      <c r="Z909" s="153"/>
    </row>
    <row r="910" ht="15.75" customHeight="1">
      <c r="A910" s="153"/>
      <c r="B910" s="153"/>
      <c r="C910" s="153"/>
      <c r="D910" s="153"/>
      <c r="E910" s="153"/>
      <c r="F910" s="153"/>
      <c r="G910" s="153"/>
      <c r="H910" s="153"/>
      <c r="I910" s="153"/>
      <c r="J910" s="153"/>
      <c r="K910" s="153"/>
      <c r="L910" s="153"/>
      <c r="M910" s="153"/>
      <c r="N910" s="153"/>
      <c r="O910" s="153"/>
      <c r="P910" s="153"/>
      <c r="Q910" s="153"/>
      <c r="R910" s="153"/>
      <c r="S910" s="153"/>
      <c r="T910" s="153"/>
      <c r="U910" s="153"/>
      <c r="V910" s="153"/>
      <c r="W910" s="153"/>
      <c r="X910" s="153"/>
      <c r="Y910" s="153"/>
      <c r="Z910" s="153"/>
    </row>
    <row r="911" ht="15.75" customHeight="1">
      <c r="A911" s="153"/>
      <c r="B911" s="153"/>
      <c r="C911" s="153"/>
      <c r="D911" s="153"/>
      <c r="E911" s="153"/>
      <c r="F911" s="153"/>
      <c r="G911" s="153"/>
      <c r="H911" s="153"/>
      <c r="I911" s="153"/>
      <c r="J911" s="153"/>
      <c r="K911" s="153"/>
      <c r="L911" s="153"/>
      <c r="M911" s="153"/>
      <c r="N911" s="153"/>
      <c r="O911" s="153"/>
      <c r="P911" s="153"/>
      <c r="Q911" s="153"/>
      <c r="R911" s="153"/>
      <c r="S911" s="153"/>
      <c r="T911" s="153"/>
      <c r="U911" s="153"/>
      <c r="V911" s="153"/>
      <c r="W911" s="153"/>
      <c r="X911" s="153"/>
      <c r="Y911" s="153"/>
      <c r="Z911" s="153"/>
    </row>
    <row r="912" ht="15.75" customHeight="1">
      <c r="A912" s="153"/>
      <c r="B912" s="153"/>
      <c r="C912" s="153"/>
      <c r="D912" s="153"/>
      <c r="E912" s="153"/>
      <c r="F912" s="153"/>
      <c r="G912" s="153"/>
      <c r="H912" s="153"/>
      <c r="I912" s="153"/>
      <c r="J912" s="153"/>
      <c r="K912" s="153"/>
      <c r="L912" s="153"/>
      <c r="M912" s="153"/>
      <c r="N912" s="153"/>
      <c r="O912" s="153"/>
      <c r="P912" s="153"/>
      <c r="Q912" s="153"/>
      <c r="R912" s="153"/>
      <c r="S912" s="153"/>
      <c r="T912" s="153"/>
      <c r="U912" s="153"/>
      <c r="V912" s="153"/>
      <c r="W912" s="153"/>
      <c r="X912" s="153"/>
      <c r="Y912" s="153"/>
      <c r="Z912" s="153"/>
    </row>
    <row r="913" ht="15.75" customHeight="1">
      <c r="A913" s="153"/>
      <c r="B913" s="153"/>
      <c r="C913" s="153"/>
      <c r="D913" s="153"/>
      <c r="E913" s="153"/>
      <c r="F913" s="153"/>
      <c r="G913" s="153"/>
      <c r="H913" s="153"/>
      <c r="I913" s="153"/>
      <c r="J913" s="153"/>
      <c r="K913" s="153"/>
      <c r="L913" s="153"/>
      <c r="M913" s="153"/>
      <c r="N913" s="153"/>
      <c r="O913" s="153"/>
      <c r="P913" s="153"/>
      <c r="Q913" s="153"/>
      <c r="R913" s="153"/>
      <c r="S913" s="153"/>
      <c r="T913" s="153"/>
      <c r="U913" s="153"/>
      <c r="V913" s="153"/>
      <c r="W913" s="153"/>
      <c r="X913" s="153"/>
      <c r="Y913" s="153"/>
      <c r="Z913" s="153"/>
    </row>
    <row r="914" ht="15.75" customHeight="1">
      <c r="A914" s="153"/>
      <c r="B914" s="153"/>
      <c r="C914" s="153"/>
      <c r="D914" s="153"/>
      <c r="E914" s="153"/>
      <c r="F914" s="153"/>
      <c r="G914" s="153"/>
      <c r="H914" s="153"/>
      <c r="I914" s="153"/>
      <c r="J914" s="153"/>
      <c r="K914" s="153"/>
      <c r="L914" s="153"/>
      <c r="M914" s="153"/>
      <c r="N914" s="153"/>
      <c r="O914" s="153"/>
      <c r="P914" s="153"/>
      <c r="Q914" s="153"/>
      <c r="R914" s="153"/>
      <c r="S914" s="153"/>
      <c r="T914" s="153"/>
      <c r="U914" s="153"/>
      <c r="V914" s="153"/>
      <c r="W914" s="153"/>
      <c r="X914" s="153"/>
      <c r="Y914" s="153"/>
      <c r="Z914" s="153"/>
    </row>
    <row r="915" ht="15.75" customHeight="1">
      <c r="A915" s="153"/>
      <c r="B915" s="153"/>
      <c r="C915" s="153"/>
      <c r="D915" s="153"/>
      <c r="E915" s="153"/>
      <c r="F915" s="153"/>
      <c r="G915" s="153"/>
      <c r="H915" s="153"/>
      <c r="I915" s="153"/>
      <c r="J915" s="153"/>
      <c r="K915" s="153"/>
      <c r="L915" s="153"/>
      <c r="M915" s="153"/>
      <c r="N915" s="153"/>
      <c r="O915" s="153"/>
      <c r="P915" s="153"/>
      <c r="Q915" s="153"/>
      <c r="R915" s="153"/>
      <c r="S915" s="153"/>
      <c r="T915" s="153"/>
      <c r="U915" s="153"/>
      <c r="V915" s="153"/>
      <c r="W915" s="153"/>
      <c r="X915" s="153"/>
      <c r="Y915" s="153"/>
      <c r="Z915" s="153"/>
    </row>
    <row r="916" ht="15.75" customHeight="1">
      <c r="A916" s="153"/>
      <c r="B916" s="153"/>
      <c r="C916" s="153"/>
      <c r="D916" s="153"/>
      <c r="E916" s="153"/>
      <c r="F916" s="153"/>
      <c r="G916" s="153"/>
      <c r="H916" s="153"/>
      <c r="I916" s="153"/>
      <c r="J916" s="153"/>
      <c r="K916" s="153"/>
      <c r="L916" s="153"/>
      <c r="M916" s="153"/>
      <c r="N916" s="153"/>
      <c r="O916" s="153"/>
      <c r="P916" s="153"/>
      <c r="Q916" s="153"/>
      <c r="R916" s="153"/>
      <c r="S916" s="153"/>
      <c r="T916" s="153"/>
      <c r="U916" s="153"/>
      <c r="V916" s="153"/>
      <c r="W916" s="153"/>
      <c r="X916" s="153"/>
      <c r="Y916" s="153"/>
      <c r="Z916" s="153"/>
    </row>
    <row r="917" ht="15.75" customHeight="1">
      <c r="A917" s="153"/>
      <c r="B917" s="153"/>
      <c r="C917" s="153"/>
      <c r="D917" s="153"/>
      <c r="E917" s="153"/>
      <c r="F917" s="153"/>
      <c r="G917" s="153"/>
      <c r="H917" s="153"/>
      <c r="I917" s="153"/>
      <c r="J917" s="153"/>
      <c r="K917" s="153"/>
      <c r="L917" s="153"/>
      <c r="M917" s="153"/>
      <c r="N917" s="153"/>
      <c r="O917" s="153"/>
      <c r="P917" s="153"/>
      <c r="Q917" s="153"/>
      <c r="R917" s="153"/>
      <c r="S917" s="153"/>
      <c r="T917" s="153"/>
      <c r="U917" s="153"/>
      <c r="V917" s="153"/>
      <c r="W917" s="153"/>
      <c r="X917" s="153"/>
      <c r="Y917" s="153"/>
      <c r="Z917" s="153"/>
    </row>
    <row r="918" ht="15.75" customHeight="1">
      <c r="A918" s="153"/>
      <c r="B918" s="153"/>
      <c r="C918" s="153"/>
      <c r="D918" s="153"/>
      <c r="E918" s="153"/>
      <c r="F918" s="153"/>
      <c r="G918" s="153"/>
      <c r="H918" s="153"/>
      <c r="I918" s="153"/>
      <c r="J918" s="153"/>
      <c r="K918" s="153"/>
      <c r="L918" s="153"/>
      <c r="M918" s="153"/>
      <c r="N918" s="153"/>
      <c r="O918" s="153"/>
      <c r="P918" s="153"/>
      <c r="Q918" s="153"/>
      <c r="R918" s="153"/>
      <c r="S918" s="153"/>
      <c r="T918" s="153"/>
      <c r="U918" s="153"/>
      <c r="V918" s="153"/>
      <c r="W918" s="153"/>
      <c r="X918" s="153"/>
      <c r="Y918" s="153"/>
      <c r="Z918" s="153"/>
    </row>
    <row r="919" ht="15.75" customHeight="1">
      <c r="A919" s="153"/>
      <c r="B919" s="153"/>
      <c r="C919" s="153"/>
      <c r="D919" s="153"/>
      <c r="E919" s="153"/>
      <c r="F919" s="153"/>
      <c r="G919" s="153"/>
      <c r="H919" s="153"/>
      <c r="I919" s="153"/>
      <c r="J919" s="153"/>
      <c r="K919" s="153"/>
      <c r="L919" s="153"/>
      <c r="M919" s="153"/>
      <c r="N919" s="153"/>
      <c r="O919" s="153"/>
      <c r="P919" s="153"/>
      <c r="Q919" s="153"/>
      <c r="R919" s="153"/>
      <c r="S919" s="153"/>
      <c r="T919" s="153"/>
      <c r="U919" s="153"/>
      <c r="V919" s="153"/>
      <c r="W919" s="153"/>
      <c r="X919" s="153"/>
      <c r="Y919" s="153"/>
      <c r="Z919" s="153"/>
    </row>
    <row r="920" ht="15.75" customHeight="1">
      <c r="A920" s="153"/>
      <c r="B920" s="153"/>
      <c r="C920" s="153"/>
      <c r="D920" s="153"/>
      <c r="E920" s="153"/>
      <c r="F920" s="153"/>
      <c r="G920" s="153"/>
      <c r="H920" s="153"/>
      <c r="I920" s="153"/>
      <c r="J920" s="153"/>
      <c r="K920" s="153"/>
      <c r="L920" s="153"/>
      <c r="M920" s="153"/>
      <c r="N920" s="153"/>
      <c r="O920" s="153"/>
      <c r="P920" s="153"/>
      <c r="Q920" s="153"/>
      <c r="R920" s="153"/>
      <c r="S920" s="153"/>
      <c r="T920" s="153"/>
      <c r="U920" s="153"/>
      <c r="V920" s="153"/>
      <c r="W920" s="153"/>
      <c r="X920" s="153"/>
      <c r="Y920" s="153"/>
      <c r="Z920" s="153"/>
    </row>
    <row r="921" ht="15.75" customHeight="1">
      <c r="A921" s="153"/>
      <c r="B921" s="153"/>
      <c r="C921" s="153"/>
      <c r="D921" s="153"/>
      <c r="E921" s="153"/>
      <c r="F921" s="153"/>
      <c r="G921" s="153"/>
      <c r="H921" s="153"/>
      <c r="I921" s="153"/>
      <c r="J921" s="153"/>
      <c r="K921" s="153"/>
      <c r="L921" s="153"/>
      <c r="M921" s="153"/>
      <c r="N921" s="153"/>
      <c r="O921" s="153"/>
      <c r="P921" s="153"/>
      <c r="Q921" s="153"/>
      <c r="R921" s="153"/>
      <c r="S921" s="153"/>
      <c r="T921" s="153"/>
      <c r="U921" s="153"/>
      <c r="V921" s="153"/>
      <c r="W921" s="153"/>
      <c r="X921" s="153"/>
      <c r="Y921" s="153"/>
      <c r="Z921" s="153"/>
    </row>
    <row r="922" ht="15.75" customHeight="1">
      <c r="A922" s="153"/>
      <c r="B922" s="153"/>
      <c r="C922" s="153"/>
      <c r="D922" s="153"/>
      <c r="E922" s="153"/>
      <c r="F922" s="153"/>
      <c r="G922" s="153"/>
      <c r="H922" s="153"/>
      <c r="I922" s="153"/>
      <c r="J922" s="153"/>
      <c r="K922" s="153"/>
      <c r="L922" s="153"/>
      <c r="M922" s="153"/>
      <c r="N922" s="153"/>
      <c r="O922" s="153"/>
      <c r="P922" s="153"/>
      <c r="Q922" s="153"/>
      <c r="R922" s="153"/>
      <c r="S922" s="153"/>
      <c r="T922" s="153"/>
      <c r="U922" s="153"/>
      <c r="V922" s="153"/>
      <c r="W922" s="153"/>
      <c r="X922" s="153"/>
      <c r="Y922" s="153"/>
      <c r="Z922" s="153"/>
    </row>
    <row r="923" ht="15.75" customHeight="1">
      <c r="A923" s="153"/>
      <c r="B923" s="153"/>
      <c r="C923" s="153"/>
      <c r="D923" s="153"/>
      <c r="E923" s="153"/>
      <c r="F923" s="153"/>
      <c r="G923" s="153"/>
      <c r="H923" s="153"/>
      <c r="I923" s="153"/>
      <c r="J923" s="153"/>
      <c r="K923" s="153"/>
      <c r="L923" s="153"/>
      <c r="M923" s="153"/>
      <c r="N923" s="153"/>
      <c r="O923" s="153"/>
      <c r="P923" s="153"/>
      <c r="Q923" s="153"/>
      <c r="R923" s="153"/>
      <c r="S923" s="153"/>
      <c r="T923" s="153"/>
      <c r="U923" s="153"/>
      <c r="V923" s="153"/>
      <c r="W923" s="153"/>
      <c r="X923" s="153"/>
      <c r="Y923" s="153"/>
      <c r="Z923" s="153"/>
    </row>
    <row r="924" ht="15.75" customHeight="1">
      <c r="A924" s="153"/>
      <c r="B924" s="153"/>
      <c r="C924" s="153"/>
      <c r="D924" s="153"/>
      <c r="E924" s="153"/>
      <c r="F924" s="153"/>
      <c r="G924" s="153"/>
      <c r="H924" s="153"/>
      <c r="I924" s="153"/>
      <c r="J924" s="153"/>
      <c r="K924" s="153"/>
      <c r="L924" s="153"/>
      <c r="M924" s="153"/>
      <c r="N924" s="153"/>
      <c r="O924" s="153"/>
      <c r="P924" s="153"/>
      <c r="Q924" s="153"/>
      <c r="R924" s="153"/>
      <c r="S924" s="153"/>
      <c r="T924" s="153"/>
      <c r="U924" s="153"/>
      <c r="V924" s="153"/>
      <c r="W924" s="153"/>
      <c r="X924" s="153"/>
      <c r="Y924" s="153"/>
      <c r="Z924" s="153"/>
    </row>
    <row r="925" ht="15.75" customHeight="1">
      <c r="A925" s="153"/>
      <c r="B925" s="153"/>
      <c r="C925" s="153"/>
      <c r="D925" s="153"/>
      <c r="E925" s="153"/>
      <c r="F925" s="153"/>
      <c r="G925" s="153"/>
      <c r="H925" s="153"/>
      <c r="I925" s="153"/>
      <c r="J925" s="153"/>
      <c r="K925" s="153"/>
      <c r="L925" s="153"/>
      <c r="M925" s="153"/>
      <c r="N925" s="153"/>
      <c r="O925" s="153"/>
      <c r="P925" s="153"/>
      <c r="Q925" s="153"/>
      <c r="R925" s="153"/>
      <c r="S925" s="153"/>
      <c r="T925" s="153"/>
      <c r="U925" s="153"/>
      <c r="V925" s="153"/>
      <c r="W925" s="153"/>
      <c r="X925" s="153"/>
      <c r="Y925" s="153"/>
      <c r="Z925" s="153"/>
    </row>
    <row r="926" ht="15.75" customHeight="1">
      <c r="A926" s="153"/>
      <c r="B926" s="153"/>
      <c r="C926" s="153"/>
      <c r="D926" s="153"/>
      <c r="E926" s="153"/>
      <c r="F926" s="153"/>
      <c r="G926" s="153"/>
      <c r="H926" s="153"/>
      <c r="I926" s="153"/>
      <c r="J926" s="153"/>
      <c r="K926" s="153"/>
      <c r="L926" s="153"/>
      <c r="M926" s="153"/>
      <c r="N926" s="153"/>
      <c r="O926" s="153"/>
      <c r="P926" s="153"/>
      <c r="Q926" s="153"/>
      <c r="R926" s="153"/>
      <c r="S926" s="153"/>
      <c r="T926" s="153"/>
      <c r="U926" s="153"/>
      <c r="V926" s="153"/>
      <c r="W926" s="153"/>
      <c r="X926" s="153"/>
      <c r="Y926" s="153"/>
      <c r="Z926" s="153"/>
    </row>
    <row r="927" ht="15.75" customHeight="1">
      <c r="A927" s="153"/>
      <c r="B927" s="153"/>
      <c r="C927" s="153"/>
      <c r="D927" s="153"/>
      <c r="E927" s="153"/>
      <c r="F927" s="153"/>
      <c r="G927" s="153"/>
      <c r="H927" s="153"/>
      <c r="I927" s="153"/>
      <c r="J927" s="153"/>
      <c r="K927" s="153"/>
      <c r="L927" s="153"/>
      <c r="M927" s="153"/>
      <c r="N927" s="153"/>
      <c r="O927" s="153"/>
      <c r="P927" s="153"/>
      <c r="Q927" s="153"/>
      <c r="R927" s="153"/>
      <c r="S927" s="153"/>
      <c r="T927" s="153"/>
      <c r="U927" s="153"/>
      <c r="V927" s="153"/>
      <c r="W927" s="153"/>
      <c r="X927" s="153"/>
      <c r="Y927" s="153"/>
      <c r="Z927" s="153"/>
    </row>
    <row r="928" ht="15.75" customHeight="1">
      <c r="A928" s="153"/>
      <c r="B928" s="153"/>
      <c r="C928" s="153"/>
      <c r="D928" s="153"/>
      <c r="E928" s="153"/>
      <c r="F928" s="153"/>
      <c r="G928" s="153"/>
      <c r="H928" s="153"/>
      <c r="I928" s="153"/>
      <c r="J928" s="153"/>
      <c r="K928" s="153"/>
      <c r="L928" s="153"/>
      <c r="M928" s="153"/>
      <c r="N928" s="153"/>
      <c r="O928" s="153"/>
      <c r="P928" s="153"/>
      <c r="Q928" s="153"/>
      <c r="R928" s="153"/>
      <c r="S928" s="153"/>
      <c r="T928" s="153"/>
      <c r="U928" s="153"/>
      <c r="V928" s="153"/>
      <c r="W928" s="153"/>
      <c r="X928" s="153"/>
      <c r="Y928" s="153"/>
      <c r="Z928" s="153"/>
    </row>
    <row r="929" ht="15.75" customHeight="1">
      <c r="A929" s="153"/>
      <c r="B929" s="153"/>
      <c r="C929" s="153"/>
      <c r="D929" s="153"/>
      <c r="E929" s="153"/>
      <c r="F929" s="153"/>
      <c r="G929" s="153"/>
      <c r="H929" s="153"/>
      <c r="I929" s="153"/>
      <c r="J929" s="153"/>
      <c r="K929" s="153"/>
      <c r="L929" s="153"/>
      <c r="M929" s="153"/>
      <c r="N929" s="153"/>
      <c r="O929" s="153"/>
      <c r="P929" s="153"/>
      <c r="Q929" s="153"/>
      <c r="R929" s="153"/>
      <c r="S929" s="153"/>
      <c r="T929" s="153"/>
      <c r="U929" s="153"/>
      <c r="V929" s="153"/>
      <c r="W929" s="153"/>
      <c r="X929" s="153"/>
      <c r="Y929" s="153"/>
      <c r="Z929" s="153"/>
    </row>
    <row r="930" ht="15.75" customHeight="1">
      <c r="A930" s="153"/>
      <c r="B930" s="153"/>
      <c r="C930" s="153"/>
      <c r="D930" s="153"/>
      <c r="E930" s="153"/>
      <c r="F930" s="153"/>
      <c r="G930" s="153"/>
      <c r="H930" s="153"/>
      <c r="I930" s="153"/>
      <c r="J930" s="153"/>
      <c r="K930" s="153"/>
      <c r="L930" s="153"/>
      <c r="M930" s="153"/>
      <c r="N930" s="153"/>
      <c r="O930" s="153"/>
      <c r="P930" s="153"/>
      <c r="Q930" s="153"/>
      <c r="R930" s="153"/>
      <c r="S930" s="153"/>
      <c r="T930" s="153"/>
      <c r="U930" s="153"/>
      <c r="V930" s="153"/>
      <c r="W930" s="153"/>
      <c r="X930" s="153"/>
      <c r="Y930" s="153"/>
      <c r="Z930" s="153"/>
    </row>
    <row r="931" ht="15.75" customHeight="1">
      <c r="A931" s="153"/>
      <c r="B931" s="153"/>
      <c r="C931" s="153"/>
      <c r="D931" s="153"/>
      <c r="E931" s="153"/>
      <c r="F931" s="153"/>
      <c r="G931" s="153"/>
      <c r="H931" s="153"/>
      <c r="I931" s="153"/>
      <c r="J931" s="153"/>
      <c r="K931" s="153"/>
      <c r="L931" s="153"/>
      <c r="M931" s="153"/>
      <c r="N931" s="153"/>
      <c r="O931" s="153"/>
      <c r="P931" s="153"/>
      <c r="Q931" s="153"/>
      <c r="R931" s="153"/>
      <c r="S931" s="153"/>
      <c r="T931" s="153"/>
      <c r="U931" s="153"/>
      <c r="V931" s="153"/>
      <c r="W931" s="153"/>
      <c r="X931" s="153"/>
      <c r="Y931" s="153"/>
      <c r="Z931" s="153"/>
    </row>
    <row r="932" ht="15.75" customHeight="1">
      <c r="A932" s="153"/>
      <c r="B932" s="153"/>
      <c r="C932" s="153"/>
      <c r="D932" s="153"/>
      <c r="E932" s="153"/>
      <c r="F932" s="153"/>
      <c r="G932" s="153"/>
      <c r="H932" s="153"/>
      <c r="I932" s="153"/>
      <c r="J932" s="153"/>
      <c r="K932" s="153"/>
      <c r="L932" s="153"/>
      <c r="M932" s="153"/>
      <c r="N932" s="153"/>
      <c r="O932" s="153"/>
      <c r="P932" s="153"/>
      <c r="Q932" s="153"/>
      <c r="R932" s="153"/>
      <c r="S932" s="153"/>
      <c r="T932" s="153"/>
      <c r="U932" s="153"/>
      <c r="V932" s="153"/>
      <c r="W932" s="153"/>
      <c r="X932" s="153"/>
      <c r="Y932" s="153"/>
      <c r="Z932" s="153"/>
    </row>
    <row r="933" ht="15.75" customHeight="1">
      <c r="A933" s="153"/>
      <c r="B933" s="153"/>
      <c r="C933" s="153"/>
      <c r="D933" s="153"/>
      <c r="E933" s="153"/>
      <c r="F933" s="153"/>
      <c r="G933" s="153"/>
      <c r="H933" s="153"/>
      <c r="I933" s="153"/>
      <c r="J933" s="153"/>
      <c r="K933" s="153"/>
      <c r="L933" s="153"/>
      <c r="M933" s="153"/>
      <c r="N933" s="153"/>
      <c r="O933" s="153"/>
      <c r="P933" s="153"/>
      <c r="Q933" s="153"/>
      <c r="R933" s="153"/>
      <c r="S933" s="153"/>
      <c r="T933" s="153"/>
      <c r="U933" s="153"/>
      <c r="V933" s="153"/>
      <c r="W933" s="153"/>
      <c r="X933" s="153"/>
      <c r="Y933" s="153"/>
      <c r="Z933" s="153"/>
    </row>
    <row r="934" ht="15.75" customHeight="1">
      <c r="A934" s="153"/>
      <c r="B934" s="153"/>
      <c r="C934" s="153"/>
      <c r="D934" s="153"/>
      <c r="E934" s="153"/>
      <c r="F934" s="153"/>
      <c r="G934" s="153"/>
      <c r="H934" s="153"/>
      <c r="I934" s="153"/>
      <c r="J934" s="153"/>
      <c r="K934" s="153"/>
      <c r="L934" s="153"/>
      <c r="M934" s="153"/>
      <c r="N934" s="153"/>
      <c r="O934" s="153"/>
      <c r="P934" s="153"/>
      <c r="Q934" s="153"/>
      <c r="R934" s="153"/>
      <c r="S934" s="153"/>
      <c r="T934" s="153"/>
      <c r="U934" s="153"/>
      <c r="V934" s="153"/>
      <c r="W934" s="153"/>
      <c r="X934" s="153"/>
      <c r="Y934" s="153"/>
      <c r="Z934" s="153"/>
    </row>
    <row r="935" ht="15.75" customHeight="1">
      <c r="A935" s="153"/>
      <c r="B935" s="153"/>
      <c r="C935" s="153"/>
      <c r="D935" s="153"/>
      <c r="E935" s="153"/>
      <c r="F935" s="153"/>
      <c r="G935" s="153"/>
      <c r="H935" s="153"/>
      <c r="I935" s="153"/>
      <c r="J935" s="153"/>
      <c r="K935" s="153"/>
      <c r="L935" s="153"/>
      <c r="M935" s="153"/>
      <c r="N935" s="153"/>
      <c r="O935" s="153"/>
      <c r="P935" s="153"/>
      <c r="Q935" s="153"/>
      <c r="R935" s="153"/>
      <c r="S935" s="153"/>
      <c r="T935" s="153"/>
      <c r="U935" s="153"/>
      <c r="V935" s="153"/>
      <c r="W935" s="153"/>
      <c r="X935" s="153"/>
      <c r="Y935" s="153"/>
      <c r="Z935" s="153"/>
    </row>
    <row r="936" ht="15.75" customHeight="1">
      <c r="A936" s="153"/>
      <c r="B936" s="153"/>
      <c r="C936" s="153"/>
      <c r="D936" s="153"/>
      <c r="E936" s="153"/>
      <c r="F936" s="153"/>
      <c r="G936" s="153"/>
      <c r="H936" s="153"/>
      <c r="I936" s="153"/>
      <c r="J936" s="153"/>
      <c r="K936" s="153"/>
      <c r="L936" s="153"/>
      <c r="M936" s="153"/>
      <c r="N936" s="153"/>
      <c r="O936" s="153"/>
      <c r="P936" s="153"/>
      <c r="Q936" s="153"/>
      <c r="R936" s="153"/>
      <c r="S936" s="153"/>
      <c r="T936" s="153"/>
      <c r="U936" s="153"/>
      <c r="V936" s="153"/>
      <c r="W936" s="153"/>
      <c r="X936" s="153"/>
      <c r="Y936" s="153"/>
      <c r="Z936" s="153"/>
    </row>
    <row r="937" ht="15.75" customHeight="1">
      <c r="A937" s="153"/>
      <c r="B937" s="153"/>
      <c r="C937" s="153"/>
      <c r="D937" s="153"/>
      <c r="E937" s="153"/>
      <c r="F937" s="153"/>
      <c r="G937" s="153"/>
      <c r="H937" s="153"/>
      <c r="I937" s="153"/>
      <c r="J937" s="153"/>
      <c r="K937" s="153"/>
      <c r="L937" s="153"/>
      <c r="M937" s="153"/>
      <c r="N937" s="153"/>
      <c r="O937" s="153"/>
      <c r="P937" s="153"/>
      <c r="Q937" s="153"/>
      <c r="R937" s="153"/>
      <c r="S937" s="153"/>
      <c r="T937" s="153"/>
      <c r="U937" s="153"/>
      <c r="V937" s="153"/>
      <c r="W937" s="153"/>
      <c r="X937" s="153"/>
      <c r="Y937" s="153"/>
      <c r="Z937" s="153"/>
    </row>
    <row r="938" ht="15.75" customHeight="1">
      <c r="A938" s="153"/>
      <c r="B938" s="153"/>
      <c r="C938" s="153"/>
      <c r="D938" s="153"/>
      <c r="E938" s="153"/>
      <c r="F938" s="153"/>
      <c r="G938" s="153"/>
      <c r="H938" s="153"/>
      <c r="I938" s="153"/>
      <c r="J938" s="153"/>
      <c r="K938" s="153"/>
      <c r="L938" s="153"/>
      <c r="M938" s="153"/>
      <c r="N938" s="153"/>
      <c r="O938" s="153"/>
      <c r="P938" s="153"/>
      <c r="Q938" s="153"/>
      <c r="R938" s="153"/>
      <c r="S938" s="153"/>
      <c r="T938" s="153"/>
      <c r="U938" s="153"/>
      <c r="V938" s="153"/>
      <c r="W938" s="153"/>
      <c r="X938" s="153"/>
      <c r="Y938" s="153"/>
      <c r="Z938" s="153"/>
    </row>
    <row r="939" ht="15.75" customHeight="1">
      <c r="A939" s="153"/>
      <c r="B939" s="153"/>
      <c r="C939" s="153"/>
      <c r="D939" s="153"/>
      <c r="E939" s="153"/>
      <c r="F939" s="153"/>
      <c r="G939" s="153"/>
      <c r="H939" s="153"/>
      <c r="I939" s="153"/>
      <c r="J939" s="153"/>
      <c r="K939" s="153"/>
      <c r="L939" s="153"/>
      <c r="M939" s="153"/>
      <c r="N939" s="153"/>
      <c r="O939" s="153"/>
      <c r="P939" s="153"/>
      <c r="Q939" s="153"/>
      <c r="R939" s="153"/>
      <c r="S939" s="153"/>
      <c r="T939" s="153"/>
      <c r="U939" s="153"/>
      <c r="V939" s="153"/>
      <c r="W939" s="153"/>
      <c r="X939" s="153"/>
      <c r="Y939" s="153"/>
      <c r="Z939" s="153"/>
    </row>
    <row r="940" ht="15.75" customHeight="1">
      <c r="A940" s="153"/>
      <c r="B940" s="153"/>
      <c r="C940" s="153"/>
      <c r="D940" s="153"/>
      <c r="E940" s="153"/>
      <c r="F940" s="153"/>
      <c r="G940" s="153"/>
      <c r="H940" s="153"/>
      <c r="I940" s="153"/>
      <c r="J940" s="153"/>
      <c r="K940" s="153"/>
      <c r="L940" s="153"/>
      <c r="M940" s="153"/>
      <c r="N940" s="153"/>
      <c r="O940" s="153"/>
      <c r="P940" s="153"/>
      <c r="Q940" s="153"/>
      <c r="R940" s="153"/>
      <c r="S940" s="153"/>
      <c r="T940" s="153"/>
      <c r="U940" s="153"/>
      <c r="V940" s="153"/>
      <c r="W940" s="153"/>
      <c r="X940" s="153"/>
      <c r="Y940" s="153"/>
      <c r="Z940" s="153"/>
    </row>
    <row r="941" ht="15.75" customHeight="1">
      <c r="A941" s="153"/>
      <c r="B941" s="153"/>
      <c r="C941" s="153"/>
      <c r="D941" s="153"/>
      <c r="E941" s="153"/>
      <c r="F941" s="153"/>
      <c r="G941" s="153"/>
      <c r="H941" s="153"/>
      <c r="I941" s="153"/>
      <c r="J941" s="153"/>
      <c r="K941" s="153"/>
      <c r="L941" s="153"/>
      <c r="M941" s="153"/>
      <c r="N941" s="153"/>
      <c r="O941" s="153"/>
      <c r="P941" s="153"/>
      <c r="Q941" s="153"/>
      <c r="R941" s="153"/>
      <c r="S941" s="153"/>
      <c r="T941" s="153"/>
      <c r="U941" s="153"/>
      <c r="V941" s="153"/>
      <c r="W941" s="153"/>
      <c r="X941" s="153"/>
      <c r="Y941" s="153"/>
      <c r="Z941" s="153"/>
    </row>
    <row r="942" ht="15.75" customHeight="1">
      <c r="A942" s="153"/>
      <c r="B942" s="153"/>
      <c r="C942" s="153"/>
      <c r="D942" s="153"/>
      <c r="E942" s="153"/>
      <c r="F942" s="153"/>
      <c r="G942" s="153"/>
      <c r="H942" s="153"/>
      <c r="I942" s="153"/>
      <c r="J942" s="153"/>
      <c r="K942" s="153"/>
      <c r="L942" s="153"/>
      <c r="M942" s="153"/>
      <c r="N942" s="153"/>
      <c r="O942" s="153"/>
      <c r="P942" s="153"/>
      <c r="Q942" s="153"/>
      <c r="R942" s="153"/>
      <c r="S942" s="153"/>
      <c r="T942" s="153"/>
      <c r="U942" s="153"/>
      <c r="V942" s="153"/>
      <c r="W942" s="153"/>
      <c r="X942" s="153"/>
      <c r="Y942" s="153"/>
      <c r="Z942" s="153"/>
    </row>
    <row r="943" ht="15.75" customHeight="1">
      <c r="A943" s="153"/>
      <c r="B943" s="153"/>
      <c r="C943" s="153"/>
      <c r="D943" s="153"/>
      <c r="E943" s="153"/>
      <c r="F943" s="153"/>
      <c r="G943" s="153"/>
      <c r="H943" s="153"/>
      <c r="I943" s="153"/>
      <c r="J943" s="153"/>
      <c r="K943" s="153"/>
      <c r="L943" s="153"/>
      <c r="M943" s="153"/>
      <c r="N943" s="153"/>
      <c r="O943" s="153"/>
      <c r="P943" s="153"/>
      <c r="Q943" s="153"/>
      <c r="R943" s="153"/>
      <c r="S943" s="153"/>
      <c r="T943" s="153"/>
      <c r="U943" s="153"/>
      <c r="V943" s="153"/>
      <c r="W943" s="153"/>
      <c r="X943" s="153"/>
      <c r="Y943" s="153"/>
      <c r="Z943" s="153"/>
    </row>
    <row r="944" ht="15.75" customHeight="1">
      <c r="A944" s="153"/>
      <c r="B944" s="153"/>
      <c r="C944" s="153"/>
      <c r="D944" s="153"/>
      <c r="E944" s="153"/>
      <c r="F944" s="153"/>
      <c r="G944" s="153"/>
      <c r="H944" s="153"/>
      <c r="I944" s="153"/>
      <c r="J944" s="153"/>
      <c r="K944" s="153"/>
      <c r="L944" s="153"/>
      <c r="M944" s="153"/>
      <c r="N944" s="153"/>
      <c r="O944" s="153"/>
      <c r="P944" s="153"/>
      <c r="Q944" s="153"/>
      <c r="R944" s="153"/>
      <c r="S944" s="153"/>
      <c r="T944" s="153"/>
      <c r="U944" s="153"/>
      <c r="V944" s="153"/>
      <c r="W944" s="153"/>
      <c r="X944" s="153"/>
      <c r="Y944" s="153"/>
      <c r="Z944" s="153"/>
    </row>
    <row r="945" ht="15.75" customHeight="1">
      <c r="A945" s="153"/>
      <c r="B945" s="153"/>
      <c r="C945" s="153"/>
      <c r="D945" s="153"/>
      <c r="E945" s="153"/>
      <c r="F945" s="153"/>
      <c r="G945" s="153"/>
      <c r="H945" s="153"/>
      <c r="I945" s="153"/>
      <c r="J945" s="153"/>
      <c r="K945" s="153"/>
      <c r="L945" s="153"/>
      <c r="M945" s="153"/>
      <c r="N945" s="153"/>
      <c r="O945" s="153"/>
      <c r="P945" s="153"/>
      <c r="Q945" s="153"/>
      <c r="R945" s="153"/>
      <c r="S945" s="153"/>
      <c r="T945" s="153"/>
      <c r="U945" s="153"/>
      <c r="V945" s="153"/>
      <c r="W945" s="153"/>
      <c r="X945" s="153"/>
      <c r="Y945" s="153"/>
      <c r="Z945" s="153"/>
    </row>
    <row r="946" ht="15.75" customHeight="1">
      <c r="A946" s="153"/>
      <c r="B946" s="153"/>
      <c r="C946" s="153"/>
      <c r="D946" s="153"/>
      <c r="E946" s="153"/>
      <c r="F946" s="153"/>
      <c r="G946" s="153"/>
      <c r="H946" s="153"/>
      <c r="I946" s="153"/>
      <c r="J946" s="153"/>
      <c r="K946" s="153"/>
      <c r="L946" s="153"/>
      <c r="M946" s="153"/>
      <c r="N946" s="153"/>
      <c r="O946" s="153"/>
      <c r="P946" s="153"/>
      <c r="Q946" s="153"/>
      <c r="R946" s="153"/>
      <c r="S946" s="153"/>
      <c r="T946" s="153"/>
      <c r="U946" s="153"/>
      <c r="V946" s="153"/>
      <c r="W946" s="153"/>
      <c r="X946" s="153"/>
      <c r="Y946" s="153"/>
      <c r="Z946" s="153"/>
    </row>
    <row r="947" ht="15.75" customHeight="1">
      <c r="A947" s="153"/>
      <c r="B947" s="153"/>
      <c r="C947" s="153"/>
      <c r="D947" s="153"/>
      <c r="E947" s="153"/>
      <c r="F947" s="153"/>
      <c r="G947" s="153"/>
      <c r="H947" s="153"/>
      <c r="I947" s="153"/>
      <c r="J947" s="153"/>
      <c r="K947" s="153"/>
      <c r="L947" s="153"/>
      <c r="M947" s="153"/>
      <c r="N947" s="153"/>
      <c r="O947" s="153"/>
      <c r="P947" s="153"/>
      <c r="Q947" s="153"/>
      <c r="R947" s="153"/>
      <c r="S947" s="153"/>
      <c r="T947" s="153"/>
      <c r="U947" s="153"/>
      <c r="V947" s="153"/>
      <c r="W947" s="153"/>
      <c r="X947" s="153"/>
      <c r="Y947" s="153"/>
      <c r="Z947" s="153"/>
    </row>
    <row r="948" ht="15.75" customHeight="1">
      <c r="A948" s="153"/>
      <c r="B948" s="153"/>
      <c r="C948" s="153"/>
      <c r="D948" s="153"/>
      <c r="E948" s="153"/>
      <c r="F948" s="153"/>
      <c r="G948" s="153"/>
      <c r="H948" s="153"/>
      <c r="I948" s="153"/>
      <c r="J948" s="153"/>
      <c r="K948" s="153"/>
      <c r="L948" s="153"/>
      <c r="M948" s="153"/>
      <c r="N948" s="153"/>
      <c r="O948" s="153"/>
      <c r="P948" s="153"/>
      <c r="Q948" s="153"/>
      <c r="R948" s="153"/>
      <c r="S948" s="153"/>
      <c r="T948" s="153"/>
      <c r="U948" s="153"/>
      <c r="V948" s="153"/>
      <c r="W948" s="153"/>
      <c r="X948" s="153"/>
      <c r="Y948" s="153"/>
      <c r="Z948" s="153"/>
    </row>
    <row r="949" ht="15.75" customHeight="1">
      <c r="A949" s="153"/>
      <c r="B949" s="153"/>
      <c r="C949" s="153"/>
      <c r="D949" s="153"/>
      <c r="E949" s="153"/>
      <c r="F949" s="153"/>
      <c r="G949" s="153"/>
      <c r="H949" s="153"/>
      <c r="I949" s="153"/>
      <c r="J949" s="153"/>
      <c r="K949" s="153"/>
      <c r="L949" s="153"/>
      <c r="M949" s="153"/>
      <c r="N949" s="153"/>
      <c r="O949" s="153"/>
      <c r="P949" s="153"/>
      <c r="Q949" s="153"/>
      <c r="R949" s="153"/>
      <c r="S949" s="153"/>
      <c r="T949" s="153"/>
      <c r="U949" s="153"/>
      <c r="V949" s="153"/>
      <c r="W949" s="153"/>
      <c r="X949" s="153"/>
      <c r="Y949" s="153"/>
      <c r="Z949" s="153"/>
    </row>
    <row r="950" ht="15.75" customHeight="1">
      <c r="A950" s="153"/>
      <c r="B950" s="153"/>
      <c r="C950" s="153"/>
      <c r="D950" s="153"/>
      <c r="E950" s="153"/>
      <c r="F950" s="153"/>
      <c r="G950" s="153"/>
      <c r="H950" s="153"/>
      <c r="I950" s="153"/>
      <c r="J950" s="153"/>
      <c r="K950" s="153"/>
      <c r="L950" s="153"/>
      <c r="M950" s="153"/>
      <c r="N950" s="153"/>
      <c r="O950" s="153"/>
      <c r="P950" s="153"/>
      <c r="Q950" s="153"/>
      <c r="R950" s="153"/>
      <c r="S950" s="153"/>
      <c r="T950" s="153"/>
      <c r="U950" s="153"/>
      <c r="V950" s="153"/>
      <c r="W950" s="153"/>
      <c r="X950" s="153"/>
      <c r="Y950" s="153"/>
      <c r="Z950" s="153"/>
    </row>
    <row r="951" ht="15.75" customHeight="1">
      <c r="A951" s="153"/>
      <c r="B951" s="153"/>
      <c r="C951" s="153"/>
      <c r="D951" s="153"/>
      <c r="E951" s="153"/>
      <c r="F951" s="153"/>
      <c r="G951" s="153"/>
      <c r="H951" s="153"/>
      <c r="I951" s="153"/>
      <c r="J951" s="153"/>
      <c r="K951" s="153"/>
      <c r="L951" s="153"/>
      <c r="M951" s="153"/>
      <c r="N951" s="153"/>
      <c r="O951" s="153"/>
      <c r="P951" s="153"/>
      <c r="Q951" s="153"/>
      <c r="R951" s="153"/>
      <c r="S951" s="153"/>
      <c r="T951" s="153"/>
      <c r="U951" s="153"/>
      <c r="V951" s="153"/>
      <c r="W951" s="153"/>
      <c r="X951" s="153"/>
      <c r="Y951" s="153"/>
      <c r="Z951" s="153"/>
    </row>
    <row r="952" ht="15.75" customHeight="1">
      <c r="A952" s="153"/>
      <c r="B952" s="153"/>
      <c r="C952" s="153"/>
      <c r="D952" s="153"/>
      <c r="E952" s="153"/>
      <c r="F952" s="153"/>
      <c r="G952" s="153"/>
      <c r="H952" s="153"/>
      <c r="I952" s="153"/>
      <c r="J952" s="153"/>
      <c r="K952" s="153"/>
      <c r="L952" s="153"/>
      <c r="M952" s="153"/>
      <c r="N952" s="153"/>
      <c r="O952" s="153"/>
      <c r="P952" s="153"/>
      <c r="Q952" s="153"/>
      <c r="R952" s="153"/>
      <c r="S952" s="153"/>
      <c r="T952" s="153"/>
      <c r="U952" s="153"/>
      <c r="V952" s="153"/>
      <c r="W952" s="153"/>
      <c r="X952" s="153"/>
      <c r="Y952" s="153"/>
      <c r="Z952" s="153"/>
    </row>
    <row r="953" ht="15.75" customHeight="1">
      <c r="A953" s="153"/>
      <c r="B953" s="153"/>
      <c r="C953" s="153"/>
      <c r="D953" s="153"/>
      <c r="E953" s="153"/>
      <c r="F953" s="153"/>
      <c r="G953" s="153"/>
      <c r="H953" s="153"/>
      <c r="I953" s="153"/>
      <c r="J953" s="153"/>
      <c r="K953" s="153"/>
      <c r="L953" s="153"/>
      <c r="M953" s="153"/>
      <c r="N953" s="153"/>
      <c r="O953" s="153"/>
      <c r="P953" s="153"/>
      <c r="Q953" s="153"/>
      <c r="R953" s="153"/>
      <c r="S953" s="153"/>
      <c r="T953" s="153"/>
      <c r="U953" s="153"/>
      <c r="V953" s="153"/>
      <c r="W953" s="153"/>
      <c r="X953" s="153"/>
      <c r="Y953" s="153"/>
      <c r="Z953" s="153"/>
    </row>
    <row r="954" ht="15.75" customHeight="1">
      <c r="A954" s="153"/>
      <c r="B954" s="153"/>
      <c r="C954" s="153"/>
      <c r="D954" s="153"/>
      <c r="E954" s="153"/>
      <c r="F954" s="153"/>
      <c r="G954" s="153"/>
      <c r="H954" s="153"/>
      <c r="I954" s="153"/>
      <c r="J954" s="153"/>
      <c r="K954" s="153"/>
      <c r="L954" s="153"/>
      <c r="M954" s="153"/>
      <c r="N954" s="153"/>
      <c r="O954" s="153"/>
      <c r="P954" s="153"/>
      <c r="Q954" s="153"/>
      <c r="R954" s="153"/>
      <c r="S954" s="153"/>
      <c r="T954" s="153"/>
      <c r="U954" s="153"/>
      <c r="V954" s="153"/>
      <c r="W954" s="153"/>
      <c r="X954" s="153"/>
      <c r="Y954" s="153"/>
      <c r="Z954" s="153"/>
    </row>
    <row r="955" ht="15.75" customHeight="1">
      <c r="A955" s="153"/>
      <c r="B955" s="153"/>
      <c r="C955" s="153"/>
      <c r="D955" s="153"/>
      <c r="E955" s="153"/>
      <c r="F955" s="153"/>
      <c r="G955" s="153"/>
      <c r="H955" s="153"/>
      <c r="I955" s="153"/>
      <c r="J955" s="153"/>
      <c r="K955" s="153"/>
      <c r="L955" s="153"/>
      <c r="M955" s="153"/>
      <c r="N955" s="153"/>
      <c r="O955" s="153"/>
      <c r="P955" s="153"/>
      <c r="Q955" s="153"/>
      <c r="R955" s="153"/>
      <c r="S955" s="153"/>
      <c r="T955" s="153"/>
      <c r="U955" s="153"/>
      <c r="V955" s="153"/>
      <c r="W955" s="153"/>
      <c r="X955" s="153"/>
      <c r="Y955" s="153"/>
      <c r="Z955" s="153"/>
    </row>
    <row r="956" ht="15.75" customHeight="1">
      <c r="A956" s="153"/>
      <c r="B956" s="153"/>
      <c r="C956" s="153"/>
      <c r="D956" s="153"/>
      <c r="E956" s="153"/>
      <c r="F956" s="153"/>
      <c r="G956" s="153"/>
      <c r="H956" s="153"/>
      <c r="I956" s="153"/>
      <c r="J956" s="153"/>
      <c r="K956" s="153"/>
      <c r="L956" s="153"/>
      <c r="M956" s="153"/>
      <c r="N956" s="153"/>
      <c r="O956" s="153"/>
      <c r="P956" s="153"/>
      <c r="Q956" s="153"/>
      <c r="R956" s="153"/>
      <c r="S956" s="153"/>
      <c r="T956" s="153"/>
      <c r="U956" s="153"/>
      <c r="V956" s="153"/>
      <c r="W956" s="153"/>
      <c r="X956" s="153"/>
      <c r="Y956" s="153"/>
      <c r="Z956" s="153"/>
    </row>
    <row r="957" ht="15.75" customHeight="1">
      <c r="A957" s="153"/>
      <c r="B957" s="153"/>
      <c r="C957" s="153"/>
      <c r="D957" s="153"/>
      <c r="E957" s="153"/>
      <c r="F957" s="153"/>
      <c r="G957" s="153"/>
      <c r="H957" s="153"/>
      <c r="I957" s="153"/>
      <c r="J957" s="153"/>
      <c r="K957" s="153"/>
      <c r="L957" s="153"/>
      <c r="M957" s="153"/>
      <c r="N957" s="153"/>
      <c r="O957" s="153"/>
      <c r="P957" s="153"/>
      <c r="Q957" s="153"/>
      <c r="R957" s="153"/>
      <c r="S957" s="153"/>
      <c r="T957" s="153"/>
      <c r="U957" s="153"/>
      <c r="V957" s="153"/>
      <c r="W957" s="153"/>
      <c r="X957" s="153"/>
      <c r="Y957" s="153"/>
      <c r="Z957" s="153"/>
    </row>
    <row r="958" ht="15.75" customHeight="1">
      <c r="A958" s="153"/>
      <c r="B958" s="153"/>
      <c r="C958" s="153"/>
      <c r="D958" s="153"/>
      <c r="E958" s="153"/>
      <c r="F958" s="153"/>
      <c r="G958" s="153"/>
      <c r="H958" s="153"/>
      <c r="I958" s="153"/>
      <c r="J958" s="153"/>
      <c r="K958" s="153"/>
      <c r="L958" s="153"/>
      <c r="M958" s="153"/>
      <c r="N958" s="153"/>
      <c r="O958" s="153"/>
      <c r="P958" s="153"/>
      <c r="Q958" s="153"/>
      <c r="R958" s="153"/>
      <c r="S958" s="153"/>
      <c r="T958" s="153"/>
      <c r="U958" s="153"/>
      <c r="V958" s="153"/>
      <c r="W958" s="153"/>
      <c r="X958" s="153"/>
      <c r="Y958" s="153"/>
      <c r="Z958" s="153"/>
    </row>
    <row r="959" ht="15.75" customHeight="1">
      <c r="A959" s="153"/>
      <c r="B959" s="153"/>
      <c r="C959" s="153"/>
      <c r="D959" s="153"/>
      <c r="E959" s="153"/>
      <c r="F959" s="153"/>
      <c r="G959" s="153"/>
      <c r="H959" s="153"/>
      <c r="I959" s="153"/>
      <c r="J959" s="153"/>
      <c r="K959" s="153"/>
      <c r="L959" s="153"/>
      <c r="M959" s="153"/>
      <c r="N959" s="153"/>
      <c r="O959" s="153"/>
      <c r="P959" s="153"/>
      <c r="Q959" s="153"/>
      <c r="R959" s="153"/>
      <c r="S959" s="153"/>
      <c r="T959" s="153"/>
      <c r="U959" s="153"/>
      <c r="V959" s="153"/>
      <c r="W959" s="153"/>
      <c r="X959" s="153"/>
      <c r="Y959" s="153"/>
      <c r="Z959" s="153"/>
    </row>
    <row r="960" ht="15.75" customHeight="1">
      <c r="A960" s="153"/>
      <c r="B960" s="153"/>
      <c r="C960" s="153"/>
      <c r="D960" s="153"/>
      <c r="E960" s="153"/>
      <c r="F960" s="153"/>
      <c r="G960" s="153"/>
      <c r="H960" s="153"/>
      <c r="I960" s="153"/>
      <c r="J960" s="153"/>
      <c r="K960" s="153"/>
      <c r="L960" s="153"/>
      <c r="M960" s="153"/>
      <c r="N960" s="153"/>
      <c r="O960" s="153"/>
      <c r="P960" s="153"/>
      <c r="Q960" s="153"/>
      <c r="R960" s="153"/>
      <c r="S960" s="153"/>
      <c r="T960" s="153"/>
      <c r="U960" s="153"/>
      <c r="V960" s="153"/>
      <c r="W960" s="153"/>
      <c r="X960" s="153"/>
      <c r="Y960" s="153"/>
      <c r="Z960" s="153"/>
    </row>
    <row r="961" ht="15.75" customHeight="1">
      <c r="A961" s="153"/>
      <c r="B961" s="153"/>
      <c r="C961" s="153"/>
      <c r="D961" s="153"/>
      <c r="E961" s="153"/>
      <c r="F961" s="153"/>
      <c r="G961" s="153"/>
      <c r="H961" s="153"/>
      <c r="I961" s="153"/>
      <c r="J961" s="153"/>
      <c r="K961" s="153"/>
      <c r="L961" s="153"/>
      <c r="M961" s="153"/>
      <c r="N961" s="153"/>
      <c r="O961" s="153"/>
      <c r="P961" s="153"/>
      <c r="Q961" s="153"/>
      <c r="R961" s="153"/>
      <c r="S961" s="153"/>
      <c r="T961" s="153"/>
      <c r="U961" s="153"/>
      <c r="V961" s="153"/>
      <c r="W961" s="153"/>
      <c r="X961" s="153"/>
      <c r="Y961" s="153"/>
      <c r="Z961" s="153"/>
    </row>
    <row r="962" ht="15.75" customHeight="1">
      <c r="A962" s="153"/>
      <c r="B962" s="153"/>
      <c r="C962" s="153"/>
      <c r="D962" s="153"/>
      <c r="E962" s="153"/>
      <c r="F962" s="153"/>
      <c r="G962" s="153"/>
      <c r="H962" s="153"/>
      <c r="I962" s="153"/>
      <c r="J962" s="153"/>
      <c r="K962" s="153"/>
      <c r="L962" s="153"/>
      <c r="M962" s="153"/>
      <c r="N962" s="153"/>
      <c r="O962" s="153"/>
      <c r="P962" s="153"/>
      <c r="Q962" s="153"/>
      <c r="R962" s="153"/>
      <c r="S962" s="153"/>
      <c r="T962" s="153"/>
      <c r="U962" s="153"/>
      <c r="V962" s="153"/>
      <c r="W962" s="153"/>
      <c r="X962" s="153"/>
      <c r="Y962" s="153"/>
      <c r="Z962" s="153"/>
    </row>
    <row r="963" ht="15.75" customHeight="1">
      <c r="A963" s="153"/>
      <c r="B963" s="153"/>
      <c r="C963" s="153"/>
      <c r="D963" s="153"/>
      <c r="E963" s="153"/>
      <c r="F963" s="153"/>
      <c r="G963" s="153"/>
      <c r="H963" s="153"/>
      <c r="I963" s="153"/>
      <c r="J963" s="153"/>
      <c r="K963" s="153"/>
      <c r="L963" s="153"/>
      <c r="M963" s="153"/>
      <c r="N963" s="153"/>
      <c r="O963" s="153"/>
      <c r="P963" s="153"/>
      <c r="Q963" s="153"/>
      <c r="R963" s="153"/>
      <c r="S963" s="153"/>
      <c r="T963" s="153"/>
      <c r="U963" s="153"/>
      <c r="V963" s="153"/>
      <c r="W963" s="153"/>
      <c r="X963" s="153"/>
      <c r="Y963" s="153"/>
      <c r="Z963" s="153"/>
    </row>
    <row r="964" ht="15.75" customHeight="1">
      <c r="A964" s="153"/>
      <c r="B964" s="153"/>
      <c r="C964" s="153"/>
      <c r="D964" s="153"/>
      <c r="E964" s="153"/>
      <c r="F964" s="153"/>
      <c r="G964" s="153"/>
      <c r="H964" s="153"/>
      <c r="I964" s="153"/>
      <c r="J964" s="153"/>
      <c r="K964" s="153"/>
      <c r="L964" s="153"/>
      <c r="M964" s="153"/>
      <c r="N964" s="153"/>
      <c r="O964" s="153"/>
      <c r="P964" s="153"/>
      <c r="Q964" s="153"/>
      <c r="R964" s="153"/>
      <c r="S964" s="153"/>
      <c r="T964" s="153"/>
      <c r="U964" s="153"/>
      <c r="V964" s="153"/>
      <c r="W964" s="153"/>
      <c r="X964" s="153"/>
      <c r="Y964" s="153"/>
      <c r="Z964" s="153"/>
    </row>
    <row r="965" ht="15.75" customHeight="1">
      <c r="A965" s="153"/>
      <c r="B965" s="153"/>
      <c r="C965" s="153"/>
      <c r="D965" s="153"/>
      <c r="E965" s="153"/>
      <c r="F965" s="153"/>
      <c r="G965" s="153"/>
      <c r="H965" s="153"/>
      <c r="I965" s="153"/>
      <c r="J965" s="153"/>
      <c r="K965" s="153"/>
      <c r="L965" s="153"/>
      <c r="M965" s="153"/>
      <c r="N965" s="153"/>
      <c r="O965" s="153"/>
      <c r="P965" s="153"/>
      <c r="Q965" s="153"/>
      <c r="R965" s="153"/>
      <c r="S965" s="153"/>
      <c r="T965" s="153"/>
      <c r="U965" s="153"/>
      <c r="V965" s="153"/>
      <c r="W965" s="153"/>
      <c r="X965" s="153"/>
      <c r="Y965" s="153"/>
      <c r="Z965" s="153"/>
    </row>
    <row r="966" ht="15.75" customHeight="1">
      <c r="A966" s="153"/>
      <c r="B966" s="153"/>
      <c r="C966" s="153"/>
      <c r="D966" s="153"/>
      <c r="E966" s="153"/>
      <c r="F966" s="153"/>
      <c r="G966" s="153"/>
      <c r="H966" s="153"/>
      <c r="I966" s="153"/>
      <c r="J966" s="153"/>
      <c r="K966" s="153"/>
      <c r="L966" s="153"/>
      <c r="M966" s="153"/>
      <c r="N966" s="153"/>
      <c r="O966" s="153"/>
      <c r="P966" s="153"/>
      <c r="Q966" s="153"/>
      <c r="R966" s="153"/>
      <c r="S966" s="153"/>
      <c r="T966" s="153"/>
      <c r="U966" s="153"/>
      <c r="V966" s="153"/>
      <c r="W966" s="153"/>
      <c r="X966" s="153"/>
      <c r="Y966" s="153"/>
      <c r="Z966" s="153"/>
    </row>
    <row r="967" ht="15.75" customHeight="1">
      <c r="A967" s="153"/>
      <c r="B967" s="153"/>
      <c r="C967" s="153"/>
      <c r="D967" s="153"/>
      <c r="E967" s="153"/>
      <c r="F967" s="153"/>
      <c r="G967" s="153"/>
      <c r="H967" s="153"/>
      <c r="I967" s="153"/>
      <c r="J967" s="153"/>
      <c r="K967" s="153"/>
      <c r="L967" s="153"/>
      <c r="M967" s="153"/>
      <c r="N967" s="153"/>
      <c r="O967" s="153"/>
      <c r="P967" s="153"/>
      <c r="Q967" s="153"/>
      <c r="R967" s="153"/>
      <c r="S967" s="153"/>
      <c r="T967" s="153"/>
      <c r="U967" s="153"/>
      <c r="V967" s="153"/>
      <c r="W967" s="153"/>
      <c r="X967" s="153"/>
      <c r="Y967" s="153"/>
      <c r="Z967" s="153"/>
    </row>
    <row r="968" ht="15.75" customHeight="1">
      <c r="A968" s="153"/>
      <c r="B968" s="153"/>
      <c r="C968" s="153"/>
      <c r="D968" s="153"/>
      <c r="E968" s="153"/>
      <c r="F968" s="153"/>
      <c r="G968" s="153"/>
      <c r="H968" s="153"/>
      <c r="I968" s="153"/>
      <c r="J968" s="153"/>
      <c r="K968" s="153"/>
      <c r="L968" s="153"/>
      <c r="M968" s="153"/>
      <c r="N968" s="153"/>
      <c r="O968" s="153"/>
      <c r="P968" s="153"/>
      <c r="Q968" s="153"/>
      <c r="R968" s="153"/>
      <c r="S968" s="153"/>
      <c r="T968" s="153"/>
      <c r="U968" s="153"/>
      <c r="V968" s="153"/>
      <c r="W968" s="153"/>
      <c r="X968" s="153"/>
      <c r="Y968" s="153"/>
      <c r="Z968" s="153"/>
    </row>
    <row r="969" ht="15.75" customHeight="1">
      <c r="A969" s="153"/>
      <c r="B969" s="153"/>
      <c r="C969" s="153"/>
      <c r="D969" s="153"/>
      <c r="E969" s="153"/>
      <c r="F969" s="153"/>
      <c r="G969" s="153"/>
      <c r="H969" s="153"/>
      <c r="I969" s="153"/>
      <c r="J969" s="153"/>
      <c r="K969" s="153"/>
      <c r="L969" s="153"/>
      <c r="M969" s="153"/>
      <c r="N969" s="153"/>
      <c r="O969" s="153"/>
      <c r="P969" s="153"/>
      <c r="Q969" s="153"/>
      <c r="R969" s="153"/>
      <c r="S969" s="153"/>
      <c r="T969" s="153"/>
      <c r="U969" s="153"/>
      <c r="V969" s="153"/>
      <c r="W969" s="153"/>
      <c r="X969" s="153"/>
      <c r="Y969" s="153"/>
      <c r="Z969" s="153"/>
    </row>
    <row r="970" ht="15.75" customHeight="1">
      <c r="A970" s="153"/>
      <c r="B970" s="153"/>
      <c r="C970" s="153"/>
      <c r="D970" s="153"/>
      <c r="E970" s="153"/>
      <c r="F970" s="153"/>
      <c r="G970" s="153"/>
      <c r="H970" s="153"/>
      <c r="I970" s="153"/>
      <c r="J970" s="153"/>
      <c r="K970" s="153"/>
      <c r="L970" s="153"/>
      <c r="M970" s="153"/>
      <c r="N970" s="153"/>
      <c r="O970" s="153"/>
      <c r="P970" s="153"/>
      <c r="Q970" s="153"/>
      <c r="R970" s="153"/>
      <c r="S970" s="153"/>
      <c r="T970" s="153"/>
      <c r="U970" s="153"/>
      <c r="V970" s="153"/>
      <c r="W970" s="153"/>
      <c r="X970" s="153"/>
      <c r="Y970" s="153"/>
      <c r="Z970" s="153"/>
    </row>
    <row r="971" ht="15.75" customHeight="1">
      <c r="A971" s="153"/>
      <c r="B971" s="153"/>
      <c r="C971" s="153"/>
      <c r="D971" s="153"/>
      <c r="E971" s="153"/>
      <c r="F971" s="153"/>
      <c r="G971" s="153"/>
      <c r="H971" s="153"/>
      <c r="I971" s="153"/>
      <c r="J971" s="153"/>
      <c r="K971" s="153"/>
      <c r="L971" s="153"/>
      <c r="M971" s="153"/>
      <c r="N971" s="153"/>
      <c r="O971" s="153"/>
      <c r="P971" s="153"/>
      <c r="Q971" s="153"/>
      <c r="R971" s="153"/>
      <c r="S971" s="153"/>
      <c r="T971" s="153"/>
      <c r="U971" s="153"/>
      <c r="V971" s="153"/>
      <c r="W971" s="153"/>
      <c r="X971" s="153"/>
      <c r="Y971" s="153"/>
      <c r="Z971" s="153"/>
    </row>
    <row r="972" ht="15.75" customHeight="1">
      <c r="A972" s="153"/>
      <c r="B972" s="153"/>
      <c r="C972" s="153"/>
      <c r="D972" s="153"/>
      <c r="E972" s="153"/>
      <c r="F972" s="153"/>
      <c r="G972" s="153"/>
      <c r="H972" s="153"/>
      <c r="I972" s="153"/>
      <c r="J972" s="153"/>
      <c r="K972" s="153"/>
      <c r="L972" s="153"/>
      <c r="M972" s="153"/>
      <c r="N972" s="153"/>
      <c r="O972" s="153"/>
      <c r="P972" s="153"/>
      <c r="Q972" s="153"/>
      <c r="R972" s="153"/>
      <c r="S972" s="153"/>
      <c r="T972" s="153"/>
      <c r="U972" s="153"/>
      <c r="V972" s="153"/>
      <c r="W972" s="153"/>
      <c r="X972" s="153"/>
      <c r="Y972" s="153"/>
      <c r="Z972" s="153"/>
    </row>
    <row r="973" ht="15.75" customHeight="1">
      <c r="A973" s="153"/>
      <c r="B973" s="153"/>
      <c r="C973" s="153"/>
      <c r="D973" s="153"/>
      <c r="E973" s="153"/>
      <c r="F973" s="153"/>
      <c r="G973" s="153"/>
      <c r="H973" s="153"/>
      <c r="I973" s="153"/>
      <c r="J973" s="153"/>
      <c r="K973" s="153"/>
      <c r="L973" s="153"/>
      <c r="M973" s="153"/>
      <c r="N973" s="153"/>
      <c r="O973" s="153"/>
      <c r="P973" s="153"/>
      <c r="Q973" s="153"/>
      <c r="R973" s="153"/>
      <c r="S973" s="153"/>
      <c r="T973" s="153"/>
      <c r="U973" s="153"/>
      <c r="V973" s="153"/>
      <c r="W973" s="153"/>
      <c r="X973" s="153"/>
      <c r="Y973" s="153"/>
      <c r="Z973" s="153"/>
    </row>
    <row r="974" ht="15.75" customHeight="1">
      <c r="A974" s="153"/>
      <c r="B974" s="153"/>
      <c r="C974" s="153"/>
      <c r="D974" s="153"/>
      <c r="E974" s="153"/>
      <c r="F974" s="153"/>
      <c r="G974" s="153"/>
      <c r="H974" s="153"/>
      <c r="I974" s="153"/>
      <c r="J974" s="153"/>
      <c r="K974" s="153"/>
      <c r="L974" s="153"/>
      <c r="M974" s="153"/>
      <c r="N974" s="153"/>
      <c r="O974" s="153"/>
      <c r="P974" s="153"/>
      <c r="Q974" s="153"/>
      <c r="R974" s="153"/>
      <c r="S974" s="153"/>
      <c r="T974" s="153"/>
      <c r="U974" s="153"/>
      <c r="V974" s="153"/>
      <c r="W974" s="153"/>
      <c r="X974" s="153"/>
      <c r="Y974" s="153"/>
      <c r="Z974" s="153"/>
    </row>
    <row r="975" ht="15.75" customHeight="1">
      <c r="A975" s="153"/>
      <c r="B975" s="153"/>
      <c r="C975" s="153"/>
      <c r="D975" s="153"/>
      <c r="E975" s="153"/>
      <c r="F975" s="153"/>
      <c r="G975" s="153"/>
      <c r="H975" s="153"/>
      <c r="I975" s="153"/>
      <c r="J975" s="153"/>
      <c r="K975" s="153"/>
      <c r="L975" s="153"/>
      <c r="M975" s="153"/>
      <c r="N975" s="153"/>
      <c r="O975" s="153"/>
      <c r="P975" s="153"/>
      <c r="Q975" s="153"/>
      <c r="R975" s="153"/>
      <c r="S975" s="153"/>
      <c r="T975" s="153"/>
      <c r="U975" s="153"/>
      <c r="V975" s="153"/>
      <c r="W975" s="153"/>
      <c r="X975" s="153"/>
      <c r="Y975" s="153"/>
      <c r="Z975" s="153"/>
    </row>
    <row r="976" ht="15.75" customHeight="1">
      <c r="A976" s="153"/>
      <c r="B976" s="153"/>
      <c r="C976" s="153"/>
      <c r="D976" s="153"/>
      <c r="E976" s="153"/>
      <c r="F976" s="153"/>
      <c r="G976" s="153"/>
      <c r="H976" s="153"/>
      <c r="I976" s="153"/>
      <c r="J976" s="153"/>
      <c r="K976" s="153"/>
      <c r="L976" s="153"/>
      <c r="M976" s="153"/>
      <c r="N976" s="153"/>
      <c r="O976" s="153"/>
      <c r="P976" s="153"/>
      <c r="Q976" s="153"/>
      <c r="R976" s="153"/>
      <c r="S976" s="153"/>
      <c r="T976" s="153"/>
      <c r="U976" s="153"/>
      <c r="V976" s="153"/>
      <c r="W976" s="153"/>
      <c r="X976" s="153"/>
      <c r="Y976" s="153"/>
      <c r="Z976" s="153"/>
    </row>
    <row r="977" ht="15.75" customHeight="1">
      <c r="A977" s="153"/>
      <c r="B977" s="153"/>
      <c r="C977" s="153"/>
      <c r="D977" s="153"/>
      <c r="E977" s="153"/>
      <c r="F977" s="153"/>
      <c r="G977" s="153"/>
      <c r="H977" s="153"/>
      <c r="I977" s="153"/>
      <c r="J977" s="153"/>
      <c r="K977" s="153"/>
      <c r="L977" s="153"/>
      <c r="M977" s="153"/>
      <c r="N977" s="153"/>
      <c r="O977" s="153"/>
      <c r="P977" s="153"/>
      <c r="Q977" s="153"/>
      <c r="R977" s="153"/>
      <c r="S977" s="153"/>
      <c r="T977" s="153"/>
      <c r="U977" s="153"/>
      <c r="V977" s="153"/>
      <c r="W977" s="153"/>
      <c r="X977" s="153"/>
      <c r="Y977" s="153"/>
      <c r="Z977" s="153"/>
    </row>
    <row r="978" ht="15.75" customHeight="1">
      <c r="A978" s="153"/>
      <c r="B978" s="153"/>
      <c r="C978" s="153"/>
      <c r="D978" s="153"/>
      <c r="E978" s="153"/>
      <c r="F978" s="153"/>
      <c r="G978" s="153"/>
      <c r="H978" s="153"/>
      <c r="I978" s="153"/>
      <c r="J978" s="153"/>
      <c r="K978" s="153"/>
      <c r="L978" s="153"/>
      <c r="M978" s="153"/>
      <c r="N978" s="153"/>
      <c r="O978" s="153"/>
      <c r="P978" s="153"/>
      <c r="Q978" s="153"/>
      <c r="R978" s="153"/>
      <c r="S978" s="153"/>
      <c r="T978" s="153"/>
      <c r="U978" s="153"/>
      <c r="V978" s="153"/>
      <c r="W978" s="153"/>
      <c r="X978" s="153"/>
      <c r="Y978" s="153"/>
      <c r="Z978" s="153"/>
    </row>
    <row r="979" ht="15.75" customHeight="1">
      <c r="A979" s="153"/>
      <c r="B979" s="153"/>
      <c r="C979" s="153"/>
      <c r="D979" s="153"/>
      <c r="E979" s="153"/>
      <c r="F979" s="153"/>
      <c r="G979" s="153"/>
      <c r="H979" s="153"/>
      <c r="I979" s="153"/>
      <c r="J979" s="153"/>
      <c r="K979" s="153"/>
      <c r="L979" s="153"/>
      <c r="M979" s="153"/>
      <c r="N979" s="153"/>
      <c r="O979" s="153"/>
      <c r="P979" s="153"/>
      <c r="Q979" s="153"/>
      <c r="R979" s="153"/>
      <c r="S979" s="153"/>
      <c r="T979" s="153"/>
      <c r="U979" s="153"/>
      <c r="V979" s="153"/>
      <c r="W979" s="153"/>
      <c r="X979" s="153"/>
      <c r="Y979" s="153"/>
      <c r="Z979" s="153"/>
    </row>
    <row r="980" ht="15.75" customHeight="1">
      <c r="A980" s="153"/>
      <c r="B980" s="153"/>
      <c r="C980" s="153"/>
      <c r="D980" s="153"/>
      <c r="E980" s="153"/>
      <c r="F980" s="153"/>
      <c r="G980" s="153"/>
      <c r="H980" s="153"/>
      <c r="I980" s="153"/>
      <c r="J980" s="153"/>
      <c r="K980" s="153"/>
      <c r="L980" s="153"/>
      <c r="M980" s="153"/>
      <c r="N980" s="153"/>
      <c r="O980" s="153"/>
      <c r="P980" s="153"/>
      <c r="Q980" s="153"/>
      <c r="R980" s="153"/>
      <c r="S980" s="153"/>
      <c r="T980" s="153"/>
      <c r="U980" s="153"/>
      <c r="V980" s="153"/>
      <c r="W980" s="153"/>
      <c r="X980" s="153"/>
      <c r="Y980" s="153"/>
      <c r="Z980" s="153"/>
    </row>
    <row r="981" ht="15.75" customHeight="1">
      <c r="A981" s="153"/>
      <c r="B981" s="153"/>
      <c r="C981" s="153"/>
      <c r="D981" s="153"/>
      <c r="E981" s="153"/>
      <c r="F981" s="153"/>
      <c r="G981" s="153"/>
      <c r="H981" s="153"/>
      <c r="I981" s="153"/>
      <c r="J981" s="153"/>
      <c r="K981" s="153"/>
      <c r="L981" s="153"/>
      <c r="M981" s="153"/>
      <c r="N981" s="153"/>
      <c r="O981" s="153"/>
      <c r="P981" s="153"/>
      <c r="Q981" s="153"/>
      <c r="R981" s="153"/>
      <c r="S981" s="153"/>
      <c r="T981" s="153"/>
      <c r="U981" s="153"/>
      <c r="V981" s="153"/>
      <c r="W981" s="153"/>
      <c r="X981" s="153"/>
      <c r="Y981" s="153"/>
      <c r="Z981" s="153"/>
    </row>
    <row r="982" ht="15.75" customHeight="1">
      <c r="A982" s="153"/>
      <c r="B982" s="153"/>
      <c r="C982" s="153"/>
      <c r="D982" s="153"/>
      <c r="E982" s="153"/>
      <c r="F982" s="153"/>
      <c r="G982" s="153"/>
      <c r="H982" s="153"/>
      <c r="I982" s="153"/>
      <c r="J982" s="153"/>
      <c r="K982" s="153"/>
      <c r="L982" s="153"/>
      <c r="M982" s="153"/>
      <c r="N982" s="153"/>
      <c r="O982" s="153"/>
      <c r="P982" s="153"/>
      <c r="Q982" s="153"/>
      <c r="R982" s="153"/>
      <c r="S982" s="153"/>
      <c r="T982" s="153"/>
      <c r="U982" s="153"/>
      <c r="V982" s="153"/>
      <c r="W982" s="153"/>
      <c r="X982" s="153"/>
      <c r="Y982" s="153"/>
      <c r="Z982" s="153"/>
    </row>
    <row r="983" ht="15.75" customHeight="1">
      <c r="A983" s="153"/>
      <c r="B983" s="153"/>
      <c r="C983" s="153"/>
      <c r="D983" s="153"/>
      <c r="E983" s="153"/>
      <c r="F983" s="153"/>
      <c r="G983" s="153"/>
      <c r="H983" s="153"/>
      <c r="I983" s="153"/>
      <c r="J983" s="153"/>
      <c r="K983" s="153"/>
      <c r="L983" s="153"/>
      <c r="M983" s="153"/>
      <c r="N983" s="153"/>
      <c r="O983" s="153"/>
      <c r="P983" s="153"/>
      <c r="Q983" s="153"/>
      <c r="R983" s="153"/>
      <c r="S983" s="153"/>
      <c r="T983" s="153"/>
      <c r="U983" s="153"/>
      <c r="V983" s="153"/>
      <c r="W983" s="153"/>
      <c r="X983" s="153"/>
      <c r="Y983" s="153"/>
      <c r="Z983" s="153"/>
    </row>
    <row r="984" ht="15.75" customHeight="1">
      <c r="A984" s="153"/>
      <c r="B984" s="153"/>
      <c r="C984" s="153"/>
      <c r="D984" s="153"/>
      <c r="E984" s="153"/>
      <c r="F984" s="153"/>
      <c r="G984" s="153"/>
      <c r="H984" s="153"/>
      <c r="I984" s="153"/>
      <c r="J984" s="153"/>
      <c r="K984" s="153"/>
      <c r="L984" s="153"/>
      <c r="M984" s="153"/>
      <c r="N984" s="153"/>
      <c r="O984" s="153"/>
      <c r="P984" s="153"/>
      <c r="Q984" s="153"/>
      <c r="R984" s="153"/>
      <c r="S984" s="153"/>
      <c r="T984" s="153"/>
      <c r="U984" s="153"/>
      <c r="V984" s="153"/>
      <c r="W984" s="153"/>
      <c r="X984" s="153"/>
      <c r="Y984" s="153"/>
      <c r="Z984" s="153"/>
    </row>
    <row r="985" ht="15.75" customHeight="1">
      <c r="A985" s="153"/>
      <c r="B985" s="153"/>
      <c r="C985" s="153"/>
      <c r="D985" s="153"/>
      <c r="E985" s="153"/>
      <c r="F985" s="153"/>
      <c r="G985" s="153"/>
      <c r="H985" s="153"/>
      <c r="I985" s="153"/>
      <c r="J985" s="153"/>
      <c r="K985" s="153"/>
      <c r="L985" s="153"/>
      <c r="M985" s="153"/>
      <c r="N985" s="153"/>
      <c r="O985" s="153"/>
      <c r="P985" s="153"/>
      <c r="Q985" s="153"/>
      <c r="R985" s="153"/>
      <c r="S985" s="153"/>
      <c r="T985" s="153"/>
      <c r="U985" s="153"/>
      <c r="V985" s="153"/>
      <c r="W985" s="153"/>
      <c r="X985" s="153"/>
      <c r="Y985" s="153"/>
      <c r="Z985" s="153"/>
    </row>
    <row r="986" ht="15.75" customHeight="1">
      <c r="A986" s="153"/>
      <c r="B986" s="153"/>
      <c r="C986" s="153"/>
      <c r="D986" s="153"/>
      <c r="E986" s="153"/>
      <c r="F986" s="153"/>
      <c r="G986" s="153"/>
      <c r="H986" s="153"/>
      <c r="I986" s="153"/>
      <c r="J986" s="153"/>
      <c r="K986" s="153"/>
      <c r="L986" s="153"/>
      <c r="M986" s="153"/>
      <c r="N986" s="153"/>
      <c r="O986" s="153"/>
      <c r="P986" s="153"/>
      <c r="Q986" s="153"/>
      <c r="R986" s="153"/>
      <c r="S986" s="153"/>
      <c r="T986" s="153"/>
      <c r="U986" s="153"/>
      <c r="V986" s="153"/>
      <c r="W986" s="153"/>
      <c r="X986" s="153"/>
      <c r="Y986" s="153"/>
      <c r="Z986" s="153"/>
    </row>
    <row r="987" ht="15.75" customHeight="1">
      <c r="A987" s="153"/>
      <c r="B987" s="153"/>
      <c r="C987" s="153"/>
      <c r="D987" s="153"/>
      <c r="E987" s="153"/>
      <c r="F987" s="153"/>
      <c r="G987" s="153"/>
      <c r="H987" s="153"/>
      <c r="I987" s="153"/>
      <c r="J987" s="153"/>
      <c r="K987" s="153"/>
      <c r="L987" s="153"/>
      <c r="M987" s="153"/>
      <c r="N987" s="153"/>
      <c r="O987" s="153"/>
      <c r="P987" s="153"/>
      <c r="Q987" s="153"/>
      <c r="R987" s="153"/>
      <c r="S987" s="153"/>
      <c r="T987" s="153"/>
      <c r="U987" s="153"/>
      <c r="V987" s="153"/>
      <c r="W987" s="153"/>
      <c r="X987" s="153"/>
      <c r="Y987" s="153"/>
      <c r="Z987" s="153"/>
    </row>
    <row r="988" ht="15.75" customHeight="1">
      <c r="A988" s="153"/>
      <c r="B988" s="153"/>
      <c r="C988" s="153"/>
      <c r="D988" s="153"/>
      <c r="E988" s="153"/>
      <c r="F988" s="153"/>
      <c r="G988" s="153"/>
      <c r="H988" s="153"/>
      <c r="I988" s="153"/>
      <c r="J988" s="153"/>
      <c r="K988" s="153"/>
      <c r="L988" s="153"/>
      <c r="M988" s="153"/>
      <c r="N988" s="153"/>
      <c r="O988" s="153"/>
      <c r="P988" s="153"/>
      <c r="Q988" s="153"/>
      <c r="R988" s="153"/>
      <c r="S988" s="153"/>
      <c r="T988" s="153"/>
      <c r="U988" s="153"/>
      <c r="V988" s="153"/>
      <c r="W988" s="153"/>
      <c r="X988" s="153"/>
      <c r="Y988" s="153"/>
      <c r="Z988" s="153"/>
    </row>
    <row r="989" ht="15.75" customHeight="1">
      <c r="A989" s="153"/>
      <c r="B989" s="153"/>
      <c r="C989" s="153"/>
      <c r="D989" s="153"/>
      <c r="E989" s="153"/>
      <c r="F989" s="153"/>
      <c r="G989" s="153"/>
      <c r="H989" s="153"/>
      <c r="I989" s="153"/>
      <c r="J989" s="153"/>
      <c r="K989" s="153"/>
      <c r="L989" s="153"/>
      <c r="M989" s="153"/>
      <c r="N989" s="153"/>
      <c r="O989" s="153"/>
      <c r="P989" s="153"/>
      <c r="Q989" s="153"/>
      <c r="R989" s="153"/>
      <c r="S989" s="153"/>
      <c r="T989" s="153"/>
      <c r="U989" s="153"/>
      <c r="V989" s="153"/>
      <c r="W989" s="153"/>
      <c r="X989" s="153"/>
      <c r="Y989" s="153"/>
      <c r="Z989" s="153"/>
    </row>
    <row r="990" ht="15.75" customHeight="1">
      <c r="A990" s="153"/>
      <c r="B990" s="153"/>
      <c r="C990" s="153"/>
      <c r="D990" s="153"/>
      <c r="E990" s="153"/>
      <c r="F990" s="153"/>
      <c r="G990" s="153"/>
      <c r="H990" s="153"/>
      <c r="I990" s="153"/>
      <c r="J990" s="153"/>
      <c r="K990" s="153"/>
      <c r="L990" s="153"/>
      <c r="M990" s="153"/>
      <c r="N990" s="153"/>
      <c r="O990" s="153"/>
      <c r="P990" s="153"/>
      <c r="Q990" s="153"/>
      <c r="R990" s="153"/>
      <c r="S990" s="153"/>
      <c r="T990" s="153"/>
      <c r="U990" s="153"/>
      <c r="V990" s="153"/>
      <c r="W990" s="153"/>
      <c r="X990" s="153"/>
      <c r="Y990" s="153"/>
      <c r="Z990" s="153"/>
    </row>
    <row r="991" ht="15.75" customHeight="1">
      <c r="A991" s="153"/>
      <c r="B991" s="153"/>
      <c r="C991" s="153"/>
      <c r="D991" s="153"/>
      <c r="E991" s="153"/>
      <c r="F991" s="153"/>
      <c r="G991" s="153"/>
      <c r="H991" s="153"/>
      <c r="I991" s="153"/>
      <c r="J991" s="153"/>
      <c r="K991" s="153"/>
      <c r="L991" s="153"/>
      <c r="M991" s="153"/>
      <c r="N991" s="153"/>
      <c r="O991" s="153"/>
      <c r="P991" s="153"/>
      <c r="Q991" s="153"/>
      <c r="R991" s="153"/>
      <c r="S991" s="153"/>
      <c r="T991" s="153"/>
      <c r="U991" s="153"/>
      <c r="V991" s="153"/>
      <c r="W991" s="153"/>
      <c r="X991" s="153"/>
      <c r="Y991" s="153"/>
      <c r="Z991" s="153"/>
    </row>
    <row r="992" ht="15.75" customHeight="1">
      <c r="A992" s="153"/>
      <c r="B992" s="153"/>
      <c r="C992" s="153"/>
      <c r="D992" s="153"/>
      <c r="E992" s="153"/>
      <c r="F992" s="153"/>
      <c r="G992" s="153"/>
      <c r="H992" s="153"/>
      <c r="I992" s="153"/>
      <c r="J992" s="153"/>
      <c r="K992" s="153"/>
      <c r="L992" s="153"/>
      <c r="M992" s="153"/>
      <c r="N992" s="153"/>
      <c r="O992" s="153"/>
      <c r="P992" s="153"/>
      <c r="Q992" s="153"/>
      <c r="R992" s="153"/>
      <c r="S992" s="153"/>
      <c r="T992" s="153"/>
      <c r="U992" s="153"/>
      <c r="V992" s="153"/>
      <c r="W992" s="153"/>
      <c r="X992" s="153"/>
      <c r="Y992" s="153"/>
      <c r="Z992" s="153"/>
    </row>
    <row r="993" ht="15.75" customHeight="1">
      <c r="A993" s="153"/>
      <c r="B993" s="153"/>
      <c r="C993" s="153"/>
      <c r="D993" s="153"/>
      <c r="E993" s="153"/>
      <c r="F993" s="153"/>
      <c r="G993" s="153"/>
      <c r="H993" s="153"/>
      <c r="I993" s="153"/>
      <c r="J993" s="153"/>
      <c r="K993" s="153"/>
      <c r="L993" s="153"/>
      <c r="M993" s="153"/>
      <c r="N993" s="153"/>
      <c r="O993" s="153"/>
      <c r="P993" s="153"/>
      <c r="Q993" s="153"/>
      <c r="R993" s="153"/>
      <c r="S993" s="153"/>
      <c r="T993" s="153"/>
      <c r="U993" s="153"/>
      <c r="V993" s="153"/>
      <c r="W993" s="153"/>
      <c r="X993" s="153"/>
      <c r="Y993" s="153"/>
      <c r="Z993" s="153"/>
    </row>
    <row r="994" ht="15.75" customHeight="1">
      <c r="A994" s="153"/>
      <c r="B994" s="153"/>
      <c r="C994" s="153"/>
      <c r="D994" s="153"/>
      <c r="E994" s="153"/>
      <c r="F994" s="153"/>
      <c r="G994" s="153"/>
      <c r="H994" s="153"/>
      <c r="I994" s="153"/>
      <c r="J994" s="153"/>
      <c r="K994" s="153"/>
      <c r="L994" s="153"/>
      <c r="M994" s="153"/>
      <c r="N994" s="153"/>
      <c r="O994" s="153"/>
      <c r="P994" s="153"/>
      <c r="Q994" s="153"/>
      <c r="R994" s="153"/>
      <c r="S994" s="153"/>
      <c r="T994" s="153"/>
      <c r="U994" s="153"/>
      <c r="V994" s="153"/>
      <c r="W994" s="153"/>
      <c r="X994" s="153"/>
      <c r="Y994" s="153"/>
      <c r="Z994" s="153"/>
    </row>
    <row r="995" ht="15.75" customHeight="1">
      <c r="A995" s="153"/>
      <c r="B995" s="153"/>
      <c r="C995" s="153"/>
      <c r="D995" s="153"/>
      <c r="E995" s="153"/>
      <c r="F995" s="153"/>
      <c r="G995" s="153"/>
      <c r="H995" s="153"/>
      <c r="I995" s="153"/>
      <c r="J995" s="153"/>
      <c r="K995" s="153"/>
      <c r="L995" s="153"/>
      <c r="M995" s="153"/>
      <c r="N995" s="153"/>
      <c r="O995" s="153"/>
      <c r="P995" s="153"/>
      <c r="Q995" s="153"/>
      <c r="R995" s="153"/>
      <c r="S995" s="153"/>
      <c r="T995" s="153"/>
      <c r="U995" s="153"/>
      <c r="V995" s="153"/>
      <c r="W995" s="153"/>
      <c r="X995" s="153"/>
      <c r="Y995" s="153"/>
      <c r="Z995" s="153"/>
    </row>
    <row r="996" ht="15.75" customHeight="1">
      <c r="A996" s="153"/>
      <c r="B996" s="153"/>
      <c r="C996" s="153"/>
      <c r="D996" s="153"/>
      <c r="E996" s="153"/>
      <c r="F996" s="153"/>
      <c r="G996" s="153"/>
      <c r="H996" s="153"/>
      <c r="I996" s="153"/>
      <c r="J996" s="153"/>
      <c r="K996" s="153"/>
      <c r="L996" s="153"/>
      <c r="M996" s="153"/>
      <c r="N996" s="153"/>
      <c r="O996" s="153"/>
      <c r="P996" s="153"/>
      <c r="Q996" s="153"/>
      <c r="R996" s="153"/>
      <c r="S996" s="153"/>
      <c r="T996" s="153"/>
      <c r="U996" s="153"/>
      <c r="V996" s="153"/>
      <c r="W996" s="153"/>
      <c r="X996" s="153"/>
      <c r="Y996" s="153"/>
      <c r="Z996" s="153"/>
    </row>
    <row r="997" ht="15.75" customHeight="1">
      <c r="A997" s="153"/>
      <c r="B997" s="153"/>
      <c r="C997" s="153"/>
      <c r="D997" s="153"/>
      <c r="E997" s="153"/>
      <c r="F997" s="153"/>
      <c r="G997" s="153"/>
      <c r="H997" s="153"/>
      <c r="I997" s="153"/>
      <c r="J997" s="153"/>
      <c r="K997" s="153"/>
      <c r="L997" s="153"/>
      <c r="M997" s="153"/>
      <c r="N997" s="153"/>
      <c r="O997" s="153"/>
      <c r="P997" s="153"/>
      <c r="Q997" s="153"/>
      <c r="R997" s="153"/>
      <c r="S997" s="153"/>
      <c r="T997" s="153"/>
      <c r="U997" s="153"/>
      <c r="V997" s="153"/>
      <c r="W997" s="153"/>
      <c r="X997" s="153"/>
      <c r="Y997" s="153"/>
      <c r="Z997" s="153"/>
    </row>
    <row r="998" ht="15.75" customHeight="1">
      <c r="A998" s="153"/>
      <c r="B998" s="153"/>
      <c r="C998" s="153"/>
      <c r="D998" s="153"/>
      <c r="E998" s="153"/>
      <c r="F998" s="153"/>
      <c r="G998" s="153"/>
      <c r="H998" s="153"/>
      <c r="I998" s="153"/>
      <c r="J998" s="153"/>
      <c r="K998" s="153"/>
      <c r="L998" s="153"/>
      <c r="M998" s="153"/>
      <c r="N998" s="153"/>
      <c r="O998" s="153"/>
      <c r="P998" s="153"/>
      <c r="Q998" s="153"/>
      <c r="R998" s="153"/>
      <c r="S998" s="153"/>
      <c r="T998" s="153"/>
      <c r="U998" s="153"/>
      <c r="V998" s="153"/>
      <c r="W998" s="153"/>
      <c r="X998" s="153"/>
      <c r="Y998" s="153"/>
      <c r="Z998" s="153"/>
    </row>
    <row r="999" ht="15.75" customHeight="1">
      <c r="A999" s="153"/>
      <c r="B999" s="153"/>
      <c r="C999" s="153"/>
      <c r="D999" s="153"/>
      <c r="E999" s="153"/>
      <c r="F999" s="153"/>
      <c r="G999" s="153"/>
      <c r="H999" s="153"/>
      <c r="I999" s="153"/>
      <c r="J999" s="153"/>
      <c r="K999" s="153"/>
      <c r="L999" s="153"/>
      <c r="M999" s="153"/>
      <c r="N999" s="153"/>
      <c r="O999" s="153"/>
      <c r="P999" s="153"/>
      <c r="Q999" s="153"/>
      <c r="R999" s="153"/>
      <c r="S999" s="153"/>
      <c r="T999" s="153"/>
      <c r="U999" s="153"/>
      <c r="V999" s="153"/>
      <c r="W999" s="153"/>
      <c r="X999" s="153"/>
      <c r="Y999" s="153"/>
      <c r="Z999" s="153"/>
    </row>
    <row r="1000" ht="15.75" customHeight="1">
      <c r="A1000" s="153"/>
      <c r="B1000" s="153"/>
      <c r="C1000" s="153"/>
      <c r="D1000" s="153"/>
      <c r="E1000" s="153"/>
      <c r="F1000" s="153"/>
      <c r="G1000" s="153"/>
      <c r="H1000" s="153"/>
      <c r="I1000" s="153"/>
      <c r="J1000" s="153"/>
      <c r="K1000" s="153"/>
      <c r="L1000" s="153"/>
      <c r="M1000" s="153"/>
      <c r="N1000" s="153"/>
      <c r="O1000" s="153"/>
      <c r="P1000" s="153"/>
      <c r="Q1000" s="153"/>
      <c r="R1000" s="153"/>
      <c r="S1000" s="153"/>
      <c r="T1000" s="153"/>
      <c r="U1000" s="153"/>
      <c r="V1000" s="153"/>
      <c r="W1000" s="153"/>
      <c r="X1000" s="153"/>
      <c r="Y1000" s="153"/>
      <c r="Z1000" s="153"/>
    </row>
  </sheetData>
  <mergeCells count="2">
    <mergeCell ref="B1:G1"/>
    <mergeCell ref="G4:G6"/>
  </mergeCells>
  <dataValidations>
    <dataValidation type="list" allowBlank="1" showErrorMessage="1" sqref="C4:C6">
      <formula1>Extintores</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sheetPr>
  <sheetViews>
    <sheetView workbookViewId="0"/>
  </sheetViews>
  <sheetFormatPr customHeight="1" defaultColWidth="10.1" defaultRowHeight="15.0"/>
  <cols>
    <col customWidth="1" min="1" max="1" width="3.8"/>
    <col customWidth="1" min="2" max="2" width="3.9"/>
    <col customWidth="1" min="3" max="3" width="20.5"/>
    <col customWidth="1" min="4" max="4" width="9.8"/>
    <col customWidth="1" min="5" max="13" width="12.8"/>
    <col customWidth="1" min="14" max="26" width="11.5"/>
  </cols>
  <sheetData>
    <row r="1">
      <c r="B1" s="97" t="s">
        <v>200</v>
      </c>
      <c r="C1" s="98"/>
      <c r="D1" s="98"/>
      <c r="E1" s="98"/>
      <c r="F1" s="98"/>
      <c r="G1" s="98"/>
      <c r="H1" s="98"/>
      <c r="I1" s="98"/>
      <c r="J1" s="98"/>
      <c r="K1" s="98"/>
      <c r="L1" s="98"/>
      <c r="M1" s="98"/>
    </row>
    <row r="3">
      <c r="B3" s="99" t="s">
        <v>177</v>
      </c>
      <c r="C3" s="99" t="s">
        <v>178</v>
      </c>
      <c r="D3" s="99" t="s">
        <v>201</v>
      </c>
      <c r="E3" s="99" t="s">
        <v>202</v>
      </c>
      <c r="F3" s="99" t="s">
        <v>184</v>
      </c>
      <c r="G3" s="99" t="s">
        <v>95</v>
      </c>
      <c r="H3" s="99" t="s">
        <v>96</v>
      </c>
      <c r="I3" s="99" t="s">
        <v>118</v>
      </c>
      <c r="J3" s="99" t="s">
        <v>186</v>
      </c>
      <c r="K3" s="99" t="s">
        <v>187</v>
      </c>
      <c r="L3" s="99" t="s">
        <v>188</v>
      </c>
      <c r="M3" s="99" t="s">
        <v>190</v>
      </c>
    </row>
    <row r="4">
      <c r="B4" s="146">
        <v>1.0</v>
      </c>
      <c r="C4" s="147" t="s">
        <v>150</v>
      </c>
      <c r="D4" s="127">
        <v>44.0</v>
      </c>
      <c r="E4" s="148">
        <f>IF($C4="Biogas Genérico",Factores!$D$56,IF($C4="Coke Gas Genérico",Factores!$D$57,IF($C4="Gas Natural Cusiana",Factores!$D$58,IF($C4="Gas Natural Guajira",Factores!$D$59,IF($C4="Gas Natural Guepaje",Factores!$D$60,IF($C4="Gas Natural Neiva - Huila",Factores!$D$61,IF($C4="Gas Natural Opon Payoa",Factores!$D$62,IF($C4="Gas Cupiagua",Factores!$D$63,IF($C4="Gas La Creciente",Factores!$D$64,IF($C4="Gas Natural Genérico",Factores!$D$65,IF($C4="Gas de Pozo de Cupiagua",Factores!$D$66,"0")))))))))))</f>
        <v>38.6735</v>
      </c>
      <c r="F4" s="148">
        <f t="shared" ref="F4:F14" si="1">(D4*E4)/1000000</f>
        <v>0.001701634</v>
      </c>
      <c r="G4" s="148">
        <f>IF($C4="Biogas Genérico",Factores!$E$56,IF($C4="Coke Gas Genérico",Factores!$E$57,IF($C4="Gas Natural Cusiana",Factores!$E$58,IF($C4="Gas Natural Guajira",Factores!$E$59,IF($C4="Gas Natural Guepaje",Factores!$E$60,IF($C4="Gas Natural Neiva - Huila",Factores!$E$61,IF($C4="Gas Natural Opon Payoa",Factores!$E$62,IF($C4="Gas Cupiagua",Factores!$E$63,IF($C4="Gas La Creciente",Factores!$E$64,IF($C4="Gas Natural Genérico",Factores!$E$65,IF($C4="Gas de Pozo de Cupiagua",Factores!$E$66,"0")))))))))))</f>
        <v>56647.7825</v>
      </c>
      <c r="H4" s="148">
        <f>IF($C4="Biogas Genérico",Factores!$F$56,IF($C4="Coke Gas Genérico",Factores!$F$57,IF($C4="Gas Natural Cusiana",Factores!$F$58,IF($C4="Gas Natural Guajira",Factores!$F$59,IF($C4="Gas Natural Guepaje",Factores!$F$60,IF($C4="Gas Natural Neiva - Huila",Factores!$F$61,IF($C4="Gas Natural Opon Payoa",Factores!$F$62,IF($C4="Gas Cupiagua",Factores!$F$63,IF($C4="Gas La Creciente",Factores!$F$64,IF($C4="Gas Natural Genérico",Factores!$F$65,IF($C4="Gas de Pozo de Cupiagua",Factores!$F$66,"0")))))))))))</f>
        <v>1</v>
      </c>
      <c r="I4" s="148">
        <f>IF($C4="Biogas Genérico",Factores!$G$56,IF($C4="Coke Gas Genérico",Factores!$G$57,IF($C4="Gas Natural Cusiana",Factores!$G$58,IF($C4="Gas Natural Guajira",Factores!$G$59,IF($C4="Gas Natural Guepaje",Factores!$G$60,IF($C4="Gas Natural Neiva - Huila",Factores!$G$61,IF($C4="Gas Natural Opon Payoa",Factores!$G$62,IF($C4="Gas Cupiagua",Factores!$G$63,IF($C4="Gas La Creciente",Factores!$G$64,IF($C4="Gas Natural Genérico",Factores!$G$65,IF($C4="Gas de Pozo de Cupiagua",Factores!$G$66,"0")))))))))))</f>
        <v>0.1</v>
      </c>
      <c r="J4" s="148">
        <f t="shared" ref="J4:J14" si="2">$F4*$G4</f>
        <v>96.39379273</v>
      </c>
      <c r="K4" s="148">
        <f t="shared" ref="K4:K14" si="3">$F4*$H4</f>
        <v>0.001701634</v>
      </c>
      <c r="L4" s="148">
        <f t="shared" ref="L4:L14" si="4">$F4*$I4</f>
        <v>0.0001701634</v>
      </c>
      <c r="M4" s="149">
        <f>SUM(J15,K15,L15)/1000</f>
        <v>0.09639566452</v>
      </c>
    </row>
    <row r="5">
      <c r="B5" s="146">
        <v>2.0</v>
      </c>
      <c r="C5" s="150"/>
      <c r="D5" s="119"/>
      <c r="E5" s="148" t="str">
        <f>IF($C5="Biogas Genérico",Factores!$D$56,IF($C5="Coke Gas Genérico",Factores!$D$57,IF($C5="Gas Natural Cusiana",Factores!$D$58,IF($C5="Gas Natural Guajira",Factores!$D$59,IF($C5="Gas Natural Guepaje",Factores!$D$60,IF($C5="Gas Natural Neiva - Huila",Factores!$D$61,IF($C5="Gas Natural Opon Payoa",Factores!$D$62,IF($C5="Gas Cupiagua",Factores!$D$63,IF($C5="Gas La Creciente",Factores!$D$64,IF($C5="Gas Natural Genérico",Factores!$D$65,IF($C5="Gas de Pozo de Cupiagua",Factores!$D$66,"0")))))))))))</f>
        <v>0</v>
      </c>
      <c r="F5" s="148">
        <f t="shared" si="1"/>
        <v>0</v>
      </c>
      <c r="G5" s="148" t="str">
        <f>IF($C5="Biogas Genérico",Factores!$E$56,IF($C5="Coke Gas Genérico",Factores!$E$57,IF($C5="Gas Natural Cusiana",Factores!$E$58,IF($C5="Gas Natural Guajira",Factores!$E$59,IF($C5="Gas Natural Guepaje",Factores!$E$60,IF($C5="Gas Natural Neiva - Huila",Factores!$E$61,IF($C5="Gas Natural Opon Payoa",Factores!$E$62,IF($C5="Gas Cupiagua",Factores!$E$63,IF($C5="Gas La Creciente",Factores!$E$64,IF($C5="Gas Natural Genérico",Factores!$E$65,IF($C5="Gas de Pozo de Cupiagua",Factores!$E$66,"0")))))))))))</f>
        <v>0</v>
      </c>
      <c r="H5" s="148" t="str">
        <f>IF($C5="Biogas Genérico",Factores!$F$56,IF($C5="Coke Gas Genérico",Factores!$F$57,IF($C5="Gas Natural Cusiana",Factores!$F$58,IF($C5="Gas Natural Guajira",Factores!$F$59,IF($C5="Gas Natural Guepaje",Factores!$F$60,IF($C5="Gas Natural Neiva - Huila",Factores!$F$61,IF($C5="Gas Natural Opon Payoa",Factores!$F$62,IF($C5="Gas Cupiagua",Factores!$F$63,IF($C5="Gas La Creciente",Factores!$F$64,IF($C5="Gas Natural Genérico",Factores!$F$65,IF($C5="Gas de Pozo de Cupiagua",Factores!$F$66,"0")))))))))))</f>
        <v>0</v>
      </c>
      <c r="I5" s="148" t="str">
        <f>IF($C5="Biogas Genérico",Factores!$G$56,IF($C5="Coke Gas Genérico",Factores!$G$57,IF($C5="Gas Natural Cusiana",Factores!$G$58,IF($C5="Gas Natural Guajira",Factores!$G$59,IF($C5="Gas Natural Guepaje",Factores!$G$60,IF($C5="Gas Natural Neiva - Huila",Factores!$G$61,IF($C5="Gas Natural Opon Payoa",Factores!$G$62,IF($C5="Gas Cupiagua",Factores!$G$63,IF($C5="Gas La Creciente",Factores!$G$64,IF($C5="Gas Natural Genérico",Factores!$G$65,IF($C5="Gas de Pozo de Cupiagua",Factores!$G$66,"0")))))))))))</f>
        <v>0</v>
      </c>
      <c r="J5" s="148">
        <f t="shared" si="2"/>
        <v>0</v>
      </c>
      <c r="K5" s="148">
        <f t="shared" si="3"/>
        <v>0</v>
      </c>
      <c r="L5" s="148">
        <f t="shared" si="4"/>
        <v>0</v>
      </c>
      <c r="M5" s="125"/>
    </row>
    <row r="6">
      <c r="B6" s="146">
        <v>3.0</v>
      </c>
      <c r="C6" s="150"/>
      <c r="D6" s="119"/>
      <c r="E6" s="148" t="str">
        <f>IF($C6="Biogas Genérico",Factores!$D$56,IF($C6="Coke Gas Genérico",Factores!$D$57,IF($C6="Gas Natural Cusiana",Factores!$D$58,IF($C6="Gas Natural Guajira",Factores!$D$59,IF($C6="Gas Natural Guepaje",Factores!$D$60,IF($C6="Gas Natural Neiva - Huila",Factores!$D$61,IF($C6="Gas Natural Opon Payoa",Factores!$D$62,IF($C6="Gas Cupiagua",Factores!$D$63,IF($C6="Gas La Creciente",Factores!$D$64,IF($C6="Gas Natural Genérico",Factores!$D$65,IF($C6="Gas de Pozo de Cupiagua",Factores!$D$66,"0")))))))))))</f>
        <v>0</v>
      </c>
      <c r="F6" s="148">
        <f t="shared" si="1"/>
        <v>0</v>
      </c>
      <c r="G6" s="148" t="str">
        <f>IF($C6="Biogas Genérico",Factores!$E$56,IF($C6="Coke Gas Genérico",Factores!$E$57,IF($C6="Gas Natural Cusiana",Factores!$E$58,IF($C6="Gas Natural Guajira",Factores!$E$59,IF($C6="Gas Natural Guepaje",Factores!$E$60,IF($C6="Gas Natural Neiva - Huila",Factores!$E$61,IF($C6="Gas Natural Opon Payoa",Factores!$E$62,IF($C6="Gas Cupiagua",Factores!$E$63,IF($C6="Gas La Creciente",Factores!$E$64,IF($C6="Gas Natural Genérico",Factores!$E$65,IF($C6="Gas de Pozo de Cupiagua",Factores!$E$66,"0")))))))))))</f>
        <v>0</v>
      </c>
      <c r="H6" s="148" t="str">
        <f>IF($C6="Biogas Genérico",Factores!$F$56,IF($C6="Coke Gas Genérico",Factores!$F$57,IF($C6="Gas Natural Cusiana",Factores!$F$58,IF($C6="Gas Natural Guajira",Factores!$F$59,IF($C6="Gas Natural Guepaje",Factores!$F$60,IF($C6="Gas Natural Neiva - Huila",Factores!$F$61,IF($C6="Gas Natural Opon Payoa",Factores!$F$62,IF($C6="Gas Cupiagua",Factores!$F$63,IF($C6="Gas La Creciente",Factores!$F$64,IF($C6="Gas Natural Genérico",Factores!$F$65,IF($C6="Gas de Pozo de Cupiagua",Factores!$F$66,"0")))))))))))</f>
        <v>0</v>
      </c>
      <c r="I6" s="148" t="str">
        <f>IF($C6="Biogas Genérico",Factores!$G$56,IF($C6="Coke Gas Genérico",Factores!$G$57,IF($C6="Gas Natural Cusiana",Factores!$G$58,IF($C6="Gas Natural Guajira",Factores!$G$59,IF($C6="Gas Natural Guepaje",Factores!$G$60,IF($C6="Gas Natural Neiva - Huila",Factores!$G$61,IF($C6="Gas Natural Opon Payoa",Factores!$G$62,IF($C6="Gas Cupiagua",Factores!$G$63,IF($C6="Gas La Creciente",Factores!$G$64,IF($C6="Gas Natural Genérico",Factores!$G$65,IF($C6="Gas de Pozo de Cupiagua",Factores!$G$66,"0")))))))))))</f>
        <v>0</v>
      </c>
      <c r="J6" s="148">
        <f t="shared" si="2"/>
        <v>0</v>
      </c>
      <c r="K6" s="148">
        <f t="shared" si="3"/>
        <v>0</v>
      </c>
      <c r="L6" s="148">
        <f t="shared" si="4"/>
        <v>0</v>
      </c>
      <c r="M6" s="125"/>
    </row>
    <row r="7">
      <c r="B7" s="146">
        <v>4.0</v>
      </c>
      <c r="C7" s="150"/>
      <c r="D7" s="119"/>
      <c r="E7" s="148" t="str">
        <f>IF($C7="Biogas Genérico",Factores!$D$56,IF($C7="Coke Gas Genérico",Factores!$D$57,IF($C7="Gas Natural Cusiana",Factores!$D$58,IF($C7="Gas Natural Guajira",Factores!$D$59,IF($C7="Gas Natural Guepaje",Factores!$D$60,IF($C7="Gas Natural Neiva - Huila",Factores!$D$61,IF($C7="Gas Natural Opon Payoa",Factores!$D$62,IF($C7="Gas Cupiagua",Factores!$D$63,IF($C7="Gas La Creciente",Factores!$D$64,IF($C7="Gas Natural Genérico",Factores!$D$65,IF($C7="Gas de Pozo de Cupiagua",Factores!$D$66,"0")))))))))))</f>
        <v>0</v>
      </c>
      <c r="F7" s="148">
        <f t="shared" si="1"/>
        <v>0</v>
      </c>
      <c r="G7" s="148" t="str">
        <f>IF($C7="Biogas Genérico",Factores!$E$56,IF($C7="Coke Gas Genérico",Factores!$E$57,IF($C7="Gas Natural Cusiana",Factores!$E$58,IF($C7="Gas Natural Guajira",Factores!$E$59,IF($C7="Gas Natural Guepaje",Factores!$E$60,IF($C7="Gas Natural Neiva - Huila",Factores!$E$61,IF($C7="Gas Natural Opon Payoa",Factores!$E$62,IF($C7="Gas Cupiagua",Factores!$E$63,IF($C7="Gas La Creciente",Factores!$E$64,IF($C7="Gas Natural Genérico",Factores!$E$65,IF($C7="Gas de Pozo de Cupiagua",Factores!$E$66,"0")))))))))))</f>
        <v>0</v>
      </c>
      <c r="H7" s="148" t="str">
        <f>IF($C7="Biogas Genérico",Factores!$F$56,IF($C7="Coke Gas Genérico",Factores!$F$57,IF($C7="Gas Natural Cusiana",Factores!$F$58,IF($C7="Gas Natural Guajira",Factores!$F$59,IF($C7="Gas Natural Guepaje",Factores!$F$60,IF($C7="Gas Natural Neiva - Huila",Factores!$F$61,IF($C7="Gas Natural Opon Payoa",Factores!$F$62,IF($C7="Gas Cupiagua",Factores!$F$63,IF($C7="Gas La Creciente",Factores!$F$64,IF($C7="Gas Natural Genérico",Factores!$F$65,IF($C7="Gas de Pozo de Cupiagua",Factores!$F$66,"0")))))))))))</f>
        <v>0</v>
      </c>
      <c r="I7" s="148" t="str">
        <f>IF($C7="Biogas Genérico",Factores!$G$56,IF($C7="Coke Gas Genérico",Factores!$G$57,IF($C7="Gas Natural Cusiana",Factores!$G$58,IF($C7="Gas Natural Guajira",Factores!$G$59,IF($C7="Gas Natural Guepaje",Factores!$G$60,IF($C7="Gas Natural Neiva - Huila",Factores!$G$61,IF($C7="Gas Natural Opon Payoa",Factores!$G$62,IF($C7="Gas Cupiagua",Factores!$G$63,IF($C7="Gas La Creciente",Factores!$G$64,IF($C7="Gas Natural Genérico",Factores!$G$65,IF($C7="Gas de Pozo de Cupiagua",Factores!$G$66,"0")))))))))))</f>
        <v>0</v>
      </c>
      <c r="J7" s="148">
        <f t="shared" si="2"/>
        <v>0</v>
      </c>
      <c r="K7" s="148">
        <f t="shared" si="3"/>
        <v>0</v>
      </c>
      <c r="L7" s="148">
        <f t="shared" si="4"/>
        <v>0</v>
      </c>
      <c r="M7" s="125"/>
    </row>
    <row r="8">
      <c r="B8" s="146">
        <v>5.0</v>
      </c>
      <c r="C8" s="150"/>
      <c r="D8" s="119"/>
      <c r="E8" s="148" t="str">
        <f>IF($C8="Biogas Genérico",Factores!$D$56,IF($C8="Coke Gas Genérico",Factores!$D$57,IF($C8="Gas Natural Cusiana",Factores!$D$58,IF($C8="Gas Natural Guajira",Factores!$D$59,IF($C8="Gas Natural Guepaje",Factores!$D$60,IF($C8="Gas Natural Neiva - Huila",Factores!$D$61,IF($C8="Gas Natural Opon Payoa",Factores!$D$62,IF($C8="Gas Cupiagua",Factores!$D$63,IF($C8="Gas La Creciente",Factores!$D$64,IF($C8="Gas Natural Genérico",Factores!$D$65,IF($C8="Gas de Pozo de Cupiagua",Factores!$D$66,"0")))))))))))</f>
        <v>0</v>
      </c>
      <c r="F8" s="148">
        <f t="shared" si="1"/>
        <v>0</v>
      </c>
      <c r="G8" s="148" t="str">
        <f>IF($C8="Biogas Genérico",Factores!$E$56,IF($C8="Coke Gas Genérico",Factores!$E$57,IF($C8="Gas Natural Cusiana",Factores!$E$58,IF($C8="Gas Natural Guajira",Factores!$E$59,IF($C8="Gas Natural Guepaje",Factores!$E$60,IF($C8="Gas Natural Neiva - Huila",Factores!$E$61,IF($C8="Gas Natural Opon Payoa",Factores!$E$62,IF($C8="Gas Cupiagua",Factores!$E$63,IF($C8="Gas La Creciente",Factores!$E$64,IF($C8="Gas Natural Genérico",Factores!$E$65,IF($C8="Gas de Pozo de Cupiagua",Factores!$E$66,"0")))))))))))</f>
        <v>0</v>
      </c>
      <c r="H8" s="148" t="str">
        <f>IF($C8="Biogas Genérico",Factores!$F$56,IF($C8="Coke Gas Genérico",Factores!$F$57,IF($C8="Gas Natural Cusiana",Factores!$F$58,IF($C8="Gas Natural Guajira",Factores!$F$59,IF($C8="Gas Natural Guepaje",Factores!$F$60,IF($C8="Gas Natural Neiva - Huila",Factores!$F$61,IF($C8="Gas Natural Opon Payoa",Factores!$F$62,IF($C8="Gas Cupiagua",Factores!$F$63,IF($C8="Gas La Creciente",Factores!$F$64,IF($C8="Gas Natural Genérico",Factores!$F$65,IF($C8="Gas de Pozo de Cupiagua",Factores!$F$66,"0")))))))))))</f>
        <v>0</v>
      </c>
      <c r="I8" s="148" t="str">
        <f>IF($C8="Biogas Genérico",Factores!$G$56,IF($C8="Coke Gas Genérico",Factores!$G$57,IF($C8="Gas Natural Cusiana",Factores!$G$58,IF($C8="Gas Natural Guajira",Factores!$G$59,IF($C8="Gas Natural Guepaje",Factores!$G$60,IF($C8="Gas Natural Neiva - Huila",Factores!$G$61,IF($C8="Gas Natural Opon Payoa",Factores!$G$62,IF($C8="Gas Cupiagua",Factores!$G$63,IF($C8="Gas La Creciente",Factores!$G$64,IF($C8="Gas Natural Genérico",Factores!$G$65,IF($C8="Gas de Pozo de Cupiagua",Factores!$G$66,"0")))))))))))</f>
        <v>0</v>
      </c>
      <c r="J8" s="148">
        <f t="shared" si="2"/>
        <v>0</v>
      </c>
      <c r="K8" s="148">
        <f t="shared" si="3"/>
        <v>0</v>
      </c>
      <c r="L8" s="148">
        <f t="shared" si="4"/>
        <v>0</v>
      </c>
      <c r="M8" s="125"/>
    </row>
    <row r="9">
      <c r="B9" s="146">
        <v>6.0</v>
      </c>
      <c r="C9" s="150"/>
      <c r="D9" s="119"/>
      <c r="E9" s="148" t="str">
        <f>IF($C9="Biogas Genérico",Factores!$D$56,IF($C9="Coke Gas Genérico",Factores!$D$57,IF($C9="Gas Natural Cusiana",Factores!$D$58,IF($C9="Gas Natural Guajira",Factores!$D$59,IF($C9="Gas Natural Guepaje",Factores!$D$60,IF($C9="Gas Natural Neiva - Huila",Factores!$D$61,IF($C9="Gas Natural Opon Payoa",Factores!$D$62,IF($C9="Gas Cupiagua",Factores!$D$63,IF($C9="Gas La Creciente",Factores!$D$64,IF($C9="Gas Natural Genérico",Factores!$D$65,IF($C9="Gas de Pozo de Cupiagua",Factores!$D$66,"0")))))))))))</f>
        <v>0</v>
      </c>
      <c r="F9" s="148">
        <f t="shared" si="1"/>
        <v>0</v>
      </c>
      <c r="G9" s="148" t="str">
        <f>IF($C9="Biogas Genérico",Factores!$E$56,IF($C9="Coke Gas Genérico",Factores!$E$57,IF($C9="Gas Natural Cusiana",Factores!$E$58,IF($C9="Gas Natural Guajira",Factores!$E$59,IF($C9="Gas Natural Guepaje",Factores!$E$60,IF($C9="Gas Natural Neiva - Huila",Factores!$E$61,IF($C9="Gas Natural Opon Payoa",Factores!$E$62,IF($C9="Gas Cupiagua",Factores!$E$63,IF($C9="Gas La Creciente",Factores!$E$64,IF($C9="Gas Natural Genérico",Factores!$E$65,IF($C9="Gas de Pozo de Cupiagua",Factores!$E$66,"0")))))))))))</f>
        <v>0</v>
      </c>
      <c r="H9" s="148" t="str">
        <f>IF($C9="Biogas Genérico",Factores!$F$56,IF($C9="Coke Gas Genérico",Factores!$F$57,IF($C9="Gas Natural Cusiana",Factores!$F$58,IF($C9="Gas Natural Guajira",Factores!$F$59,IF($C9="Gas Natural Guepaje",Factores!$F$60,IF($C9="Gas Natural Neiva - Huila",Factores!$F$61,IF($C9="Gas Natural Opon Payoa",Factores!$F$62,IF($C9="Gas Cupiagua",Factores!$F$63,IF($C9="Gas La Creciente",Factores!$F$64,IF($C9="Gas Natural Genérico",Factores!$F$65,IF($C9="Gas de Pozo de Cupiagua",Factores!$F$66,"0")))))))))))</f>
        <v>0</v>
      </c>
      <c r="I9" s="148" t="str">
        <f>IF($C9="Biogas Genérico",Factores!$G$56,IF($C9="Coke Gas Genérico",Factores!$G$57,IF($C9="Gas Natural Cusiana",Factores!$G$58,IF($C9="Gas Natural Guajira",Factores!$G$59,IF($C9="Gas Natural Guepaje",Factores!$G$60,IF($C9="Gas Natural Neiva - Huila",Factores!$G$61,IF($C9="Gas Natural Opon Payoa",Factores!$G$62,IF($C9="Gas Cupiagua",Factores!$G$63,IF($C9="Gas La Creciente",Factores!$G$64,IF($C9="Gas Natural Genérico",Factores!$G$65,IF($C9="Gas de Pozo de Cupiagua",Factores!$G$66,"0")))))))))))</f>
        <v>0</v>
      </c>
      <c r="J9" s="148">
        <f t="shared" si="2"/>
        <v>0</v>
      </c>
      <c r="K9" s="148">
        <f t="shared" si="3"/>
        <v>0</v>
      </c>
      <c r="L9" s="148">
        <f t="shared" si="4"/>
        <v>0</v>
      </c>
      <c r="M9" s="125"/>
    </row>
    <row r="10">
      <c r="B10" s="146">
        <v>7.0</v>
      </c>
      <c r="C10" s="150"/>
      <c r="D10" s="119"/>
      <c r="E10" s="148" t="str">
        <f>IF($C10="Biogas Genérico",Factores!$D$56,IF($C10="Coke Gas Genérico",Factores!$D$57,IF($C10="Gas Natural Cusiana",Factores!$D$58,IF($C10="Gas Natural Guajira",Factores!$D$59,IF($C10="Gas Natural Guepaje",Factores!$D$60,IF($C10="Gas Natural Neiva - Huila",Factores!$D$61,IF($C10="Gas Natural Opon Payoa",Factores!$D$62,IF($C10="Gas Cupiagua",Factores!$D$63,IF($C10="Gas La Creciente",Factores!$D$64,IF($C10="Gas Natural Genérico",Factores!$D$65,IF($C10="Gas de Pozo de Cupiagua",Factores!$D$66,"0")))))))))))</f>
        <v>0</v>
      </c>
      <c r="F10" s="148">
        <f t="shared" si="1"/>
        <v>0</v>
      </c>
      <c r="G10" s="148" t="str">
        <f>IF($C10="Biogas Genérico",Factores!$E$56,IF($C10="Coke Gas Genérico",Factores!$E$57,IF($C10="Gas Natural Cusiana",Factores!$E$58,IF($C10="Gas Natural Guajira",Factores!$E$59,IF($C10="Gas Natural Guepaje",Factores!$E$60,IF($C10="Gas Natural Neiva - Huila",Factores!$E$61,IF($C10="Gas Natural Opon Payoa",Factores!$E$62,IF($C10="Gas Cupiagua",Factores!$E$63,IF($C10="Gas La Creciente",Factores!$E$64,IF($C10="Gas Natural Genérico",Factores!$E$65,IF($C10="Gas de Pozo de Cupiagua",Factores!$E$66,"0")))))))))))</f>
        <v>0</v>
      </c>
      <c r="H10" s="148" t="str">
        <f>IF($C10="Biogas Genérico",Factores!$F$56,IF($C10="Coke Gas Genérico",Factores!$F$57,IF($C10="Gas Natural Cusiana",Factores!$F$58,IF($C10="Gas Natural Guajira",Factores!$F$59,IF($C10="Gas Natural Guepaje",Factores!$F$60,IF($C10="Gas Natural Neiva - Huila",Factores!$F$61,IF($C10="Gas Natural Opon Payoa",Factores!$F$62,IF($C10="Gas Cupiagua",Factores!$F$63,IF($C10="Gas La Creciente",Factores!$F$64,IF($C10="Gas Natural Genérico",Factores!$F$65,IF($C10="Gas de Pozo de Cupiagua",Factores!$F$66,"0")))))))))))</f>
        <v>0</v>
      </c>
      <c r="I10" s="148" t="str">
        <f>IF($C10="Biogas Genérico",Factores!$G$56,IF($C10="Coke Gas Genérico",Factores!$G$57,IF($C10="Gas Natural Cusiana",Factores!$G$58,IF($C10="Gas Natural Guajira",Factores!$G$59,IF($C10="Gas Natural Guepaje",Factores!$G$60,IF($C10="Gas Natural Neiva - Huila",Factores!$G$61,IF($C10="Gas Natural Opon Payoa",Factores!$G$62,IF($C10="Gas Cupiagua",Factores!$G$63,IF($C10="Gas La Creciente",Factores!$G$64,IF($C10="Gas Natural Genérico",Factores!$G$65,IF($C10="Gas de Pozo de Cupiagua",Factores!$G$66,"0")))))))))))</f>
        <v>0</v>
      </c>
      <c r="J10" s="148">
        <f t="shared" si="2"/>
        <v>0</v>
      </c>
      <c r="K10" s="148">
        <f t="shared" si="3"/>
        <v>0</v>
      </c>
      <c r="L10" s="148">
        <f t="shared" si="4"/>
        <v>0</v>
      </c>
      <c r="M10" s="125"/>
    </row>
    <row r="11">
      <c r="B11" s="146">
        <v>8.0</v>
      </c>
      <c r="C11" s="150"/>
      <c r="D11" s="119"/>
      <c r="E11" s="148" t="str">
        <f>IF($C11="Biogas Genérico",Factores!$D$56,IF($C11="Coke Gas Genérico",Factores!$D$57,IF($C11="Gas Natural Cusiana",Factores!$D$58,IF($C11="Gas Natural Guajira",Factores!$D$59,IF($C11="Gas Natural Guepaje",Factores!$D$60,IF($C11="Gas Natural Neiva - Huila",Factores!$D$61,IF($C11="Gas Natural Opon Payoa",Factores!$D$62,IF($C11="Gas Cupiagua",Factores!$D$63,IF($C11="Gas La Creciente",Factores!$D$64,IF($C11="Gas Natural Genérico",Factores!$D$65,IF($C11="Gas de Pozo de Cupiagua",Factores!$D$66,"0")))))))))))</f>
        <v>0</v>
      </c>
      <c r="F11" s="148">
        <f t="shared" si="1"/>
        <v>0</v>
      </c>
      <c r="G11" s="148" t="str">
        <f>IF($C11="Biogas Genérico",Factores!$E$56,IF($C11="Coke Gas Genérico",Factores!$E$57,IF($C11="Gas Natural Cusiana",Factores!$E$58,IF($C11="Gas Natural Guajira",Factores!$E$59,IF($C11="Gas Natural Guepaje",Factores!$E$60,IF($C11="Gas Natural Neiva - Huila",Factores!$E$61,IF($C11="Gas Natural Opon Payoa",Factores!$E$62,IF($C11="Gas Cupiagua",Factores!$E$63,IF($C11="Gas La Creciente",Factores!$E$64,IF($C11="Gas Natural Genérico",Factores!$E$65,IF($C11="Gas de Pozo de Cupiagua",Factores!$E$66,"0")))))))))))</f>
        <v>0</v>
      </c>
      <c r="H11" s="148" t="str">
        <f>IF($C11="Biogas Genérico",Factores!$F$56,IF($C11="Coke Gas Genérico",Factores!$F$57,IF($C11="Gas Natural Cusiana",Factores!$F$58,IF($C11="Gas Natural Guajira",Factores!$F$59,IF($C11="Gas Natural Guepaje",Factores!$F$60,IF($C11="Gas Natural Neiva - Huila",Factores!$F$61,IF($C11="Gas Natural Opon Payoa",Factores!$F$62,IF($C11="Gas Cupiagua",Factores!$F$63,IF($C11="Gas La Creciente",Factores!$F$64,IF($C11="Gas Natural Genérico",Factores!$F$65,IF($C11="Gas de Pozo de Cupiagua",Factores!$F$66,"0")))))))))))</f>
        <v>0</v>
      </c>
      <c r="I11" s="148" t="str">
        <f>IF($C11="Biogas Genérico",Factores!$G$56,IF($C11="Coke Gas Genérico",Factores!$G$57,IF($C11="Gas Natural Cusiana",Factores!$G$58,IF($C11="Gas Natural Guajira",Factores!$G$59,IF($C11="Gas Natural Guepaje",Factores!$G$60,IF($C11="Gas Natural Neiva - Huila",Factores!$G$61,IF($C11="Gas Natural Opon Payoa",Factores!$G$62,IF($C11="Gas Cupiagua",Factores!$G$63,IF($C11="Gas La Creciente",Factores!$G$64,IF($C11="Gas Natural Genérico",Factores!$G$65,IF($C11="Gas de Pozo de Cupiagua",Factores!$G$66,"0")))))))))))</f>
        <v>0</v>
      </c>
      <c r="J11" s="148">
        <f t="shared" si="2"/>
        <v>0</v>
      </c>
      <c r="K11" s="148">
        <f t="shared" si="3"/>
        <v>0</v>
      </c>
      <c r="L11" s="148">
        <f t="shared" si="4"/>
        <v>0</v>
      </c>
      <c r="M11" s="125"/>
    </row>
    <row r="12">
      <c r="B12" s="146">
        <v>9.0</v>
      </c>
      <c r="C12" s="150"/>
      <c r="D12" s="119"/>
      <c r="E12" s="148" t="str">
        <f>IF($C12="Biogas Genérico",Factores!$D$56,IF($C12="Coke Gas Genérico",Factores!$D$57,IF($C12="Gas Natural Cusiana",Factores!$D$58,IF($C12="Gas Natural Guajira",Factores!$D$59,IF($C12="Gas Natural Guepaje",Factores!$D$60,IF($C12="Gas Natural Neiva - Huila",Factores!$D$61,IF($C12="Gas Natural Opon Payoa",Factores!$D$62,IF($C12="Gas Cupiagua",Factores!$D$63,IF($C12="Gas La Creciente",Factores!$D$64,IF($C12="Gas Natural Genérico",Factores!$D$65,IF($C12="Gas de Pozo de Cupiagua",Factores!$D$66,"0")))))))))))</f>
        <v>0</v>
      </c>
      <c r="F12" s="148">
        <f t="shared" si="1"/>
        <v>0</v>
      </c>
      <c r="G12" s="148" t="str">
        <f>IF($C12="Biogas Genérico",Factores!$E$56,IF($C12="Coke Gas Genérico",Factores!$E$57,IF($C12="Gas Natural Cusiana",Factores!$E$58,IF($C12="Gas Natural Guajira",Factores!$E$59,IF($C12="Gas Natural Guepaje",Factores!$E$60,IF($C12="Gas Natural Neiva - Huila",Factores!$E$61,IF($C12="Gas Natural Opon Payoa",Factores!$E$62,IF($C12="Gas Cupiagua",Factores!$E$63,IF($C12="Gas La Creciente",Factores!$E$64,IF($C12="Gas Natural Genérico",Factores!$E$65,IF($C12="Gas de Pozo de Cupiagua",Factores!$E$66,"0")))))))))))</f>
        <v>0</v>
      </c>
      <c r="H12" s="148" t="str">
        <f>IF($C12="Biogas Genérico",Factores!$F$56,IF($C12="Coke Gas Genérico",Factores!$F$57,IF($C12="Gas Natural Cusiana",Factores!$F$58,IF($C12="Gas Natural Guajira",Factores!$F$59,IF($C12="Gas Natural Guepaje",Factores!$F$60,IF($C12="Gas Natural Neiva - Huila",Factores!$F$61,IF($C12="Gas Natural Opon Payoa",Factores!$F$62,IF($C12="Gas Cupiagua",Factores!$F$63,IF($C12="Gas La Creciente",Factores!$F$64,IF($C12="Gas Natural Genérico",Factores!$F$65,IF($C12="Gas de Pozo de Cupiagua",Factores!$F$66,"0")))))))))))</f>
        <v>0</v>
      </c>
      <c r="I12" s="148" t="str">
        <f>IF($C12="Biogas Genérico",Factores!$G$56,IF($C12="Coke Gas Genérico",Factores!$G$57,IF($C12="Gas Natural Cusiana",Factores!$G$58,IF($C12="Gas Natural Guajira",Factores!$G$59,IF($C12="Gas Natural Guepaje",Factores!$G$60,IF($C12="Gas Natural Neiva - Huila",Factores!$G$61,IF($C12="Gas Natural Opon Payoa",Factores!$G$62,IF($C12="Gas Cupiagua",Factores!$G$63,IF($C12="Gas La Creciente",Factores!$G$64,IF($C12="Gas Natural Genérico",Factores!$G$65,IF($C12="Gas de Pozo de Cupiagua",Factores!$G$66,"0")))))))))))</f>
        <v>0</v>
      </c>
      <c r="J12" s="148">
        <f t="shared" si="2"/>
        <v>0</v>
      </c>
      <c r="K12" s="148">
        <f t="shared" si="3"/>
        <v>0</v>
      </c>
      <c r="L12" s="148">
        <f t="shared" si="4"/>
        <v>0</v>
      </c>
      <c r="M12" s="125"/>
    </row>
    <row r="13">
      <c r="B13" s="146">
        <v>10.0</v>
      </c>
      <c r="C13" s="150"/>
      <c r="D13" s="119"/>
      <c r="E13" s="148" t="str">
        <f>IF($C13="Biogas Genérico",Factores!$D$56,IF($C13="Coke Gas Genérico",Factores!$D$57,IF($C13="Gas Natural Cusiana",Factores!$D$58,IF($C13="Gas Natural Guajira",Factores!$D$59,IF($C13="Gas Natural Guepaje",Factores!$D$60,IF($C13="Gas Natural Neiva - Huila",Factores!$D$61,IF($C13="Gas Natural Opon Payoa",Factores!$D$62,IF($C13="Gas Cupiagua",Factores!$D$63,IF($C13="Gas La Creciente",Factores!$D$64,IF($C13="Gas Natural Genérico",Factores!$D$65,IF($C13="Gas de Pozo de Cupiagua",Factores!$D$66,"0")))))))))))</f>
        <v>0</v>
      </c>
      <c r="F13" s="148">
        <f t="shared" si="1"/>
        <v>0</v>
      </c>
      <c r="G13" s="148" t="str">
        <f>IF($C13="Biogas Genérico",Factores!$E$56,IF($C13="Coke Gas Genérico",Factores!$E$57,IF($C13="Gas Natural Cusiana",Factores!$E$58,IF($C13="Gas Natural Guajira",Factores!$E$59,IF($C13="Gas Natural Guepaje",Factores!$E$60,IF($C13="Gas Natural Neiva - Huila",Factores!$E$61,IF($C13="Gas Natural Opon Payoa",Factores!$E$62,IF($C13="Gas Cupiagua",Factores!$E$63,IF($C13="Gas La Creciente",Factores!$E$64,IF($C13="Gas Natural Genérico",Factores!$E$65,IF($C13="Gas de Pozo de Cupiagua",Factores!$E$66,"0")))))))))))</f>
        <v>0</v>
      </c>
      <c r="H13" s="148" t="str">
        <f>IF($C13="Biogas Genérico",Factores!$F$56,IF($C13="Coke Gas Genérico",Factores!$F$57,IF($C13="Gas Natural Cusiana",Factores!$F$58,IF($C13="Gas Natural Guajira",Factores!$F$59,IF($C13="Gas Natural Guepaje",Factores!$F$60,IF($C13="Gas Natural Neiva - Huila",Factores!$F$61,IF($C13="Gas Natural Opon Payoa",Factores!$F$62,IF($C13="Gas Cupiagua",Factores!$F$63,IF($C13="Gas La Creciente",Factores!$F$64,IF($C13="Gas Natural Genérico",Factores!$F$65,IF($C13="Gas de Pozo de Cupiagua",Factores!$F$66,"0")))))))))))</f>
        <v>0</v>
      </c>
      <c r="I13" s="148" t="str">
        <f>IF($C13="Biogas Genérico",Factores!$G$56,IF($C13="Coke Gas Genérico",Factores!$G$57,IF($C13="Gas Natural Cusiana",Factores!$G$58,IF($C13="Gas Natural Guajira",Factores!$G$59,IF($C13="Gas Natural Guepaje",Factores!$G$60,IF($C13="Gas Natural Neiva - Huila",Factores!$G$61,IF($C13="Gas Natural Opon Payoa",Factores!$G$62,IF($C13="Gas Cupiagua",Factores!$G$63,IF($C13="Gas La Creciente",Factores!$G$64,IF($C13="Gas Natural Genérico",Factores!$G$65,IF($C13="Gas de Pozo de Cupiagua",Factores!$G$66,"0")))))))))))</f>
        <v>0</v>
      </c>
      <c r="J13" s="148">
        <f t="shared" si="2"/>
        <v>0</v>
      </c>
      <c r="K13" s="148">
        <f t="shared" si="3"/>
        <v>0</v>
      </c>
      <c r="L13" s="148">
        <f t="shared" si="4"/>
        <v>0</v>
      </c>
      <c r="M13" s="125"/>
    </row>
    <row r="14">
      <c r="B14" s="146">
        <v>11.0</v>
      </c>
      <c r="C14" s="150"/>
      <c r="D14" s="119"/>
      <c r="E14" s="148" t="str">
        <f>IF($C14="Biogas Genérico",Factores!$D$56,IF($C14="Coke Gas Genérico",Factores!$D$57,IF($C14="Gas Natural Cusiana",Factores!$D$58,IF($C14="Gas Natural Guajira",Factores!$D$59,IF($C14="Gas Natural Guepaje",Factores!$D$60,IF($C14="Gas Natural Neiva - Huila",Factores!$D$61,IF($C14="Gas Natural Opon Payoa",Factores!$D$62,IF($C14="Gas Cupiagua",Factores!$D$63,IF($C14="Gas La Creciente",Factores!$D$64,IF($C14="Gas Natural Genérico",Factores!$D$65,IF($C14="Gas de Pozo de Cupiagua",Factores!$D$66,"0")))))))))))</f>
        <v>0</v>
      </c>
      <c r="F14" s="148">
        <f t="shared" si="1"/>
        <v>0</v>
      </c>
      <c r="G14" s="148" t="str">
        <f>IF($C14="Biogas Genérico",Factores!$E$56,IF($C14="Coke Gas Genérico",Factores!$E$57,IF($C14="Gas Natural Cusiana",Factores!$E$58,IF($C14="Gas Natural Guajira",Factores!$E$59,IF($C14="Gas Natural Guepaje",Factores!$E$60,IF($C14="Gas Natural Neiva - Huila",Factores!$E$61,IF($C14="Gas Natural Opon Payoa",Factores!$E$62,IF($C14="Gas Cupiagua",Factores!$E$63,IF($C14="Gas La Creciente",Factores!$E$64,IF($C14="Gas Natural Genérico",Factores!$E$65,IF($C14="Gas de Pozo de Cupiagua",Factores!$E$66,"0")))))))))))</f>
        <v>0</v>
      </c>
      <c r="H14" s="148" t="str">
        <f>IF($C14="Biogas Genérico",Factores!$F$56,IF($C14="Coke Gas Genérico",Factores!$F$57,IF($C14="Gas Natural Cusiana",Factores!$F$58,IF($C14="Gas Natural Guajira",Factores!$F$59,IF($C14="Gas Natural Guepaje",Factores!$F$60,IF($C14="Gas Natural Neiva - Huila",Factores!$F$61,IF($C14="Gas Natural Opon Payoa",Factores!$F$62,IF($C14="Gas Cupiagua",Factores!$F$63,IF($C14="Gas La Creciente",Factores!$F$64,IF($C14="Gas Natural Genérico",Factores!$F$65,IF($C14="Gas de Pozo de Cupiagua",Factores!$F$66,"0")))))))))))</f>
        <v>0</v>
      </c>
      <c r="I14" s="148" t="str">
        <f>IF($C14="Biogas Genérico",Factores!$G$56,IF($C14="Coke Gas Genérico",Factores!$G$57,IF($C14="Gas Natural Cusiana",Factores!$G$58,IF($C14="Gas Natural Guajira",Factores!$G$59,IF($C14="Gas Natural Guepaje",Factores!$G$60,IF($C14="Gas Natural Neiva - Huila",Factores!$G$61,IF($C14="Gas Natural Opon Payoa",Factores!$G$62,IF($C14="Gas Cupiagua",Factores!$G$63,IF($C14="Gas La Creciente",Factores!$G$64,IF($C14="Gas Natural Genérico",Factores!$G$65,IF($C14="Gas de Pozo de Cupiagua",Factores!$G$66,"0")))))))))))</f>
        <v>0</v>
      </c>
      <c r="J14" s="148">
        <f t="shared" si="2"/>
        <v>0</v>
      </c>
      <c r="K14" s="148">
        <f t="shared" si="3"/>
        <v>0</v>
      </c>
      <c r="L14" s="148">
        <f t="shared" si="4"/>
        <v>0</v>
      </c>
      <c r="M14" s="129"/>
    </row>
    <row r="15">
      <c r="D15" s="151"/>
      <c r="E15" s="151"/>
      <c r="F15" s="151"/>
      <c r="G15" s="151"/>
      <c r="H15" s="151"/>
      <c r="I15" s="151"/>
      <c r="J15" s="128">
        <f t="shared" ref="J15:L15" si="5">SUM(J4:J14)</f>
        <v>96.39379273</v>
      </c>
      <c r="K15" s="128">
        <f t="shared" si="5"/>
        <v>0.001701634</v>
      </c>
      <c r="L15" s="128">
        <f t="shared" si="5"/>
        <v>0.0001701634</v>
      </c>
      <c r="M15" s="151"/>
    </row>
    <row r="18">
      <c r="B18" s="97" t="s">
        <v>203</v>
      </c>
      <c r="C18" s="98"/>
      <c r="D18" s="98"/>
      <c r="E18" s="98"/>
      <c r="F18" s="98"/>
      <c r="G18" s="98"/>
      <c r="H18" s="98"/>
      <c r="I18" s="98"/>
      <c r="J18" s="98"/>
      <c r="K18" s="98"/>
      <c r="L18" s="98"/>
      <c r="M18" s="98"/>
    </row>
    <row r="20">
      <c r="B20" s="99" t="s">
        <v>177</v>
      </c>
      <c r="C20" s="99" t="s">
        <v>178</v>
      </c>
      <c r="D20" s="99" t="s">
        <v>204</v>
      </c>
      <c r="E20" s="99" t="s">
        <v>202</v>
      </c>
      <c r="F20" s="99" t="s">
        <v>184</v>
      </c>
      <c r="G20" s="99" t="s">
        <v>95</v>
      </c>
      <c r="H20" s="99" t="s">
        <v>96</v>
      </c>
      <c r="I20" s="99" t="s">
        <v>118</v>
      </c>
      <c r="J20" s="99" t="s">
        <v>186</v>
      </c>
      <c r="K20" s="99" t="s">
        <v>187</v>
      </c>
      <c r="L20" s="99" t="s">
        <v>188</v>
      </c>
      <c r="M20" s="99" t="s">
        <v>190</v>
      </c>
    </row>
    <row r="21" ht="15.0" customHeight="1">
      <c r="B21" s="146">
        <v>1.0</v>
      </c>
      <c r="C21" s="147" t="s">
        <v>150</v>
      </c>
      <c r="D21" s="127">
        <v>44.0</v>
      </c>
      <c r="E21" s="148">
        <f>IF($C21="Biogas Genérico",Factores!$D$56,IF($C21="Coke Gas Genérico",Factores!$D$57,IF($C21="Gas Natural Cusiana",Factores!$D$58,IF($C21="Gas Natural Guajira",Factores!$D$59,IF($C21="Gas Natural Guepaje",Factores!$D$60,IF($C21="Gas Natural Neiva - Huila",Factores!$D$61,IF($C21="Gas Opon Payoa",Factores!$D$62,IF($C21="Gas Cupiagua",Factores!$D$63,IF($C21="Gas La Creciente",Factores!$D$64,IF($C21="Gas Natural Genérico",Factores!$D$65,IF($C21="Gas de Pozo Cupiagua",Factores!$D$66,"0")))))))))))</f>
        <v>38.6735</v>
      </c>
      <c r="F21" s="148">
        <f t="shared" ref="F21:F31" si="6">(D21*E21)/1000000</f>
        <v>0.001701634</v>
      </c>
      <c r="G21" s="148">
        <f>IF($C21="Biogas Genérico",Factores!$E$56,IF($C21="Coke Gas Genérico",Factores!$E$57,IF($C21="Gas Natural Cusiana",Factores!$E$58,IF($C21="Gas Natural Guajira",Factores!$E$59,IF($C21="Gas Natural Guepaje",Factores!$E$60,IF($C21="Gas Natural Neiva - Huila",Factores!$E$61,IF($C21="Gas Opon Payoa",Factores!$E$62,IF($C21="Gas Cupiagua",Factores!$E$63,IF($C21="Gas La Creciente",Factores!$E$64,IF($C21="Gas Natural Genérico",Factores!$E$65,IF($C21="Gas de Pozo Cupiagua",Factores!$E$66,"0")))))))))))</f>
        <v>56647.7825</v>
      </c>
      <c r="H21" s="148">
        <f>IF($C21="Biogas Genérico",Factores!$F$56,IF($C21="Coke Gas Genérico",Factores!$F$57,IF($C21="Gas Natural Cusiana",Factores!$F$58,IF($C21="Gas Natural Guajira",Factores!$F$59,IF($C21="Gas Natural Guepaje",Factores!$F$60,IF($C21="Gas Natural Neiva - Huila",Factores!$F$61,IF($C21="Gas Opon Payoa",Factores!$F$62,IF($C21="Gas Cupiagua",Factores!$F$63,IF($C21="Gas La Creciente",Factores!$F$64,IF($C21="Gas Natural Genérico",Factores!$F$65,IF($C21="Gas de Pozo Cupiagua",Factores!$F$66,"0")))))))))))</f>
        <v>1</v>
      </c>
      <c r="I21" s="148">
        <f>IF($C21="Biogas Genérico",Factores!$H$56,IF($C21="Coke Gas Genérico",Factores!$H$57,IF($C21="Gas Natural Cusiana",Factores!$H$58,IF($C21="Gas Natural Guajira",Factores!$H$59,IF($C21="Gas Natural Guepaje",Factores!$H$60,IF($C21="Gas Natural Neiva - Huila",Factores!$H$61,IF($C21="Gas Opon Payoa",Factores!$H$62,IF($C21="Gas Cupiagua",Factores!$H$63,IF($C21="Gas La Creciente",Factores!$H$64,IF($C21="Gas Natural Genérico",Factores!$H$65,IF($C21="Gas de Pozo Cupiagua",Factores!$H$66,"0")))))))))))</f>
        <v>3</v>
      </c>
      <c r="J21" s="148">
        <f t="shared" ref="J21:J31" si="7">$F21*$G21</f>
        <v>96.39379273</v>
      </c>
      <c r="K21" s="148">
        <f t="shared" ref="K21:K31" si="8">$F21*$H21</f>
        <v>0.001701634</v>
      </c>
      <c r="L21" s="148">
        <f t="shared" ref="L21:L31" si="9">$F21*$I21</f>
        <v>0.005104902</v>
      </c>
      <c r="M21" s="149">
        <f>SUM(J32,K32,L32)/1000</f>
        <v>0.09640059926</v>
      </c>
    </row>
    <row r="22" ht="15.0" customHeight="1">
      <c r="B22" s="146">
        <v>2.0</v>
      </c>
      <c r="C22" s="150"/>
      <c r="D22" s="119"/>
      <c r="E22" s="148" t="str">
        <f>IF($C22="Biogas Genérico",Factores!$D$56,IF($C22="Coke Gas Genérico",Factores!$D$57,IF($C22="Gas Natural Cusiana",Factores!$D$58,IF($C22="Gas Natural Guajira",Factores!$D$59,IF($C22="Gas Natural Guepaje",Factores!$D$60,IF($C22="Gas Natural Neiva - Huila",Factores!$D$61,IF($C22="Gas Opon Payoa",Factores!$D$62,IF($C22="Gas Cupiagua",Factores!$D$63,IF($C22="Gas La Creciente",Factores!$D$64,IF($C22="Gas Natural Genérico",Factores!$D$65,IF($C22="Gas de Pozo Cupiagua",Factores!$D$66,"0")))))))))))</f>
        <v>0</v>
      </c>
      <c r="F22" s="148">
        <f t="shared" si="6"/>
        <v>0</v>
      </c>
      <c r="G22" s="148" t="str">
        <f>IF($C22="Biogas Genérico",Factores!$E$56,IF($C22="Coke Gas Genérico",Factores!$E$57,IF($C22="Gas Natural Cusiana",Factores!$E$58,IF($C22="Gas Natural Guajira",Factores!$E$59,IF($C22="Gas Natural Guepaje",Factores!$E$60,IF($C22="Gas Natural Neiva - Huila",Factores!$E$61,IF($C22="Gas Opon Payoa",Factores!$E$62,IF($C22="Gas Cupiagua",Factores!$E$63,IF($C22="Gas La Creciente",Factores!$E$64,IF($C22="Gas Natural Genérico",Factores!$E$65,IF($C22="Gas de Pozo Cupiagua",Factores!$E$66,"0")))))))))))</f>
        <v>0</v>
      </c>
      <c r="H22" s="148" t="str">
        <f>IF($C22="Biogas Genérico",Factores!$F$56,IF($C22="Coke Gas Genérico",Factores!$F$57,IF($C22="Gas Natural Cusiana",Factores!$F$58,IF($C22="Gas Natural Guajira",Factores!$F$59,IF($C22="Gas Natural Guepaje",Factores!$F$60,IF($C22="Gas Natural Neiva - Huila",Factores!$F$61,IF($C22="Gas Opon Payoa",Factores!$F$62,IF($C22="Gas Cupiagua",Factores!$F$63,IF($C22="Gas La Creciente",Factores!$F$64,IF($C22="Gas Natural Genérico",Factores!$F$65,IF($C22="Gas de Pozo Cupiagua",Factores!$F$66,"0")))))))))))</f>
        <v>0</v>
      </c>
      <c r="I22" s="148" t="str">
        <f>IF($C22="Biogas Genérico",Factores!$H$56,IF($C22="Coke Gas Genérico",Factores!$H$57,IF($C22="Gas Natural Cusiana",Factores!$H$58,IF($C22="Gas Natural Guajira",Factores!$H$59,IF($C22="Gas Natural Guepaje",Factores!$H$60,IF($C22="Gas Natural Neiva - Huila",Factores!$H$61,IF($C22="Gas Opon Payoa",Factores!$H$62,IF($C22="Gas Cupiagua",Factores!$H$63,IF($C22="Gas La Creciente",Factores!$H$64,IF($C22="Gas Natural Genérico",Factores!$H$65,IF($C22="Gas de Pozo Cupiagua",Factores!$H$66,"0")))))))))))</f>
        <v>0</v>
      </c>
      <c r="J22" s="148">
        <f t="shared" si="7"/>
        <v>0</v>
      </c>
      <c r="K22" s="148">
        <f t="shared" si="8"/>
        <v>0</v>
      </c>
      <c r="L22" s="148">
        <f t="shared" si="9"/>
        <v>0</v>
      </c>
      <c r="M22" s="125"/>
    </row>
    <row r="23" ht="15.0" customHeight="1">
      <c r="B23" s="146">
        <v>3.0</v>
      </c>
      <c r="C23" s="150"/>
      <c r="D23" s="119"/>
      <c r="E23" s="148" t="str">
        <f>IF($C23="Biogas Genérico",Factores!$D$56,IF($C23="Coke Gas Genérico",Factores!$D$57,IF($C23="Gas Natural Cusiana",Factores!$D$58,IF($C23="Gas Natural Guajira",Factores!$D$59,IF($C23="Gas Natural Guepaje",Factores!$D$60,IF($C23="Gas Natural Neiva - Huila",Factores!$D$61,IF($C23="Gas Opon Payoa",Factores!$D$62,IF($C23="Gas Cupiagua",Factores!$D$63,IF($C23="Gas La Creciente",Factores!$D$64,IF($C23="Gas Natural Genérico",Factores!$D$65,IF($C23="Gas de Pozo Cupiagua",Factores!$D$66,"0")))))))))))</f>
        <v>0</v>
      </c>
      <c r="F23" s="148">
        <f t="shared" si="6"/>
        <v>0</v>
      </c>
      <c r="G23" s="148" t="str">
        <f>IF($C23="Biogas Genérico",Factores!$E$56,IF($C23="Coke Gas Genérico",Factores!$E$57,IF($C23="Gas Natural Cusiana",Factores!$E$58,IF($C23="Gas Natural Guajira",Factores!$E$59,IF($C23="Gas Natural Guepaje",Factores!$E$60,IF($C23="Gas Natural Neiva - Huila",Factores!$E$61,IF($C23="Gas Opon Payoa",Factores!$E$62,IF($C23="Gas Cupiagua",Factores!$E$63,IF($C23="Gas La Creciente",Factores!$E$64,IF($C23="Gas Natural Genérico",Factores!$E$65,IF($C23="Gas de Pozo Cupiagua",Factores!$E$66,"0")))))))))))</f>
        <v>0</v>
      </c>
      <c r="H23" s="148" t="str">
        <f>IF($C23="Biogas Genérico",Factores!$F$56,IF($C23="Coke Gas Genérico",Factores!$F$57,IF($C23="Gas Natural Cusiana",Factores!$F$58,IF($C23="Gas Natural Guajira",Factores!$F$59,IF($C23="Gas Natural Guepaje",Factores!$F$60,IF($C23="Gas Natural Neiva - Huila",Factores!$F$61,IF($C23="Gas Opon Payoa",Factores!$F$62,IF($C23="Gas Cupiagua",Factores!$F$63,IF($C23="Gas La Creciente",Factores!$F$64,IF($C23="Gas Natural Genérico",Factores!$F$65,IF($C23="Gas de Pozo Cupiagua",Factores!$F$66,"0")))))))))))</f>
        <v>0</v>
      </c>
      <c r="I23" s="148" t="str">
        <f>IF($C23="Biogas Genérico",Factores!$H$56,IF($C23="Coke Gas Genérico",Factores!$H$57,IF($C23="Gas Natural Cusiana",Factores!$H$58,IF($C23="Gas Natural Guajira",Factores!$H$59,IF($C23="Gas Natural Guepaje",Factores!$H$60,IF($C23="Gas Natural Neiva - Huila",Factores!$H$61,IF($C23="Gas Opon Payoa",Factores!$H$62,IF($C23="Gas Cupiagua",Factores!$H$63,IF($C23="Gas La Creciente",Factores!$H$64,IF($C23="Gas Natural Genérico",Factores!$H$65,IF($C23="Gas de Pozo Cupiagua",Factores!$H$66,"0")))))))))))</f>
        <v>0</v>
      </c>
      <c r="J23" s="148">
        <f t="shared" si="7"/>
        <v>0</v>
      </c>
      <c r="K23" s="148">
        <f t="shared" si="8"/>
        <v>0</v>
      </c>
      <c r="L23" s="148">
        <f t="shared" si="9"/>
        <v>0</v>
      </c>
      <c r="M23" s="125"/>
    </row>
    <row r="24" ht="15.0" customHeight="1">
      <c r="B24" s="146">
        <v>4.0</v>
      </c>
      <c r="C24" s="150"/>
      <c r="D24" s="119"/>
      <c r="E24" s="148" t="str">
        <f>IF($C24="Biogas Genérico",Factores!$D$56,IF($C24="Coke Gas Genérico",Factores!$D$57,IF($C24="Gas Natural Cusiana",Factores!$D$58,IF($C24="Gas Natural Guajira",Factores!$D$59,IF($C24="Gas Natural Guepaje",Factores!$D$60,IF($C24="Gas Natural Neiva - Huila",Factores!$D$61,IF($C24="Gas Opon Payoa",Factores!$D$62,IF($C24="Gas Cupiagua",Factores!$D$63,IF($C24="Gas La Creciente",Factores!$D$64,IF($C24="Gas Natural Genérico",Factores!$D$65,IF($C24="Gas de Pozo Cupiagua",Factores!$D$66,"0")))))))))))</f>
        <v>0</v>
      </c>
      <c r="F24" s="148">
        <f t="shared" si="6"/>
        <v>0</v>
      </c>
      <c r="G24" s="148" t="str">
        <f>IF($C24="Biogas Genérico",Factores!$E$56,IF($C24="Coke Gas Genérico",Factores!$E$57,IF($C24="Gas Natural Cusiana",Factores!$E$58,IF($C24="Gas Natural Guajira",Factores!$E$59,IF($C24="Gas Natural Guepaje",Factores!$E$60,IF($C24="Gas Natural Neiva - Huila",Factores!$E$61,IF($C24="Gas Opon Payoa",Factores!$E$62,IF($C24="Gas Cupiagua",Factores!$E$63,IF($C24="Gas La Creciente",Factores!$E$64,IF($C24="Gas Natural Genérico",Factores!$E$65,IF($C24="Gas de Pozo Cupiagua",Factores!$E$66,"0")))))))))))</f>
        <v>0</v>
      </c>
      <c r="H24" s="148" t="str">
        <f>IF($C24="Biogas Genérico",Factores!$F$56,IF($C24="Coke Gas Genérico",Factores!$F$57,IF($C24="Gas Natural Cusiana",Factores!$F$58,IF($C24="Gas Natural Guajira",Factores!$F$59,IF($C24="Gas Natural Guepaje",Factores!$F$60,IF($C24="Gas Natural Neiva - Huila",Factores!$F$61,IF($C24="Gas Opon Payoa",Factores!$F$62,IF($C24="Gas Cupiagua",Factores!$F$63,IF($C24="Gas La Creciente",Factores!$F$64,IF($C24="Gas Natural Genérico",Factores!$F$65,IF($C24="Gas de Pozo Cupiagua",Factores!$F$66,"0")))))))))))</f>
        <v>0</v>
      </c>
      <c r="I24" s="148" t="str">
        <f>IF($C24="Biogas Genérico",Factores!$H$56,IF($C24="Coke Gas Genérico",Factores!$H$57,IF($C24="Gas Natural Cusiana",Factores!$H$58,IF($C24="Gas Natural Guajira",Factores!$H$59,IF($C24="Gas Natural Guepaje",Factores!$H$60,IF($C24="Gas Natural Neiva - Huila",Factores!$H$61,IF($C24="Gas Opon Payoa",Factores!$H$62,IF($C24="Gas Cupiagua",Factores!$H$63,IF($C24="Gas La Creciente",Factores!$H$64,IF($C24="Gas Natural Genérico",Factores!$H$65,IF($C24="Gas de Pozo Cupiagua",Factores!$H$66,"0")))))))))))</f>
        <v>0</v>
      </c>
      <c r="J24" s="148">
        <f t="shared" si="7"/>
        <v>0</v>
      </c>
      <c r="K24" s="148">
        <f t="shared" si="8"/>
        <v>0</v>
      </c>
      <c r="L24" s="148">
        <f t="shared" si="9"/>
        <v>0</v>
      </c>
      <c r="M24" s="125"/>
    </row>
    <row r="25" ht="15.0" customHeight="1">
      <c r="B25" s="146">
        <v>5.0</v>
      </c>
      <c r="C25" s="150"/>
      <c r="D25" s="119"/>
      <c r="E25" s="148" t="str">
        <f>IF($C25="Biogas Genérico",Factores!$D$56,IF($C25="Coke Gas Genérico",Factores!$D$57,IF($C25="Gas Natural Cusiana",Factores!$D$58,IF($C25="Gas Natural Guajira",Factores!$D$59,IF($C25="Gas Natural Guepaje",Factores!$D$60,IF($C25="Gas Natural Neiva - Huila",Factores!$D$61,IF($C25="Gas Opon Payoa",Factores!$D$62,IF($C25="Gas Cupiagua",Factores!$D$63,IF($C25="Gas La Creciente",Factores!$D$64,IF($C25="Gas Natural Genérico",Factores!$D$65,IF($C25="Gas de Pozo Cupiagua",Factores!$D$66,"0")))))))))))</f>
        <v>0</v>
      </c>
      <c r="F25" s="148">
        <f t="shared" si="6"/>
        <v>0</v>
      </c>
      <c r="G25" s="148" t="str">
        <f>IF($C25="Biogas Genérico",Factores!$E$56,IF($C25="Coke Gas Genérico",Factores!$E$57,IF($C25="Gas Natural Cusiana",Factores!$E$58,IF($C25="Gas Natural Guajira",Factores!$E$59,IF($C25="Gas Natural Guepaje",Factores!$E$60,IF($C25="Gas Natural Neiva - Huila",Factores!$E$61,IF($C25="Gas Opon Payoa",Factores!$E$62,IF($C25="Gas Cupiagua",Factores!$E$63,IF($C25="Gas La Creciente",Factores!$E$64,IF($C25="Gas Natural Genérico",Factores!$E$65,IF($C25="Gas de Pozo Cupiagua",Factores!$E$66,"0")))))))))))</f>
        <v>0</v>
      </c>
      <c r="H25" s="148" t="str">
        <f>IF($C25="Biogas Genérico",Factores!$F$56,IF($C25="Coke Gas Genérico",Factores!$F$57,IF($C25="Gas Natural Cusiana",Factores!$F$58,IF($C25="Gas Natural Guajira",Factores!$F$59,IF($C25="Gas Natural Guepaje",Factores!$F$60,IF($C25="Gas Natural Neiva - Huila",Factores!$F$61,IF($C25="Gas Opon Payoa",Factores!$F$62,IF($C25="Gas Cupiagua",Factores!$F$63,IF($C25="Gas La Creciente",Factores!$F$64,IF($C25="Gas Natural Genérico",Factores!$F$65,IF($C25="Gas de Pozo Cupiagua",Factores!$F$66,"0")))))))))))</f>
        <v>0</v>
      </c>
      <c r="I25" s="148" t="str">
        <f>IF($C25="Biogas Genérico",Factores!$H$56,IF($C25="Coke Gas Genérico",Factores!$H$57,IF($C25="Gas Natural Cusiana",Factores!$H$58,IF($C25="Gas Natural Guajira",Factores!$H$59,IF($C25="Gas Natural Guepaje",Factores!$H$60,IF($C25="Gas Natural Neiva - Huila",Factores!$H$61,IF($C25="Gas Opon Payoa",Factores!$H$62,IF($C25="Gas Cupiagua",Factores!$H$63,IF($C25="Gas La Creciente",Factores!$H$64,IF($C25="Gas Natural Genérico",Factores!$H$65,IF($C25="Gas de Pozo Cupiagua",Factores!$H$66,"0")))))))))))</f>
        <v>0</v>
      </c>
      <c r="J25" s="148">
        <f t="shared" si="7"/>
        <v>0</v>
      </c>
      <c r="K25" s="148">
        <f t="shared" si="8"/>
        <v>0</v>
      </c>
      <c r="L25" s="148">
        <f t="shared" si="9"/>
        <v>0</v>
      </c>
      <c r="M25" s="125"/>
    </row>
    <row r="26" ht="15.0" customHeight="1">
      <c r="B26" s="146">
        <v>6.0</v>
      </c>
      <c r="C26" s="150"/>
      <c r="D26" s="119"/>
      <c r="E26" s="148" t="str">
        <f>IF($C26="Biogas Genérico",Factores!$D$56,IF($C26="Coke Gas Genérico",Factores!$D$57,IF($C26="Gas Natural Cusiana",Factores!$D$58,IF($C26="Gas Natural Guajira",Factores!$D$59,IF($C26="Gas Natural Guepaje",Factores!$D$60,IF($C26="Gas Natural Neiva - Huila",Factores!$D$61,IF($C26="Gas Opon Payoa",Factores!$D$62,IF($C26="Gas Cupiagua",Factores!$D$63,IF($C26="Gas La Creciente",Factores!$D$64,IF($C26="Gas Natural Genérico",Factores!$D$65,IF($C26="Gas de Pozo Cupiagua",Factores!$D$66,"0")))))))))))</f>
        <v>0</v>
      </c>
      <c r="F26" s="148">
        <f t="shared" si="6"/>
        <v>0</v>
      </c>
      <c r="G26" s="148" t="str">
        <f>IF($C26="Biogas Genérico",Factores!$E$56,IF($C26="Coke Gas Genérico",Factores!$E$57,IF($C26="Gas Natural Cusiana",Factores!$E$58,IF($C26="Gas Natural Guajira",Factores!$E$59,IF($C26="Gas Natural Guepaje",Factores!$E$60,IF($C26="Gas Natural Neiva - Huila",Factores!$E$61,IF($C26="Gas Opon Payoa",Factores!$E$62,IF($C26="Gas Cupiagua",Factores!$E$63,IF($C26="Gas La Creciente",Factores!$E$64,IF($C26="Gas Natural Genérico",Factores!$E$65,IF($C26="Gas de Pozo Cupiagua",Factores!$E$66,"0")))))))))))</f>
        <v>0</v>
      </c>
      <c r="H26" s="148" t="str">
        <f>IF($C26="Biogas Genérico",Factores!$F$56,IF($C26="Coke Gas Genérico",Factores!$F$57,IF($C26="Gas Natural Cusiana",Factores!$F$58,IF($C26="Gas Natural Guajira",Factores!$F$59,IF($C26="Gas Natural Guepaje",Factores!$F$60,IF($C26="Gas Natural Neiva - Huila",Factores!$F$61,IF($C26="Gas Opon Payoa",Factores!$F$62,IF($C26="Gas Cupiagua",Factores!$F$63,IF($C26="Gas La Creciente",Factores!$F$64,IF($C26="Gas Natural Genérico",Factores!$F$65,IF($C26="Gas de Pozo Cupiagua",Factores!$F$66,"0")))))))))))</f>
        <v>0</v>
      </c>
      <c r="I26" s="148" t="str">
        <f>IF($C26="Biogas Genérico",Factores!$H$56,IF($C26="Coke Gas Genérico",Factores!$H$57,IF($C26="Gas Natural Cusiana",Factores!$H$58,IF($C26="Gas Natural Guajira",Factores!$H$59,IF($C26="Gas Natural Guepaje",Factores!$H$60,IF($C26="Gas Natural Neiva - Huila",Factores!$H$61,IF($C26="Gas Opon Payoa",Factores!$H$62,IF($C26="Gas Cupiagua",Factores!$H$63,IF($C26="Gas La Creciente",Factores!$H$64,IF($C26="Gas Natural Genérico",Factores!$H$65,IF($C26="Gas de Pozo Cupiagua",Factores!$H$66,"0")))))))))))</f>
        <v>0</v>
      </c>
      <c r="J26" s="148">
        <f t="shared" si="7"/>
        <v>0</v>
      </c>
      <c r="K26" s="148">
        <f t="shared" si="8"/>
        <v>0</v>
      </c>
      <c r="L26" s="148">
        <f t="shared" si="9"/>
        <v>0</v>
      </c>
      <c r="M26" s="125"/>
    </row>
    <row r="27" ht="15.0" customHeight="1">
      <c r="B27" s="146">
        <v>7.0</v>
      </c>
      <c r="C27" s="150"/>
      <c r="D27" s="119"/>
      <c r="E27" s="148" t="str">
        <f>IF($C27="Biogas Genérico",Factores!$D$56,IF($C27="Coke Gas Genérico",Factores!$D$57,IF($C27="Gas Natural Cusiana",Factores!$D$58,IF($C27="Gas Natural Guajira",Factores!$D$59,IF($C27="Gas Natural Guepaje",Factores!$D$60,IF($C27="Gas Natural Neiva - Huila",Factores!$D$61,IF($C27="Gas Opon Payoa",Factores!$D$62,IF($C27="Gas Cupiagua",Factores!$D$63,IF($C27="Gas La Creciente",Factores!$D$64,IF($C27="Gas Natural Genérico",Factores!$D$65,IF($C27="Gas de Pozo Cupiagua",Factores!$D$66,"0")))))))))))</f>
        <v>0</v>
      </c>
      <c r="F27" s="148">
        <f t="shared" si="6"/>
        <v>0</v>
      </c>
      <c r="G27" s="148" t="str">
        <f>IF($C27="Biogas Genérico",Factores!$E$56,IF($C27="Coke Gas Genérico",Factores!$E$57,IF($C27="Gas Natural Cusiana",Factores!$E$58,IF($C27="Gas Natural Guajira",Factores!$E$59,IF($C27="Gas Natural Guepaje",Factores!$E$60,IF($C27="Gas Natural Neiva - Huila",Factores!$E$61,IF($C27="Gas Opon Payoa",Factores!$E$62,IF($C27="Gas Cupiagua",Factores!$E$63,IF($C27="Gas La Creciente",Factores!$E$64,IF($C27="Gas Natural Genérico",Factores!$E$65,IF($C27="Gas de Pozo Cupiagua",Factores!$E$66,"0")))))))))))</f>
        <v>0</v>
      </c>
      <c r="H27" s="148" t="str">
        <f>IF($C27="Biogas Genérico",Factores!$F$56,IF($C27="Coke Gas Genérico",Factores!$F$57,IF($C27="Gas Natural Cusiana",Factores!$F$58,IF($C27="Gas Natural Guajira",Factores!$F$59,IF($C27="Gas Natural Guepaje",Factores!$F$60,IF($C27="Gas Natural Neiva - Huila",Factores!$F$61,IF($C27="Gas Opon Payoa",Factores!$F$62,IF($C27="Gas Cupiagua",Factores!$F$63,IF($C27="Gas La Creciente",Factores!$F$64,IF($C27="Gas Natural Genérico",Factores!$F$65,IF($C27="Gas de Pozo Cupiagua",Factores!$F$66,"0")))))))))))</f>
        <v>0</v>
      </c>
      <c r="I27" s="148" t="str">
        <f>IF($C27="Biogas Genérico",Factores!$H$56,IF($C27="Coke Gas Genérico",Factores!$H$57,IF($C27="Gas Natural Cusiana",Factores!$H$58,IF($C27="Gas Natural Guajira",Factores!$H$59,IF($C27="Gas Natural Guepaje",Factores!$H$60,IF($C27="Gas Natural Neiva - Huila",Factores!$H$61,IF($C27="Gas Opon Payoa",Factores!$H$62,IF($C27="Gas Cupiagua",Factores!$H$63,IF($C27="Gas La Creciente",Factores!$H$64,IF($C27="Gas Natural Genérico",Factores!$H$65,IF($C27="Gas de Pozo Cupiagua",Factores!$H$66,"0")))))))))))</f>
        <v>0</v>
      </c>
      <c r="J27" s="148">
        <f t="shared" si="7"/>
        <v>0</v>
      </c>
      <c r="K27" s="148">
        <f t="shared" si="8"/>
        <v>0</v>
      </c>
      <c r="L27" s="148">
        <f t="shared" si="9"/>
        <v>0</v>
      </c>
      <c r="M27" s="125"/>
    </row>
    <row r="28" ht="15.0" customHeight="1">
      <c r="B28" s="146">
        <v>8.0</v>
      </c>
      <c r="C28" s="150"/>
      <c r="D28" s="119"/>
      <c r="E28" s="148" t="str">
        <f>IF($C28="Biogas Genérico",Factores!$D$56,IF($C28="Coke Gas Genérico",Factores!$D$57,IF($C28="Gas Natural Cusiana",Factores!$D$58,IF($C28="Gas Natural Guajira",Factores!$D$59,IF($C28="Gas Natural Guepaje",Factores!$D$60,IF($C28="Gas Natural Neiva - Huila",Factores!$D$61,IF($C28="Gas Opon Payoa",Factores!$D$62,IF($C28="Gas Cupiagua",Factores!$D$63,IF($C28="Gas La Creciente",Factores!$D$64,IF($C28="Gas Natural Genérico",Factores!$D$65,IF($C28="Gas de Pozo Cupiagua",Factores!$D$66,"0")))))))))))</f>
        <v>0</v>
      </c>
      <c r="F28" s="148">
        <f t="shared" si="6"/>
        <v>0</v>
      </c>
      <c r="G28" s="148" t="str">
        <f>IF($C28="Biogas Genérico",Factores!$E$56,IF($C28="Coke Gas Genérico",Factores!$E$57,IF($C28="Gas Natural Cusiana",Factores!$E$58,IF($C28="Gas Natural Guajira",Factores!$E$59,IF($C28="Gas Natural Guepaje",Factores!$E$60,IF($C28="Gas Natural Neiva - Huila",Factores!$E$61,IF($C28="Gas Opon Payoa",Factores!$E$62,IF($C28="Gas Cupiagua",Factores!$E$63,IF($C28="Gas La Creciente",Factores!$E$64,IF($C28="Gas Natural Genérico",Factores!$E$65,IF($C28="Gas de Pozo Cupiagua",Factores!$E$66,"0")))))))))))</f>
        <v>0</v>
      </c>
      <c r="H28" s="148" t="str">
        <f>IF($C28="Biogas Genérico",Factores!$F$56,IF($C28="Coke Gas Genérico",Factores!$F$57,IF($C28="Gas Natural Cusiana",Factores!$F$58,IF($C28="Gas Natural Guajira",Factores!$F$59,IF($C28="Gas Natural Guepaje",Factores!$F$60,IF($C28="Gas Natural Neiva - Huila",Factores!$F$61,IF($C28="Gas Opon Payoa",Factores!$F$62,IF($C28="Gas Cupiagua",Factores!$F$63,IF($C28="Gas La Creciente",Factores!$F$64,IF($C28="Gas Natural Genérico",Factores!$F$65,IF($C28="Gas de Pozo Cupiagua",Factores!$F$66,"0")))))))))))</f>
        <v>0</v>
      </c>
      <c r="I28" s="148" t="str">
        <f>IF($C28="Biogas Genérico",Factores!$H$56,IF($C28="Coke Gas Genérico",Factores!$H$57,IF($C28="Gas Natural Cusiana",Factores!$H$58,IF($C28="Gas Natural Guajira",Factores!$H$59,IF($C28="Gas Natural Guepaje",Factores!$H$60,IF($C28="Gas Natural Neiva - Huila",Factores!$H$61,IF($C28="Gas Opon Payoa",Factores!$H$62,IF($C28="Gas Cupiagua",Factores!$H$63,IF($C28="Gas La Creciente",Factores!$H$64,IF($C28="Gas Natural Genérico",Factores!$H$65,IF($C28="Gas de Pozo Cupiagua",Factores!$H$66,"0")))))))))))</f>
        <v>0</v>
      </c>
      <c r="J28" s="148">
        <f t="shared" si="7"/>
        <v>0</v>
      </c>
      <c r="K28" s="148">
        <f t="shared" si="8"/>
        <v>0</v>
      </c>
      <c r="L28" s="148">
        <f t="shared" si="9"/>
        <v>0</v>
      </c>
      <c r="M28" s="125"/>
    </row>
    <row r="29" ht="15.0" customHeight="1">
      <c r="B29" s="146">
        <v>9.0</v>
      </c>
      <c r="C29" s="150"/>
      <c r="D29" s="119"/>
      <c r="E29" s="148" t="str">
        <f>IF($C29="Biogas Genérico",Factores!$D$56,IF($C29="Coke Gas Genérico",Factores!$D$57,IF($C29="Gas Natural Cusiana",Factores!$D$58,IF($C29="Gas Natural Guajira",Factores!$D$59,IF($C29="Gas Natural Guepaje",Factores!$D$60,IF($C29="Gas Natural Neiva - Huila",Factores!$D$61,IF($C29="Gas Opon Payoa",Factores!$D$62,IF($C29="Gas Cupiagua",Factores!$D$63,IF($C29="Gas La Creciente",Factores!$D$64,IF($C29="Gas Natural Genérico",Factores!$D$65,IF($C29="Gas de Pozo Cupiagua",Factores!$D$66,"0")))))))))))</f>
        <v>0</v>
      </c>
      <c r="F29" s="148">
        <f t="shared" si="6"/>
        <v>0</v>
      </c>
      <c r="G29" s="148" t="str">
        <f>IF($C29="Biogas Genérico",Factores!$E$56,IF($C29="Coke Gas Genérico",Factores!$E$57,IF($C29="Gas Natural Cusiana",Factores!$E$58,IF($C29="Gas Natural Guajira",Factores!$E$59,IF($C29="Gas Natural Guepaje",Factores!$E$60,IF($C29="Gas Natural Neiva - Huila",Factores!$E$61,IF($C29="Gas Opon Payoa",Factores!$E$62,IF($C29="Gas Cupiagua",Factores!$E$63,IF($C29="Gas La Creciente",Factores!$E$64,IF($C29="Gas Natural Genérico",Factores!$E$65,IF($C29="Gas de Pozo Cupiagua",Factores!$E$66,"0")))))))))))</f>
        <v>0</v>
      </c>
      <c r="H29" s="148" t="str">
        <f>IF($C29="Biogas Genérico",Factores!$F$56,IF($C29="Coke Gas Genérico",Factores!$F$57,IF($C29="Gas Natural Cusiana",Factores!$F$58,IF($C29="Gas Natural Guajira",Factores!$F$59,IF($C29="Gas Natural Guepaje",Factores!$F$60,IF($C29="Gas Natural Neiva - Huila",Factores!$F$61,IF($C29="Gas Opon Payoa",Factores!$F$62,IF($C29="Gas Cupiagua",Factores!$F$63,IF($C29="Gas La Creciente",Factores!$F$64,IF($C29="Gas Natural Genérico",Factores!$F$65,IF($C29="Gas de Pozo Cupiagua",Factores!$F$66,"0")))))))))))</f>
        <v>0</v>
      </c>
      <c r="I29" s="148" t="str">
        <f>IF($C29="Biogas Genérico",Factores!$H$56,IF($C29="Coke Gas Genérico",Factores!$H$57,IF($C29="Gas Natural Cusiana",Factores!$H$58,IF($C29="Gas Natural Guajira",Factores!$H$59,IF($C29="Gas Natural Guepaje",Factores!$H$60,IF($C29="Gas Natural Neiva - Huila",Factores!$H$61,IF($C29="Gas Opon Payoa",Factores!$H$62,IF($C29="Gas Cupiagua",Factores!$H$63,IF($C29="Gas La Creciente",Factores!$H$64,IF($C29="Gas Natural Genérico",Factores!$H$65,IF($C29="Gas de Pozo Cupiagua",Factores!$H$66,"0")))))))))))</f>
        <v>0</v>
      </c>
      <c r="J29" s="148">
        <f t="shared" si="7"/>
        <v>0</v>
      </c>
      <c r="K29" s="148">
        <f t="shared" si="8"/>
        <v>0</v>
      </c>
      <c r="L29" s="148">
        <f t="shared" si="9"/>
        <v>0</v>
      </c>
      <c r="M29" s="125"/>
    </row>
    <row r="30" ht="15.0" customHeight="1">
      <c r="B30" s="146">
        <v>10.0</v>
      </c>
      <c r="C30" s="150"/>
      <c r="D30" s="119"/>
      <c r="E30" s="148" t="str">
        <f>IF($C30="Biogas Genérico",Factores!$D$56,IF($C30="Coke Gas Genérico",Factores!$D$57,IF($C30="Gas Natural Cusiana",Factores!$D$58,IF($C30="Gas Natural Guajira",Factores!$D$59,IF($C30="Gas Natural Guepaje",Factores!$D$60,IF($C30="Gas Natural Neiva - Huila",Factores!$D$61,IF($C30="Gas Opon Payoa",Factores!$D$62,IF($C30="Gas Cupiagua",Factores!$D$63,IF($C30="Gas La Creciente",Factores!$D$64,IF($C30="Gas Natural Genérico",Factores!$D$65,IF($C30="Gas de Pozo Cupiagua",Factores!$D$66,"0")))))))))))</f>
        <v>0</v>
      </c>
      <c r="F30" s="148">
        <f t="shared" si="6"/>
        <v>0</v>
      </c>
      <c r="G30" s="148" t="str">
        <f>IF($C30="Biogas Genérico",Factores!$E$56,IF($C30="Coke Gas Genérico",Factores!$E$57,IF($C30="Gas Natural Cusiana",Factores!$E$58,IF($C30="Gas Natural Guajira",Factores!$E$59,IF($C30="Gas Natural Guepaje",Factores!$E$60,IF($C30="Gas Natural Neiva - Huila",Factores!$E$61,IF($C30="Gas Opon Payoa",Factores!$E$62,IF($C30="Gas Cupiagua",Factores!$E$63,IF($C30="Gas La Creciente",Factores!$E$64,IF($C30="Gas Natural Genérico",Factores!$E$65,IF($C30="Gas de Pozo Cupiagua",Factores!$E$66,"0")))))))))))</f>
        <v>0</v>
      </c>
      <c r="H30" s="148" t="str">
        <f>IF($C30="Biogas Genérico",Factores!$F$56,IF($C30="Coke Gas Genérico",Factores!$F$57,IF($C30="Gas Natural Cusiana",Factores!$F$58,IF($C30="Gas Natural Guajira",Factores!$F$59,IF($C30="Gas Natural Guepaje",Factores!$F$60,IF($C30="Gas Natural Neiva - Huila",Factores!$F$61,IF($C30="Gas Opon Payoa",Factores!$F$62,IF($C30="Gas Cupiagua",Factores!$F$63,IF($C30="Gas La Creciente",Factores!$F$64,IF($C30="Gas Natural Genérico",Factores!$F$65,IF($C30="Gas de Pozo Cupiagua",Factores!$F$66,"0")))))))))))</f>
        <v>0</v>
      </c>
      <c r="I30" s="148" t="str">
        <f>IF($C30="Biogas Genérico",Factores!$H$56,IF($C30="Coke Gas Genérico",Factores!$H$57,IF($C30="Gas Natural Cusiana",Factores!$H$58,IF($C30="Gas Natural Guajira",Factores!$H$59,IF($C30="Gas Natural Guepaje",Factores!$H$60,IF($C30="Gas Natural Neiva - Huila",Factores!$H$61,IF($C30="Gas Opon Payoa",Factores!$H$62,IF($C30="Gas Cupiagua",Factores!$H$63,IF($C30="Gas La Creciente",Factores!$H$64,IF($C30="Gas Natural Genérico",Factores!$H$65,IF($C30="Gas de Pozo Cupiagua",Factores!$H$66,"0")))))))))))</f>
        <v>0</v>
      </c>
      <c r="J30" s="148">
        <f t="shared" si="7"/>
        <v>0</v>
      </c>
      <c r="K30" s="148">
        <f t="shared" si="8"/>
        <v>0</v>
      </c>
      <c r="L30" s="148">
        <f t="shared" si="9"/>
        <v>0</v>
      </c>
      <c r="M30" s="125"/>
    </row>
    <row r="31" ht="15.0" customHeight="1">
      <c r="B31" s="146">
        <v>11.0</v>
      </c>
      <c r="C31" s="150"/>
      <c r="D31" s="119"/>
      <c r="E31" s="148" t="str">
        <f>IF($C31="Biogas Genérico",Factores!$D$56,IF($C31="Coke Gas Genérico",Factores!$D$57,IF($C31="Gas Natural Cusiana",Factores!$D$58,IF($C31="Gas Natural Guajira",Factores!$D$59,IF($C31="Gas Natural Guepaje",Factores!$D$60,IF($C31="Gas Natural Neiva - Huila",Factores!$D$61,IF($C31="Gas Opon Payoa",Factores!$D$62,IF($C31="Gas Cupiagua",Factores!$D$63,IF($C31="Gas La Creciente",Factores!$D$64,IF($C31="Gas Natural Genérico",Factores!$D$65,IF($C31="Gas de Pozo Cupiagua",Factores!$D$66,"0")))))))))))</f>
        <v>0</v>
      </c>
      <c r="F31" s="148">
        <f t="shared" si="6"/>
        <v>0</v>
      </c>
      <c r="G31" s="148" t="str">
        <f>IF($C31="Biogas Genérico",Factores!$E$56,IF($C31="Coke Gas Genérico",Factores!$E$57,IF($C31="Gas Natural Cusiana",Factores!$E$58,IF($C31="Gas Natural Guajira",Factores!$E$59,IF($C31="Gas Natural Guepaje",Factores!$E$60,IF($C31="Gas Natural Neiva - Huila",Factores!$E$61,IF($C31="Gas Opon Payoa",Factores!$E$62,IF($C31="Gas Cupiagua",Factores!$E$63,IF($C31="Gas La Creciente",Factores!$E$64,IF($C31="Gas Natural Genérico",Factores!$E$65,IF($C31="Gas de Pozo Cupiagua",Factores!$E$66,"0")))))))))))</f>
        <v>0</v>
      </c>
      <c r="H31" s="148" t="str">
        <f>IF($C31="Biogas Genérico",Factores!$F$56,IF($C31="Coke Gas Genérico",Factores!$F$57,IF($C31="Gas Natural Cusiana",Factores!$F$58,IF($C31="Gas Natural Guajira",Factores!$F$59,IF($C31="Gas Natural Guepaje",Factores!$F$60,IF($C31="Gas Natural Neiva - Huila",Factores!$F$61,IF($C31="Gas Opon Payoa",Factores!$F$62,IF($C31="Gas Cupiagua",Factores!$F$63,IF($C31="Gas La Creciente",Factores!$F$64,IF($C31="Gas Natural Genérico",Factores!$F$65,IF($C31="Gas de Pozo Cupiagua",Factores!$F$66,"0")))))))))))</f>
        <v>0</v>
      </c>
      <c r="I31" s="148" t="str">
        <f>IF($C31="Biogas Genérico",Factores!$H$56,IF($C31="Coke Gas Genérico",Factores!$H$57,IF($C31="Gas Natural Cusiana",Factores!$H$58,IF($C31="Gas Natural Guajira",Factores!$H$59,IF($C31="Gas Natural Guepaje",Factores!$H$60,IF($C31="Gas Natural Neiva - Huila",Factores!$H$61,IF($C31="Gas Opon Payoa",Factores!$H$62,IF($C31="Gas Cupiagua",Factores!$H$63,IF($C31="Gas La Creciente",Factores!$H$64,IF($C31="Gas Natural Genérico",Factores!$H$65,IF($C31="Gas de Pozo Cupiagua",Factores!$H$66,"0")))))))))))</f>
        <v>0</v>
      </c>
      <c r="J31" s="148">
        <f t="shared" si="7"/>
        <v>0</v>
      </c>
      <c r="K31" s="148">
        <f t="shared" si="8"/>
        <v>0</v>
      </c>
      <c r="L31" s="148">
        <f t="shared" si="9"/>
        <v>0</v>
      </c>
      <c r="M31" s="129"/>
    </row>
    <row r="32" ht="15.75" customHeight="1">
      <c r="D32" s="151"/>
      <c r="E32" s="151"/>
      <c r="F32" s="151"/>
      <c r="G32" s="151"/>
      <c r="H32" s="151"/>
      <c r="I32" s="151"/>
      <c r="J32" s="128">
        <f t="shared" ref="J32:L32" si="10">SUM(J21:J31)</f>
        <v>96.39379273</v>
      </c>
      <c r="K32" s="128">
        <f t="shared" si="10"/>
        <v>0.001701634</v>
      </c>
      <c r="L32" s="128">
        <f t="shared" si="10"/>
        <v>0.005104902</v>
      </c>
      <c r="M32" s="15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M1"/>
    <mergeCell ref="M4:M14"/>
    <mergeCell ref="B18:M18"/>
    <mergeCell ref="M21:M31"/>
  </mergeCells>
  <dataValidations>
    <dataValidation type="list" allowBlank="1" showErrorMessage="1" sqref="C4:C14 C21:C31">
      <formula1>Comb_Gas</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pageSetUpPr/>
  </sheetPr>
  <sheetViews>
    <sheetView workbookViewId="0"/>
  </sheetViews>
  <sheetFormatPr customHeight="1" defaultColWidth="10.1" defaultRowHeight="15.0"/>
  <cols>
    <col customWidth="1" min="1" max="1" width="3.8"/>
    <col customWidth="1" min="2" max="2" width="3.9"/>
    <col customWidth="1" min="3" max="3" width="8.2"/>
    <col customWidth="1" min="4" max="4" width="23.9"/>
    <col customWidth="1" min="5" max="5" width="12.4"/>
    <col customWidth="1" min="6" max="6" width="12.0"/>
    <col customWidth="1" min="7" max="7" width="13.2"/>
    <col customWidth="1" min="8" max="8" width="16.9"/>
    <col customWidth="1" min="9" max="9" width="12.2"/>
    <col customWidth="1" min="10" max="10" width="13.0"/>
    <col customWidth="1" min="11" max="11" width="11.3"/>
    <col customWidth="1" min="12" max="12" width="12.4"/>
    <col customWidth="1" min="13" max="13" width="16.5"/>
    <col customWidth="1" min="14" max="14" width="15.3"/>
    <col customWidth="1" min="15" max="15" width="14.7"/>
    <col customWidth="1" min="16" max="16" width="12.6"/>
    <col customWidth="1" min="17" max="17" width="14.4"/>
    <col customWidth="1" min="18" max="18" width="17.7"/>
    <col customWidth="1" min="19" max="19" width="26.5"/>
    <col customWidth="1" min="20" max="20" width="22.9"/>
    <col customWidth="1" min="21" max="26" width="11.5"/>
  </cols>
  <sheetData>
    <row r="1">
      <c r="A1" s="153"/>
      <c r="B1" s="154" t="s">
        <v>205</v>
      </c>
      <c r="C1" s="98"/>
      <c r="D1" s="98"/>
      <c r="E1" s="98"/>
      <c r="F1" s="98"/>
      <c r="G1" s="98"/>
      <c r="H1" s="98"/>
      <c r="I1" s="98"/>
      <c r="J1" s="98"/>
      <c r="K1" s="98"/>
      <c r="L1" s="98"/>
      <c r="M1" s="98"/>
      <c r="N1" s="98"/>
      <c r="O1" s="98"/>
      <c r="P1" s="98"/>
      <c r="Q1" s="98"/>
      <c r="R1" s="98"/>
      <c r="S1" s="98"/>
      <c r="T1" s="98"/>
      <c r="U1" s="153"/>
      <c r="V1" s="153"/>
      <c r="W1" s="153"/>
      <c r="X1" s="153"/>
      <c r="Y1" s="153"/>
      <c r="Z1" s="153"/>
    </row>
    <row r="2">
      <c r="A2" s="153"/>
      <c r="B2" s="153"/>
      <c r="C2" s="153"/>
      <c r="D2" s="153"/>
      <c r="E2" s="153"/>
      <c r="F2" s="153"/>
      <c r="G2" s="153"/>
      <c r="H2" s="153"/>
      <c r="I2" s="153"/>
      <c r="J2" s="153"/>
      <c r="K2" s="153"/>
      <c r="L2" s="153"/>
      <c r="M2" s="153"/>
      <c r="N2" s="153"/>
      <c r="O2" s="153"/>
      <c r="P2" s="153"/>
      <c r="Q2" s="153"/>
      <c r="R2" s="153"/>
      <c r="S2" s="153"/>
      <c r="T2" s="153"/>
      <c r="U2" s="153"/>
      <c r="V2" s="153"/>
      <c r="W2" s="153"/>
      <c r="X2" s="153"/>
      <c r="Y2" s="153"/>
      <c r="Z2" s="153"/>
    </row>
    <row r="3">
      <c r="A3" s="153"/>
      <c r="B3" s="99" t="s">
        <v>91</v>
      </c>
      <c r="C3" s="99" t="s">
        <v>170</v>
      </c>
      <c r="D3" s="99" t="s">
        <v>206</v>
      </c>
      <c r="E3" s="99" t="s">
        <v>71</v>
      </c>
      <c r="F3" s="99" t="s">
        <v>207</v>
      </c>
      <c r="G3" s="99" t="s">
        <v>208</v>
      </c>
      <c r="H3" s="99" t="s">
        <v>209</v>
      </c>
      <c r="I3" s="99" t="s">
        <v>76</v>
      </c>
      <c r="J3" s="99" t="s">
        <v>210</v>
      </c>
      <c r="K3" s="99" t="s">
        <v>80</v>
      </c>
      <c r="L3" s="99" t="s">
        <v>211</v>
      </c>
      <c r="M3" s="99" t="s">
        <v>83</v>
      </c>
      <c r="N3" s="99" t="s">
        <v>212</v>
      </c>
      <c r="O3" s="99" t="s">
        <v>213</v>
      </c>
      <c r="P3" s="99" t="s">
        <v>214</v>
      </c>
      <c r="Q3" s="99" t="s">
        <v>215</v>
      </c>
      <c r="R3" s="99" t="s">
        <v>216</v>
      </c>
      <c r="S3" s="99" t="s">
        <v>199</v>
      </c>
      <c r="T3" s="99" t="s">
        <v>190</v>
      </c>
      <c r="U3" s="153"/>
      <c r="V3" s="153"/>
      <c r="W3" s="153"/>
      <c r="X3" s="153"/>
      <c r="Y3" s="153"/>
      <c r="Z3" s="153"/>
    </row>
    <row r="4">
      <c r="A4" s="153"/>
      <c r="B4" s="111">
        <v>1.0</v>
      </c>
      <c r="C4" s="155">
        <v>2024.0</v>
      </c>
      <c r="D4" s="158" t="s">
        <v>217</v>
      </c>
      <c r="E4" s="159">
        <v>12000.0</v>
      </c>
      <c r="F4" s="159">
        <v>12800.0</v>
      </c>
      <c r="G4" s="159">
        <v>11000.0</v>
      </c>
      <c r="H4" s="159">
        <v>10900.0</v>
      </c>
      <c r="I4" s="159">
        <v>1300.0</v>
      </c>
      <c r="J4" s="159">
        <v>13300.0</v>
      </c>
      <c r="K4" s="159">
        <v>0.0</v>
      </c>
      <c r="L4" s="159">
        <v>12345.0</v>
      </c>
      <c r="M4" s="159">
        <v>12355.0</v>
      </c>
      <c r="N4" s="159">
        <v>23456.0</v>
      </c>
      <c r="O4" s="159">
        <v>21345.0</v>
      </c>
      <c r="P4" s="159">
        <v>12345.0</v>
      </c>
      <c r="Q4" s="160">
        <f t="shared" ref="Q4:Q6" si="1">SUM(E4,F4,G4,H4,I4,J4,K4,L4,M4,N4,O4,P4)</f>
        <v>143146</v>
      </c>
      <c r="R4" s="161">
        <f>Factores!D81</f>
        <v>0.391</v>
      </c>
      <c r="S4" s="160">
        <f t="shared" ref="S4:S28" si="2">$Q4*$R4</f>
        <v>55970.086</v>
      </c>
      <c r="T4" s="162">
        <f>S29/1000</f>
        <v>11636.83408</v>
      </c>
      <c r="U4" s="153"/>
      <c r="V4" s="153"/>
      <c r="W4" s="153"/>
      <c r="X4" s="153"/>
      <c r="Y4" s="153"/>
      <c r="Z4" s="153"/>
    </row>
    <row r="5">
      <c r="A5" s="153"/>
      <c r="B5" s="111">
        <v>2.0</v>
      </c>
      <c r="C5" s="155">
        <v>2024.0</v>
      </c>
      <c r="D5" s="158" t="s">
        <v>218</v>
      </c>
      <c r="E5" s="159">
        <v>256789.0</v>
      </c>
      <c r="F5" s="159">
        <v>256789.0</v>
      </c>
      <c r="G5" s="159">
        <v>256789.0</v>
      </c>
      <c r="H5" s="159">
        <v>256789.0</v>
      </c>
      <c r="I5" s="159">
        <v>256789.0</v>
      </c>
      <c r="J5" s="159">
        <v>256789.0</v>
      </c>
      <c r="K5" s="159">
        <v>256789.0</v>
      </c>
      <c r="L5" s="159">
        <v>256789.0</v>
      </c>
      <c r="M5" s="159">
        <v>256789.0</v>
      </c>
      <c r="N5" s="159">
        <v>256789.0</v>
      </c>
      <c r="O5" s="159">
        <v>256789.0</v>
      </c>
      <c r="P5" s="159">
        <v>256789.0</v>
      </c>
      <c r="Q5" s="160">
        <f t="shared" si="1"/>
        <v>3081468</v>
      </c>
      <c r="R5" s="161">
        <f>Factores!D81</f>
        <v>0.391</v>
      </c>
      <c r="S5" s="160">
        <f t="shared" si="2"/>
        <v>1204853.988</v>
      </c>
      <c r="T5" s="125"/>
      <c r="U5" s="153"/>
      <c r="V5" s="153"/>
      <c r="W5" s="153"/>
      <c r="X5" s="153"/>
      <c r="Y5" s="153"/>
      <c r="Z5" s="153"/>
    </row>
    <row r="6">
      <c r="A6" s="153"/>
      <c r="B6" s="111">
        <v>3.0</v>
      </c>
      <c r="C6" s="155">
        <v>2024.0</v>
      </c>
      <c r="D6" s="158" t="s">
        <v>219</v>
      </c>
      <c r="E6" s="159">
        <v>256789.0</v>
      </c>
      <c r="F6" s="159">
        <v>256789.0</v>
      </c>
      <c r="G6" s="159">
        <v>256789.0</v>
      </c>
      <c r="H6" s="159">
        <v>256789.0</v>
      </c>
      <c r="I6" s="159">
        <v>256789.0</v>
      </c>
      <c r="J6" s="159">
        <v>256789.0</v>
      </c>
      <c r="K6" s="159">
        <v>256789.0</v>
      </c>
      <c r="L6" s="159">
        <v>256789.0</v>
      </c>
      <c r="M6" s="159">
        <v>256789.0</v>
      </c>
      <c r="N6" s="159">
        <v>256789.0</v>
      </c>
      <c r="O6" s="159">
        <v>256789.0</v>
      </c>
      <c r="P6" s="159">
        <v>256789.0</v>
      </c>
      <c r="Q6" s="160">
        <f t="shared" si="1"/>
        <v>3081468</v>
      </c>
      <c r="R6" s="161">
        <f>Factores!D81</f>
        <v>0.391</v>
      </c>
      <c r="S6" s="160">
        <f t="shared" si="2"/>
        <v>1204853.988</v>
      </c>
      <c r="T6" s="125"/>
      <c r="U6" s="153"/>
      <c r="V6" s="153"/>
      <c r="W6" s="153"/>
      <c r="X6" s="153"/>
      <c r="Y6" s="153"/>
      <c r="Z6" s="153"/>
    </row>
    <row r="7">
      <c r="A7" s="153"/>
      <c r="B7" s="111">
        <v>4.0</v>
      </c>
      <c r="C7" s="155">
        <v>2024.0</v>
      </c>
      <c r="D7" s="158" t="s">
        <v>220</v>
      </c>
      <c r="E7" s="159">
        <v>2.3455642E7</v>
      </c>
      <c r="F7" s="159">
        <v>2.3455642E7</v>
      </c>
      <c r="G7" s="159">
        <v>2.3455642E7</v>
      </c>
      <c r="H7" s="159">
        <v>2.3455642E7</v>
      </c>
      <c r="I7" s="159">
        <v>2.3455642E7</v>
      </c>
      <c r="J7" s="159">
        <v>2.3455642E7</v>
      </c>
      <c r="K7" s="159">
        <v>2.3455642E7</v>
      </c>
      <c r="L7" s="159">
        <v>2.3455642E7</v>
      </c>
      <c r="M7" s="159">
        <v>2.3455642E7</v>
      </c>
      <c r="N7" s="159">
        <v>2.3455642E7</v>
      </c>
      <c r="O7" s="159">
        <v>2.3455642E7</v>
      </c>
      <c r="P7" s="159">
        <v>2.3455642E7</v>
      </c>
      <c r="Q7" s="159">
        <v>2.3455642E7</v>
      </c>
      <c r="R7" s="161">
        <f>Factores!D81</f>
        <v>0.391</v>
      </c>
      <c r="S7" s="160">
        <f t="shared" si="2"/>
        <v>9171156.022</v>
      </c>
      <c r="T7" s="125"/>
      <c r="U7" s="153"/>
      <c r="V7" s="153"/>
      <c r="W7" s="153"/>
      <c r="X7" s="153"/>
      <c r="Y7" s="153"/>
      <c r="Z7" s="153"/>
    </row>
    <row r="8">
      <c r="A8" s="153"/>
      <c r="B8" s="111">
        <v>5.0</v>
      </c>
      <c r="C8" s="155"/>
      <c r="D8" s="158"/>
      <c r="E8" s="159"/>
      <c r="F8" s="159"/>
      <c r="G8" s="159"/>
      <c r="H8" s="159"/>
      <c r="I8" s="159"/>
      <c r="J8" s="159"/>
      <c r="K8" s="159"/>
      <c r="L8" s="159"/>
      <c r="M8" s="159"/>
      <c r="N8" s="159"/>
      <c r="O8" s="159"/>
      <c r="P8" s="159"/>
      <c r="Q8" s="160">
        <f t="shared" ref="Q8:Q28" si="3">SUM(E8,F8,G8,H8,I8,J8,K8,L8,M8,N8,O8,P8)</f>
        <v>0</v>
      </c>
      <c r="R8" s="161">
        <f>Factores!D81</f>
        <v>0.391</v>
      </c>
      <c r="S8" s="160">
        <f t="shared" si="2"/>
        <v>0</v>
      </c>
      <c r="T8" s="125"/>
      <c r="U8" s="153"/>
      <c r="V8" s="153"/>
      <c r="W8" s="153"/>
      <c r="X8" s="153"/>
      <c r="Y8" s="153"/>
      <c r="Z8" s="153"/>
    </row>
    <row r="9">
      <c r="A9" s="153"/>
      <c r="B9" s="111">
        <v>6.0</v>
      </c>
      <c r="C9" s="155"/>
      <c r="D9" s="158"/>
      <c r="E9" s="159"/>
      <c r="F9" s="159"/>
      <c r="G9" s="159"/>
      <c r="H9" s="159"/>
      <c r="I9" s="159"/>
      <c r="J9" s="159"/>
      <c r="K9" s="159"/>
      <c r="L9" s="159"/>
      <c r="M9" s="159"/>
      <c r="N9" s="159"/>
      <c r="O9" s="159"/>
      <c r="P9" s="159"/>
      <c r="Q9" s="160">
        <f t="shared" si="3"/>
        <v>0</v>
      </c>
      <c r="R9" s="161">
        <f>Factores!D81</f>
        <v>0.391</v>
      </c>
      <c r="S9" s="160">
        <f t="shared" si="2"/>
        <v>0</v>
      </c>
      <c r="T9" s="125"/>
      <c r="U9" s="153"/>
      <c r="V9" s="153"/>
      <c r="W9" s="153"/>
      <c r="X9" s="153"/>
      <c r="Y9" s="153"/>
      <c r="Z9" s="153"/>
    </row>
    <row r="10">
      <c r="A10" s="153"/>
      <c r="B10" s="111">
        <v>7.0</v>
      </c>
      <c r="C10" s="155"/>
      <c r="D10" s="158"/>
      <c r="E10" s="159"/>
      <c r="F10" s="159"/>
      <c r="G10" s="159"/>
      <c r="H10" s="159"/>
      <c r="I10" s="159"/>
      <c r="J10" s="159"/>
      <c r="K10" s="159"/>
      <c r="L10" s="159"/>
      <c r="M10" s="159"/>
      <c r="N10" s="159"/>
      <c r="O10" s="159"/>
      <c r="P10" s="159"/>
      <c r="Q10" s="160">
        <f t="shared" si="3"/>
        <v>0</v>
      </c>
      <c r="R10" s="161">
        <f>Factores!D81</f>
        <v>0.391</v>
      </c>
      <c r="S10" s="160">
        <f t="shared" si="2"/>
        <v>0</v>
      </c>
      <c r="T10" s="125"/>
      <c r="U10" s="153"/>
      <c r="V10" s="153"/>
      <c r="W10" s="153"/>
      <c r="X10" s="153"/>
      <c r="Y10" s="153"/>
      <c r="Z10" s="153"/>
    </row>
    <row r="11">
      <c r="A11" s="153"/>
      <c r="B11" s="111">
        <v>8.0</v>
      </c>
      <c r="C11" s="155"/>
      <c r="D11" s="158"/>
      <c r="E11" s="159"/>
      <c r="F11" s="159"/>
      <c r="G11" s="159"/>
      <c r="H11" s="159"/>
      <c r="I11" s="159"/>
      <c r="J11" s="159"/>
      <c r="K11" s="159"/>
      <c r="L11" s="159"/>
      <c r="M11" s="159"/>
      <c r="N11" s="159"/>
      <c r="O11" s="159"/>
      <c r="P11" s="159"/>
      <c r="Q11" s="160">
        <f t="shared" si="3"/>
        <v>0</v>
      </c>
      <c r="R11" s="161">
        <f>Factores!D81</f>
        <v>0.391</v>
      </c>
      <c r="S11" s="160">
        <f t="shared" si="2"/>
        <v>0</v>
      </c>
      <c r="T11" s="125"/>
      <c r="U11" s="153"/>
      <c r="V11" s="153"/>
      <c r="W11" s="153"/>
      <c r="X11" s="153"/>
      <c r="Y11" s="153"/>
      <c r="Z11" s="153"/>
    </row>
    <row r="12">
      <c r="A12" s="153"/>
      <c r="B12" s="111">
        <v>9.0</v>
      </c>
      <c r="C12" s="155"/>
      <c r="D12" s="158"/>
      <c r="E12" s="159"/>
      <c r="F12" s="159"/>
      <c r="G12" s="159"/>
      <c r="H12" s="159"/>
      <c r="I12" s="159"/>
      <c r="J12" s="159"/>
      <c r="K12" s="159"/>
      <c r="L12" s="159"/>
      <c r="M12" s="159"/>
      <c r="N12" s="159"/>
      <c r="O12" s="159"/>
      <c r="P12" s="159"/>
      <c r="Q12" s="160">
        <f t="shared" si="3"/>
        <v>0</v>
      </c>
      <c r="R12" s="161">
        <f>Factores!D81</f>
        <v>0.391</v>
      </c>
      <c r="S12" s="160">
        <f t="shared" si="2"/>
        <v>0</v>
      </c>
      <c r="T12" s="125"/>
      <c r="U12" s="153"/>
      <c r="V12" s="153"/>
      <c r="W12" s="153"/>
      <c r="X12" s="153"/>
      <c r="Y12" s="153"/>
      <c r="Z12" s="153"/>
    </row>
    <row r="13">
      <c r="A13" s="153"/>
      <c r="B13" s="111">
        <v>10.0</v>
      </c>
      <c r="C13" s="155"/>
      <c r="D13" s="158"/>
      <c r="E13" s="159"/>
      <c r="F13" s="159"/>
      <c r="G13" s="159"/>
      <c r="H13" s="159"/>
      <c r="I13" s="159"/>
      <c r="J13" s="159"/>
      <c r="K13" s="159"/>
      <c r="L13" s="159"/>
      <c r="M13" s="159"/>
      <c r="N13" s="159"/>
      <c r="O13" s="159"/>
      <c r="P13" s="159"/>
      <c r="Q13" s="160">
        <f t="shared" si="3"/>
        <v>0</v>
      </c>
      <c r="R13" s="161">
        <f>Factores!D81</f>
        <v>0.391</v>
      </c>
      <c r="S13" s="160">
        <f t="shared" si="2"/>
        <v>0</v>
      </c>
      <c r="T13" s="125"/>
      <c r="U13" s="153"/>
      <c r="V13" s="153"/>
      <c r="W13" s="153"/>
      <c r="X13" s="153"/>
      <c r="Y13" s="153"/>
      <c r="Z13" s="153"/>
    </row>
    <row r="14">
      <c r="A14" s="153"/>
      <c r="B14" s="111">
        <v>11.0</v>
      </c>
      <c r="C14" s="155"/>
      <c r="D14" s="158"/>
      <c r="E14" s="159"/>
      <c r="F14" s="159"/>
      <c r="G14" s="159"/>
      <c r="H14" s="159"/>
      <c r="I14" s="159"/>
      <c r="J14" s="159"/>
      <c r="K14" s="159"/>
      <c r="L14" s="159"/>
      <c r="M14" s="159"/>
      <c r="N14" s="159"/>
      <c r="O14" s="159"/>
      <c r="P14" s="159"/>
      <c r="Q14" s="160">
        <f t="shared" si="3"/>
        <v>0</v>
      </c>
      <c r="R14" s="161">
        <f>Factores!D81</f>
        <v>0.391</v>
      </c>
      <c r="S14" s="160">
        <f t="shared" si="2"/>
        <v>0</v>
      </c>
      <c r="T14" s="125"/>
      <c r="U14" s="153"/>
      <c r="V14" s="153"/>
      <c r="W14" s="153"/>
      <c r="X14" s="153"/>
      <c r="Y14" s="153"/>
      <c r="Z14" s="153"/>
    </row>
    <row r="15">
      <c r="A15" s="153"/>
      <c r="B15" s="111">
        <v>12.0</v>
      </c>
      <c r="C15" s="155"/>
      <c r="D15" s="158"/>
      <c r="E15" s="159"/>
      <c r="F15" s="159"/>
      <c r="G15" s="159"/>
      <c r="H15" s="159"/>
      <c r="I15" s="159"/>
      <c r="J15" s="159"/>
      <c r="K15" s="159"/>
      <c r="L15" s="159"/>
      <c r="M15" s="159"/>
      <c r="N15" s="159"/>
      <c r="O15" s="159"/>
      <c r="P15" s="159"/>
      <c r="Q15" s="160">
        <f t="shared" si="3"/>
        <v>0</v>
      </c>
      <c r="R15" s="161">
        <f>Factores!D81</f>
        <v>0.391</v>
      </c>
      <c r="S15" s="160">
        <f t="shared" si="2"/>
        <v>0</v>
      </c>
      <c r="T15" s="125"/>
      <c r="U15" s="153"/>
      <c r="V15" s="153"/>
      <c r="W15" s="153"/>
      <c r="X15" s="153"/>
      <c r="Y15" s="153"/>
      <c r="Z15" s="153"/>
    </row>
    <row r="16">
      <c r="A16" s="153"/>
      <c r="B16" s="111">
        <v>13.0</v>
      </c>
      <c r="C16" s="155"/>
      <c r="D16" s="158"/>
      <c r="E16" s="159"/>
      <c r="F16" s="159"/>
      <c r="G16" s="159"/>
      <c r="H16" s="159"/>
      <c r="I16" s="159"/>
      <c r="J16" s="159"/>
      <c r="K16" s="159"/>
      <c r="L16" s="159"/>
      <c r="M16" s="159"/>
      <c r="N16" s="159"/>
      <c r="O16" s="159"/>
      <c r="P16" s="159"/>
      <c r="Q16" s="160">
        <f t="shared" si="3"/>
        <v>0</v>
      </c>
      <c r="R16" s="161">
        <f>Factores!D81</f>
        <v>0.391</v>
      </c>
      <c r="S16" s="160">
        <f t="shared" si="2"/>
        <v>0</v>
      </c>
      <c r="T16" s="125"/>
      <c r="U16" s="153"/>
      <c r="V16" s="153"/>
      <c r="W16" s="153"/>
      <c r="X16" s="153"/>
      <c r="Y16" s="153"/>
      <c r="Z16" s="153"/>
    </row>
    <row r="17">
      <c r="A17" s="153"/>
      <c r="B17" s="111">
        <v>14.0</v>
      </c>
      <c r="C17" s="155"/>
      <c r="D17" s="158"/>
      <c r="E17" s="159"/>
      <c r="F17" s="159"/>
      <c r="G17" s="159"/>
      <c r="H17" s="159"/>
      <c r="I17" s="159"/>
      <c r="J17" s="159"/>
      <c r="K17" s="159"/>
      <c r="L17" s="159"/>
      <c r="M17" s="159"/>
      <c r="N17" s="159"/>
      <c r="O17" s="159"/>
      <c r="P17" s="159"/>
      <c r="Q17" s="160">
        <f t="shared" si="3"/>
        <v>0</v>
      </c>
      <c r="R17" s="161">
        <f>Factores!D81</f>
        <v>0.391</v>
      </c>
      <c r="S17" s="160">
        <f t="shared" si="2"/>
        <v>0</v>
      </c>
      <c r="T17" s="125"/>
      <c r="U17" s="153"/>
      <c r="V17" s="153"/>
      <c r="W17" s="153"/>
      <c r="X17" s="153"/>
      <c r="Y17" s="153"/>
      <c r="Z17" s="153"/>
    </row>
    <row r="18">
      <c r="A18" s="153"/>
      <c r="B18" s="111">
        <v>15.0</v>
      </c>
      <c r="C18" s="155"/>
      <c r="D18" s="158"/>
      <c r="E18" s="159"/>
      <c r="F18" s="159"/>
      <c r="G18" s="159"/>
      <c r="H18" s="159"/>
      <c r="I18" s="159"/>
      <c r="J18" s="159"/>
      <c r="K18" s="159"/>
      <c r="L18" s="159"/>
      <c r="M18" s="159"/>
      <c r="N18" s="159"/>
      <c r="O18" s="159"/>
      <c r="P18" s="159"/>
      <c r="Q18" s="160">
        <f t="shared" si="3"/>
        <v>0</v>
      </c>
      <c r="R18" s="161">
        <f>Factores!D81</f>
        <v>0.391</v>
      </c>
      <c r="S18" s="160">
        <f t="shared" si="2"/>
        <v>0</v>
      </c>
      <c r="T18" s="125"/>
      <c r="U18" s="153"/>
      <c r="V18" s="153"/>
      <c r="W18" s="153"/>
      <c r="X18" s="153"/>
      <c r="Y18" s="153"/>
      <c r="Z18" s="153"/>
    </row>
    <row r="19">
      <c r="A19" s="153"/>
      <c r="B19" s="111">
        <v>16.0</v>
      </c>
      <c r="C19" s="155"/>
      <c r="D19" s="158"/>
      <c r="E19" s="159"/>
      <c r="F19" s="159"/>
      <c r="G19" s="159"/>
      <c r="H19" s="159"/>
      <c r="I19" s="159"/>
      <c r="J19" s="159"/>
      <c r="K19" s="159"/>
      <c r="L19" s="159"/>
      <c r="M19" s="159"/>
      <c r="N19" s="159"/>
      <c r="O19" s="159"/>
      <c r="P19" s="159"/>
      <c r="Q19" s="160">
        <f t="shared" si="3"/>
        <v>0</v>
      </c>
      <c r="R19" s="161">
        <f>Factores!D81</f>
        <v>0.391</v>
      </c>
      <c r="S19" s="160">
        <f t="shared" si="2"/>
        <v>0</v>
      </c>
      <c r="T19" s="125"/>
      <c r="U19" s="153"/>
      <c r="V19" s="153"/>
      <c r="W19" s="153"/>
      <c r="X19" s="153"/>
      <c r="Y19" s="153"/>
      <c r="Z19" s="153"/>
    </row>
    <row r="20">
      <c r="A20" s="153"/>
      <c r="B20" s="111">
        <v>17.0</v>
      </c>
      <c r="C20" s="155"/>
      <c r="D20" s="158"/>
      <c r="E20" s="159"/>
      <c r="F20" s="159"/>
      <c r="G20" s="159"/>
      <c r="H20" s="159"/>
      <c r="I20" s="159"/>
      <c r="J20" s="159"/>
      <c r="K20" s="159"/>
      <c r="L20" s="159"/>
      <c r="M20" s="159"/>
      <c r="N20" s="159"/>
      <c r="O20" s="159"/>
      <c r="P20" s="159"/>
      <c r="Q20" s="160">
        <f t="shared" si="3"/>
        <v>0</v>
      </c>
      <c r="R20" s="161">
        <f>Factores!D81</f>
        <v>0.391</v>
      </c>
      <c r="S20" s="160">
        <f t="shared" si="2"/>
        <v>0</v>
      </c>
      <c r="T20" s="125"/>
      <c r="U20" s="153"/>
      <c r="V20" s="153"/>
      <c r="W20" s="153"/>
      <c r="X20" s="153"/>
      <c r="Y20" s="153"/>
      <c r="Z20" s="153"/>
    </row>
    <row r="21" ht="15.75" customHeight="1">
      <c r="A21" s="153"/>
      <c r="B21" s="111">
        <v>18.0</v>
      </c>
      <c r="C21" s="155"/>
      <c r="D21" s="158"/>
      <c r="E21" s="159"/>
      <c r="F21" s="159"/>
      <c r="G21" s="159"/>
      <c r="H21" s="159"/>
      <c r="I21" s="159"/>
      <c r="J21" s="159"/>
      <c r="K21" s="159"/>
      <c r="L21" s="159"/>
      <c r="M21" s="159"/>
      <c r="N21" s="159"/>
      <c r="O21" s="159"/>
      <c r="P21" s="159"/>
      <c r="Q21" s="160">
        <f t="shared" si="3"/>
        <v>0</v>
      </c>
      <c r="R21" s="161">
        <f>Factores!D81</f>
        <v>0.391</v>
      </c>
      <c r="S21" s="160">
        <f t="shared" si="2"/>
        <v>0</v>
      </c>
      <c r="T21" s="125"/>
      <c r="U21" s="153"/>
      <c r="V21" s="153"/>
      <c r="W21" s="153"/>
      <c r="X21" s="153"/>
      <c r="Y21" s="153"/>
      <c r="Z21" s="153"/>
    </row>
    <row r="22" ht="15.75" customHeight="1">
      <c r="A22" s="153"/>
      <c r="B22" s="111">
        <v>19.0</v>
      </c>
      <c r="C22" s="155"/>
      <c r="D22" s="158"/>
      <c r="E22" s="159"/>
      <c r="F22" s="159"/>
      <c r="G22" s="159"/>
      <c r="H22" s="159"/>
      <c r="I22" s="159"/>
      <c r="J22" s="159"/>
      <c r="K22" s="159"/>
      <c r="L22" s="159"/>
      <c r="M22" s="159"/>
      <c r="N22" s="159"/>
      <c r="O22" s="159"/>
      <c r="P22" s="159"/>
      <c r="Q22" s="160">
        <f t="shared" si="3"/>
        <v>0</v>
      </c>
      <c r="R22" s="161">
        <f>Factores!D81</f>
        <v>0.391</v>
      </c>
      <c r="S22" s="160">
        <f t="shared" si="2"/>
        <v>0</v>
      </c>
      <c r="T22" s="125"/>
      <c r="U22" s="153"/>
      <c r="V22" s="153"/>
      <c r="W22" s="153"/>
      <c r="X22" s="153"/>
      <c r="Y22" s="153"/>
      <c r="Z22" s="153"/>
    </row>
    <row r="23" ht="15.75" customHeight="1">
      <c r="A23" s="153"/>
      <c r="B23" s="111">
        <v>20.0</v>
      </c>
      <c r="C23" s="155"/>
      <c r="D23" s="158"/>
      <c r="E23" s="159"/>
      <c r="F23" s="159"/>
      <c r="G23" s="159"/>
      <c r="H23" s="159"/>
      <c r="I23" s="159"/>
      <c r="J23" s="159"/>
      <c r="K23" s="159"/>
      <c r="L23" s="159"/>
      <c r="M23" s="159"/>
      <c r="N23" s="159"/>
      <c r="O23" s="159"/>
      <c r="P23" s="159"/>
      <c r="Q23" s="160">
        <f t="shared" si="3"/>
        <v>0</v>
      </c>
      <c r="R23" s="161">
        <f>Factores!D81</f>
        <v>0.391</v>
      </c>
      <c r="S23" s="160">
        <f t="shared" si="2"/>
        <v>0</v>
      </c>
      <c r="T23" s="125"/>
      <c r="U23" s="153"/>
      <c r="V23" s="153"/>
      <c r="W23" s="153"/>
      <c r="X23" s="153"/>
      <c r="Y23" s="153"/>
      <c r="Z23" s="153"/>
    </row>
    <row r="24" ht="15.75" customHeight="1">
      <c r="A24" s="153"/>
      <c r="B24" s="111">
        <v>21.0</v>
      </c>
      <c r="C24" s="155"/>
      <c r="D24" s="158"/>
      <c r="E24" s="159"/>
      <c r="F24" s="159"/>
      <c r="G24" s="159"/>
      <c r="H24" s="159"/>
      <c r="I24" s="159"/>
      <c r="J24" s="159"/>
      <c r="K24" s="159"/>
      <c r="L24" s="159"/>
      <c r="M24" s="159"/>
      <c r="N24" s="159"/>
      <c r="O24" s="159"/>
      <c r="P24" s="159"/>
      <c r="Q24" s="160">
        <f t="shared" si="3"/>
        <v>0</v>
      </c>
      <c r="R24" s="161">
        <f>Factores!D81</f>
        <v>0.391</v>
      </c>
      <c r="S24" s="160">
        <f t="shared" si="2"/>
        <v>0</v>
      </c>
      <c r="T24" s="125"/>
      <c r="U24" s="153"/>
      <c r="V24" s="153"/>
      <c r="W24" s="153"/>
      <c r="X24" s="153"/>
      <c r="Y24" s="153"/>
      <c r="Z24" s="153"/>
    </row>
    <row r="25" ht="15.75" customHeight="1">
      <c r="A25" s="153"/>
      <c r="B25" s="111">
        <v>22.0</v>
      </c>
      <c r="C25" s="155"/>
      <c r="D25" s="158"/>
      <c r="E25" s="159"/>
      <c r="F25" s="159"/>
      <c r="G25" s="159"/>
      <c r="H25" s="159"/>
      <c r="I25" s="159"/>
      <c r="J25" s="159"/>
      <c r="K25" s="159"/>
      <c r="L25" s="159"/>
      <c r="M25" s="159"/>
      <c r="N25" s="159"/>
      <c r="O25" s="159"/>
      <c r="P25" s="159"/>
      <c r="Q25" s="160">
        <f t="shared" si="3"/>
        <v>0</v>
      </c>
      <c r="R25" s="161">
        <f>Factores!D81</f>
        <v>0.391</v>
      </c>
      <c r="S25" s="160">
        <f t="shared" si="2"/>
        <v>0</v>
      </c>
      <c r="T25" s="125"/>
      <c r="U25" s="153"/>
      <c r="V25" s="153"/>
      <c r="W25" s="153"/>
      <c r="X25" s="153"/>
      <c r="Y25" s="153"/>
      <c r="Z25" s="153"/>
    </row>
    <row r="26" ht="15.75" customHeight="1">
      <c r="A26" s="153"/>
      <c r="B26" s="111">
        <v>23.0</v>
      </c>
      <c r="C26" s="155"/>
      <c r="D26" s="158"/>
      <c r="E26" s="159"/>
      <c r="F26" s="159"/>
      <c r="G26" s="159"/>
      <c r="H26" s="159"/>
      <c r="I26" s="159"/>
      <c r="J26" s="159"/>
      <c r="K26" s="159"/>
      <c r="L26" s="159"/>
      <c r="M26" s="159"/>
      <c r="N26" s="159"/>
      <c r="O26" s="159"/>
      <c r="P26" s="159"/>
      <c r="Q26" s="160">
        <f t="shared" si="3"/>
        <v>0</v>
      </c>
      <c r="R26" s="161">
        <f>Factores!D81</f>
        <v>0.391</v>
      </c>
      <c r="S26" s="160">
        <f t="shared" si="2"/>
        <v>0</v>
      </c>
      <c r="T26" s="125"/>
      <c r="U26" s="153"/>
      <c r="V26" s="153"/>
      <c r="W26" s="153"/>
      <c r="X26" s="153"/>
      <c r="Y26" s="153"/>
      <c r="Z26" s="153"/>
    </row>
    <row r="27" ht="15.75" customHeight="1">
      <c r="A27" s="153"/>
      <c r="B27" s="111">
        <v>24.0</v>
      </c>
      <c r="C27" s="155"/>
      <c r="D27" s="158"/>
      <c r="E27" s="159"/>
      <c r="F27" s="159"/>
      <c r="G27" s="159"/>
      <c r="H27" s="159"/>
      <c r="I27" s="159"/>
      <c r="J27" s="159"/>
      <c r="K27" s="159"/>
      <c r="L27" s="159"/>
      <c r="M27" s="159"/>
      <c r="N27" s="159"/>
      <c r="O27" s="159"/>
      <c r="P27" s="159"/>
      <c r="Q27" s="160">
        <f t="shared" si="3"/>
        <v>0</v>
      </c>
      <c r="R27" s="161">
        <f>Factores!D81</f>
        <v>0.391</v>
      </c>
      <c r="S27" s="160">
        <f t="shared" si="2"/>
        <v>0</v>
      </c>
      <c r="T27" s="125"/>
      <c r="U27" s="153"/>
      <c r="V27" s="153"/>
      <c r="W27" s="153"/>
      <c r="X27" s="153"/>
      <c r="Y27" s="153"/>
      <c r="Z27" s="153"/>
    </row>
    <row r="28" ht="15.75" customHeight="1">
      <c r="A28" s="153"/>
      <c r="B28" s="111">
        <v>25.0</v>
      </c>
      <c r="C28" s="155"/>
      <c r="D28" s="158"/>
      <c r="E28" s="159"/>
      <c r="F28" s="159"/>
      <c r="G28" s="159"/>
      <c r="H28" s="159"/>
      <c r="I28" s="159"/>
      <c r="J28" s="159"/>
      <c r="K28" s="159"/>
      <c r="L28" s="159"/>
      <c r="M28" s="159"/>
      <c r="N28" s="159"/>
      <c r="O28" s="159"/>
      <c r="P28" s="159"/>
      <c r="Q28" s="160">
        <f t="shared" si="3"/>
        <v>0</v>
      </c>
      <c r="R28" s="161">
        <f>Factores!D81</f>
        <v>0.391</v>
      </c>
      <c r="S28" s="160">
        <f t="shared" si="2"/>
        <v>0</v>
      </c>
      <c r="T28" s="129"/>
      <c r="U28" s="153"/>
      <c r="V28" s="153"/>
      <c r="W28" s="153"/>
      <c r="X28" s="153"/>
      <c r="Y28" s="153"/>
      <c r="Z28" s="153"/>
    </row>
    <row r="29" ht="15.75" customHeight="1">
      <c r="A29" s="153"/>
      <c r="B29" s="153"/>
      <c r="C29" s="153"/>
      <c r="D29" s="153"/>
      <c r="E29" s="153"/>
      <c r="F29" s="153"/>
      <c r="G29" s="153"/>
      <c r="H29" s="153"/>
      <c r="I29" s="153"/>
      <c r="J29" s="153"/>
      <c r="K29" s="153"/>
      <c r="L29" s="153"/>
      <c r="M29" s="153"/>
      <c r="N29" s="153"/>
      <c r="O29" s="153"/>
      <c r="P29" s="153"/>
      <c r="Q29" s="153"/>
      <c r="R29" s="153"/>
      <c r="S29" s="128">
        <f>SUM(S4:S28)</f>
        <v>11636834.08</v>
      </c>
      <c r="T29" s="153"/>
      <c r="U29" s="153"/>
      <c r="V29" s="153"/>
      <c r="W29" s="153"/>
      <c r="X29" s="153"/>
      <c r="Y29" s="153"/>
      <c r="Z29" s="153"/>
    </row>
    <row r="30" ht="15.75" customHeight="1">
      <c r="A30" s="153"/>
      <c r="B30" s="153"/>
      <c r="C30" s="153"/>
      <c r="D30" s="153"/>
      <c r="E30" s="153"/>
      <c r="F30" s="153"/>
      <c r="G30" s="153"/>
      <c r="H30" s="153"/>
      <c r="I30" s="153"/>
      <c r="J30" s="153"/>
      <c r="K30" s="153"/>
      <c r="L30" s="153"/>
      <c r="M30" s="153"/>
      <c r="N30" s="153"/>
      <c r="O30" s="153"/>
      <c r="P30" s="153"/>
      <c r="Q30" s="153"/>
      <c r="R30" s="153"/>
      <c r="S30" s="153"/>
      <c r="T30" s="153"/>
      <c r="U30" s="153"/>
      <c r="V30" s="153"/>
      <c r="W30" s="153"/>
      <c r="X30" s="153"/>
      <c r="Y30" s="153"/>
      <c r="Z30" s="153"/>
    </row>
    <row r="31" ht="15.75" customHeight="1">
      <c r="A31" s="153"/>
      <c r="B31" s="153"/>
      <c r="C31" s="153"/>
      <c r="D31" s="153"/>
      <c r="E31" s="153"/>
      <c r="F31" s="153"/>
      <c r="G31" s="153"/>
      <c r="H31" s="153"/>
      <c r="I31" s="153"/>
      <c r="J31" s="153"/>
      <c r="K31" s="153"/>
      <c r="L31" s="153"/>
      <c r="M31" s="153"/>
      <c r="N31" s="153"/>
      <c r="O31" s="153"/>
      <c r="P31" s="153"/>
      <c r="Q31" s="153"/>
      <c r="R31" s="153"/>
      <c r="S31" s="153"/>
      <c r="T31" s="153"/>
      <c r="U31" s="153"/>
      <c r="V31" s="153"/>
      <c r="W31" s="153"/>
      <c r="X31" s="153"/>
      <c r="Y31" s="153"/>
      <c r="Z31" s="153"/>
    </row>
    <row r="32" ht="15.75" customHeight="1">
      <c r="A32" s="153"/>
      <c r="B32" s="153"/>
      <c r="C32" s="153"/>
      <c r="D32" s="153"/>
      <c r="E32" s="153"/>
      <c r="F32" s="153"/>
      <c r="G32" s="153"/>
      <c r="H32" s="153"/>
      <c r="I32" s="153"/>
      <c r="J32" s="153"/>
      <c r="K32" s="153"/>
      <c r="L32" s="153"/>
      <c r="M32" s="153"/>
      <c r="N32" s="153"/>
      <c r="O32" s="153"/>
      <c r="P32" s="153"/>
      <c r="Q32" s="153"/>
      <c r="R32" s="153"/>
      <c r="S32" s="153"/>
      <c r="T32" s="153"/>
      <c r="U32" s="153"/>
      <c r="V32" s="153"/>
      <c r="W32" s="153"/>
      <c r="X32" s="153"/>
      <c r="Y32" s="153"/>
      <c r="Z32" s="153"/>
    </row>
    <row r="33" ht="15.75" customHeight="1">
      <c r="A33" s="153"/>
      <c r="B33" s="153"/>
      <c r="C33" s="153"/>
      <c r="D33" s="153"/>
      <c r="E33" s="153"/>
      <c r="F33" s="153"/>
      <c r="G33" s="153"/>
      <c r="H33" s="153"/>
      <c r="I33" s="153"/>
      <c r="J33" s="153"/>
      <c r="K33" s="153"/>
      <c r="L33" s="153"/>
      <c r="M33" s="153"/>
      <c r="N33" s="153"/>
      <c r="O33" s="153"/>
      <c r="P33" s="153"/>
      <c r="Q33" s="153"/>
      <c r="R33" s="153"/>
      <c r="S33" s="153"/>
      <c r="T33" s="153"/>
      <c r="U33" s="153"/>
      <c r="V33" s="153"/>
      <c r="W33" s="153"/>
      <c r="X33" s="153"/>
      <c r="Y33" s="153"/>
      <c r="Z33" s="153"/>
    </row>
    <row r="34" ht="15.75" customHeight="1">
      <c r="A34" s="153"/>
      <c r="B34" s="153"/>
      <c r="C34" s="153"/>
      <c r="D34" s="153"/>
      <c r="E34" s="153"/>
      <c r="F34" s="153"/>
      <c r="G34" s="153"/>
      <c r="H34" s="153"/>
      <c r="I34" s="153"/>
      <c r="J34" s="153"/>
      <c r="K34" s="153"/>
      <c r="L34" s="153"/>
      <c r="M34" s="153"/>
      <c r="N34" s="153"/>
      <c r="O34" s="153"/>
      <c r="P34" s="153"/>
      <c r="Q34" s="153"/>
      <c r="R34" s="153"/>
      <c r="S34" s="153"/>
      <c r="T34" s="153"/>
      <c r="U34" s="153"/>
      <c r="V34" s="153"/>
      <c r="W34" s="153"/>
      <c r="X34" s="153"/>
      <c r="Y34" s="153"/>
      <c r="Z34" s="153"/>
    </row>
    <row r="35" ht="15.75" customHeight="1">
      <c r="A35" s="153"/>
      <c r="B35" s="153"/>
      <c r="C35" s="153"/>
      <c r="D35" s="153"/>
      <c r="E35" s="153"/>
      <c r="F35" s="153"/>
      <c r="G35" s="153"/>
      <c r="H35" s="153"/>
      <c r="I35" s="153"/>
      <c r="J35" s="153"/>
      <c r="K35" s="153"/>
      <c r="L35" s="153"/>
      <c r="M35" s="153"/>
      <c r="N35" s="153"/>
      <c r="O35" s="153"/>
      <c r="P35" s="153"/>
      <c r="Q35" s="153"/>
      <c r="R35" s="153"/>
      <c r="S35" s="153"/>
      <c r="T35" s="153"/>
      <c r="U35" s="153"/>
      <c r="V35" s="153"/>
      <c r="W35" s="153"/>
      <c r="X35" s="153"/>
      <c r="Y35" s="153"/>
      <c r="Z35" s="153"/>
    </row>
    <row r="36" ht="15.75" customHeight="1">
      <c r="A36" s="153"/>
      <c r="B36" s="153"/>
      <c r="C36" s="153"/>
      <c r="D36" s="153"/>
      <c r="E36" s="153"/>
      <c r="F36" s="153"/>
      <c r="G36" s="153"/>
      <c r="H36" s="153"/>
      <c r="I36" s="153"/>
      <c r="J36" s="153"/>
      <c r="K36" s="153"/>
      <c r="L36" s="153"/>
      <c r="M36" s="153"/>
      <c r="N36" s="153"/>
      <c r="O36" s="153"/>
      <c r="P36" s="153"/>
      <c r="Q36" s="153"/>
      <c r="R36" s="153"/>
      <c r="S36" s="153"/>
      <c r="T36" s="153"/>
      <c r="U36" s="153"/>
      <c r="V36" s="153"/>
      <c r="W36" s="153"/>
      <c r="X36" s="153"/>
      <c r="Y36" s="153"/>
      <c r="Z36" s="153"/>
    </row>
    <row r="37" ht="15.75" customHeight="1">
      <c r="A37" s="153"/>
      <c r="B37" s="153"/>
      <c r="C37" s="153"/>
      <c r="D37" s="153"/>
      <c r="E37" s="153"/>
      <c r="F37" s="153"/>
      <c r="G37" s="153"/>
      <c r="H37" s="153"/>
      <c r="I37" s="153"/>
      <c r="J37" s="153"/>
      <c r="K37" s="153"/>
      <c r="L37" s="153"/>
      <c r="M37" s="153"/>
      <c r="N37" s="153"/>
      <c r="O37" s="153"/>
      <c r="P37" s="153"/>
      <c r="Q37" s="153"/>
      <c r="R37" s="153"/>
      <c r="S37" s="153"/>
      <c r="T37" s="153"/>
      <c r="U37" s="153"/>
      <c r="V37" s="153"/>
      <c r="W37" s="153"/>
      <c r="X37" s="153"/>
      <c r="Y37" s="153"/>
      <c r="Z37" s="153"/>
    </row>
    <row r="38" ht="15.75" customHeight="1">
      <c r="A38" s="153"/>
      <c r="B38" s="153"/>
      <c r="C38" s="153"/>
      <c r="D38" s="153"/>
      <c r="E38" s="153"/>
      <c r="F38" s="153"/>
      <c r="G38" s="153"/>
      <c r="H38" s="153"/>
      <c r="I38" s="153"/>
      <c r="J38" s="153"/>
      <c r="K38" s="153"/>
      <c r="L38" s="153"/>
      <c r="M38" s="153"/>
      <c r="N38" s="153"/>
      <c r="O38" s="153"/>
      <c r="P38" s="153"/>
      <c r="Q38" s="153"/>
      <c r="R38" s="153"/>
      <c r="S38" s="153"/>
      <c r="T38" s="153"/>
      <c r="U38" s="153"/>
      <c r="V38" s="153"/>
      <c r="W38" s="153"/>
      <c r="X38" s="153"/>
      <c r="Y38" s="153"/>
      <c r="Z38" s="153"/>
    </row>
    <row r="39" ht="15.75" customHeight="1">
      <c r="A39" s="153"/>
      <c r="B39" s="153"/>
      <c r="C39" s="153"/>
      <c r="D39" s="153"/>
      <c r="E39" s="153"/>
      <c r="F39" s="153"/>
      <c r="G39" s="153"/>
      <c r="H39" s="153"/>
      <c r="I39" s="153"/>
      <c r="J39" s="153"/>
      <c r="K39" s="153"/>
      <c r="L39" s="153"/>
      <c r="M39" s="153"/>
      <c r="N39" s="153"/>
      <c r="O39" s="153"/>
      <c r="P39" s="153"/>
      <c r="Q39" s="153"/>
      <c r="R39" s="153"/>
      <c r="S39" s="153"/>
      <c r="T39" s="153"/>
      <c r="U39" s="153"/>
      <c r="V39" s="153"/>
      <c r="W39" s="153"/>
      <c r="X39" s="153"/>
      <c r="Y39" s="153"/>
      <c r="Z39" s="153"/>
    </row>
    <row r="40" ht="15.75" customHeight="1">
      <c r="A40" s="153"/>
      <c r="B40" s="153"/>
      <c r="C40" s="153"/>
      <c r="D40" s="153"/>
      <c r="E40" s="153"/>
      <c r="F40" s="153"/>
      <c r="G40" s="153"/>
      <c r="H40" s="153"/>
      <c r="I40" s="153"/>
      <c r="J40" s="153"/>
      <c r="K40" s="153"/>
      <c r="L40" s="153"/>
      <c r="M40" s="153"/>
      <c r="N40" s="153"/>
      <c r="O40" s="153"/>
      <c r="P40" s="153"/>
      <c r="Q40" s="153"/>
      <c r="R40" s="153"/>
      <c r="S40" s="153"/>
      <c r="T40" s="153"/>
      <c r="U40" s="153"/>
      <c r="V40" s="153"/>
      <c r="W40" s="153"/>
      <c r="X40" s="153"/>
      <c r="Y40" s="153"/>
      <c r="Z40" s="153"/>
    </row>
    <row r="41" ht="15.75" customHeight="1">
      <c r="A41" s="153"/>
      <c r="B41" s="153"/>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row>
    <row r="42" ht="15.75" customHeight="1">
      <c r="A42" s="153"/>
      <c r="B42" s="153"/>
      <c r="C42" s="153"/>
      <c r="D42" s="153"/>
      <c r="E42" s="153"/>
      <c r="F42" s="153"/>
      <c r="G42" s="153"/>
      <c r="H42" s="153"/>
      <c r="I42" s="153"/>
      <c r="J42" s="153"/>
      <c r="K42" s="153"/>
      <c r="L42" s="153"/>
      <c r="M42" s="153"/>
      <c r="N42" s="153"/>
      <c r="O42" s="153"/>
      <c r="P42" s="153"/>
      <c r="Q42" s="153"/>
      <c r="R42" s="153"/>
      <c r="S42" s="153"/>
      <c r="T42" s="153"/>
      <c r="U42" s="153"/>
      <c r="V42" s="153"/>
      <c r="W42" s="153"/>
      <c r="X42" s="153"/>
      <c r="Y42" s="153"/>
      <c r="Z42" s="153"/>
    </row>
    <row r="43" ht="15.75" customHeight="1">
      <c r="A43" s="153"/>
      <c r="B43" s="153"/>
      <c r="C43" s="153"/>
      <c r="D43" s="153"/>
      <c r="E43" s="153"/>
      <c r="F43" s="153"/>
      <c r="G43" s="153"/>
      <c r="H43" s="153"/>
      <c r="I43" s="153"/>
      <c r="J43" s="153"/>
      <c r="K43" s="153"/>
      <c r="L43" s="153"/>
      <c r="M43" s="153"/>
      <c r="N43" s="153"/>
      <c r="O43" s="153"/>
      <c r="P43" s="153"/>
      <c r="Q43" s="153"/>
      <c r="R43" s="153"/>
      <c r="S43" s="153"/>
      <c r="T43" s="153"/>
      <c r="U43" s="153"/>
      <c r="V43" s="153"/>
      <c r="W43" s="153"/>
      <c r="X43" s="153"/>
      <c r="Y43" s="153"/>
      <c r="Z43" s="153"/>
    </row>
    <row r="44" ht="15.75" customHeight="1">
      <c r="A44" s="153"/>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row>
    <row r="45" ht="15.75" customHeight="1">
      <c r="A45" s="153"/>
      <c r="B45" s="153"/>
      <c r="C45" s="153"/>
      <c r="D45" s="153"/>
      <c r="E45" s="153"/>
      <c r="F45" s="153"/>
      <c r="G45" s="153"/>
      <c r="H45" s="153"/>
      <c r="I45" s="153"/>
      <c r="J45" s="153"/>
      <c r="K45" s="153"/>
      <c r="L45" s="153"/>
      <c r="M45" s="153"/>
      <c r="N45" s="153"/>
      <c r="O45" s="153"/>
      <c r="P45" s="153"/>
      <c r="Q45" s="153"/>
      <c r="R45" s="153"/>
      <c r="S45" s="153"/>
      <c r="T45" s="153"/>
      <c r="U45" s="153"/>
      <c r="V45" s="153"/>
      <c r="W45" s="153"/>
      <c r="X45" s="153"/>
      <c r="Y45" s="153"/>
      <c r="Z45" s="153"/>
    </row>
    <row r="46" ht="15.75" customHeight="1">
      <c r="A46" s="153"/>
      <c r="B46" s="153"/>
      <c r="C46" s="153"/>
      <c r="D46" s="153"/>
      <c r="E46" s="153"/>
      <c r="F46" s="153"/>
      <c r="G46" s="153"/>
      <c r="H46" s="153"/>
      <c r="I46" s="153"/>
      <c r="J46" s="153"/>
      <c r="K46" s="153"/>
      <c r="L46" s="153"/>
      <c r="M46" s="153"/>
      <c r="N46" s="153"/>
      <c r="O46" s="153"/>
      <c r="P46" s="153"/>
      <c r="Q46" s="153"/>
      <c r="R46" s="153"/>
      <c r="S46" s="153"/>
      <c r="T46" s="153"/>
      <c r="U46" s="153"/>
      <c r="V46" s="153"/>
      <c r="W46" s="153"/>
      <c r="X46" s="153"/>
      <c r="Y46" s="153"/>
      <c r="Z46" s="153"/>
    </row>
    <row r="47" ht="15.75" customHeight="1">
      <c r="A47" s="153"/>
      <c r="B47" s="153"/>
      <c r="C47" s="153"/>
      <c r="D47" s="153"/>
      <c r="E47" s="153"/>
      <c r="F47" s="153"/>
      <c r="G47" s="153"/>
      <c r="H47" s="153"/>
      <c r="I47" s="153"/>
      <c r="J47" s="153"/>
      <c r="K47" s="153"/>
      <c r="L47" s="153"/>
      <c r="M47" s="153"/>
      <c r="N47" s="153"/>
      <c r="O47" s="153"/>
      <c r="P47" s="153"/>
      <c r="Q47" s="153"/>
      <c r="R47" s="153"/>
      <c r="S47" s="153"/>
      <c r="T47" s="153"/>
      <c r="U47" s="153"/>
      <c r="V47" s="153"/>
      <c r="W47" s="153"/>
      <c r="X47" s="153"/>
      <c r="Y47" s="153"/>
      <c r="Z47" s="153"/>
    </row>
    <row r="48" ht="15.75" customHeight="1">
      <c r="A48" s="153"/>
      <c r="B48" s="153"/>
      <c r="C48" s="153"/>
      <c r="D48" s="153"/>
      <c r="E48" s="153"/>
      <c r="F48" s="153"/>
      <c r="G48" s="153"/>
      <c r="H48" s="153"/>
      <c r="I48" s="153"/>
      <c r="J48" s="153"/>
      <c r="K48" s="153"/>
      <c r="L48" s="153"/>
      <c r="M48" s="153"/>
      <c r="N48" s="153"/>
      <c r="O48" s="153"/>
      <c r="P48" s="153"/>
      <c r="Q48" s="153"/>
      <c r="R48" s="153"/>
      <c r="S48" s="153"/>
      <c r="T48" s="153"/>
      <c r="U48" s="153"/>
      <c r="V48" s="153"/>
      <c r="W48" s="153"/>
      <c r="X48" s="153"/>
      <c r="Y48" s="153"/>
      <c r="Z48" s="153"/>
    </row>
    <row r="49" ht="15.75" customHeight="1">
      <c r="A49" s="153"/>
      <c r="B49" s="153"/>
      <c r="C49" s="153"/>
      <c r="D49" s="153"/>
      <c r="E49" s="153"/>
      <c r="F49" s="153"/>
      <c r="G49" s="153"/>
      <c r="H49" s="153"/>
      <c r="I49" s="153"/>
      <c r="J49" s="153"/>
      <c r="K49" s="153"/>
      <c r="L49" s="153"/>
      <c r="M49" s="153"/>
      <c r="N49" s="153"/>
      <c r="O49" s="153"/>
      <c r="P49" s="153"/>
      <c r="Q49" s="153"/>
      <c r="R49" s="153"/>
      <c r="S49" s="153"/>
      <c r="T49" s="153"/>
      <c r="U49" s="153"/>
      <c r="V49" s="153"/>
      <c r="W49" s="153"/>
      <c r="X49" s="153"/>
      <c r="Y49" s="153"/>
      <c r="Z49" s="153"/>
    </row>
    <row r="50" ht="15.75" customHeight="1">
      <c r="A50" s="153"/>
      <c r="B50" s="153"/>
      <c r="C50" s="153"/>
      <c r="D50" s="153"/>
      <c r="E50" s="153"/>
      <c r="F50" s="153"/>
      <c r="G50" s="153"/>
      <c r="H50" s="153"/>
      <c r="I50" s="153"/>
      <c r="J50" s="153"/>
      <c r="K50" s="153"/>
      <c r="L50" s="153"/>
      <c r="M50" s="153"/>
      <c r="N50" s="153"/>
      <c r="O50" s="153"/>
      <c r="P50" s="153"/>
      <c r="Q50" s="153"/>
      <c r="R50" s="153"/>
      <c r="S50" s="153"/>
      <c r="T50" s="153"/>
      <c r="U50" s="153"/>
      <c r="V50" s="153"/>
      <c r="W50" s="153"/>
      <c r="X50" s="153"/>
      <c r="Y50" s="153"/>
      <c r="Z50" s="153"/>
    </row>
    <row r="51" ht="15.75" customHeight="1">
      <c r="A51" s="153"/>
      <c r="B51" s="153"/>
      <c r="C51" s="153"/>
      <c r="D51" s="153"/>
      <c r="E51" s="153"/>
      <c r="F51" s="153"/>
      <c r="G51" s="153"/>
      <c r="H51" s="153"/>
      <c r="I51" s="153"/>
      <c r="J51" s="153"/>
      <c r="K51" s="153"/>
      <c r="L51" s="153"/>
      <c r="M51" s="153"/>
      <c r="N51" s="153"/>
      <c r="O51" s="153"/>
      <c r="P51" s="153"/>
      <c r="Q51" s="153"/>
      <c r="R51" s="153"/>
      <c r="S51" s="153"/>
      <c r="T51" s="153"/>
      <c r="U51" s="153"/>
      <c r="V51" s="153"/>
      <c r="W51" s="153"/>
      <c r="X51" s="153"/>
      <c r="Y51" s="153"/>
      <c r="Z51" s="153"/>
    </row>
    <row r="52" ht="15.75" customHeight="1">
      <c r="A52" s="153"/>
      <c r="B52" s="153"/>
      <c r="C52" s="153"/>
      <c r="D52" s="153"/>
      <c r="E52" s="153"/>
      <c r="F52" s="153"/>
      <c r="G52" s="153"/>
      <c r="H52" s="153"/>
      <c r="I52" s="153"/>
      <c r="J52" s="153"/>
      <c r="K52" s="153"/>
      <c r="L52" s="153"/>
      <c r="M52" s="153"/>
      <c r="N52" s="153"/>
      <c r="O52" s="153"/>
      <c r="P52" s="153"/>
      <c r="Q52" s="153"/>
      <c r="R52" s="153"/>
      <c r="S52" s="153"/>
      <c r="T52" s="153"/>
      <c r="U52" s="153"/>
      <c r="V52" s="153"/>
      <c r="W52" s="153"/>
      <c r="X52" s="153"/>
      <c r="Y52" s="153"/>
      <c r="Z52" s="153"/>
    </row>
    <row r="53" ht="15.75" customHeight="1">
      <c r="A53" s="153"/>
      <c r="B53" s="153"/>
      <c r="C53" s="153"/>
      <c r="D53" s="153"/>
      <c r="E53" s="153"/>
      <c r="F53" s="153"/>
      <c r="G53" s="153"/>
      <c r="H53" s="153"/>
      <c r="I53" s="153"/>
      <c r="J53" s="153"/>
      <c r="K53" s="153"/>
      <c r="L53" s="153"/>
      <c r="M53" s="153"/>
      <c r="N53" s="153"/>
      <c r="O53" s="153"/>
      <c r="P53" s="153"/>
      <c r="Q53" s="153"/>
      <c r="R53" s="153"/>
      <c r="S53" s="153"/>
      <c r="T53" s="153"/>
      <c r="U53" s="153"/>
      <c r="V53" s="153"/>
      <c r="W53" s="153"/>
      <c r="X53" s="153"/>
      <c r="Y53" s="153"/>
      <c r="Z53" s="153"/>
    </row>
    <row r="54" ht="15.75" customHeight="1">
      <c r="A54" s="153"/>
      <c r="B54" s="153"/>
      <c r="C54" s="153"/>
      <c r="D54" s="153"/>
      <c r="E54" s="153"/>
      <c r="F54" s="153"/>
      <c r="G54" s="153"/>
      <c r="H54" s="153"/>
      <c r="I54" s="153"/>
      <c r="J54" s="153"/>
      <c r="K54" s="153"/>
      <c r="L54" s="153"/>
      <c r="M54" s="153"/>
      <c r="N54" s="153"/>
      <c r="O54" s="153"/>
      <c r="P54" s="153"/>
      <c r="Q54" s="153"/>
      <c r="R54" s="153"/>
      <c r="S54" s="153"/>
      <c r="T54" s="153"/>
      <c r="U54" s="153"/>
      <c r="V54" s="153"/>
      <c r="W54" s="153"/>
      <c r="X54" s="153"/>
      <c r="Y54" s="153"/>
      <c r="Z54" s="153"/>
    </row>
    <row r="55" ht="15.75" customHeight="1">
      <c r="A55" s="153"/>
      <c r="B55" s="153"/>
      <c r="C55" s="153"/>
      <c r="D55" s="153"/>
      <c r="E55" s="153"/>
      <c r="F55" s="153"/>
      <c r="G55" s="153"/>
      <c r="H55" s="153"/>
      <c r="I55" s="153"/>
      <c r="J55" s="153"/>
      <c r="K55" s="153"/>
      <c r="L55" s="153"/>
      <c r="M55" s="153"/>
      <c r="N55" s="153"/>
      <c r="O55" s="153"/>
      <c r="P55" s="153"/>
      <c r="Q55" s="153"/>
      <c r="R55" s="153"/>
      <c r="S55" s="153"/>
      <c r="T55" s="153"/>
      <c r="U55" s="153"/>
      <c r="V55" s="153"/>
      <c r="W55" s="153"/>
      <c r="X55" s="153"/>
      <c r="Y55" s="153"/>
      <c r="Z55" s="153"/>
    </row>
    <row r="56" ht="15.75" customHeight="1">
      <c r="A56" s="153"/>
      <c r="B56" s="153"/>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row>
    <row r="57" ht="15.75" customHeight="1">
      <c r="A57" s="153"/>
      <c r="B57" s="153"/>
      <c r="C57" s="153"/>
      <c r="D57" s="153"/>
      <c r="E57" s="153"/>
      <c r="F57" s="153"/>
      <c r="G57" s="153"/>
      <c r="H57" s="153"/>
      <c r="I57" s="153"/>
      <c r="J57" s="153"/>
      <c r="K57" s="153"/>
      <c r="L57" s="153"/>
      <c r="M57" s="153"/>
      <c r="N57" s="153"/>
      <c r="O57" s="153"/>
      <c r="P57" s="153"/>
      <c r="Q57" s="153"/>
      <c r="R57" s="153"/>
      <c r="S57" s="153"/>
      <c r="T57" s="153"/>
      <c r="U57" s="153"/>
      <c r="V57" s="153"/>
      <c r="W57" s="153"/>
      <c r="X57" s="153"/>
      <c r="Y57" s="153"/>
      <c r="Z57" s="153"/>
    </row>
    <row r="58" ht="15.75" customHeight="1">
      <c r="A58" s="153"/>
      <c r="B58" s="153"/>
      <c r="C58" s="153"/>
      <c r="D58" s="153"/>
      <c r="E58" s="153"/>
      <c r="F58" s="153"/>
      <c r="G58" s="153"/>
      <c r="H58" s="153"/>
      <c r="I58" s="153"/>
      <c r="J58" s="153"/>
      <c r="K58" s="153"/>
      <c r="L58" s="153"/>
      <c r="M58" s="153"/>
      <c r="N58" s="153"/>
      <c r="O58" s="153"/>
      <c r="P58" s="153"/>
      <c r="Q58" s="153"/>
      <c r="R58" s="153"/>
      <c r="S58" s="153"/>
      <c r="T58" s="153"/>
      <c r="U58" s="153"/>
      <c r="V58" s="153"/>
      <c r="W58" s="153"/>
      <c r="X58" s="153"/>
      <c r="Y58" s="153"/>
      <c r="Z58" s="153"/>
    </row>
    <row r="59" ht="15.75" customHeight="1">
      <c r="A59" s="153"/>
      <c r="B59" s="153"/>
      <c r="C59" s="153"/>
      <c r="D59" s="153"/>
      <c r="E59" s="153"/>
      <c r="F59" s="153"/>
      <c r="G59" s="153"/>
      <c r="H59" s="153"/>
      <c r="I59" s="153"/>
      <c r="J59" s="153"/>
      <c r="K59" s="153"/>
      <c r="L59" s="153"/>
      <c r="M59" s="153"/>
      <c r="N59" s="153"/>
      <c r="O59" s="153"/>
      <c r="P59" s="153"/>
      <c r="Q59" s="153"/>
      <c r="R59" s="153"/>
      <c r="S59" s="153"/>
      <c r="T59" s="153"/>
      <c r="U59" s="153"/>
      <c r="V59" s="153"/>
      <c r="W59" s="153"/>
      <c r="X59" s="153"/>
      <c r="Y59" s="153"/>
      <c r="Z59" s="153"/>
    </row>
    <row r="60" ht="15.75" customHeight="1">
      <c r="A60" s="153"/>
      <c r="B60" s="153"/>
      <c r="C60" s="153"/>
      <c r="D60" s="153"/>
      <c r="E60" s="153"/>
      <c r="F60" s="153"/>
      <c r="G60" s="153"/>
      <c r="H60" s="153"/>
      <c r="I60" s="153"/>
      <c r="J60" s="153"/>
      <c r="K60" s="153"/>
      <c r="L60" s="153"/>
      <c r="M60" s="153"/>
      <c r="N60" s="153"/>
      <c r="O60" s="153"/>
      <c r="P60" s="153"/>
      <c r="Q60" s="153"/>
      <c r="R60" s="153"/>
      <c r="S60" s="153"/>
      <c r="T60" s="153"/>
      <c r="U60" s="153"/>
      <c r="V60" s="153"/>
      <c r="W60" s="153"/>
      <c r="X60" s="153"/>
      <c r="Y60" s="153"/>
      <c r="Z60" s="153"/>
    </row>
    <row r="61" ht="15.75" customHeight="1">
      <c r="A61" s="153"/>
      <c r="B61" s="153"/>
      <c r="C61" s="153"/>
      <c r="D61" s="153"/>
      <c r="E61" s="153"/>
      <c r="F61" s="153"/>
      <c r="G61" s="153"/>
      <c r="H61" s="153"/>
      <c r="I61" s="153"/>
      <c r="J61" s="153"/>
      <c r="K61" s="153"/>
      <c r="L61" s="153"/>
      <c r="M61" s="153"/>
      <c r="N61" s="153"/>
      <c r="O61" s="153"/>
      <c r="P61" s="153"/>
      <c r="Q61" s="153"/>
      <c r="R61" s="153"/>
      <c r="S61" s="153"/>
      <c r="T61" s="153"/>
      <c r="U61" s="153"/>
      <c r="V61" s="153"/>
      <c r="W61" s="153"/>
      <c r="X61" s="153"/>
      <c r="Y61" s="153"/>
      <c r="Z61" s="153"/>
    </row>
    <row r="62" ht="15.75" customHeight="1">
      <c r="A62" s="153"/>
      <c r="B62" s="153"/>
      <c r="C62" s="153"/>
      <c r="D62" s="153"/>
      <c r="E62" s="153"/>
      <c r="F62" s="153"/>
      <c r="G62" s="153"/>
      <c r="H62" s="153"/>
      <c r="I62" s="153"/>
      <c r="J62" s="153"/>
      <c r="K62" s="153"/>
      <c r="L62" s="153"/>
      <c r="M62" s="153"/>
      <c r="N62" s="153"/>
      <c r="O62" s="153"/>
      <c r="P62" s="153"/>
      <c r="Q62" s="153"/>
      <c r="R62" s="153"/>
      <c r="S62" s="153"/>
      <c r="T62" s="153"/>
      <c r="U62" s="153"/>
      <c r="V62" s="153"/>
      <c r="W62" s="153"/>
      <c r="X62" s="153"/>
      <c r="Y62" s="153"/>
      <c r="Z62" s="153"/>
    </row>
    <row r="63" ht="15.75" customHeight="1">
      <c r="A63" s="153"/>
      <c r="B63" s="153"/>
      <c r="C63" s="153"/>
      <c r="D63" s="153"/>
      <c r="E63" s="153"/>
      <c r="F63" s="153"/>
      <c r="G63" s="153"/>
      <c r="H63" s="153"/>
      <c r="I63" s="153"/>
      <c r="J63" s="153"/>
      <c r="K63" s="153"/>
      <c r="L63" s="153"/>
      <c r="M63" s="153"/>
      <c r="N63" s="153"/>
      <c r="O63" s="153"/>
      <c r="P63" s="153"/>
      <c r="Q63" s="153"/>
      <c r="R63" s="153"/>
      <c r="S63" s="153"/>
      <c r="T63" s="153"/>
      <c r="U63" s="153"/>
      <c r="V63" s="153"/>
      <c r="W63" s="153"/>
      <c r="X63" s="153"/>
      <c r="Y63" s="153"/>
      <c r="Z63" s="153"/>
    </row>
    <row r="64" ht="15.75" customHeight="1">
      <c r="A64" s="153"/>
      <c r="B64" s="153"/>
      <c r="C64" s="153"/>
      <c r="D64" s="153"/>
      <c r="E64" s="153"/>
      <c r="F64" s="153"/>
      <c r="G64" s="153"/>
      <c r="H64" s="153"/>
      <c r="I64" s="153"/>
      <c r="J64" s="153"/>
      <c r="K64" s="153"/>
      <c r="L64" s="153"/>
      <c r="M64" s="153"/>
      <c r="N64" s="153"/>
      <c r="O64" s="153"/>
      <c r="P64" s="153"/>
      <c r="Q64" s="153"/>
      <c r="R64" s="153"/>
      <c r="S64" s="153"/>
      <c r="T64" s="153"/>
      <c r="U64" s="153"/>
      <c r="V64" s="153"/>
      <c r="W64" s="153"/>
      <c r="X64" s="153"/>
      <c r="Y64" s="153"/>
      <c r="Z64" s="153"/>
    </row>
    <row r="65" ht="15.75" customHeight="1">
      <c r="A65" s="153"/>
      <c r="B65" s="153"/>
      <c r="C65" s="153"/>
      <c r="D65" s="153"/>
      <c r="E65" s="153"/>
      <c r="F65" s="153"/>
      <c r="G65" s="153"/>
      <c r="H65" s="153"/>
      <c r="I65" s="153"/>
      <c r="J65" s="153"/>
      <c r="K65" s="153"/>
      <c r="L65" s="153"/>
      <c r="M65" s="153"/>
      <c r="N65" s="153"/>
      <c r="O65" s="153"/>
      <c r="P65" s="153"/>
      <c r="Q65" s="153"/>
      <c r="R65" s="153"/>
      <c r="S65" s="153"/>
      <c r="T65" s="153"/>
      <c r="U65" s="153"/>
      <c r="V65" s="153"/>
      <c r="W65" s="153"/>
      <c r="X65" s="153"/>
      <c r="Y65" s="153"/>
      <c r="Z65" s="153"/>
    </row>
    <row r="66" ht="15.75" customHeight="1">
      <c r="A66" s="153"/>
      <c r="B66" s="153"/>
      <c r="C66" s="153"/>
      <c r="D66" s="153"/>
      <c r="E66" s="153"/>
      <c r="F66" s="153"/>
      <c r="G66" s="153"/>
      <c r="H66" s="153"/>
      <c r="I66" s="153"/>
      <c r="J66" s="153"/>
      <c r="K66" s="153"/>
      <c r="L66" s="153"/>
      <c r="M66" s="153"/>
      <c r="N66" s="153"/>
      <c r="O66" s="153"/>
      <c r="P66" s="153"/>
      <c r="Q66" s="153"/>
      <c r="R66" s="153"/>
      <c r="S66" s="153"/>
      <c r="T66" s="153"/>
      <c r="U66" s="153"/>
      <c r="V66" s="153"/>
      <c r="W66" s="153"/>
      <c r="X66" s="153"/>
      <c r="Y66" s="153"/>
      <c r="Z66" s="153"/>
    </row>
    <row r="67" ht="15.75" customHeight="1">
      <c r="A67" s="153"/>
      <c r="B67" s="153"/>
      <c r="C67" s="153"/>
      <c r="D67" s="153"/>
      <c r="E67" s="153"/>
      <c r="F67" s="153"/>
      <c r="G67" s="153"/>
      <c r="H67" s="153"/>
      <c r="I67" s="153"/>
      <c r="J67" s="153"/>
      <c r="K67" s="153"/>
      <c r="L67" s="153"/>
      <c r="M67" s="153"/>
      <c r="N67" s="153"/>
      <c r="O67" s="153"/>
      <c r="P67" s="153"/>
      <c r="Q67" s="153"/>
      <c r="R67" s="153"/>
      <c r="S67" s="153"/>
      <c r="T67" s="153"/>
      <c r="U67" s="153"/>
      <c r="V67" s="153"/>
      <c r="W67" s="153"/>
      <c r="X67" s="153"/>
      <c r="Y67" s="153"/>
      <c r="Z67" s="153"/>
    </row>
    <row r="68" ht="15.75" customHeight="1">
      <c r="A68" s="153"/>
      <c r="B68" s="153"/>
      <c r="C68" s="153"/>
      <c r="D68" s="153"/>
      <c r="E68" s="153"/>
      <c r="F68" s="153"/>
      <c r="G68" s="153"/>
      <c r="H68" s="153"/>
      <c r="I68" s="153"/>
      <c r="J68" s="153"/>
      <c r="K68" s="153"/>
      <c r="L68" s="153"/>
      <c r="M68" s="153"/>
      <c r="N68" s="153"/>
      <c r="O68" s="153"/>
      <c r="P68" s="153"/>
      <c r="Q68" s="153"/>
      <c r="R68" s="153"/>
      <c r="S68" s="153"/>
      <c r="T68" s="153"/>
      <c r="U68" s="153"/>
      <c r="V68" s="153"/>
      <c r="W68" s="153"/>
      <c r="X68" s="153"/>
      <c r="Y68" s="153"/>
      <c r="Z68" s="153"/>
    </row>
    <row r="69" ht="15.75" customHeight="1">
      <c r="A69" s="153"/>
      <c r="B69" s="153"/>
      <c r="C69" s="153"/>
      <c r="D69" s="153"/>
      <c r="E69" s="153"/>
      <c r="F69" s="153"/>
      <c r="G69" s="153"/>
      <c r="H69" s="153"/>
      <c r="I69" s="153"/>
      <c r="J69" s="153"/>
      <c r="K69" s="153"/>
      <c r="L69" s="153"/>
      <c r="M69" s="153"/>
      <c r="N69" s="153"/>
      <c r="O69" s="153"/>
      <c r="P69" s="153"/>
      <c r="Q69" s="153"/>
      <c r="R69" s="153"/>
      <c r="S69" s="153"/>
      <c r="T69" s="153"/>
      <c r="U69" s="153"/>
      <c r="V69" s="153"/>
      <c r="W69" s="153"/>
      <c r="X69" s="153"/>
      <c r="Y69" s="153"/>
      <c r="Z69" s="153"/>
    </row>
    <row r="70" ht="15.75" customHeight="1">
      <c r="A70" s="153"/>
      <c r="B70" s="153"/>
      <c r="C70" s="153"/>
      <c r="D70" s="153"/>
      <c r="E70" s="153"/>
      <c r="F70" s="153"/>
      <c r="G70" s="153"/>
      <c r="H70" s="153"/>
      <c r="I70" s="153"/>
      <c r="J70" s="153"/>
      <c r="K70" s="153"/>
      <c r="L70" s="153"/>
      <c r="M70" s="153"/>
      <c r="N70" s="153"/>
      <c r="O70" s="153"/>
      <c r="P70" s="153"/>
      <c r="Q70" s="153"/>
      <c r="R70" s="153"/>
      <c r="S70" s="153"/>
      <c r="T70" s="153"/>
      <c r="U70" s="153"/>
      <c r="V70" s="153"/>
      <c r="W70" s="153"/>
      <c r="X70" s="153"/>
      <c r="Y70" s="153"/>
      <c r="Z70" s="153"/>
    </row>
    <row r="71" ht="15.75" customHeight="1">
      <c r="A71" s="153"/>
      <c r="B71" s="153"/>
      <c r="C71" s="153"/>
      <c r="D71" s="153"/>
      <c r="E71" s="153"/>
      <c r="F71" s="153"/>
      <c r="G71" s="153"/>
      <c r="H71" s="153"/>
      <c r="I71" s="153"/>
      <c r="J71" s="153"/>
      <c r="K71" s="153"/>
      <c r="L71" s="153"/>
      <c r="M71" s="153"/>
      <c r="N71" s="153"/>
      <c r="O71" s="153"/>
      <c r="P71" s="153"/>
      <c r="Q71" s="153"/>
      <c r="R71" s="153"/>
      <c r="S71" s="153"/>
      <c r="T71" s="153"/>
      <c r="U71" s="153"/>
      <c r="V71" s="153"/>
      <c r="W71" s="153"/>
      <c r="X71" s="153"/>
      <c r="Y71" s="153"/>
      <c r="Z71" s="153"/>
    </row>
    <row r="72" ht="15.75" customHeight="1">
      <c r="A72" s="153"/>
      <c r="B72" s="153"/>
      <c r="C72" s="153"/>
      <c r="D72" s="153"/>
      <c r="E72" s="153"/>
      <c r="F72" s="153"/>
      <c r="G72" s="153"/>
      <c r="H72" s="153"/>
      <c r="I72" s="153"/>
      <c r="J72" s="153"/>
      <c r="K72" s="153"/>
      <c r="L72" s="153"/>
      <c r="M72" s="153"/>
      <c r="N72" s="153"/>
      <c r="O72" s="153"/>
      <c r="P72" s="153"/>
      <c r="Q72" s="153"/>
      <c r="R72" s="153"/>
      <c r="S72" s="153"/>
      <c r="T72" s="153"/>
      <c r="U72" s="153"/>
      <c r="V72" s="153"/>
      <c r="W72" s="153"/>
      <c r="X72" s="153"/>
      <c r="Y72" s="153"/>
      <c r="Z72" s="153"/>
    </row>
    <row r="73" ht="15.75" customHeight="1">
      <c r="A73" s="153"/>
      <c r="B73" s="153"/>
      <c r="C73" s="153"/>
      <c r="D73" s="153"/>
      <c r="E73" s="153"/>
      <c r="F73" s="153"/>
      <c r="G73" s="153"/>
      <c r="H73" s="153"/>
      <c r="I73" s="153"/>
      <c r="J73" s="153"/>
      <c r="K73" s="153"/>
      <c r="L73" s="153"/>
      <c r="M73" s="153"/>
      <c r="N73" s="153"/>
      <c r="O73" s="153"/>
      <c r="P73" s="153"/>
      <c r="Q73" s="153"/>
      <c r="R73" s="153"/>
      <c r="S73" s="153"/>
      <c r="T73" s="153"/>
      <c r="U73" s="153"/>
      <c r="V73" s="153"/>
      <c r="W73" s="153"/>
      <c r="X73" s="153"/>
      <c r="Y73" s="153"/>
      <c r="Z73" s="153"/>
    </row>
    <row r="74" ht="15.75" customHeight="1">
      <c r="A74" s="153"/>
      <c r="B74" s="153"/>
      <c r="C74" s="153"/>
      <c r="D74" s="153"/>
      <c r="E74" s="153"/>
      <c r="F74" s="153"/>
      <c r="G74" s="153"/>
      <c r="H74" s="153"/>
      <c r="I74" s="153"/>
      <c r="J74" s="153"/>
      <c r="K74" s="153"/>
      <c r="L74" s="153"/>
      <c r="M74" s="153"/>
      <c r="N74" s="153"/>
      <c r="O74" s="153"/>
      <c r="P74" s="153"/>
      <c r="Q74" s="153"/>
      <c r="R74" s="153"/>
      <c r="S74" s="153"/>
      <c r="T74" s="153"/>
      <c r="U74" s="153"/>
      <c r="V74" s="153"/>
      <c r="W74" s="153"/>
      <c r="X74" s="153"/>
      <c r="Y74" s="153"/>
      <c r="Z74" s="153"/>
    </row>
    <row r="75" ht="15.75" customHeight="1">
      <c r="A75" s="153"/>
      <c r="B75" s="153"/>
      <c r="C75" s="153"/>
      <c r="D75" s="153"/>
      <c r="E75" s="153"/>
      <c r="F75" s="153"/>
      <c r="G75" s="153"/>
      <c r="H75" s="153"/>
      <c r="I75" s="153"/>
      <c r="J75" s="153"/>
      <c r="K75" s="153"/>
      <c r="L75" s="153"/>
      <c r="M75" s="153"/>
      <c r="N75" s="153"/>
      <c r="O75" s="153"/>
      <c r="P75" s="153"/>
      <c r="Q75" s="153"/>
      <c r="R75" s="153"/>
      <c r="S75" s="153"/>
      <c r="T75" s="153"/>
      <c r="U75" s="153"/>
      <c r="V75" s="153"/>
      <c r="W75" s="153"/>
      <c r="X75" s="153"/>
      <c r="Y75" s="153"/>
      <c r="Z75" s="153"/>
    </row>
    <row r="76" ht="15.75" customHeight="1">
      <c r="A76" s="153"/>
      <c r="B76" s="153"/>
      <c r="C76" s="153"/>
      <c r="D76" s="153"/>
      <c r="E76" s="153"/>
      <c r="F76" s="153"/>
      <c r="G76" s="153"/>
      <c r="H76" s="153"/>
      <c r="I76" s="153"/>
      <c r="J76" s="153"/>
      <c r="K76" s="153"/>
      <c r="L76" s="153"/>
      <c r="M76" s="153"/>
      <c r="N76" s="153"/>
      <c r="O76" s="153"/>
      <c r="P76" s="153"/>
      <c r="Q76" s="153"/>
      <c r="R76" s="153"/>
      <c r="S76" s="153"/>
      <c r="T76" s="153"/>
      <c r="U76" s="153"/>
      <c r="V76" s="153"/>
      <c r="W76" s="153"/>
      <c r="X76" s="153"/>
      <c r="Y76" s="153"/>
      <c r="Z76" s="153"/>
    </row>
    <row r="77" ht="15.75" customHeight="1">
      <c r="A77" s="153"/>
      <c r="B77" s="153"/>
      <c r="C77" s="153"/>
      <c r="D77" s="153"/>
      <c r="E77" s="153"/>
      <c r="F77" s="153"/>
      <c r="G77" s="153"/>
      <c r="H77" s="153"/>
      <c r="I77" s="153"/>
      <c r="J77" s="153"/>
      <c r="K77" s="153"/>
      <c r="L77" s="153"/>
      <c r="M77" s="153"/>
      <c r="N77" s="153"/>
      <c r="O77" s="153"/>
      <c r="P77" s="153"/>
      <c r="Q77" s="153"/>
      <c r="R77" s="153"/>
      <c r="S77" s="153"/>
      <c r="T77" s="153"/>
      <c r="U77" s="153"/>
      <c r="V77" s="153"/>
      <c r="W77" s="153"/>
      <c r="X77" s="153"/>
      <c r="Y77" s="153"/>
      <c r="Z77" s="153"/>
    </row>
    <row r="78" ht="15.75" customHeight="1">
      <c r="A78" s="153"/>
      <c r="B78" s="153"/>
      <c r="C78" s="153"/>
      <c r="D78" s="153"/>
      <c r="E78" s="153"/>
      <c r="F78" s="153"/>
      <c r="G78" s="153"/>
      <c r="H78" s="153"/>
      <c r="I78" s="153"/>
      <c r="J78" s="153"/>
      <c r="K78" s="153"/>
      <c r="L78" s="153"/>
      <c r="M78" s="153"/>
      <c r="N78" s="153"/>
      <c r="O78" s="153"/>
      <c r="P78" s="153"/>
      <c r="Q78" s="153"/>
      <c r="R78" s="153"/>
      <c r="S78" s="153"/>
      <c r="T78" s="153"/>
      <c r="U78" s="153"/>
      <c r="V78" s="153"/>
      <c r="W78" s="153"/>
      <c r="X78" s="153"/>
      <c r="Y78" s="153"/>
      <c r="Z78" s="153"/>
    </row>
    <row r="79" ht="15.75" customHeight="1">
      <c r="A79" s="153"/>
      <c r="B79" s="153"/>
      <c r="C79" s="153"/>
      <c r="D79" s="153"/>
      <c r="E79" s="153"/>
      <c r="F79" s="153"/>
      <c r="G79" s="153"/>
      <c r="H79" s="153"/>
      <c r="I79" s="153"/>
      <c r="J79" s="153"/>
      <c r="K79" s="153"/>
      <c r="L79" s="153"/>
      <c r="M79" s="153"/>
      <c r="N79" s="153"/>
      <c r="O79" s="153"/>
      <c r="P79" s="153"/>
      <c r="Q79" s="153"/>
      <c r="R79" s="153"/>
      <c r="S79" s="153"/>
      <c r="T79" s="153"/>
      <c r="U79" s="153"/>
      <c r="V79" s="153"/>
      <c r="W79" s="153"/>
      <c r="X79" s="153"/>
      <c r="Y79" s="153"/>
      <c r="Z79" s="153"/>
    </row>
    <row r="80" ht="15.75" customHeight="1">
      <c r="A80" s="153"/>
      <c r="B80" s="153"/>
      <c r="C80" s="153"/>
      <c r="D80" s="153"/>
      <c r="E80" s="153"/>
      <c r="F80" s="153"/>
      <c r="G80" s="153"/>
      <c r="H80" s="153"/>
      <c r="I80" s="153"/>
      <c r="J80" s="153"/>
      <c r="K80" s="153"/>
      <c r="L80" s="153"/>
      <c r="M80" s="153"/>
      <c r="N80" s="153"/>
      <c r="O80" s="153"/>
      <c r="P80" s="153"/>
      <c r="Q80" s="153"/>
      <c r="R80" s="153"/>
      <c r="S80" s="153"/>
      <c r="T80" s="153"/>
      <c r="U80" s="153"/>
      <c r="V80" s="153"/>
      <c r="W80" s="153"/>
      <c r="X80" s="153"/>
      <c r="Y80" s="153"/>
      <c r="Z80" s="153"/>
    </row>
    <row r="81" ht="15.75" customHeight="1">
      <c r="A81" s="153"/>
      <c r="B81" s="153"/>
      <c r="C81" s="153"/>
      <c r="D81" s="153"/>
      <c r="E81" s="153"/>
      <c r="F81" s="153"/>
      <c r="G81" s="153"/>
      <c r="H81" s="153"/>
      <c r="I81" s="153"/>
      <c r="J81" s="153"/>
      <c r="K81" s="153"/>
      <c r="L81" s="153"/>
      <c r="M81" s="153"/>
      <c r="N81" s="153"/>
      <c r="O81" s="153"/>
      <c r="P81" s="153"/>
      <c r="Q81" s="153"/>
      <c r="R81" s="153"/>
      <c r="S81" s="153"/>
      <c r="T81" s="153"/>
      <c r="U81" s="153"/>
      <c r="V81" s="153"/>
      <c r="W81" s="153"/>
      <c r="X81" s="153"/>
      <c r="Y81" s="153"/>
      <c r="Z81" s="153"/>
    </row>
    <row r="82" ht="15.75" customHeight="1">
      <c r="A82" s="153"/>
      <c r="B82" s="153"/>
      <c r="C82" s="153"/>
      <c r="D82" s="153"/>
      <c r="E82" s="153"/>
      <c r="F82" s="153"/>
      <c r="G82" s="153"/>
      <c r="H82" s="153"/>
      <c r="I82" s="153"/>
      <c r="J82" s="153"/>
      <c r="K82" s="153"/>
      <c r="L82" s="153"/>
      <c r="M82" s="153"/>
      <c r="N82" s="153"/>
      <c r="O82" s="153"/>
      <c r="P82" s="153"/>
      <c r="Q82" s="153"/>
      <c r="R82" s="153"/>
      <c r="S82" s="153"/>
      <c r="T82" s="153"/>
      <c r="U82" s="153"/>
      <c r="V82" s="153"/>
      <c r="W82" s="153"/>
      <c r="X82" s="153"/>
      <c r="Y82" s="153"/>
      <c r="Z82" s="153"/>
    </row>
    <row r="83" ht="15.75" customHeight="1">
      <c r="A83" s="153"/>
      <c r="B83" s="153"/>
      <c r="C83" s="153"/>
      <c r="D83" s="153"/>
      <c r="E83" s="153"/>
      <c r="F83" s="153"/>
      <c r="G83" s="153"/>
      <c r="H83" s="153"/>
      <c r="I83" s="153"/>
      <c r="J83" s="153"/>
      <c r="K83" s="153"/>
      <c r="L83" s="153"/>
      <c r="M83" s="153"/>
      <c r="N83" s="153"/>
      <c r="O83" s="153"/>
      <c r="P83" s="153"/>
      <c r="Q83" s="153"/>
      <c r="R83" s="153"/>
      <c r="S83" s="153"/>
      <c r="T83" s="153"/>
      <c r="U83" s="153"/>
      <c r="V83" s="153"/>
      <c r="W83" s="153"/>
      <c r="X83" s="153"/>
      <c r="Y83" s="153"/>
      <c r="Z83" s="153"/>
    </row>
    <row r="84" ht="15.75" customHeight="1">
      <c r="A84" s="153"/>
      <c r="B84" s="153"/>
      <c r="C84" s="153"/>
      <c r="D84" s="153"/>
      <c r="E84" s="153"/>
      <c r="F84" s="153"/>
      <c r="G84" s="153"/>
      <c r="H84" s="153"/>
      <c r="I84" s="153"/>
      <c r="J84" s="153"/>
      <c r="K84" s="153"/>
      <c r="L84" s="153"/>
      <c r="M84" s="153"/>
      <c r="N84" s="153"/>
      <c r="O84" s="153"/>
      <c r="P84" s="153"/>
      <c r="Q84" s="153"/>
      <c r="R84" s="153"/>
      <c r="S84" s="153"/>
      <c r="T84" s="153"/>
      <c r="U84" s="153"/>
      <c r="V84" s="153"/>
      <c r="W84" s="153"/>
      <c r="X84" s="153"/>
      <c r="Y84" s="153"/>
      <c r="Z84" s="153"/>
    </row>
    <row r="85" ht="15.75" customHeight="1">
      <c r="A85" s="153"/>
      <c r="B85" s="153"/>
      <c r="C85" s="153"/>
      <c r="D85" s="153"/>
      <c r="E85" s="153"/>
      <c r="F85" s="153"/>
      <c r="G85" s="153"/>
      <c r="H85" s="153"/>
      <c r="I85" s="153"/>
      <c r="J85" s="153"/>
      <c r="K85" s="153"/>
      <c r="L85" s="153"/>
      <c r="M85" s="153"/>
      <c r="N85" s="153"/>
      <c r="O85" s="153"/>
      <c r="P85" s="153"/>
      <c r="Q85" s="153"/>
      <c r="R85" s="153"/>
      <c r="S85" s="153"/>
      <c r="T85" s="153"/>
      <c r="U85" s="153"/>
      <c r="V85" s="153"/>
      <c r="W85" s="153"/>
      <c r="X85" s="153"/>
      <c r="Y85" s="153"/>
      <c r="Z85" s="153"/>
    </row>
    <row r="86" ht="15.75" customHeight="1">
      <c r="A86" s="153"/>
      <c r="B86" s="153"/>
      <c r="C86" s="153"/>
      <c r="D86" s="153"/>
      <c r="E86" s="153"/>
      <c r="F86" s="153"/>
      <c r="G86" s="153"/>
      <c r="H86" s="153"/>
      <c r="I86" s="153"/>
      <c r="J86" s="153"/>
      <c r="K86" s="153"/>
      <c r="L86" s="153"/>
      <c r="M86" s="153"/>
      <c r="N86" s="153"/>
      <c r="O86" s="153"/>
      <c r="P86" s="153"/>
      <c r="Q86" s="153"/>
      <c r="R86" s="153"/>
      <c r="S86" s="153"/>
      <c r="T86" s="153"/>
      <c r="U86" s="153"/>
      <c r="V86" s="153"/>
      <c r="W86" s="153"/>
      <c r="X86" s="153"/>
      <c r="Y86" s="153"/>
      <c r="Z86" s="153"/>
    </row>
    <row r="87" ht="15.75" customHeight="1">
      <c r="A87" s="153"/>
      <c r="B87" s="153"/>
      <c r="C87" s="153"/>
      <c r="D87" s="153"/>
      <c r="E87" s="153"/>
      <c r="F87" s="153"/>
      <c r="G87" s="153"/>
      <c r="H87" s="153"/>
      <c r="I87" s="153"/>
      <c r="J87" s="153"/>
      <c r="K87" s="153"/>
      <c r="L87" s="153"/>
      <c r="M87" s="153"/>
      <c r="N87" s="153"/>
      <c r="O87" s="153"/>
      <c r="P87" s="153"/>
      <c r="Q87" s="153"/>
      <c r="R87" s="153"/>
      <c r="S87" s="153"/>
      <c r="T87" s="153"/>
      <c r="U87" s="153"/>
      <c r="V87" s="153"/>
      <c r="W87" s="153"/>
      <c r="X87" s="153"/>
      <c r="Y87" s="153"/>
      <c r="Z87" s="153"/>
    </row>
    <row r="88" ht="15.75" customHeight="1">
      <c r="A88" s="153"/>
      <c r="B88" s="153"/>
      <c r="C88" s="153"/>
      <c r="D88" s="153"/>
      <c r="E88" s="153"/>
      <c r="F88" s="153"/>
      <c r="G88" s="153"/>
      <c r="H88" s="153"/>
      <c r="I88" s="153"/>
      <c r="J88" s="153"/>
      <c r="K88" s="153"/>
      <c r="L88" s="153"/>
      <c r="M88" s="153"/>
      <c r="N88" s="153"/>
      <c r="O88" s="153"/>
      <c r="P88" s="153"/>
      <c r="Q88" s="153"/>
      <c r="R88" s="153"/>
      <c r="S88" s="153"/>
      <c r="T88" s="153"/>
      <c r="U88" s="153"/>
      <c r="V88" s="153"/>
      <c r="W88" s="153"/>
      <c r="X88" s="153"/>
      <c r="Y88" s="153"/>
      <c r="Z88" s="153"/>
    </row>
    <row r="89" ht="15.75" customHeight="1">
      <c r="A89" s="153"/>
      <c r="B89" s="153"/>
      <c r="C89" s="153"/>
      <c r="D89" s="153"/>
      <c r="E89" s="153"/>
      <c r="F89" s="153"/>
      <c r="G89" s="153"/>
      <c r="H89" s="153"/>
      <c r="I89" s="153"/>
      <c r="J89" s="153"/>
      <c r="K89" s="153"/>
      <c r="L89" s="153"/>
      <c r="M89" s="153"/>
      <c r="N89" s="153"/>
      <c r="O89" s="153"/>
      <c r="P89" s="153"/>
      <c r="Q89" s="153"/>
      <c r="R89" s="153"/>
      <c r="S89" s="153"/>
      <c r="T89" s="153"/>
      <c r="U89" s="153"/>
      <c r="V89" s="153"/>
      <c r="W89" s="153"/>
      <c r="X89" s="153"/>
      <c r="Y89" s="153"/>
      <c r="Z89" s="153"/>
    </row>
    <row r="90" ht="15.75" customHeight="1">
      <c r="A90" s="153"/>
      <c r="B90" s="153"/>
      <c r="C90" s="153"/>
      <c r="D90" s="153"/>
      <c r="E90" s="153"/>
      <c r="F90" s="153"/>
      <c r="G90" s="153"/>
      <c r="H90" s="153"/>
      <c r="I90" s="153"/>
      <c r="J90" s="153"/>
      <c r="K90" s="153"/>
      <c r="L90" s="153"/>
      <c r="M90" s="153"/>
      <c r="N90" s="153"/>
      <c r="O90" s="153"/>
      <c r="P90" s="153"/>
      <c r="Q90" s="153"/>
      <c r="R90" s="153"/>
      <c r="S90" s="153"/>
      <c r="T90" s="153"/>
      <c r="U90" s="153"/>
      <c r="V90" s="153"/>
      <c r="W90" s="153"/>
      <c r="X90" s="153"/>
      <c r="Y90" s="153"/>
      <c r="Z90" s="153"/>
    </row>
    <row r="91" ht="15.75" customHeight="1">
      <c r="A91" s="153"/>
      <c r="B91" s="153"/>
      <c r="C91" s="153"/>
      <c r="D91" s="153"/>
      <c r="E91" s="153"/>
      <c r="F91" s="153"/>
      <c r="G91" s="153"/>
      <c r="H91" s="153"/>
      <c r="I91" s="153"/>
      <c r="J91" s="153"/>
      <c r="K91" s="153"/>
      <c r="L91" s="153"/>
      <c r="M91" s="153"/>
      <c r="N91" s="153"/>
      <c r="O91" s="153"/>
      <c r="P91" s="153"/>
      <c r="Q91" s="153"/>
      <c r="R91" s="153"/>
      <c r="S91" s="153"/>
      <c r="T91" s="153"/>
      <c r="U91" s="153"/>
      <c r="V91" s="153"/>
      <c r="W91" s="153"/>
      <c r="X91" s="153"/>
      <c r="Y91" s="153"/>
      <c r="Z91" s="153"/>
    </row>
    <row r="92" ht="15.75" customHeight="1">
      <c r="A92" s="153"/>
      <c r="B92" s="153"/>
      <c r="C92" s="153"/>
      <c r="D92" s="153"/>
      <c r="E92" s="153"/>
      <c r="F92" s="153"/>
      <c r="G92" s="153"/>
      <c r="H92" s="153"/>
      <c r="I92" s="153"/>
      <c r="J92" s="153"/>
      <c r="K92" s="153"/>
      <c r="L92" s="153"/>
      <c r="M92" s="153"/>
      <c r="N92" s="153"/>
      <c r="O92" s="153"/>
      <c r="P92" s="153"/>
      <c r="Q92" s="153"/>
      <c r="R92" s="153"/>
      <c r="S92" s="153"/>
      <c r="T92" s="153"/>
      <c r="U92" s="153"/>
      <c r="V92" s="153"/>
      <c r="W92" s="153"/>
      <c r="X92" s="153"/>
      <c r="Y92" s="153"/>
      <c r="Z92" s="153"/>
    </row>
    <row r="93" ht="15.75" customHeight="1">
      <c r="A93" s="153"/>
      <c r="B93" s="153"/>
      <c r="C93" s="153"/>
      <c r="D93" s="153"/>
      <c r="E93" s="153"/>
      <c r="F93" s="153"/>
      <c r="G93" s="153"/>
      <c r="H93" s="153"/>
      <c r="I93" s="153"/>
      <c r="J93" s="153"/>
      <c r="K93" s="153"/>
      <c r="L93" s="153"/>
      <c r="M93" s="153"/>
      <c r="N93" s="153"/>
      <c r="O93" s="153"/>
      <c r="P93" s="153"/>
      <c r="Q93" s="153"/>
      <c r="R93" s="153"/>
      <c r="S93" s="153"/>
      <c r="T93" s="153"/>
      <c r="U93" s="153"/>
      <c r="V93" s="153"/>
      <c r="W93" s="153"/>
      <c r="X93" s="153"/>
      <c r="Y93" s="153"/>
      <c r="Z93" s="153"/>
    </row>
    <row r="94" ht="15.75" customHeight="1">
      <c r="A94" s="153"/>
      <c r="B94" s="153"/>
      <c r="C94" s="153"/>
      <c r="D94" s="153"/>
      <c r="E94" s="153"/>
      <c r="F94" s="153"/>
      <c r="G94" s="153"/>
      <c r="H94" s="153"/>
      <c r="I94" s="153"/>
      <c r="J94" s="153"/>
      <c r="K94" s="153"/>
      <c r="L94" s="153"/>
      <c r="M94" s="153"/>
      <c r="N94" s="153"/>
      <c r="O94" s="153"/>
      <c r="P94" s="153"/>
      <c r="Q94" s="153"/>
      <c r="R94" s="153"/>
      <c r="S94" s="153"/>
      <c r="T94" s="153"/>
      <c r="U94" s="153"/>
      <c r="V94" s="153"/>
      <c r="W94" s="153"/>
      <c r="X94" s="153"/>
      <c r="Y94" s="153"/>
      <c r="Z94" s="153"/>
    </row>
    <row r="95" ht="15.75" customHeight="1">
      <c r="A95" s="153"/>
      <c r="B95" s="153"/>
      <c r="C95" s="153"/>
      <c r="D95" s="153"/>
      <c r="E95" s="153"/>
      <c r="F95" s="153"/>
      <c r="G95" s="153"/>
      <c r="H95" s="153"/>
      <c r="I95" s="153"/>
      <c r="J95" s="153"/>
      <c r="K95" s="153"/>
      <c r="L95" s="153"/>
      <c r="M95" s="153"/>
      <c r="N95" s="153"/>
      <c r="O95" s="153"/>
      <c r="P95" s="153"/>
      <c r="Q95" s="153"/>
      <c r="R95" s="153"/>
      <c r="S95" s="153"/>
      <c r="T95" s="153"/>
      <c r="U95" s="153"/>
      <c r="V95" s="153"/>
      <c r="W95" s="153"/>
      <c r="X95" s="153"/>
      <c r="Y95" s="153"/>
      <c r="Z95" s="153"/>
    </row>
    <row r="96" ht="15.75" customHeight="1">
      <c r="A96" s="153"/>
      <c r="B96" s="153"/>
      <c r="C96" s="153"/>
      <c r="D96" s="153"/>
      <c r="E96" s="153"/>
      <c r="F96" s="153"/>
      <c r="G96" s="153"/>
      <c r="H96" s="153"/>
      <c r="I96" s="153"/>
      <c r="J96" s="153"/>
      <c r="K96" s="153"/>
      <c r="L96" s="153"/>
      <c r="M96" s="153"/>
      <c r="N96" s="153"/>
      <c r="O96" s="153"/>
      <c r="P96" s="153"/>
      <c r="Q96" s="153"/>
      <c r="R96" s="153"/>
      <c r="S96" s="153"/>
      <c r="T96" s="153"/>
      <c r="U96" s="153"/>
      <c r="V96" s="153"/>
      <c r="W96" s="153"/>
      <c r="X96" s="153"/>
      <c r="Y96" s="153"/>
      <c r="Z96" s="153"/>
    </row>
    <row r="97" ht="15.75" customHeight="1">
      <c r="A97" s="153"/>
      <c r="B97" s="153"/>
      <c r="C97" s="153"/>
      <c r="D97" s="153"/>
      <c r="E97" s="153"/>
      <c r="F97" s="153"/>
      <c r="G97" s="153"/>
      <c r="H97" s="153"/>
      <c r="I97" s="153"/>
      <c r="J97" s="153"/>
      <c r="K97" s="153"/>
      <c r="L97" s="153"/>
      <c r="M97" s="153"/>
      <c r="N97" s="153"/>
      <c r="O97" s="153"/>
      <c r="P97" s="153"/>
      <c r="Q97" s="153"/>
      <c r="R97" s="153"/>
      <c r="S97" s="153"/>
      <c r="T97" s="153"/>
      <c r="U97" s="153"/>
      <c r="V97" s="153"/>
      <c r="W97" s="153"/>
      <c r="X97" s="153"/>
      <c r="Y97" s="153"/>
      <c r="Z97" s="153"/>
    </row>
    <row r="98" ht="15.75" customHeight="1">
      <c r="A98" s="153"/>
      <c r="B98" s="153"/>
      <c r="C98" s="153"/>
      <c r="D98" s="153"/>
      <c r="E98" s="153"/>
      <c r="F98" s="153"/>
      <c r="G98" s="153"/>
      <c r="H98" s="153"/>
      <c r="I98" s="153"/>
      <c r="J98" s="153"/>
      <c r="K98" s="153"/>
      <c r="L98" s="153"/>
      <c r="M98" s="153"/>
      <c r="N98" s="153"/>
      <c r="O98" s="153"/>
      <c r="P98" s="153"/>
      <c r="Q98" s="153"/>
      <c r="R98" s="153"/>
      <c r="S98" s="153"/>
      <c r="T98" s="153"/>
      <c r="U98" s="153"/>
      <c r="V98" s="153"/>
      <c r="W98" s="153"/>
      <c r="X98" s="153"/>
      <c r="Y98" s="153"/>
      <c r="Z98" s="153"/>
    </row>
    <row r="99" ht="15.75" customHeight="1">
      <c r="A99" s="153"/>
      <c r="B99" s="153"/>
      <c r="C99" s="153"/>
      <c r="D99" s="153"/>
      <c r="E99" s="153"/>
      <c r="F99" s="153"/>
      <c r="G99" s="153"/>
      <c r="H99" s="153"/>
      <c r="I99" s="153"/>
      <c r="J99" s="153"/>
      <c r="K99" s="153"/>
      <c r="L99" s="153"/>
      <c r="M99" s="153"/>
      <c r="N99" s="153"/>
      <c r="O99" s="153"/>
      <c r="P99" s="153"/>
      <c r="Q99" s="153"/>
      <c r="R99" s="153"/>
      <c r="S99" s="153"/>
      <c r="T99" s="153"/>
      <c r="U99" s="153"/>
      <c r="V99" s="153"/>
      <c r="W99" s="153"/>
      <c r="X99" s="153"/>
      <c r="Y99" s="153"/>
      <c r="Z99" s="153"/>
    </row>
    <row r="100" ht="15.75" customHeight="1">
      <c r="A100" s="153"/>
      <c r="B100" s="153"/>
      <c r="C100" s="153"/>
      <c r="D100" s="153"/>
      <c r="E100" s="153"/>
      <c r="F100" s="153"/>
      <c r="G100" s="153"/>
      <c r="H100" s="153"/>
      <c r="I100" s="153"/>
      <c r="J100" s="153"/>
      <c r="K100" s="153"/>
      <c r="L100" s="153"/>
      <c r="M100" s="153"/>
      <c r="N100" s="153"/>
      <c r="O100" s="153"/>
      <c r="P100" s="153"/>
      <c r="Q100" s="153"/>
      <c r="R100" s="153"/>
      <c r="S100" s="153"/>
      <c r="T100" s="153"/>
      <c r="U100" s="153"/>
      <c r="V100" s="153"/>
      <c r="W100" s="153"/>
      <c r="X100" s="153"/>
      <c r="Y100" s="153"/>
      <c r="Z100" s="153"/>
    </row>
    <row r="101" ht="15.75" customHeight="1">
      <c r="A101" s="153"/>
      <c r="B101" s="153"/>
      <c r="C101" s="153"/>
      <c r="D101" s="153"/>
      <c r="E101" s="153"/>
      <c r="F101" s="153"/>
      <c r="G101" s="153"/>
      <c r="H101" s="153"/>
      <c r="I101" s="153"/>
      <c r="J101" s="153"/>
      <c r="K101" s="153"/>
      <c r="L101" s="153"/>
      <c r="M101" s="153"/>
      <c r="N101" s="153"/>
      <c r="O101" s="153"/>
      <c r="P101" s="153"/>
      <c r="Q101" s="153"/>
      <c r="R101" s="153"/>
      <c r="S101" s="153"/>
      <c r="T101" s="153"/>
      <c r="U101" s="153"/>
      <c r="V101" s="153"/>
      <c r="W101" s="153"/>
      <c r="X101" s="153"/>
      <c r="Y101" s="153"/>
      <c r="Z101" s="153"/>
    </row>
    <row r="102" ht="15.75" customHeight="1">
      <c r="A102" s="153"/>
      <c r="B102" s="153"/>
      <c r="C102" s="153"/>
      <c r="D102" s="153"/>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row>
    <row r="103" ht="15.75" customHeight="1">
      <c r="A103" s="153"/>
      <c r="B103" s="153"/>
      <c r="C103" s="153"/>
      <c r="D103" s="153"/>
      <c r="E103" s="153"/>
      <c r="F103" s="153"/>
      <c r="G103" s="153"/>
      <c r="H103" s="153"/>
      <c r="I103" s="153"/>
      <c r="J103" s="153"/>
      <c r="K103" s="153"/>
      <c r="L103" s="153"/>
      <c r="M103" s="153"/>
      <c r="N103" s="153"/>
      <c r="O103" s="153"/>
      <c r="P103" s="153"/>
      <c r="Q103" s="153"/>
      <c r="R103" s="153"/>
      <c r="S103" s="153"/>
      <c r="T103" s="153"/>
      <c r="U103" s="153"/>
      <c r="V103" s="153"/>
      <c r="W103" s="153"/>
      <c r="X103" s="153"/>
      <c r="Y103" s="153"/>
      <c r="Z103" s="153"/>
    </row>
    <row r="104" ht="15.75" customHeight="1">
      <c r="A104" s="153"/>
      <c r="B104" s="153"/>
      <c r="C104" s="153"/>
      <c r="D104" s="153"/>
      <c r="E104" s="153"/>
      <c r="F104" s="153"/>
      <c r="G104" s="153"/>
      <c r="H104" s="153"/>
      <c r="I104" s="153"/>
      <c r="J104" s="153"/>
      <c r="K104" s="153"/>
      <c r="L104" s="153"/>
      <c r="M104" s="153"/>
      <c r="N104" s="153"/>
      <c r="O104" s="153"/>
      <c r="P104" s="153"/>
      <c r="Q104" s="153"/>
      <c r="R104" s="153"/>
      <c r="S104" s="153"/>
      <c r="T104" s="153"/>
      <c r="U104" s="153"/>
      <c r="V104" s="153"/>
      <c r="W104" s="153"/>
      <c r="X104" s="153"/>
      <c r="Y104" s="153"/>
      <c r="Z104" s="153"/>
    </row>
    <row r="105" ht="15.75" customHeight="1">
      <c r="A105" s="153"/>
      <c r="B105" s="153"/>
      <c r="C105" s="153"/>
      <c r="D105" s="153"/>
      <c r="E105" s="153"/>
      <c r="F105" s="153"/>
      <c r="G105" s="153"/>
      <c r="H105" s="153"/>
      <c r="I105" s="153"/>
      <c r="J105" s="153"/>
      <c r="K105" s="153"/>
      <c r="L105" s="153"/>
      <c r="M105" s="153"/>
      <c r="N105" s="153"/>
      <c r="O105" s="153"/>
      <c r="P105" s="153"/>
      <c r="Q105" s="153"/>
      <c r="R105" s="153"/>
      <c r="S105" s="153"/>
      <c r="T105" s="153"/>
      <c r="U105" s="153"/>
      <c r="V105" s="153"/>
      <c r="W105" s="153"/>
      <c r="X105" s="153"/>
      <c r="Y105" s="153"/>
      <c r="Z105" s="153"/>
    </row>
    <row r="106" ht="15.75" customHeight="1">
      <c r="A106" s="153"/>
      <c r="B106" s="153"/>
      <c r="C106" s="153"/>
      <c r="D106" s="153"/>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row>
    <row r="107" ht="15.75" customHeight="1">
      <c r="A107" s="153"/>
      <c r="B107" s="153"/>
      <c r="C107" s="153"/>
      <c r="D107" s="153"/>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row>
    <row r="108" ht="15.75" customHeight="1">
      <c r="A108" s="153"/>
      <c r="B108" s="153"/>
      <c r="C108" s="153"/>
      <c r="D108" s="153"/>
      <c r="E108" s="153"/>
      <c r="F108" s="153"/>
      <c r="G108" s="153"/>
      <c r="H108" s="153"/>
      <c r="I108" s="153"/>
      <c r="J108" s="153"/>
      <c r="K108" s="153"/>
      <c r="L108" s="153"/>
      <c r="M108" s="153"/>
      <c r="N108" s="153"/>
      <c r="O108" s="153"/>
      <c r="P108" s="153"/>
      <c r="Q108" s="153"/>
      <c r="R108" s="153"/>
      <c r="S108" s="153"/>
      <c r="T108" s="153"/>
      <c r="U108" s="153"/>
      <c r="V108" s="153"/>
      <c r="W108" s="153"/>
      <c r="X108" s="153"/>
      <c r="Y108" s="153"/>
      <c r="Z108" s="153"/>
    </row>
    <row r="109" ht="15.75" customHeight="1">
      <c r="A109" s="153"/>
      <c r="B109" s="153"/>
      <c r="C109" s="153"/>
      <c r="D109" s="153"/>
      <c r="E109" s="153"/>
      <c r="F109" s="153"/>
      <c r="G109" s="153"/>
      <c r="H109" s="153"/>
      <c r="I109" s="153"/>
      <c r="J109" s="153"/>
      <c r="K109" s="153"/>
      <c r="L109" s="153"/>
      <c r="M109" s="153"/>
      <c r="N109" s="153"/>
      <c r="O109" s="153"/>
      <c r="P109" s="153"/>
      <c r="Q109" s="153"/>
      <c r="R109" s="153"/>
      <c r="S109" s="153"/>
      <c r="T109" s="153"/>
      <c r="U109" s="153"/>
      <c r="V109" s="153"/>
      <c r="W109" s="153"/>
      <c r="X109" s="153"/>
      <c r="Y109" s="153"/>
      <c r="Z109" s="153"/>
    </row>
    <row r="110" ht="15.75" customHeight="1">
      <c r="A110" s="153"/>
      <c r="B110" s="153"/>
      <c r="C110" s="153"/>
      <c r="D110" s="153"/>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row>
    <row r="111" ht="15.75" customHeight="1">
      <c r="A111" s="153"/>
      <c r="B111" s="153"/>
      <c r="C111" s="153"/>
      <c r="D111" s="153"/>
      <c r="E111" s="153"/>
      <c r="F111" s="153"/>
      <c r="G111" s="153"/>
      <c r="H111" s="153"/>
      <c r="I111" s="153"/>
      <c r="J111" s="153"/>
      <c r="K111" s="153"/>
      <c r="L111" s="153"/>
      <c r="M111" s="153"/>
      <c r="N111" s="153"/>
      <c r="O111" s="153"/>
      <c r="P111" s="153"/>
      <c r="Q111" s="153"/>
      <c r="R111" s="153"/>
      <c r="S111" s="153"/>
      <c r="T111" s="153"/>
      <c r="U111" s="153"/>
      <c r="V111" s="153"/>
      <c r="W111" s="153"/>
      <c r="X111" s="153"/>
      <c r="Y111" s="153"/>
      <c r="Z111" s="153"/>
    </row>
    <row r="112" ht="15.75" customHeight="1">
      <c r="A112" s="153"/>
      <c r="B112" s="153"/>
      <c r="C112" s="153"/>
      <c r="D112" s="153"/>
      <c r="E112" s="153"/>
      <c r="F112" s="153"/>
      <c r="G112" s="153"/>
      <c r="H112" s="153"/>
      <c r="I112" s="153"/>
      <c r="J112" s="153"/>
      <c r="K112" s="153"/>
      <c r="L112" s="153"/>
      <c r="M112" s="153"/>
      <c r="N112" s="153"/>
      <c r="O112" s="153"/>
      <c r="P112" s="153"/>
      <c r="Q112" s="153"/>
      <c r="R112" s="153"/>
      <c r="S112" s="153"/>
      <c r="T112" s="153"/>
      <c r="U112" s="153"/>
      <c r="V112" s="153"/>
      <c r="W112" s="153"/>
      <c r="X112" s="153"/>
      <c r="Y112" s="153"/>
      <c r="Z112" s="153"/>
    </row>
    <row r="113" ht="15.75" customHeight="1">
      <c r="A113" s="153"/>
      <c r="B113" s="153"/>
      <c r="C113" s="153"/>
      <c r="D113" s="153"/>
      <c r="E113" s="153"/>
      <c r="F113" s="153"/>
      <c r="G113" s="153"/>
      <c r="H113" s="153"/>
      <c r="I113" s="153"/>
      <c r="J113" s="153"/>
      <c r="K113" s="153"/>
      <c r="L113" s="153"/>
      <c r="M113" s="153"/>
      <c r="N113" s="153"/>
      <c r="O113" s="153"/>
      <c r="P113" s="153"/>
      <c r="Q113" s="153"/>
      <c r="R113" s="153"/>
      <c r="S113" s="153"/>
      <c r="T113" s="153"/>
      <c r="U113" s="153"/>
      <c r="V113" s="153"/>
      <c r="W113" s="153"/>
      <c r="X113" s="153"/>
      <c r="Y113" s="153"/>
      <c r="Z113" s="153"/>
    </row>
    <row r="114" ht="15.75" customHeight="1">
      <c r="A114" s="153"/>
      <c r="B114" s="153"/>
      <c r="C114" s="153"/>
      <c r="D114" s="153"/>
      <c r="E114" s="153"/>
      <c r="F114" s="153"/>
      <c r="G114" s="153"/>
      <c r="H114" s="153"/>
      <c r="I114" s="153"/>
      <c r="J114" s="153"/>
      <c r="K114" s="153"/>
      <c r="L114" s="153"/>
      <c r="M114" s="153"/>
      <c r="N114" s="153"/>
      <c r="O114" s="153"/>
      <c r="P114" s="153"/>
      <c r="Q114" s="153"/>
      <c r="R114" s="153"/>
      <c r="S114" s="153"/>
      <c r="T114" s="153"/>
      <c r="U114" s="153"/>
      <c r="V114" s="153"/>
      <c r="W114" s="153"/>
      <c r="X114" s="153"/>
      <c r="Y114" s="153"/>
      <c r="Z114" s="153"/>
    </row>
    <row r="115" ht="15.75" customHeight="1">
      <c r="A115" s="153"/>
      <c r="B115" s="153"/>
      <c r="C115" s="153"/>
      <c r="D115" s="153"/>
      <c r="E115" s="153"/>
      <c r="F115" s="153"/>
      <c r="G115" s="153"/>
      <c r="H115" s="153"/>
      <c r="I115" s="153"/>
      <c r="J115" s="153"/>
      <c r="K115" s="153"/>
      <c r="L115" s="153"/>
      <c r="M115" s="153"/>
      <c r="N115" s="153"/>
      <c r="O115" s="153"/>
      <c r="P115" s="153"/>
      <c r="Q115" s="153"/>
      <c r="R115" s="153"/>
      <c r="S115" s="153"/>
      <c r="T115" s="153"/>
      <c r="U115" s="153"/>
      <c r="V115" s="153"/>
      <c r="W115" s="153"/>
      <c r="X115" s="153"/>
      <c r="Y115" s="153"/>
      <c r="Z115" s="153"/>
    </row>
    <row r="116" ht="15.75" customHeight="1">
      <c r="A116" s="153"/>
      <c r="B116" s="153"/>
      <c r="C116" s="153"/>
      <c r="D116" s="153"/>
      <c r="E116" s="153"/>
      <c r="F116" s="153"/>
      <c r="G116" s="153"/>
      <c r="H116" s="153"/>
      <c r="I116" s="153"/>
      <c r="J116" s="153"/>
      <c r="K116" s="153"/>
      <c r="L116" s="153"/>
      <c r="M116" s="153"/>
      <c r="N116" s="153"/>
      <c r="O116" s="153"/>
      <c r="P116" s="153"/>
      <c r="Q116" s="153"/>
      <c r="R116" s="153"/>
      <c r="S116" s="153"/>
      <c r="T116" s="153"/>
      <c r="U116" s="153"/>
      <c r="V116" s="153"/>
      <c r="W116" s="153"/>
      <c r="X116" s="153"/>
      <c r="Y116" s="153"/>
      <c r="Z116" s="153"/>
    </row>
    <row r="117" ht="15.75" customHeight="1">
      <c r="A117" s="153"/>
      <c r="B117" s="153"/>
      <c r="C117" s="153"/>
      <c r="D117" s="153"/>
      <c r="E117" s="153"/>
      <c r="F117" s="153"/>
      <c r="G117" s="153"/>
      <c r="H117" s="153"/>
      <c r="I117" s="153"/>
      <c r="J117" s="153"/>
      <c r="K117" s="153"/>
      <c r="L117" s="153"/>
      <c r="M117" s="153"/>
      <c r="N117" s="153"/>
      <c r="O117" s="153"/>
      <c r="P117" s="153"/>
      <c r="Q117" s="153"/>
      <c r="R117" s="153"/>
      <c r="S117" s="153"/>
      <c r="T117" s="153"/>
      <c r="U117" s="153"/>
      <c r="V117" s="153"/>
      <c r="W117" s="153"/>
      <c r="X117" s="153"/>
      <c r="Y117" s="153"/>
      <c r="Z117" s="153"/>
    </row>
    <row r="118" ht="15.75" customHeight="1">
      <c r="A118" s="153"/>
      <c r="B118" s="153"/>
      <c r="C118" s="153"/>
      <c r="D118" s="153"/>
      <c r="E118" s="153"/>
      <c r="F118" s="153"/>
      <c r="G118" s="153"/>
      <c r="H118" s="153"/>
      <c r="I118" s="153"/>
      <c r="J118" s="153"/>
      <c r="K118" s="153"/>
      <c r="L118" s="153"/>
      <c r="M118" s="153"/>
      <c r="N118" s="153"/>
      <c r="O118" s="153"/>
      <c r="P118" s="153"/>
      <c r="Q118" s="153"/>
      <c r="R118" s="153"/>
      <c r="S118" s="153"/>
      <c r="T118" s="153"/>
      <c r="U118" s="153"/>
      <c r="V118" s="153"/>
      <c r="W118" s="153"/>
      <c r="X118" s="153"/>
      <c r="Y118" s="153"/>
      <c r="Z118" s="153"/>
    </row>
    <row r="119" ht="15.75" customHeight="1">
      <c r="A119" s="153"/>
      <c r="B119" s="153"/>
      <c r="C119" s="153"/>
      <c r="D119" s="153"/>
      <c r="E119" s="153"/>
      <c r="F119" s="153"/>
      <c r="G119" s="153"/>
      <c r="H119" s="153"/>
      <c r="I119" s="153"/>
      <c r="J119" s="153"/>
      <c r="K119" s="153"/>
      <c r="L119" s="153"/>
      <c r="M119" s="153"/>
      <c r="N119" s="153"/>
      <c r="O119" s="153"/>
      <c r="P119" s="153"/>
      <c r="Q119" s="153"/>
      <c r="R119" s="153"/>
      <c r="S119" s="153"/>
      <c r="T119" s="153"/>
      <c r="U119" s="153"/>
      <c r="V119" s="153"/>
      <c r="W119" s="153"/>
      <c r="X119" s="153"/>
      <c r="Y119" s="153"/>
      <c r="Z119" s="153"/>
    </row>
    <row r="120" ht="15.75" customHeight="1">
      <c r="A120" s="153"/>
      <c r="B120" s="153"/>
      <c r="C120" s="153"/>
      <c r="D120" s="153"/>
      <c r="E120" s="153"/>
      <c r="F120" s="153"/>
      <c r="G120" s="153"/>
      <c r="H120" s="153"/>
      <c r="I120" s="153"/>
      <c r="J120" s="153"/>
      <c r="K120" s="153"/>
      <c r="L120" s="153"/>
      <c r="M120" s="153"/>
      <c r="N120" s="153"/>
      <c r="O120" s="153"/>
      <c r="P120" s="153"/>
      <c r="Q120" s="153"/>
      <c r="R120" s="153"/>
      <c r="S120" s="153"/>
      <c r="T120" s="153"/>
      <c r="U120" s="153"/>
      <c r="V120" s="153"/>
      <c r="W120" s="153"/>
      <c r="X120" s="153"/>
      <c r="Y120" s="153"/>
      <c r="Z120" s="153"/>
    </row>
    <row r="121" ht="15.75" customHeight="1">
      <c r="A121" s="153"/>
      <c r="B121" s="153"/>
      <c r="C121" s="153"/>
      <c r="D121" s="153"/>
      <c r="E121" s="153"/>
      <c r="F121" s="153"/>
      <c r="G121" s="153"/>
      <c r="H121" s="153"/>
      <c r="I121" s="153"/>
      <c r="J121" s="153"/>
      <c r="K121" s="153"/>
      <c r="L121" s="153"/>
      <c r="M121" s="153"/>
      <c r="N121" s="153"/>
      <c r="O121" s="153"/>
      <c r="P121" s="153"/>
      <c r="Q121" s="153"/>
      <c r="R121" s="153"/>
      <c r="S121" s="153"/>
      <c r="T121" s="153"/>
      <c r="U121" s="153"/>
      <c r="V121" s="153"/>
      <c r="W121" s="153"/>
      <c r="X121" s="153"/>
      <c r="Y121" s="153"/>
      <c r="Z121" s="153"/>
    </row>
    <row r="122" ht="15.75" customHeight="1">
      <c r="A122" s="153"/>
      <c r="B122" s="153"/>
      <c r="C122" s="153"/>
      <c r="D122" s="153"/>
      <c r="E122" s="153"/>
      <c r="F122" s="153"/>
      <c r="G122" s="153"/>
      <c r="H122" s="153"/>
      <c r="I122" s="153"/>
      <c r="J122" s="153"/>
      <c r="K122" s="153"/>
      <c r="L122" s="153"/>
      <c r="M122" s="153"/>
      <c r="N122" s="153"/>
      <c r="O122" s="153"/>
      <c r="P122" s="153"/>
      <c r="Q122" s="153"/>
      <c r="R122" s="153"/>
      <c r="S122" s="153"/>
      <c r="T122" s="153"/>
      <c r="U122" s="153"/>
      <c r="V122" s="153"/>
      <c r="W122" s="153"/>
      <c r="X122" s="153"/>
      <c r="Y122" s="153"/>
      <c r="Z122" s="153"/>
    </row>
    <row r="123" ht="15.75" customHeight="1">
      <c r="A123" s="153"/>
      <c r="B123" s="153"/>
      <c r="C123" s="153"/>
      <c r="D123" s="153"/>
      <c r="E123" s="153"/>
      <c r="F123" s="153"/>
      <c r="G123" s="153"/>
      <c r="H123" s="153"/>
      <c r="I123" s="153"/>
      <c r="J123" s="153"/>
      <c r="K123" s="153"/>
      <c r="L123" s="153"/>
      <c r="M123" s="153"/>
      <c r="N123" s="153"/>
      <c r="O123" s="153"/>
      <c r="P123" s="153"/>
      <c r="Q123" s="153"/>
      <c r="R123" s="153"/>
      <c r="S123" s="153"/>
      <c r="T123" s="153"/>
      <c r="U123" s="153"/>
      <c r="V123" s="153"/>
      <c r="W123" s="153"/>
      <c r="X123" s="153"/>
      <c r="Y123" s="153"/>
      <c r="Z123" s="153"/>
    </row>
    <row r="124" ht="15.75" customHeight="1">
      <c r="A124" s="153"/>
      <c r="B124" s="153"/>
      <c r="C124" s="153"/>
      <c r="D124" s="153"/>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row>
    <row r="125" ht="15.75" customHeight="1">
      <c r="A125" s="153"/>
      <c r="B125" s="153"/>
      <c r="C125" s="153"/>
      <c r="D125" s="153"/>
      <c r="E125" s="153"/>
      <c r="F125" s="153"/>
      <c r="G125" s="153"/>
      <c r="H125" s="153"/>
      <c r="I125" s="153"/>
      <c r="J125" s="153"/>
      <c r="K125" s="153"/>
      <c r="L125" s="153"/>
      <c r="M125" s="153"/>
      <c r="N125" s="153"/>
      <c r="O125" s="153"/>
      <c r="P125" s="153"/>
      <c r="Q125" s="153"/>
      <c r="R125" s="153"/>
      <c r="S125" s="153"/>
      <c r="T125" s="153"/>
      <c r="U125" s="153"/>
      <c r="V125" s="153"/>
      <c r="W125" s="153"/>
      <c r="X125" s="153"/>
      <c r="Y125" s="153"/>
      <c r="Z125" s="153"/>
    </row>
    <row r="126" ht="15.75" customHeight="1">
      <c r="A126" s="153"/>
      <c r="B126" s="153"/>
      <c r="C126" s="153"/>
      <c r="D126" s="153"/>
      <c r="E126" s="153"/>
      <c r="F126" s="153"/>
      <c r="G126" s="153"/>
      <c r="H126" s="153"/>
      <c r="I126" s="153"/>
      <c r="J126" s="153"/>
      <c r="K126" s="153"/>
      <c r="L126" s="153"/>
      <c r="M126" s="153"/>
      <c r="N126" s="153"/>
      <c r="O126" s="153"/>
      <c r="P126" s="153"/>
      <c r="Q126" s="153"/>
      <c r="R126" s="153"/>
      <c r="S126" s="153"/>
      <c r="T126" s="153"/>
      <c r="U126" s="153"/>
      <c r="V126" s="153"/>
      <c r="W126" s="153"/>
      <c r="X126" s="153"/>
      <c r="Y126" s="153"/>
      <c r="Z126" s="153"/>
    </row>
    <row r="127" ht="15.75" customHeight="1">
      <c r="A127" s="153"/>
      <c r="B127" s="153"/>
      <c r="C127" s="153"/>
      <c r="D127" s="153"/>
      <c r="E127" s="153"/>
      <c r="F127" s="153"/>
      <c r="G127" s="153"/>
      <c r="H127" s="153"/>
      <c r="I127" s="153"/>
      <c r="J127" s="153"/>
      <c r="K127" s="153"/>
      <c r="L127" s="153"/>
      <c r="M127" s="153"/>
      <c r="N127" s="153"/>
      <c r="O127" s="153"/>
      <c r="P127" s="153"/>
      <c r="Q127" s="153"/>
      <c r="R127" s="153"/>
      <c r="S127" s="153"/>
      <c r="T127" s="153"/>
      <c r="U127" s="153"/>
      <c r="V127" s="153"/>
      <c r="W127" s="153"/>
      <c r="X127" s="153"/>
      <c r="Y127" s="153"/>
      <c r="Z127" s="153"/>
    </row>
    <row r="128" ht="15.75" customHeight="1">
      <c r="A128" s="153"/>
      <c r="B128" s="153"/>
      <c r="C128" s="153"/>
      <c r="D128" s="153"/>
      <c r="E128" s="153"/>
      <c r="F128" s="153"/>
      <c r="G128" s="153"/>
      <c r="H128" s="153"/>
      <c r="I128" s="153"/>
      <c r="J128" s="153"/>
      <c r="K128" s="153"/>
      <c r="L128" s="153"/>
      <c r="M128" s="153"/>
      <c r="N128" s="153"/>
      <c r="O128" s="153"/>
      <c r="P128" s="153"/>
      <c r="Q128" s="153"/>
      <c r="R128" s="153"/>
      <c r="S128" s="153"/>
      <c r="T128" s="153"/>
      <c r="U128" s="153"/>
      <c r="V128" s="153"/>
      <c r="W128" s="153"/>
      <c r="X128" s="153"/>
      <c r="Y128" s="153"/>
      <c r="Z128" s="153"/>
    </row>
    <row r="129" ht="15.75" customHeight="1">
      <c r="A129" s="153"/>
      <c r="B129" s="153"/>
      <c r="C129" s="153"/>
      <c r="D129" s="153"/>
      <c r="E129" s="153"/>
      <c r="F129" s="153"/>
      <c r="G129" s="153"/>
      <c r="H129" s="153"/>
      <c r="I129" s="153"/>
      <c r="J129" s="153"/>
      <c r="K129" s="153"/>
      <c r="L129" s="153"/>
      <c r="M129" s="153"/>
      <c r="N129" s="153"/>
      <c r="O129" s="153"/>
      <c r="P129" s="153"/>
      <c r="Q129" s="153"/>
      <c r="R129" s="153"/>
      <c r="S129" s="153"/>
      <c r="T129" s="153"/>
      <c r="U129" s="153"/>
      <c r="V129" s="153"/>
      <c r="W129" s="153"/>
      <c r="X129" s="153"/>
      <c r="Y129" s="153"/>
      <c r="Z129" s="153"/>
    </row>
    <row r="130" ht="15.75" customHeight="1">
      <c r="A130" s="153"/>
      <c r="B130" s="153"/>
      <c r="C130" s="153"/>
      <c r="D130" s="153"/>
      <c r="E130" s="153"/>
      <c r="F130" s="153"/>
      <c r="G130" s="153"/>
      <c r="H130" s="153"/>
      <c r="I130" s="153"/>
      <c r="J130" s="153"/>
      <c r="K130" s="153"/>
      <c r="L130" s="153"/>
      <c r="M130" s="153"/>
      <c r="N130" s="153"/>
      <c r="O130" s="153"/>
      <c r="P130" s="153"/>
      <c r="Q130" s="153"/>
      <c r="R130" s="153"/>
      <c r="S130" s="153"/>
      <c r="T130" s="153"/>
      <c r="U130" s="153"/>
      <c r="V130" s="153"/>
      <c r="W130" s="153"/>
      <c r="X130" s="153"/>
      <c r="Y130" s="153"/>
      <c r="Z130" s="153"/>
    </row>
    <row r="131" ht="15.75" customHeight="1">
      <c r="A131" s="153"/>
      <c r="B131" s="153"/>
      <c r="C131" s="153"/>
      <c r="D131" s="153"/>
      <c r="E131" s="153"/>
      <c r="F131" s="153"/>
      <c r="G131" s="153"/>
      <c r="H131" s="153"/>
      <c r="I131" s="153"/>
      <c r="J131" s="153"/>
      <c r="K131" s="153"/>
      <c r="L131" s="153"/>
      <c r="M131" s="153"/>
      <c r="N131" s="153"/>
      <c r="O131" s="153"/>
      <c r="P131" s="153"/>
      <c r="Q131" s="153"/>
      <c r="R131" s="153"/>
      <c r="S131" s="153"/>
      <c r="T131" s="153"/>
      <c r="U131" s="153"/>
      <c r="V131" s="153"/>
      <c r="W131" s="153"/>
      <c r="X131" s="153"/>
      <c r="Y131" s="153"/>
      <c r="Z131" s="153"/>
    </row>
    <row r="132" ht="15.75" customHeight="1">
      <c r="A132" s="153"/>
      <c r="B132" s="153"/>
      <c r="C132" s="153"/>
      <c r="D132" s="153"/>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row>
    <row r="133" ht="15.75" customHeight="1">
      <c r="A133" s="153"/>
      <c r="B133" s="153"/>
      <c r="C133" s="153"/>
      <c r="D133" s="153"/>
      <c r="E133" s="153"/>
      <c r="F133" s="153"/>
      <c r="G133" s="153"/>
      <c r="H133" s="153"/>
      <c r="I133" s="153"/>
      <c r="J133" s="153"/>
      <c r="K133" s="153"/>
      <c r="L133" s="153"/>
      <c r="M133" s="153"/>
      <c r="N133" s="153"/>
      <c r="O133" s="153"/>
      <c r="P133" s="153"/>
      <c r="Q133" s="153"/>
      <c r="R133" s="153"/>
      <c r="S133" s="153"/>
      <c r="T133" s="153"/>
      <c r="U133" s="153"/>
      <c r="V133" s="153"/>
      <c r="W133" s="153"/>
      <c r="X133" s="153"/>
      <c r="Y133" s="153"/>
      <c r="Z133" s="153"/>
    </row>
    <row r="134" ht="15.75" customHeight="1">
      <c r="A134" s="153"/>
      <c r="B134" s="153"/>
      <c r="C134" s="153"/>
      <c r="D134" s="153"/>
      <c r="E134" s="153"/>
      <c r="F134" s="153"/>
      <c r="G134" s="153"/>
      <c r="H134" s="153"/>
      <c r="I134" s="153"/>
      <c r="J134" s="153"/>
      <c r="K134" s="153"/>
      <c r="L134" s="153"/>
      <c r="M134" s="153"/>
      <c r="N134" s="153"/>
      <c r="O134" s="153"/>
      <c r="P134" s="153"/>
      <c r="Q134" s="153"/>
      <c r="R134" s="153"/>
      <c r="S134" s="153"/>
      <c r="T134" s="153"/>
      <c r="U134" s="153"/>
      <c r="V134" s="153"/>
      <c r="W134" s="153"/>
      <c r="X134" s="153"/>
      <c r="Y134" s="153"/>
      <c r="Z134" s="153"/>
    </row>
    <row r="135" ht="15.75" customHeight="1">
      <c r="A135" s="153"/>
      <c r="B135" s="153"/>
      <c r="C135" s="153"/>
      <c r="D135" s="153"/>
      <c r="E135" s="153"/>
      <c r="F135" s="153"/>
      <c r="G135" s="153"/>
      <c r="H135" s="153"/>
      <c r="I135" s="153"/>
      <c r="J135" s="153"/>
      <c r="K135" s="153"/>
      <c r="L135" s="153"/>
      <c r="M135" s="153"/>
      <c r="N135" s="153"/>
      <c r="O135" s="153"/>
      <c r="P135" s="153"/>
      <c r="Q135" s="153"/>
      <c r="R135" s="153"/>
      <c r="S135" s="153"/>
      <c r="T135" s="153"/>
      <c r="U135" s="153"/>
      <c r="V135" s="153"/>
      <c r="W135" s="153"/>
      <c r="X135" s="153"/>
      <c r="Y135" s="153"/>
      <c r="Z135" s="153"/>
    </row>
    <row r="136" ht="15.75" customHeight="1">
      <c r="A136" s="153"/>
      <c r="B136" s="153"/>
      <c r="C136" s="153"/>
      <c r="D136" s="153"/>
      <c r="E136" s="153"/>
      <c r="F136" s="153"/>
      <c r="G136" s="153"/>
      <c r="H136" s="153"/>
      <c r="I136" s="153"/>
      <c r="J136" s="153"/>
      <c r="K136" s="153"/>
      <c r="L136" s="153"/>
      <c r="M136" s="153"/>
      <c r="N136" s="153"/>
      <c r="O136" s="153"/>
      <c r="P136" s="153"/>
      <c r="Q136" s="153"/>
      <c r="R136" s="153"/>
      <c r="S136" s="153"/>
      <c r="T136" s="153"/>
      <c r="U136" s="153"/>
      <c r="V136" s="153"/>
      <c r="W136" s="153"/>
      <c r="X136" s="153"/>
      <c r="Y136" s="153"/>
      <c r="Z136" s="153"/>
    </row>
    <row r="137" ht="15.75" customHeight="1">
      <c r="A137" s="153"/>
      <c r="B137" s="153"/>
      <c r="C137" s="153"/>
      <c r="D137" s="153"/>
      <c r="E137" s="153"/>
      <c r="F137" s="153"/>
      <c r="G137" s="153"/>
      <c r="H137" s="153"/>
      <c r="I137" s="153"/>
      <c r="J137" s="153"/>
      <c r="K137" s="153"/>
      <c r="L137" s="153"/>
      <c r="M137" s="153"/>
      <c r="N137" s="153"/>
      <c r="O137" s="153"/>
      <c r="P137" s="153"/>
      <c r="Q137" s="153"/>
      <c r="R137" s="153"/>
      <c r="S137" s="153"/>
      <c r="T137" s="153"/>
      <c r="U137" s="153"/>
      <c r="V137" s="153"/>
      <c r="W137" s="153"/>
      <c r="X137" s="153"/>
      <c r="Y137" s="153"/>
      <c r="Z137" s="153"/>
    </row>
    <row r="138" ht="15.75" customHeight="1">
      <c r="A138" s="153"/>
      <c r="B138" s="153"/>
      <c r="C138" s="153"/>
      <c r="D138" s="153"/>
      <c r="E138" s="153"/>
      <c r="F138" s="153"/>
      <c r="G138" s="153"/>
      <c r="H138" s="153"/>
      <c r="I138" s="153"/>
      <c r="J138" s="153"/>
      <c r="K138" s="153"/>
      <c r="L138" s="153"/>
      <c r="M138" s="153"/>
      <c r="N138" s="153"/>
      <c r="O138" s="153"/>
      <c r="P138" s="153"/>
      <c r="Q138" s="153"/>
      <c r="R138" s="153"/>
      <c r="S138" s="153"/>
      <c r="T138" s="153"/>
      <c r="U138" s="153"/>
      <c r="V138" s="153"/>
      <c r="W138" s="153"/>
      <c r="X138" s="153"/>
      <c r="Y138" s="153"/>
      <c r="Z138" s="153"/>
    </row>
    <row r="139" ht="15.75" customHeight="1">
      <c r="A139" s="153"/>
      <c r="B139" s="153"/>
      <c r="C139" s="153"/>
      <c r="D139" s="153"/>
      <c r="E139" s="153"/>
      <c r="F139" s="153"/>
      <c r="G139" s="153"/>
      <c r="H139" s="153"/>
      <c r="I139" s="153"/>
      <c r="J139" s="153"/>
      <c r="K139" s="153"/>
      <c r="L139" s="153"/>
      <c r="M139" s="153"/>
      <c r="N139" s="153"/>
      <c r="O139" s="153"/>
      <c r="P139" s="153"/>
      <c r="Q139" s="153"/>
      <c r="R139" s="153"/>
      <c r="S139" s="153"/>
      <c r="T139" s="153"/>
      <c r="U139" s="153"/>
      <c r="V139" s="153"/>
      <c r="W139" s="153"/>
      <c r="X139" s="153"/>
      <c r="Y139" s="153"/>
      <c r="Z139" s="153"/>
    </row>
    <row r="140" ht="15.75" customHeight="1">
      <c r="A140" s="153"/>
      <c r="B140" s="153"/>
      <c r="C140" s="153"/>
      <c r="D140" s="153"/>
      <c r="E140" s="153"/>
      <c r="F140" s="153"/>
      <c r="G140" s="153"/>
      <c r="H140" s="153"/>
      <c r="I140" s="153"/>
      <c r="J140" s="153"/>
      <c r="K140" s="153"/>
      <c r="L140" s="153"/>
      <c r="M140" s="153"/>
      <c r="N140" s="153"/>
      <c r="O140" s="153"/>
      <c r="P140" s="153"/>
      <c r="Q140" s="153"/>
      <c r="R140" s="153"/>
      <c r="S140" s="153"/>
      <c r="T140" s="153"/>
      <c r="U140" s="153"/>
      <c r="V140" s="153"/>
      <c r="W140" s="153"/>
      <c r="X140" s="153"/>
      <c r="Y140" s="153"/>
      <c r="Z140" s="153"/>
    </row>
    <row r="141" ht="15.75" customHeight="1">
      <c r="A141" s="153"/>
      <c r="B141" s="153"/>
      <c r="C141" s="153"/>
      <c r="D141" s="153"/>
      <c r="E141" s="153"/>
      <c r="F141" s="153"/>
      <c r="G141" s="153"/>
      <c r="H141" s="153"/>
      <c r="I141" s="153"/>
      <c r="J141" s="153"/>
      <c r="K141" s="153"/>
      <c r="L141" s="153"/>
      <c r="M141" s="153"/>
      <c r="N141" s="153"/>
      <c r="O141" s="153"/>
      <c r="P141" s="153"/>
      <c r="Q141" s="153"/>
      <c r="R141" s="153"/>
      <c r="S141" s="153"/>
      <c r="T141" s="153"/>
      <c r="U141" s="153"/>
      <c r="V141" s="153"/>
      <c r="W141" s="153"/>
      <c r="X141" s="153"/>
      <c r="Y141" s="153"/>
      <c r="Z141" s="153"/>
    </row>
    <row r="142" ht="15.75" customHeight="1">
      <c r="A142" s="153"/>
      <c r="B142" s="153"/>
      <c r="C142" s="153"/>
      <c r="D142" s="153"/>
      <c r="E142" s="153"/>
      <c r="F142" s="153"/>
      <c r="G142" s="153"/>
      <c r="H142" s="153"/>
      <c r="I142" s="153"/>
      <c r="J142" s="153"/>
      <c r="K142" s="153"/>
      <c r="L142" s="153"/>
      <c r="M142" s="153"/>
      <c r="N142" s="153"/>
      <c r="O142" s="153"/>
      <c r="P142" s="153"/>
      <c r="Q142" s="153"/>
      <c r="R142" s="153"/>
      <c r="S142" s="153"/>
      <c r="T142" s="153"/>
      <c r="U142" s="153"/>
      <c r="V142" s="153"/>
      <c r="W142" s="153"/>
      <c r="X142" s="153"/>
      <c r="Y142" s="153"/>
      <c r="Z142" s="153"/>
    </row>
    <row r="143" ht="15.75" customHeight="1">
      <c r="A143" s="153"/>
      <c r="B143" s="153"/>
      <c r="C143" s="153"/>
      <c r="D143" s="153"/>
      <c r="E143" s="153"/>
      <c r="F143" s="153"/>
      <c r="G143" s="153"/>
      <c r="H143" s="153"/>
      <c r="I143" s="153"/>
      <c r="J143" s="153"/>
      <c r="K143" s="153"/>
      <c r="L143" s="153"/>
      <c r="M143" s="153"/>
      <c r="N143" s="153"/>
      <c r="O143" s="153"/>
      <c r="P143" s="153"/>
      <c r="Q143" s="153"/>
      <c r="R143" s="153"/>
      <c r="S143" s="153"/>
      <c r="T143" s="153"/>
      <c r="U143" s="153"/>
      <c r="V143" s="153"/>
      <c r="W143" s="153"/>
      <c r="X143" s="153"/>
      <c r="Y143" s="153"/>
      <c r="Z143" s="153"/>
    </row>
    <row r="144" ht="15.75" customHeight="1">
      <c r="A144" s="153"/>
      <c r="B144" s="153"/>
      <c r="C144" s="153"/>
      <c r="D144" s="153"/>
      <c r="E144" s="153"/>
      <c r="F144" s="153"/>
      <c r="G144" s="153"/>
      <c r="H144" s="153"/>
      <c r="I144" s="153"/>
      <c r="J144" s="153"/>
      <c r="K144" s="153"/>
      <c r="L144" s="153"/>
      <c r="M144" s="153"/>
      <c r="N144" s="153"/>
      <c r="O144" s="153"/>
      <c r="P144" s="153"/>
      <c r="Q144" s="153"/>
      <c r="R144" s="153"/>
      <c r="S144" s="153"/>
      <c r="T144" s="153"/>
      <c r="U144" s="153"/>
      <c r="V144" s="153"/>
      <c r="W144" s="153"/>
      <c r="X144" s="153"/>
      <c r="Y144" s="153"/>
      <c r="Z144" s="153"/>
    </row>
    <row r="145" ht="15.75" customHeight="1">
      <c r="A145" s="153"/>
      <c r="B145" s="153"/>
      <c r="C145" s="153"/>
      <c r="D145" s="153"/>
      <c r="E145" s="153"/>
      <c r="F145" s="153"/>
      <c r="G145" s="153"/>
      <c r="H145" s="153"/>
      <c r="I145" s="153"/>
      <c r="J145" s="153"/>
      <c r="K145" s="153"/>
      <c r="L145" s="153"/>
      <c r="M145" s="153"/>
      <c r="N145" s="153"/>
      <c r="O145" s="153"/>
      <c r="P145" s="153"/>
      <c r="Q145" s="153"/>
      <c r="R145" s="153"/>
      <c r="S145" s="153"/>
      <c r="T145" s="153"/>
      <c r="U145" s="153"/>
      <c r="V145" s="153"/>
      <c r="W145" s="153"/>
      <c r="X145" s="153"/>
      <c r="Y145" s="153"/>
      <c r="Z145" s="153"/>
    </row>
    <row r="146" ht="15.75" customHeight="1">
      <c r="A146" s="153"/>
      <c r="B146" s="153"/>
      <c r="C146" s="153"/>
      <c r="D146" s="153"/>
      <c r="E146" s="153"/>
      <c r="F146" s="153"/>
      <c r="G146" s="153"/>
      <c r="H146" s="153"/>
      <c r="I146" s="153"/>
      <c r="J146" s="153"/>
      <c r="K146" s="153"/>
      <c r="L146" s="153"/>
      <c r="M146" s="153"/>
      <c r="N146" s="153"/>
      <c r="O146" s="153"/>
      <c r="P146" s="153"/>
      <c r="Q146" s="153"/>
      <c r="R146" s="153"/>
      <c r="S146" s="153"/>
      <c r="T146" s="153"/>
      <c r="U146" s="153"/>
      <c r="V146" s="153"/>
      <c r="W146" s="153"/>
      <c r="X146" s="153"/>
      <c r="Y146" s="153"/>
      <c r="Z146" s="153"/>
    </row>
    <row r="147" ht="15.75" customHeight="1">
      <c r="A147" s="153"/>
      <c r="B147" s="153"/>
      <c r="C147" s="153"/>
      <c r="D147" s="153"/>
      <c r="E147" s="153"/>
      <c r="F147" s="153"/>
      <c r="G147" s="153"/>
      <c r="H147" s="153"/>
      <c r="I147" s="153"/>
      <c r="J147" s="153"/>
      <c r="K147" s="153"/>
      <c r="L147" s="153"/>
      <c r="M147" s="153"/>
      <c r="N147" s="153"/>
      <c r="O147" s="153"/>
      <c r="P147" s="153"/>
      <c r="Q147" s="153"/>
      <c r="R147" s="153"/>
      <c r="S147" s="153"/>
      <c r="T147" s="153"/>
      <c r="U147" s="153"/>
      <c r="V147" s="153"/>
      <c r="W147" s="153"/>
      <c r="X147" s="153"/>
      <c r="Y147" s="153"/>
      <c r="Z147" s="153"/>
    </row>
    <row r="148" ht="15.75" customHeight="1">
      <c r="A148" s="153"/>
      <c r="B148" s="153"/>
      <c r="C148" s="153"/>
      <c r="D148" s="153"/>
      <c r="E148" s="153"/>
      <c r="F148" s="153"/>
      <c r="G148" s="153"/>
      <c r="H148" s="153"/>
      <c r="I148" s="153"/>
      <c r="J148" s="153"/>
      <c r="K148" s="153"/>
      <c r="L148" s="153"/>
      <c r="M148" s="153"/>
      <c r="N148" s="153"/>
      <c r="O148" s="153"/>
      <c r="P148" s="153"/>
      <c r="Q148" s="153"/>
      <c r="R148" s="153"/>
      <c r="S148" s="153"/>
      <c r="T148" s="153"/>
      <c r="U148" s="153"/>
      <c r="V148" s="153"/>
      <c r="W148" s="153"/>
      <c r="X148" s="153"/>
      <c r="Y148" s="153"/>
      <c r="Z148" s="153"/>
    </row>
    <row r="149" ht="15.75" customHeight="1">
      <c r="A149" s="153"/>
      <c r="B149" s="153"/>
      <c r="C149" s="153"/>
      <c r="D149" s="153"/>
      <c r="E149" s="153"/>
      <c r="F149" s="153"/>
      <c r="G149" s="153"/>
      <c r="H149" s="153"/>
      <c r="I149" s="153"/>
      <c r="J149" s="153"/>
      <c r="K149" s="153"/>
      <c r="L149" s="153"/>
      <c r="M149" s="153"/>
      <c r="N149" s="153"/>
      <c r="O149" s="153"/>
      <c r="P149" s="153"/>
      <c r="Q149" s="153"/>
      <c r="R149" s="153"/>
      <c r="S149" s="153"/>
      <c r="T149" s="153"/>
      <c r="U149" s="153"/>
      <c r="V149" s="153"/>
      <c r="W149" s="153"/>
      <c r="X149" s="153"/>
      <c r="Y149" s="153"/>
      <c r="Z149" s="153"/>
    </row>
    <row r="150" ht="15.75" customHeight="1">
      <c r="A150" s="153"/>
      <c r="B150" s="153"/>
      <c r="C150" s="153"/>
      <c r="D150" s="153"/>
      <c r="E150" s="153"/>
      <c r="F150" s="153"/>
      <c r="G150" s="153"/>
      <c r="H150" s="153"/>
      <c r="I150" s="153"/>
      <c r="J150" s="153"/>
      <c r="K150" s="153"/>
      <c r="L150" s="153"/>
      <c r="M150" s="153"/>
      <c r="N150" s="153"/>
      <c r="O150" s="153"/>
      <c r="P150" s="153"/>
      <c r="Q150" s="153"/>
      <c r="R150" s="153"/>
      <c r="S150" s="153"/>
      <c r="T150" s="153"/>
      <c r="U150" s="153"/>
      <c r="V150" s="153"/>
      <c r="W150" s="153"/>
      <c r="X150" s="153"/>
      <c r="Y150" s="153"/>
      <c r="Z150" s="153"/>
    </row>
    <row r="151" ht="15.75" customHeight="1">
      <c r="A151" s="153"/>
      <c r="B151" s="153"/>
      <c r="C151" s="153"/>
      <c r="D151" s="153"/>
      <c r="E151" s="153"/>
      <c r="F151" s="153"/>
      <c r="G151" s="153"/>
      <c r="H151" s="153"/>
      <c r="I151" s="153"/>
      <c r="J151" s="153"/>
      <c r="K151" s="153"/>
      <c r="L151" s="153"/>
      <c r="M151" s="153"/>
      <c r="N151" s="153"/>
      <c r="O151" s="153"/>
      <c r="P151" s="153"/>
      <c r="Q151" s="153"/>
      <c r="R151" s="153"/>
      <c r="S151" s="153"/>
      <c r="T151" s="153"/>
      <c r="U151" s="153"/>
      <c r="V151" s="153"/>
      <c r="W151" s="153"/>
      <c r="X151" s="153"/>
      <c r="Y151" s="153"/>
      <c r="Z151" s="153"/>
    </row>
    <row r="152" ht="15.75" customHeight="1">
      <c r="A152" s="153"/>
      <c r="B152" s="153"/>
      <c r="C152" s="153"/>
      <c r="D152" s="153"/>
      <c r="E152" s="153"/>
      <c r="F152" s="153"/>
      <c r="G152" s="153"/>
      <c r="H152" s="153"/>
      <c r="I152" s="153"/>
      <c r="J152" s="153"/>
      <c r="K152" s="153"/>
      <c r="L152" s="153"/>
      <c r="M152" s="153"/>
      <c r="N152" s="153"/>
      <c r="O152" s="153"/>
      <c r="P152" s="153"/>
      <c r="Q152" s="153"/>
      <c r="R152" s="153"/>
      <c r="S152" s="153"/>
      <c r="T152" s="153"/>
      <c r="U152" s="153"/>
      <c r="V152" s="153"/>
      <c r="W152" s="153"/>
      <c r="X152" s="153"/>
      <c r="Y152" s="153"/>
      <c r="Z152" s="153"/>
    </row>
    <row r="153" ht="15.75" customHeight="1">
      <c r="A153" s="153"/>
      <c r="B153" s="153"/>
      <c r="C153" s="153"/>
      <c r="D153" s="153"/>
      <c r="E153" s="153"/>
      <c r="F153" s="153"/>
      <c r="G153" s="153"/>
      <c r="H153" s="153"/>
      <c r="I153" s="153"/>
      <c r="J153" s="153"/>
      <c r="K153" s="153"/>
      <c r="L153" s="153"/>
      <c r="M153" s="153"/>
      <c r="N153" s="153"/>
      <c r="O153" s="153"/>
      <c r="P153" s="153"/>
      <c r="Q153" s="153"/>
      <c r="R153" s="153"/>
      <c r="S153" s="153"/>
      <c r="T153" s="153"/>
      <c r="U153" s="153"/>
      <c r="V153" s="153"/>
      <c r="W153" s="153"/>
      <c r="X153" s="153"/>
      <c r="Y153" s="153"/>
      <c r="Z153" s="153"/>
    </row>
    <row r="154" ht="15.75" customHeight="1">
      <c r="A154" s="153"/>
      <c r="B154" s="153"/>
      <c r="C154" s="153"/>
      <c r="D154" s="153"/>
      <c r="E154" s="153"/>
      <c r="F154" s="153"/>
      <c r="G154" s="153"/>
      <c r="H154" s="153"/>
      <c r="I154" s="153"/>
      <c r="J154" s="153"/>
      <c r="K154" s="153"/>
      <c r="L154" s="153"/>
      <c r="M154" s="153"/>
      <c r="N154" s="153"/>
      <c r="O154" s="153"/>
      <c r="P154" s="153"/>
      <c r="Q154" s="153"/>
      <c r="R154" s="153"/>
      <c r="S154" s="153"/>
      <c r="T154" s="153"/>
      <c r="U154" s="153"/>
      <c r="V154" s="153"/>
      <c r="W154" s="153"/>
      <c r="X154" s="153"/>
      <c r="Y154" s="153"/>
      <c r="Z154" s="153"/>
    </row>
    <row r="155" ht="15.75" customHeight="1">
      <c r="A155" s="153"/>
      <c r="B155" s="153"/>
      <c r="C155" s="153"/>
      <c r="D155" s="153"/>
      <c r="E155" s="153"/>
      <c r="F155" s="153"/>
      <c r="G155" s="153"/>
      <c r="H155" s="153"/>
      <c r="I155" s="153"/>
      <c r="J155" s="153"/>
      <c r="K155" s="153"/>
      <c r="L155" s="153"/>
      <c r="M155" s="153"/>
      <c r="N155" s="153"/>
      <c r="O155" s="153"/>
      <c r="P155" s="153"/>
      <c r="Q155" s="153"/>
      <c r="R155" s="153"/>
      <c r="S155" s="153"/>
      <c r="T155" s="153"/>
      <c r="U155" s="153"/>
      <c r="V155" s="153"/>
      <c r="W155" s="153"/>
      <c r="X155" s="153"/>
      <c r="Y155" s="153"/>
      <c r="Z155" s="153"/>
    </row>
    <row r="156" ht="15.75" customHeight="1">
      <c r="A156" s="153"/>
      <c r="B156" s="153"/>
      <c r="C156" s="153"/>
      <c r="D156" s="153"/>
      <c r="E156" s="153"/>
      <c r="F156" s="153"/>
      <c r="G156" s="153"/>
      <c r="H156" s="153"/>
      <c r="I156" s="153"/>
      <c r="J156" s="153"/>
      <c r="K156" s="153"/>
      <c r="L156" s="153"/>
      <c r="M156" s="153"/>
      <c r="N156" s="153"/>
      <c r="O156" s="153"/>
      <c r="P156" s="153"/>
      <c r="Q156" s="153"/>
      <c r="R156" s="153"/>
      <c r="S156" s="153"/>
      <c r="T156" s="153"/>
      <c r="U156" s="153"/>
      <c r="V156" s="153"/>
      <c r="W156" s="153"/>
      <c r="X156" s="153"/>
      <c r="Y156" s="153"/>
      <c r="Z156" s="153"/>
    </row>
    <row r="157" ht="15.75" customHeight="1">
      <c r="A157" s="153"/>
      <c r="B157" s="153"/>
      <c r="C157" s="153"/>
      <c r="D157" s="153"/>
      <c r="E157" s="153"/>
      <c r="F157" s="153"/>
      <c r="G157" s="153"/>
      <c r="H157" s="153"/>
      <c r="I157" s="153"/>
      <c r="J157" s="153"/>
      <c r="K157" s="153"/>
      <c r="L157" s="153"/>
      <c r="M157" s="153"/>
      <c r="N157" s="153"/>
      <c r="O157" s="153"/>
      <c r="P157" s="153"/>
      <c r="Q157" s="153"/>
      <c r="R157" s="153"/>
      <c r="S157" s="153"/>
      <c r="T157" s="153"/>
      <c r="U157" s="153"/>
      <c r="V157" s="153"/>
      <c r="W157" s="153"/>
      <c r="X157" s="153"/>
      <c r="Y157" s="153"/>
      <c r="Z157" s="153"/>
    </row>
    <row r="158" ht="15.75" customHeight="1">
      <c r="A158" s="153"/>
      <c r="B158" s="153"/>
      <c r="C158" s="153"/>
      <c r="D158" s="153"/>
      <c r="E158" s="153"/>
      <c r="F158" s="153"/>
      <c r="G158" s="153"/>
      <c r="H158" s="153"/>
      <c r="I158" s="153"/>
      <c r="J158" s="153"/>
      <c r="K158" s="153"/>
      <c r="L158" s="153"/>
      <c r="M158" s="153"/>
      <c r="N158" s="153"/>
      <c r="O158" s="153"/>
      <c r="P158" s="153"/>
      <c r="Q158" s="153"/>
      <c r="R158" s="153"/>
      <c r="S158" s="153"/>
      <c r="T158" s="153"/>
      <c r="U158" s="153"/>
      <c r="V158" s="153"/>
      <c r="W158" s="153"/>
      <c r="X158" s="153"/>
      <c r="Y158" s="153"/>
      <c r="Z158" s="153"/>
    </row>
    <row r="159" ht="15.75" customHeight="1">
      <c r="A159" s="153"/>
      <c r="B159" s="153"/>
      <c r="C159" s="153"/>
      <c r="D159" s="153"/>
      <c r="E159" s="153"/>
      <c r="F159" s="153"/>
      <c r="G159" s="153"/>
      <c r="H159" s="153"/>
      <c r="I159" s="153"/>
      <c r="J159" s="153"/>
      <c r="K159" s="153"/>
      <c r="L159" s="153"/>
      <c r="M159" s="153"/>
      <c r="N159" s="153"/>
      <c r="O159" s="153"/>
      <c r="P159" s="153"/>
      <c r="Q159" s="153"/>
      <c r="R159" s="153"/>
      <c r="S159" s="153"/>
      <c r="T159" s="153"/>
      <c r="U159" s="153"/>
      <c r="V159" s="153"/>
      <c r="W159" s="153"/>
      <c r="X159" s="153"/>
      <c r="Y159" s="153"/>
      <c r="Z159" s="153"/>
    </row>
    <row r="160" ht="15.75" customHeight="1">
      <c r="A160" s="153"/>
      <c r="B160" s="153"/>
      <c r="C160" s="153"/>
      <c r="D160" s="153"/>
      <c r="E160" s="153"/>
      <c r="F160" s="153"/>
      <c r="G160" s="153"/>
      <c r="H160" s="153"/>
      <c r="I160" s="153"/>
      <c r="J160" s="153"/>
      <c r="K160" s="153"/>
      <c r="L160" s="153"/>
      <c r="M160" s="153"/>
      <c r="N160" s="153"/>
      <c r="O160" s="153"/>
      <c r="P160" s="153"/>
      <c r="Q160" s="153"/>
      <c r="R160" s="153"/>
      <c r="S160" s="153"/>
      <c r="T160" s="153"/>
      <c r="U160" s="153"/>
      <c r="V160" s="153"/>
      <c r="W160" s="153"/>
      <c r="X160" s="153"/>
      <c r="Y160" s="153"/>
      <c r="Z160" s="153"/>
    </row>
    <row r="161" ht="15.75" customHeight="1">
      <c r="A161" s="153"/>
      <c r="B161" s="153"/>
      <c r="C161" s="153"/>
      <c r="D161" s="153"/>
      <c r="E161" s="153"/>
      <c r="F161" s="153"/>
      <c r="G161" s="153"/>
      <c r="H161" s="153"/>
      <c r="I161" s="153"/>
      <c r="J161" s="153"/>
      <c r="K161" s="153"/>
      <c r="L161" s="153"/>
      <c r="M161" s="153"/>
      <c r="N161" s="153"/>
      <c r="O161" s="153"/>
      <c r="P161" s="153"/>
      <c r="Q161" s="153"/>
      <c r="R161" s="153"/>
      <c r="S161" s="153"/>
      <c r="T161" s="153"/>
      <c r="U161" s="153"/>
      <c r="V161" s="153"/>
      <c r="W161" s="153"/>
      <c r="X161" s="153"/>
      <c r="Y161" s="153"/>
      <c r="Z161" s="153"/>
    </row>
    <row r="162" ht="15.75" customHeight="1">
      <c r="A162" s="153"/>
      <c r="B162" s="153"/>
      <c r="C162" s="153"/>
      <c r="D162" s="153"/>
      <c r="E162" s="153"/>
      <c r="F162" s="153"/>
      <c r="G162" s="153"/>
      <c r="H162" s="153"/>
      <c r="I162" s="153"/>
      <c r="J162" s="153"/>
      <c r="K162" s="153"/>
      <c r="L162" s="153"/>
      <c r="M162" s="153"/>
      <c r="N162" s="153"/>
      <c r="O162" s="153"/>
      <c r="P162" s="153"/>
      <c r="Q162" s="153"/>
      <c r="R162" s="153"/>
      <c r="S162" s="153"/>
      <c r="T162" s="153"/>
      <c r="U162" s="153"/>
      <c r="V162" s="153"/>
      <c r="W162" s="153"/>
      <c r="X162" s="153"/>
      <c r="Y162" s="153"/>
      <c r="Z162" s="153"/>
    </row>
    <row r="163" ht="15.75" customHeight="1">
      <c r="A163" s="153"/>
      <c r="B163" s="153"/>
      <c r="C163" s="153"/>
      <c r="D163" s="153"/>
      <c r="E163" s="153"/>
      <c r="F163" s="153"/>
      <c r="G163" s="153"/>
      <c r="H163" s="153"/>
      <c r="I163" s="153"/>
      <c r="J163" s="153"/>
      <c r="K163" s="153"/>
      <c r="L163" s="153"/>
      <c r="M163" s="153"/>
      <c r="N163" s="153"/>
      <c r="O163" s="153"/>
      <c r="P163" s="153"/>
      <c r="Q163" s="153"/>
      <c r="R163" s="153"/>
      <c r="S163" s="153"/>
      <c r="T163" s="153"/>
      <c r="U163" s="153"/>
      <c r="V163" s="153"/>
      <c r="W163" s="153"/>
      <c r="X163" s="153"/>
      <c r="Y163" s="153"/>
      <c r="Z163" s="153"/>
    </row>
    <row r="164" ht="15.75" customHeight="1">
      <c r="A164" s="153"/>
      <c r="B164" s="153"/>
      <c r="C164" s="153"/>
      <c r="D164" s="153"/>
      <c r="E164" s="153"/>
      <c r="F164" s="153"/>
      <c r="G164" s="153"/>
      <c r="H164" s="153"/>
      <c r="I164" s="153"/>
      <c r="J164" s="153"/>
      <c r="K164" s="153"/>
      <c r="L164" s="153"/>
      <c r="M164" s="153"/>
      <c r="N164" s="153"/>
      <c r="O164" s="153"/>
      <c r="P164" s="153"/>
      <c r="Q164" s="153"/>
      <c r="R164" s="153"/>
      <c r="S164" s="153"/>
      <c r="T164" s="153"/>
      <c r="U164" s="153"/>
      <c r="V164" s="153"/>
      <c r="W164" s="153"/>
      <c r="X164" s="153"/>
      <c r="Y164" s="153"/>
      <c r="Z164" s="153"/>
    </row>
    <row r="165" ht="15.75" customHeight="1">
      <c r="A165" s="153"/>
      <c r="B165" s="153"/>
      <c r="C165" s="153"/>
      <c r="D165" s="153"/>
      <c r="E165" s="153"/>
      <c r="F165" s="153"/>
      <c r="G165" s="153"/>
      <c r="H165" s="153"/>
      <c r="I165" s="153"/>
      <c r="J165" s="153"/>
      <c r="K165" s="153"/>
      <c r="L165" s="153"/>
      <c r="M165" s="153"/>
      <c r="N165" s="153"/>
      <c r="O165" s="153"/>
      <c r="P165" s="153"/>
      <c r="Q165" s="153"/>
      <c r="R165" s="153"/>
      <c r="S165" s="153"/>
      <c r="T165" s="153"/>
      <c r="U165" s="153"/>
      <c r="V165" s="153"/>
      <c r="W165" s="153"/>
      <c r="X165" s="153"/>
      <c r="Y165" s="153"/>
      <c r="Z165" s="153"/>
    </row>
    <row r="166" ht="15.75" customHeight="1">
      <c r="A166" s="153"/>
      <c r="B166" s="153"/>
      <c r="C166" s="153"/>
      <c r="D166" s="153"/>
      <c r="E166" s="153"/>
      <c r="F166" s="153"/>
      <c r="G166" s="153"/>
      <c r="H166" s="153"/>
      <c r="I166" s="153"/>
      <c r="J166" s="153"/>
      <c r="K166" s="153"/>
      <c r="L166" s="153"/>
      <c r="M166" s="153"/>
      <c r="N166" s="153"/>
      <c r="O166" s="153"/>
      <c r="P166" s="153"/>
      <c r="Q166" s="153"/>
      <c r="R166" s="153"/>
      <c r="S166" s="153"/>
      <c r="T166" s="153"/>
      <c r="U166" s="153"/>
      <c r="V166" s="153"/>
      <c r="W166" s="153"/>
      <c r="X166" s="153"/>
      <c r="Y166" s="153"/>
      <c r="Z166" s="153"/>
    </row>
    <row r="167" ht="15.75" customHeight="1">
      <c r="A167" s="153"/>
      <c r="B167" s="153"/>
      <c r="C167" s="153"/>
      <c r="D167" s="153"/>
      <c r="E167" s="153"/>
      <c r="F167" s="153"/>
      <c r="G167" s="153"/>
      <c r="H167" s="153"/>
      <c r="I167" s="153"/>
      <c r="J167" s="153"/>
      <c r="K167" s="153"/>
      <c r="L167" s="153"/>
      <c r="M167" s="153"/>
      <c r="N167" s="153"/>
      <c r="O167" s="153"/>
      <c r="P167" s="153"/>
      <c r="Q167" s="153"/>
      <c r="R167" s="153"/>
      <c r="S167" s="153"/>
      <c r="T167" s="153"/>
      <c r="U167" s="153"/>
      <c r="V167" s="153"/>
      <c r="W167" s="153"/>
      <c r="X167" s="153"/>
      <c r="Y167" s="153"/>
      <c r="Z167" s="153"/>
    </row>
    <row r="168" ht="15.75" customHeight="1">
      <c r="A168" s="153"/>
      <c r="B168" s="153"/>
      <c r="C168" s="153"/>
      <c r="D168" s="153"/>
      <c r="E168" s="153"/>
      <c r="F168" s="153"/>
      <c r="G168" s="153"/>
      <c r="H168" s="153"/>
      <c r="I168" s="153"/>
      <c r="J168" s="153"/>
      <c r="K168" s="153"/>
      <c r="L168" s="153"/>
      <c r="M168" s="153"/>
      <c r="N168" s="153"/>
      <c r="O168" s="153"/>
      <c r="P168" s="153"/>
      <c r="Q168" s="153"/>
      <c r="R168" s="153"/>
      <c r="S168" s="153"/>
      <c r="T168" s="153"/>
      <c r="U168" s="153"/>
      <c r="V168" s="153"/>
      <c r="W168" s="153"/>
      <c r="X168" s="153"/>
      <c r="Y168" s="153"/>
      <c r="Z168" s="153"/>
    </row>
    <row r="169" ht="15.75" customHeight="1">
      <c r="A169" s="153"/>
      <c r="B169" s="153"/>
      <c r="C169" s="153"/>
      <c r="D169" s="153"/>
      <c r="E169" s="153"/>
      <c r="F169" s="153"/>
      <c r="G169" s="153"/>
      <c r="H169" s="153"/>
      <c r="I169" s="153"/>
      <c r="J169" s="153"/>
      <c r="K169" s="153"/>
      <c r="L169" s="153"/>
      <c r="M169" s="153"/>
      <c r="N169" s="153"/>
      <c r="O169" s="153"/>
      <c r="P169" s="153"/>
      <c r="Q169" s="153"/>
      <c r="R169" s="153"/>
      <c r="S169" s="153"/>
      <c r="T169" s="153"/>
      <c r="U169" s="153"/>
      <c r="V169" s="153"/>
      <c r="W169" s="153"/>
      <c r="X169" s="153"/>
      <c r="Y169" s="153"/>
      <c r="Z169" s="153"/>
    </row>
    <row r="170" ht="15.75" customHeight="1">
      <c r="A170" s="153"/>
      <c r="B170" s="153"/>
      <c r="C170" s="153"/>
      <c r="D170" s="153"/>
      <c r="E170" s="153"/>
      <c r="F170" s="153"/>
      <c r="G170" s="153"/>
      <c r="H170" s="153"/>
      <c r="I170" s="153"/>
      <c r="J170" s="153"/>
      <c r="K170" s="153"/>
      <c r="L170" s="153"/>
      <c r="M170" s="153"/>
      <c r="N170" s="153"/>
      <c r="O170" s="153"/>
      <c r="P170" s="153"/>
      <c r="Q170" s="153"/>
      <c r="R170" s="153"/>
      <c r="S170" s="153"/>
      <c r="T170" s="153"/>
      <c r="U170" s="153"/>
      <c r="V170" s="153"/>
      <c r="W170" s="153"/>
      <c r="X170" s="153"/>
      <c r="Y170" s="153"/>
      <c r="Z170" s="153"/>
    </row>
    <row r="171" ht="15.75" customHeight="1">
      <c r="A171" s="153"/>
      <c r="B171" s="153"/>
      <c r="C171" s="153"/>
      <c r="D171" s="153"/>
      <c r="E171" s="153"/>
      <c r="F171" s="153"/>
      <c r="G171" s="153"/>
      <c r="H171" s="153"/>
      <c r="I171" s="153"/>
      <c r="J171" s="153"/>
      <c r="K171" s="153"/>
      <c r="L171" s="153"/>
      <c r="M171" s="153"/>
      <c r="N171" s="153"/>
      <c r="O171" s="153"/>
      <c r="P171" s="153"/>
      <c r="Q171" s="153"/>
      <c r="R171" s="153"/>
      <c r="S171" s="153"/>
      <c r="T171" s="153"/>
      <c r="U171" s="153"/>
      <c r="V171" s="153"/>
      <c r="W171" s="153"/>
      <c r="X171" s="153"/>
      <c r="Y171" s="153"/>
      <c r="Z171" s="153"/>
    </row>
    <row r="172" ht="15.75" customHeight="1">
      <c r="A172" s="153"/>
      <c r="B172" s="153"/>
      <c r="C172" s="153"/>
      <c r="D172" s="153"/>
      <c r="E172" s="153"/>
      <c r="F172" s="153"/>
      <c r="G172" s="153"/>
      <c r="H172" s="153"/>
      <c r="I172" s="153"/>
      <c r="J172" s="153"/>
      <c r="K172" s="153"/>
      <c r="L172" s="153"/>
      <c r="M172" s="153"/>
      <c r="N172" s="153"/>
      <c r="O172" s="153"/>
      <c r="P172" s="153"/>
      <c r="Q172" s="153"/>
      <c r="R172" s="153"/>
      <c r="S172" s="153"/>
      <c r="T172" s="153"/>
      <c r="U172" s="153"/>
      <c r="V172" s="153"/>
      <c r="W172" s="153"/>
      <c r="X172" s="153"/>
      <c r="Y172" s="153"/>
      <c r="Z172" s="153"/>
    </row>
    <row r="173" ht="15.75" customHeight="1">
      <c r="A173" s="153"/>
      <c r="B173" s="153"/>
      <c r="C173" s="153"/>
      <c r="D173" s="153"/>
      <c r="E173" s="153"/>
      <c r="F173" s="153"/>
      <c r="G173" s="153"/>
      <c r="H173" s="153"/>
      <c r="I173" s="153"/>
      <c r="J173" s="153"/>
      <c r="K173" s="153"/>
      <c r="L173" s="153"/>
      <c r="M173" s="153"/>
      <c r="N173" s="153"/>
      <c r="O173" s="153"/>
      <c r="P173" s="153"/>
      <c r="Q173" s="153"/>
      <c r="R173" s="153"/>
      <c r="S173" s="153"/>
      <c r="T173" s="153"/>
      <c r="U173" s="153"/>
      <c r="V173" s="153"/>
      <c r="W173" s="153"/>
      <c r="X173" s="153"/>
      <c r="Y173" s="153"/>
      <c r="Z173" s="153"/>
    </row>
    <row r="174" ht="15.75" customHeight="1">
      <c r="A174" s="153"/>
      <c r="B174" s="153"/>
      <c r="C174" s="153"/>
      <c r="D174" s="153"/>
      <c r="E174" s="153"/>
      <c r="F174" s="153"/>
      <c r="G174" s="153"/>
      <c r="H174" s="153"/>
      <c r="I174" s="153"/>
      <c r="J174" s="153"/>
      <c r="K174" s="153"/>
      <c r="L174" s="153"/>
      <c r="M174" s="153"/>
      <c r="N174" s="153"/>
      <c r="O174" s="153"/>
      <c r="P174" s="153"/>
      <c r="Q174" s="153"/>
      <c r="R174" s="153"/>
      <c r="S174" s="153"/>
      <c r="T174" s="153"/>
      <c r="U174" s="153"/>
      <c r="V174" s="153"/>
      <c r="W174" s="153"/>
      <c r="X174" s="153"/>
      <c r="Y174" s="153"/>
      <c r="Z174" s="153"/>
    </row>
    <row r="175" ht="15.75" customHeight="1">
      <c r="A175" s="153"/>
      <c r="B175" s="153"/>
      <c r="C175" s="153"/>
      <c r="D175" s="153"/>
      <c r="E175" s="153"/>
      <c r="F175" s="153"/>
      <c r="G175" s="153"/>
      <c r="H175" s="153"/>
      <c r="I175" s="153"/>
      <c r="J175" s="153"/>
      <c r="K175" s="153"/>
      <c r="L175" s="153"/>
      <c r="M175" s="153"/>
      <c r="N175" s="153"/>
      <c r="O175" s="153"/>
      <c r="P175" s="153"/>
      <c r="Q175" s="153"/>
      <c r="R175" s="153"/>
      <c r="S175" s="153"/>
      <c r="T175" s="153"/>
      <c r="U175" s="153"/>
      <c r="V175" s="153"/>
      <c r="W175" s="153"/>
      <c r="X175" s="153"/>
      <c r="Y175" s="153"/>
      <c r="Z175" s="153"/>
    </row>
    <row r="176" ht="15.75" customHeight="1">
      <c r="A176" s="153"/>
      <c r="B176" s="153"/>
      <c r="C176" s="153"/>
      <c r="D176" s="153"/>
      <c r="E176" s="153"/>
      <c r="F176" s="153"/>
      <c r="G176" s="153"/>
      <c r="H176" s="153"/>
      <c r="I176" s="153"/>
      <c r="J176" s="153"/>
      <c r="K176" s="153"/>
      <c r="L176" s="153"/>
      <c r="M176" s="153"/>
      <c r="N176" s="153"/>
      <c r="O176" s="153"/>
      <c r="P176" s="153"/>
      <c r="Q176" s="153"/>
      <c r="R176" s="153"/>
      <c r="S176" s="153"/>
      <c r="T176" s="153"/>
      <c r="U176" s="153"/>
      <c r="V176" s="153"/>
      <c r="W176" s="153"/>
      <c r="X176" s="153"/>
      <c r="Y176" s="153"/>
      <c r="Z176" s="153"/>
    </row>
    <row r="177" ht="15.75" customHeight="1">
      <c r="A177" s="153"/>
      <c r="B177" s="153"/>
      <c r="C177" s="153"/>
      <c r="D177" s="153"/>
      <c r="E177" s="153"/>
      <c r="F177" s="153"/>
      <c r="G177" s="153"/>
      <c r="H177" s="153"/>
      <c r="I177" s="153"/>
      <c r="J177" s="153"/>
      <c r="K177" s="153"/>
      <c r="L177" s="153"/>
      <c r="M177" s="153"/>
      <c r="N177" s="153"/>
      <c r="O177" s="153"/>
      <c r="P177" s="153"/>
      <c r="Q177" s="153"/>
      <c r="R177" s="153"/>
      <c r="S177" s="153"/>
      <c r="T177" s="153"/>
      <c r="U177" s="153"/>
      <c r="V177" s="153"/>
      <c r="W177" s="153"/>
      <c r="X177" s="153"/>
      <c r="Y177" s="153"/>
      <c r="Z177" s="153"/>
    </row>
    <row r="178" ht="15.75" customHeight="1">
      <c r="A178" s="153"/>
      <c r="B178" s="153"/>
      <c r="C178" s="153"/>
      <c r="D178" s="153"/>
      <c r="E178" s="153"/>
      <c r="F178" s="153"/>
      <c r="G178" s="153"/>
      <c r="H178" s="153"/>
      <c r="I178" s="153"/>
      <c r="J178" s="153"/>
      <c r="K178" s="153"/>
      <c r="L178" s="153"/>
      <c r="M178" s="153"/>
      <c r="N178" s="153"/>
      <c r="O178" s="153"/>
      <c r="P178" s="153"/>
      <c r="Q178" s="153"/>
      <c r="R178" s="153"/>
      <c r="S178" s="153"/>
      <c r="T178" s="153"/>
      <c r="U178" s="153"/>
      <c r="V178" s="153"/>
      <c r="W178" s="153"/>
      <c r="X178" s="153"/>
      <c r="Y178" s="153"/>
      <c r="Z178" s="153"/>
    </row>
    <row r="179" ht="15.75" customHeight="1">
      <c r="A179" s="153"/>
      <c r="B179" s="153"/>
      <c r="C179" s="153"/>
      <c r="D179" s="153"/>
      <c r="E179" s="153"/>
      <c r="F179" s="153"/>
      <c r="G179" s="153"/>
      <c r="H179" s="153"/>
      <c r="I179" s="153"/>
      <c r="J179" s="153"/>
      <c r="K179" s="153"/>
      <c r="L179" s="153"/>
      <c r="M179" s="153"/>
      <c r="N179" s="153"/>
      <c r="O179" s="153"/>
      <c r="P179" s="153"/>
      <c r="Q179" s="153"/>
      <c r="R179" s="153"/>
      <c r="S179" s="153"/>
      <c r="T179" s="153"/>
      <c r="U179" s="153"/>
      <c r="V179" s="153"/>
      <c r="W179" s="153"/>
      <c r="X179" s="153"/>
      <c r="Y179" s="153"/>
      <c r="Z179" s="153"/>
    </row>
    <row r="180" ht="15.75" customHeight="1">
      <c r="A180" s="153"/>
      <c r="B180" s="153"/>
      <c r="C180" s="153"/>
      <c r="D180" s="153"/>
      <c r="E180" s="153"/>
      <c r="F180" s="153"/>
      <c r="G180" s="153"/>
      <c r="H180" s="153"/>
      <c r="I180" s="153"/>
      <c r="J180" s="153"/>
      <c r="K180" s="153"/>
      <c r="L180" s="153"/>
      <c r="M180" s="153"/>
      <c r="N180" s="153"/>
      <c r="O180" s="153"/>
      <c r="P180" s="153"/>
      <c r="Q180" s="153"/>
      <c r="R180" s="153"/>
      <c r="S180" s="153"/>
      <c r="T180" s="153"/>
      <c r="U180" s="153"/>
      <c r="V180" s="153"/>
      <c r="W180" s="153"/>
      <c r="X180" s="153"/>
      <c r="Y180" s="153"/>
      <c r="Z180" s="153"/>
    </row>
    <row r="181" ht="15.75" customHeight="1">
      <c r="A181" s="153"/>
      <c r="B181" s="153"/>
      <c r="C181" s="153"/>
      <c r="D181" s="153"/>
      <c r="E181" s="153"/>
      <c r="F181" s="153"/>
      <c r="G181" s="153"/>
      <c r="H181" s="153"/>
      <c r="I181" s="153"/>
      <c r="J181" s="153"/>
      <c r="K181" s="153"/>
      <c r="L181" s="153"/>
      <c r="M181" s="153"/>
      <c r="N181" s="153"/>
      <c r="O181" s="153"/>
      <c r="P181" s="153"/>
      <c r="Q181" s="153"/>
      <c r="R181" s="153"/>
      <c r="S181" s="153"/>
      <c r="T181" s="153"/>
      <c r="U181" s="153"/>
      <c r="V181" s="153"/>
      <c r="W181" s="153"/>
      <c r="X181" s="153"/>
      <c r="Y181" s="153"/>
      <c r="Z181" s="153"/>
    </row>
    <row r="182" ht="15.75" customHeight="1">
      <c r="A182" s="153"/>
      <c r="B182" s="153"/>
      <c r="C182" s="153"/>
      <c r="D182" s="153"/>
      <c r="E182" s="153"/>
      <c r="F182" s="153"/>
      <c r="G182" s="153"/>
      <c r="H182" s="153"/>
      <c r="I182" s="153"/>
      <c r="J182" s="153"/>
      <c r="K182" s="153"/>
      <c r="L182" s="153"/>
      <c r="M182" s="153"/>
      <c r="N182" s="153"/>
      <c r="O182" s="153"/>
      <c r="P182" s="153"/>
      <c r="Q182" s="153"/>
      <c r="R182" s="153"/>
      <c r="S182" s="153"/>
      <c r="T182" s="153"/>
      <c r="U182" s="153"/>
      <c r="V182" s="153"/>
      <c r="W182" s="153"/>
      <c r="X182" s="153"/>
      <c r="Y182" s="153"/>
      <c r="Z182" s="153"/>
    </row>
    <row r="183" ht="15.75" customHeight="1">
      <c r="A183" s="153"/>
      <c r="B183" s="153"/>
      <c r="C183" s="153"/>
      <c r="D183" s="153"/>
      <c r="E183" s="153"/>
      <c r="F183" s="153"/>
      <c r="G183" s="153"/>
      <c r="H183" s="153"/>
      <c r="I183" s="153"/>
      <c r="J183" s="153"/>
      <c r="K183" s="153"/>
      <c r="L183" s="153"/>
      <c r="M183" s="153"/>
      <c r="N183" s="153"/>
      <c r="O183" s="153"/>
      <c r="P183" s="153"/>
      <c r="Q183" s="153"/>
      <c r="R183" s="153"/>
      <c r="S183" s="153"/>
      <c r="T183" s="153"/>
      <c r="U183" s="153"/>
      <c r="V183" s="153"/>
      <c r="W183" s="153"/>
      <c r="X183" s="153"/>
      <c r="Y183" s="153"/>
      <c r="Z183" s="153"/>
    </row>
    <row r="184" ht="15.75" customHeight="1">
      <c r="A184" s="153"/>
      <c r="B184" s="153"/>
      <c r="C184" s="153"/>
      <c r="D184" s="153"/>
      <c r="E184" s="153"/>
      <c r="F184" s="153"/>
      <c r="G184" s="153"/>
      <c r="H184" s="153"/>
      <c r="I184" s="153"/>
      <c r="J184" s="153"/>
      <c r="K184" s="153"/>
      <c r="L184" s="153"/>
      <c r="M184" s="153"/>
      <c r="N184" s="153"/>
      <c r="O184" s="153"/>
      <c r="P184" s="153"/>
      <c r="Q184" s="153"/>
      <c r="R184" s="153"/>
      <c r="S184" s="153"/>
      <c r="T184" s="153"/>
      <c r="U184" s="153"/>
      <c r="V184" s="153"/>
      <c r="W184" s="153"/>
      <c r="X184" s="153"/>
      <c r="Y184" s="153"/>
      <c r="Z184" s="153"/>
    </row>
    <row r="185" ht="15.75" customHeight="1">
      <c r="A185" s="153"/>
      <c r="B185" s="153"/>
      <c r="C185" s="153"/>
      <c r="D185" s="153"/>
      <c r="E185" s="153"/>
      <c r="F185" s="153"/>
      <c r="G185" s="153"/>
      <c r="H185" s="153"/>
      <c r="I185" s="153"/>
      <c r="J185" s="153"/>
      <c r="K185" s="153"/>
      <c r="L185" s="153"/>
      <c r="M185" s="153"/>
      <c r="N185" s="153"/>
      <c r="O185" s="153"/>
      <c r="P185" s="153"/>
      <c r="Q185" s="153"/>
      <c r="R185" s="153"/>
      <c r="S185" s="153"/>
      <c r="T185" s="153"/>
      <c r="U185" s="153"/>
      <c r="V185" s="153"/>
      <c r="W185" s="153"/>
      <c r="X185" s="153"/>
      <c r="Y185" s="153"/>
      <c r="Z185" s="153"/>
    </row>
    <row r="186" ht="15.75" customHeight="1">
      <c r="A186" s="153"/>
      <c r="B186" s="153"/>
      <c r="C186" s="153"/>
      <c r="D186" s="153"/>
      <c r="E186" s="153"/>
      <c r="F186" s="153"/>
      <c r="G186" s="153"/>
      <c r="H186" s="153"/>
      <c r="I186" s="153"/>
      <c r="J186" s="153"/>
      <c r="K186" s="153"/>
      <c r="L186" s="153"/>
      <c r="M186" s="153"/>
      <c r="N186" s="153"/>
      <c r="O186" s="153"/>
      <c r="P186" s="153"/>
      <c r="Q186" s="153"/>
      <c r="R186" s="153"/>
      <c r="S186" s="153"/>
      <c r="T186" s="153"/>
      <c r="U186" s="153"/>
      <c r="V186" s="153"/>
      <c r="W186" s="153"/>
      <c r="X186" s="153"/>
      <c r="Y186" s="153"/>
      <c r="Z186" s="153"/>
    </row>
    <row r="187" ht="15.75" customHeight="1">
      <c r="A187" s="153"/>
      <c r="B187" s="153"/>
      <c r="C187" s="153"/>
      <c r="D187" s="153"/>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53"/>
    </row>
    <row r="188" ht="15.75" customHeight="1">
      <c r="A188" s="153"/>
      <c r="B188" s="153"/>
      <c r="C188" s="153"/>
      <c r="D188" s="153"/>
      <c r="E188" s="153"/>
      <c r="F188" s="153"/>
      <c r="G188" s="153"/>
      <c r="H188" s="153"/>
      <c r="I188" s="153"/>
      <c r="J188" s="153"/>
      <c r="K188" s="153"/>
      <c r="L188" s="153"/>
      <c r="M188" s="153"/>
      <c r="N188" s="153"/>
      <c r="O188" s="153"/>
      <c r="P188" s="153"/>
      <c r="Q188" s="153"/>
      <c r="R188" s="153"/>
      <c r="S188" s="153"/>
      <c r="T188" s="153"/>
      <c r="U188" s="153"/>
      <c r="V188" s="153"/>
      <c r="W188" s="153"/>
      <c r="X188" s="153"/>
      <c r="Y188" s="153"/>
      <c r="Z188" s="153"/>
    </row>
    <row r="189" ht="15.75" customHeight="1">
      <c r="A189" s="153"/>
      <c r="B189" s="153"/>
      <c r="C189" s="153"/>
      <c r="D189" s="153"/>
      <c r="E189" s="153"/>
      <c r="F189" s="153"/>
      <c r="G189" s="153"/>
      <c r="H189" s="153"/>
      <c r="I189" s="153"/>
      <c r="J189" s="153"/>
      <c r="K189" s="153"/>
      <c r="L189" s="153"/>
      <c r="M189" s="153"/>
      <c r="N189" s="153"/>
      <c r="O189" s="153"/>
      <c r="P189" s="153"/>
      <c r="Q189" s="153"/>
      <c r="R189" s="153"/>
      <c r="S189" s="153"/>
      <c r="T189" s="153"/>
      <c r="U189" s="153"/>
      <c r="V189" s="153"/>
      <c r="W189" s="153"/>
      <c r="X189" s="153"/>
      <c r="Y189" s="153"/>
      <c r="Z189" s="153"/>
    </row>
    <row r="190" ht="15.75" customHeight="1">
      <c r="A190" s="153"/>
      <c r="B190" s="153"/>
      <c r="C190" s="153"/>
      <c r="D190" s="153"/>
      <c r="E190" s="153"/>
      <c r="F190" s="153"/>
      <c r="G190" s="153"/>
      <c r="H190" s="153"/>
      <c r="I190" s="153"/>
      <c r="J190" s="153"/>
      <c r="K190" s="153"/>
      <c r="L190" s="153"/>
      <c r="M190" s="153"/>
      <c r="N190" s="153"/>
      <c r="O190" s="153"/>
      <c r="P190" s="153"/>
      <c r="Q190" s="153"/>
      <c r="R190" s="153"/>
      <c r="S190" s="153"/>
      <c r="T190" s="153"/>
      <c r="U190" s="153"/>
      <c r="V190" s="153"/>
      <c r="W190" s="153"/>
      <c r="X190" s="153"/>
      <c r="Y190" s="153"/>
      <c r="Z190" s="153"/>
    </row>
    <row r="191" ht="15.75" customHeight="1">
      <c r="A191" s="153"/>
      <c r="B191" s="153"/>
      <c r="C191" s="153"/>
      <c r="D191" s="153"/>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row>
    <row r="192" ht="15.75" customHeight="1">
      <c r="A192" s="153"/>
      <c r="B192" s="153"/>
      <c r="C192" s="153"/>
      <c r="D192" s="153"/>
      <c r="E192" s="153"/>
      <c r="F192" s="153"/>
      <c r="G192" s="153"/>
      <c r="H192" s="153"/>
      <c r="I192" s="153"/>
      <c r="J192" s="153"/>
      <c r="K192" s="153"/>
      <c r="L192" s="153"/>
      <c r="M192" s="153"/>
      <c r="N192" s="153"/>
      <c r="O192" s="153"/>
      <c r="P192" s="153"/>
      <c r="Q192" s="153"/>
      <c r="R192" s="153"/>
      <c r="S192" s="153"/>
      <c r="T192" s="153"/>
      <c r="U192" s="153"/>
      <c r="V192" s="153"/>
      <c r="W192" s="153"/>
      <c r="X192" s="153"/>
      <c r="Y192" s="153"/>
      <c r="Z192" s="153"/>
    </row>
    <row r="193" ht="15.75" customHeight="1">
      <c r="A193" s="153"/>
      <c r="B193" s="153"/>
      <c r="C193" s="153"/>
      <c r="D193" s="153"/>
      <c r="E193" s="153"/>
      <c r="F193" s="153"/>
      <c r="G193" s="153"/>
      <c r="H193" s="153"/>
      <c r="I193" s="153"/>
      <c r="J193" s="153"/>
      <c r="K193" s="153"/>
      <c r="L193" s="153"/>
      <c r="M193" s="153"/>
      <c r="N193" s="153"/>
      <c r="O193" s="153"/>
      <c r="P193" s="153"/>
      <c r="Q193" s="153"/>
      <c r="R193" s="153"/>
      <c r="S193" s="153"/>
      <c r="T193" s="153"/>
      <c r="U193" s="153"/>
      <c r="V193" s="153"/>
      <c r="W193" s="153"/>
      <c r="X193" s="153"/>
      <c r="Y193" s="153"/>
      <c r="Z193" s="153"/>
    </row>
    <row r="194" ht="15.75" customHeight="1">
      <c r="A194" s="153"/>
      <c r="B194" s="153"/>
      <c r="C194" s="153"/>
      <c r="D194" s="153"/>
      <c r="E194" s="153"/>
      <c r="F194" s="153"/>
      <c r="G194" s="153"/>
      <c r="H194" s="153"/>
      <c r="I194" s="153"/>
      <c r="J194" s="153"/>
      <c r="K194" s="153"/>
      <c r="L194" s="153"/>
      <c r="M194" s="153"/>
      <c r="N194" s="153"/>
      <c r="O194" s="153"/>
      <c r="P194" s="153"/>
      <c r="Q194" s="153"/>
      <c r="R194" s="153"/>
      <c r="S194" s="153"/>
      <c r="T194" s="153"/>
      <c r="U194" s="153"/>
      <c r="V194" s="153"/>
      <c r="W194" s="153"/>
      <c r="X194" s="153"/>
      <c r="Y194" s="153"/>
      <c r="Z194" s="153"/>
    </row>
    <row r="195" ht="15.75" customHeight="1">
      <c r="A195" s="153"/>
      <c r="B195" s="153"/>
      <c r="C195" s="153"/>
      <c r="D195" s="153"/>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row>
    <row r="196" ht="15.75" customHeight="1">
      <c r="A196" s="153"/>
      <c r="B196" s="153"/>
      <c r="C196" s="153"/>
      <c r="D196" s="153"/>
      <c r="E196" s="153"/>
      <c r="F196" s="153"/>
      <c r="G196" s="153"/>
      <c r="H196" s="153"/>
      <c r="I196" s="153"/>
      <c r="J196" s="153"/>
      <c r="K196" s="153"/>
      <c r="L196" s="153"/>
      <c r="M196" s="153"/>
      <c r="N196" s="153"/>
      <c r="O196" s="153"/>
      <c r="P196" s="153"/>
      <c r="Q196" s="153"/>
      <c r="R196" s="153"/>
      <c r="S196" s="153"/>
      <c r="T196" s="153"/>
      <c r="U196" s="153"/>
      <c r="V196" s="153"/>
      <c r="W196" s="153"/>
      <c r="X196" s="153"/>
      <c r="Y196" s="153"/>
      <c r="Z196" s="153"/>
    </row>
    <row r="197" ht="15.75" customHeight="1">
      <c r="A197" s="153"/>
      <c r="B197" s="153"/>
      <c r="C197" s="153"/>
      <c r="D197" s="153"/>
      <c r="E197" s="153"/>
      <c r="F197" s="153"/>
      <c r="G197" s="153"/>
      <c r="H197" s="153"/>
      <c r="I197" s="153"/>
      <c r="J197" s="153"/>
      <c r="K197" s="153"/>
      <c r="L197" s="153"/>
      <c r="M197" s="153"/>
      <c r="N197" s="153"/>
      <c r="O197" s="153"/>
      <c r="P197" s="153"/>
      <c r="Q197" s="153"/>
      <c r="R197" s="153"/>
      <c r="S197" s="153"/>
      <c r="T197" s="153"/>
      <c r="U197" s="153"/>
      <c r="V197" s="153"/>
      <c r="W197" s="153"/>
      <c r="X197" s="153"/>
      <c r="Y197" s="153"/>
      <c r="Z197" s="153"/>
    </row>
    <row r="198" ht="15.75" customHeight="1">
      <c r="A198" s="153"/>
      <c r="B198" s="153"/>
      <c r="C198" s="153"/>
      <c r="D198" s="153"/>
      <c r="E198" s="153"/>
      <c r="F198" s="153"/>
      <c r="G198" s="153"/>
      <c r="H198" s="153"/>
      <c r="I198" s="153"/>
      <c r="J198" s="153"/>
      <c r="K198" s="153"/>
      <c r="L198" s="153"/>
      <c r="M198" s="153"/>
      <c r="N198" s="153"/>
      <c r="O198" s="153"/>
      <c r="P198" s="153"/>
      <c r="Q198" s="153"/>
      <c r="R198" s="153"/>
      <c r="S198" s="153"/>
      <c r="T198" s="153"/>
      <c r="U198" s="153"/>
      <c r="V198" s="153"/>
      <c r="W198" s="153"/>
      <c r="X198" s="153"/>
      <c r="Y198" s="153"/>
      <c r="Z198" s="153"/>
    </row>
    <row r="199" ht="15.75" customHeight="1">
      <c r="A199" s="153"/>
      <c r="B199" s="153"/>
      <c r="C199" s="153"/>
      <c r="D199" s="153"/>
      <c r="E199" s="153"/>
      <c r="F199" s="153"/>
      <c r="G199" s="153"/>
      <c r="H199" s="153"/>
      <c r="I199" s="153"/>
      <c r="J199" s="153"/>
      <c r="K199" s="153"/>
      <c r="L199" s="153"/>
      <c r="M199" s="153"/>
      <c r="N199" s="153"/>
      <c r="O199" s="153"/>
      <c r="P199" s="153"/>
      <c r="Q199" s="153"/>
      <c r="R199" s="153"/>
      <c r="S199" s="153"/>
      <c r="T199" s="153"/>
      <c r="U199" s="153"/>
      <c r="V199" s="153"/>
      <c r="W199" s="153"/>
      <c r="X199" s="153"/>
      <c r="Y199" s="153"/>
      <c r="Z199" s="153"/>
    </row>
    <row r="200" ht="15.75" customHeight="1">
      <c r="A200" s="153"/>
      <c r="B200" s="153"/>
      <c r="C200" s="153"/>
      <c r="D200" s="153"/>
      <c r="E200" s="153"/>
      <c r="F200" s="153"/>
      <c r="G200" s="153"/>
      <c r="H200" s="153"/>
      <c r="I200" s="153"/>
      <c r="J200" s="153"/>
      <c r="K200" s="153"/>
      <c r="L200" s="153"/>
      <c r="M200" s="153"/>
      <c r="N200" s="153"/>
      <c r="O200" s="153"/>
      <c r="P200" s="153"/>
      <c r="Q200" s="153"/>
      <c r="R200" s="153"/>
      <c r="S200" s="153"/>
      <c r="T200" s="153"/>
      <c r="U200" s="153"/>
      <c r="V200" s="153"/>
      <c r="W200" s="153"/>
      <c r="X200" s="153"/>
      <c r="Y200" s="153"/>
      <c r="Z200" s="153"/>
    </row>
    <row r="201" ht="15.75" customHeight="1">
      <c r="A201" s="153"/>
      <c r="B201" s="153"/>
      <c r="C201" s="153"/>
      <c r="D201" s="153"/>
      <c r="E201" s="153"/>
      <c r="F201" s="153"/>
      <c r="G201" s="153"/>
      <c r="H201" s="153"/>
      <c r="I201" s="153"/>
      <c r="J201" s="153"/>
      <c r="K201" s="153"/>
      <c r="L201" s="153"/>
      <c r="M201" s="153"/>
      <c r="N201" s="153"/>
      <c r="O201" s="153"/>
      <c r="P201" s="153"/>
      <c r="Q201" s="153"/>
      <c r="R201" s="153"/>
      <c r="S201" s="153"/>
      <c r="T201" s="153"/>
      <c r="U201" s="153"/>
      <c r="V201" s="153"/>
      <c r="W201" s="153"/>
      <c r="X201" s="153"/>
      <c r="Y201" s="153"/>
      <c r="Z201" s="153"/>
    </row>
    <row r="202" ht="15.75" customHeight="1">
      <c r="A202" s="153"/>
      <c r="B202" s="153"/>
      <c r="C202" s="153"/>
      <c r="D202" s="153"/>
      <c r="E202" s="153"/>
      <c r="F202" s="153"/>
      <c r="G202" s="153"/>
      <c r="H202" s="153"/>
      <c r="I202" s="153"/>
      <c r="J202" s="153"/>
      <c r="K202" s="153"/>
      <c r="L202" s="153"/>
      <c r="M202" s="153"/>
      <c r="N202" s="153"/>
      <c r="O202" s="153"/>
      <c r="P202" s="153"/>
      <c r="Q202" s="153"/>
      <c r="R202" s="153"/>
      <c r="S202" s="153"/>
      <c r="T202" s="153"/>
      <c r="U202" s="153"/>
      <c r="V202" s="153"/>
      <c r="W202" s="153"/>
      <c r="X202" s="153"/>
      <c r="Y202" s="153"/>
      <c r="Z202" s="153"/>
    </row>
    <row r="203" ht="15.75" customHeight="1">
      <c r="A203" s="153"/>
      <c r="B203" s="153"/>
      <c r="C203" s="153"/>
      <c r="D203" s="153"/>
      <c r="E203" s="153"/>
      <c r="F203" s="153"/>
      <c r="G203" s="153"/>
      <c r="H203" s="153"/>
      <c r="I203" s="153"/>
      <c r="J203" s="153"/>
      <c r="K203" s="153"/>
      <c r="L203" s="153"/>
      <c r="M203" s="153"/>
      <c r="N203" s="153"/>
      <c r="O203" s="153"/>
      <c r="P203" s="153"/>
      <c r="Q203" s="153"/>
      <c r="R203" s="153"/>
      <c r="S203" s="153"/>
      <c r="T203" s="153"/>
      <c r="U203" s="153"/>
      <c r="V203" s="153"/>
      <c r="W203" s="153"/>
      <c r="X203" s="153"/>
      <c r="Y203" s="153"/>
      <c r="Z203" s="153"/>
    </row>
    <row r="204" ht="15.75" customHeight="1">
      <c r="A204" s="153"/>
      <c r="B204" s="153"/>
      <c r="C204" s="153"/>
      <c r="D204" s="153"/>
      <c r="E204" s="153"/>
      <c r="F204" s="153"/>
      <c r="G204" s="153"/>
      <c r="H204" s="153"/>
      <c r="I204" s="153"/>
      <c r="J204" s="153"/>
      <c r="K204" s="153"/>
      <c r="L204" s="153"/>
      <c r="M204" s="153"/>
      <c r="N204" s="153"/>
      <c r="O204" s="153"/>
      <c r="P204" s="153"/>
      <c r="Q204" s="153"/>
      <c r="R204" s="153"/>
      <c r="S204" s="153"/>
      <c r="T204" s="153"/>
      <c r="U204" s="153"/>
      <c r="V204" s="153"/>
      <c r="W204" s="153"/>
      <c r="X204" s="153"/>
      <c r="Y204" s="153"/>
      <c r="Z204" s="153"/>
    </row>
    <row r="205" ht="15.75" customHeight="1">
      <c r="A205" s="153"/>
      <c r="B205" s="153"/>
      <c r="C205" s="153"/>
      <c r="D205" s="153"/>
      <c r="E205" s="153"/>
      <c r="F205" s="153"/>
      <c r="G205" s="153"/>
      <c r="H205" s="153"/>
      <c r="I205" s="153"/>
      <c r="J205" s="153"/>
      <c r="K205" s="153"/>
      <c r="L205" s="153"/>
      <c r="M205" s="153"/>
      <c r="N205" s="153"/>
      <c r="O205" s="153"/>
      <c r="P205" s="153"/>
      <c r="Q205" s="153"/>
      <c r="R205" s="153"/>
      <c r="S205" s="153"/>
      <c r="T205" s="153"/>
      <c r="U205" s="153"/>
      <c r="V205" s="153"/>
      <c r="W205" s="153"/>
      <c r="X205" s="153"/>
      <c r="Y205" s="153"/>
      <c r="Z205" s="153"/>
    </row>
    <row r="206" ht="15.75" customHeight="1">
      <c r="A206" s="153"/>
      <c r="B206" s="153"/>
      <c r="C206" s="153"/>
      <c r="D206" s="153"/>
      <c r="E206" s="153"/>
      <c r="F206" s="153"/>
      <c r="G206" s="153"/>
      <c r="H206" s="153"/>
      <c r="I206" s="153"/>
      <c r="J206" s="153"/>
      <c r="K206" s="153"/>
      <c r="L206" s="153"/>
      <c r="M206" s="153"/>
      <c r="N206" s="153"/>
      <c r="O206" s="153"/>
      <c r="P206" s="153"/>
      <c r="Q206" s="153"/>
      <c r="R206" s="153"/>
      <c r="S206" s="153"/>
      <c r="T206" s="153"/>
      <c r="U206" s="153"/>
      <c r="V206" s="153"/>
      <c r="W206" s="153"/>
      <c r="X206" s="153"/>
      <c r="Y206" s="153"/>
      <c r="Z206" s="153"/>
    </row>
    <row r="207" ht="15.75" customHeight="1">
      <c r="A207" s="153"/>
      <c r="B207" s="153"/>
      <c r="C207" s="153"/>
      <c r="D207" s="153"/>
      <c r="E207" s="153"/>
      <c r="F207" s="153"/>
      <c r="G207" s="153"/>
      <c r="H207" s="153"/>
      <c r="I207" s="153"/>
      <c r="J207" s="153"/>
      <c r="K207" s="153"/>
      <c r="L207" s="153"/>
      <c r="M207" s="153"/>
      <c r="N207" s="153"/>
      <c r="O207" s="153"/>
      <c r="P207" s="153"/>
      <c r="Q207" s="153"/>
      <c r="R207" s="153"/>
      <c r="S207" s="153"/>
      <c r="T207" s="153"/>
      <c r="U207" s="153"/>
      <c r="V207" s="153"/>
      <c r="W207" s="153"/>
      <c r="X207" s="153"/>
      <c r="Y207" s="153"/>
      <c r="Z207" s="153"/>
    </row>
    <row r="208" ht="15.75" customHeight="1">
      <c r="A208" s="153"/>
      <c r="B208" s="153"/>
      <c r="C208" s="153"/>
      <c r="D208" s="153"/>
      <c r="E208" s="153"/>
      <c r="F208" s="153"/>
      <c r="G208" s="153"/>
      <c r="H208" s="153"/>
      <c r="I208" s="153"/>
      <c r="J208" s="153"/>
      <c r="K208" s="153"/>
      <c r="L208" s="153"/>
      <c r="M208" s="153"/>
      <c r="N208" s="153"/>
      <c r="O208" s="153"/>
      <c r="P208" s="153"/>
      <c r="Q208" s="153"/>
      <c r="R208" s="153"/>
      <c r="S208" s="153"/>
      <c r="T208" s="153"/>
      <c r="U208" s="153"/>
      <c r="V208" s="153"/>
      <c r="W208" s="153"/>
      <c r="X208" s="153"/>
      <c r="Y208" s="153"/>
      <c r="Z208" s="153"/>
    </row>
    <row r="209" ht="15.75" customHeight="1">
      <c r="A209" s="153"/>
      <c r="B209" s="153"/>
      <c r="C209" s="153"/>
      <c r="D209" s="153"/>
      <c r="E209" s="153"/>
      <c r="F209" s="153"/>
      <c r="G209" s="153"/>
      <c r="H209" s="153"/>
      <c r="I209" s="153"/>
      <c r="J209" s="153"/>
      <c r="K209" s="153"/>
      <c r="L209" s="153"/>
      <c r="M209" s="153"/>
      <c r="N209" s="153"/>
      <c r="O209" s="153"/>
      <c r="P209" s="153"/>
      <c r="Q209" s="153"/>
      <c r="R209" s="153"/>
      <c r="S209" s="153"/>
      <c r="T209" s="153"/>
      <c r="U209" s="153"/>
      <c r="V209" s="153"/>
      <c r="W209" s="153"/>
      <c r="X209" s="153"/>
      <c r="Y209" s="153"/>
      <c r="Z209" s="153"/>
    </row>
    <row r="210" ht="15.75" customHeight="1">
      <c r="A210" s="153"/>
      <c r="B210" s="153"/>
      <c r="C210" s="153"/>
      <c r="D210" s="153"/>
      <c r="E210" s="153"/>
      <c r="F210" s="153"/>
      <c r="G210" s="153"/>
      <c r="H210" s="153"/>
      <c r="I210" s="153"/>
      <c r="J210" s="153"/>
      <c r="K210" s="153"/>
      <c r="L210" s="153"/>
      <c r="M210" s="153"/>
      <c r="N210" s="153"/>
      <c r="O210" s="153"/>
      <c r="P210" s="153"/>
      <c r="Q210" s="153"/>
      <c r="R210" s="153"/>
      <c r="S210" s="153"/>
      <c r="T210" s="153"/>
      <c r="U210" s="153"/>
      <c r="V210" s="153"/>
      <c r="W210" s="153"/>
      <c r="X210" s="153"/>
      <c r="Y210" s="153"/>
      <c r="Z210" s="153"/>
    </row>
    <row r="211" ht="15.75" customHeight="1">
      <c r="A211" s="153"/>
      <c r="B211" s="153"/>
      <c r="C211" s="153"/>
      <c r="D211" s="153"/>
      <c r="E211" s="153"/>
      <c r="F211" s="153"/>
      <c r="G211" s="153"/>
      <c r="H211" s="153"/>
      <c r="I211" s="153"/>
      <c r="J211" s="153"/>
      <c r="K211" s="153"/>
      <c r="L211" s="153"/>
      <c r="M211" s="153"/>
      <c r="N211" s="153"/>
      <c r="O211" s="153"/>
      <c r="P211" s="153"/>
      <c r="Q211" s="153"/>
      <c r="R211" s="153"/>
      <c r="S211" s="153"/>
      <c r="T211" s="153"/>
      <c r="U211" s="153"/>
      <c r="V211" s="153"/>
      <c r="W211" s="153"/>
      <c r="X211" s="153"/>
      <c r="Y211" s="153"/>
      <c r="Z211" s="153"/>
    </row>
    <row r="212" ht="15.75" customHeight="1">
      <c r="A212" s="153"/>
      <c r="B212" s="153"/>
      <c r="C212" s="153"/>
      <c r="D212" s="153"/>
      <c r="E212" s="153"/>
      <c r="F212" s="153"/>
      <c r="G212" s="153"/>
      <c r="H212" s="153"/>
      <c r="I212" s="153"/>
      <c r="J212" s="153"/>
      <c r="K212" s="153"/>
      <c r="L212" s="153"/>
      <c r="M212" s="153"/>
      <c r="N212" s="153"/>
      <c r="O212" s="153"/>
      <c r="P212" s="153"/>
      <c r="Q212" s="153"/>
      <c r="R212" s="153"/>
      <c r="S212" s="153"/>
      <c r="T212" s="153"/>
      <c r="U212" s="153"/>
      <c r="V212" s="153"/>
      <c r="W212" s="153"/>
      <c r="X212" s="153"/>
      <c r="Y212" s="153"/>
      <c r="Z212" s="153"/>
    </row>
    <row r="213" ht="15.75" customHeight="1">
      <c r="A213" s="153"/>
      <c r="B213" s="153"/>
      <c r="C213" s="153"/>
      <c r="D213" s="153"/>
      <c r="E213" s="153"/>
      <c r="F213" s="153"/>
      <c r="G213" s="153"/>
      <c r="H213" s="153"/>
      <c r="I213" s="153"/>
      <c r="J213" s="153"/>
      <c r="K213" s="153"/>
      <c r="L213" s="153"/>
      <c r="M213" s="153"/>
      <c r="N213" s="153"/>
      <c r="O213" s="153"/>
      <c r="P213" s="153"/>
      <c r="Q213" s="153"/>
      <c r="R213" s="153"/>
      <c r="S213" s="153"/>
      <c r="T213" s="153"/>
      <c r="U213" s="153"/>
      <c r="V213" s="153"/>
      <c r="W213" s="153"/>
      <c r="X213" s="153"/>
      <c r="Y213" s="153"/>
      <c r="Z213" s="153"/>
    </row>
    <row r="214" ht="15.75" customHeight="1">
      <c r="A214" s="153"/>
      <c r="B214" s="153"/>
      <c r="C214" s="153"/>
      <c r="D214" s="153"/>
      <c r="E214" s="153"/>
      <c r="F214" s="153"/>
      <c r="G214" s="153"/>
      <c r="H214" s="153"/>
      <c r="I214" s="153"/>
      <c r="J214" s="153"/>
      <c r="K214" s="153"/>
      <c r="L214" s="153"/>
      <c r="M214" s="153"/>
      <c r="N214" s="153"/>
      <c r="O214" s="153"/>
      <c r="P214" s="153"/>
      <c r="Q214" s="153"/>
      <c r="R214" s="153"/>
      <c r="S214" s="153"/>
      <c r="T214" s="153"/>
      <c r="U214" s="153"/>
      <c r="V214" s="153"/>
      <c r="W214" s="153"/>
      <c r="X214" s="153"/>
      <c r="Y214" s="153"/>
      <c r="Z214" s="153"/>
    </row>
    <row r="215" ht="15.75" customHeight="1">
      <c r="A215" s="153"/>
      <c r="B215" s="153"/>
      <c r="C215" s="153"/>
      <c r="D215" s="153"/>
      <c r="E215" s="153"/>
      <c r="F215" s="153"/>
      <c r="G215" s="153"/>
      <c r="H215" s="153"/>
      <c r="I215" s="153"/>
      <c r="J215" s="153"/>
      <c r="K215" s="153"/>
      <c r="L215" s="153"/>
      <c r="M215" s="153"/>
      <c r="N215" s="153"/>
      <c r="O215" s="153"/>
      <c r="P215" s="153"/>
      <c r="Q215" s="153"/>
      <c r="R215" s="153"/>
      <c r="S215" s="153"/>
      <c r="T215" s="153"/>
      <c r="U215" s="153"/>
      <c r="V215" s="153"/>
      <c r="W215" s="153"/>
      <c r="X215" s="153"/>
      <c r="Y215" s="153"/>
      <c r="Z215" s="153"/>
    </row>
    <row r="216" ht="15.75" customHeight="1">
      <c r="A216" s="153"/>
      <c r="B216" s="153"/>
      <c r="C216" s="153"/>
      <c r="D216" s="153"/>
      <c r="E216" s="153"/>
      <c r="F216" s="153"/>
      <c r="G216" s="153"/>
      <c r="H216" s="153"/>
      <c r="I216" s="153"/>
      <c r="J216" s="153"/>
      <c r="K216" s="153"/>
      <c r="L216" s="153"/>
      <c r="M216" s="153"/>
      <c r="N216" s="153"/>
      <c r="O216" s="153"/>
      <c r="P216" s="153"/>
      <c r="Q216" s="153"/>
      <c r="R216" s="153"/>
      <c r="S216" s="153"/>
      <c r="T216" s="153"/>
      <c r="U216" s="153"/>
      <c r="V216" s="153"/>
      <c r="W216" s="153"/>
      <c r="X216" s="153"/>
      <c r="Y216" s="153"/>
      <c r="Z216" s="153"/>
    </row>
    <row r="217" ht="15.75" customHeight="1">
      <c r="A217" s="153"/>
      <c r="B217" s="153"/>
      <c r="C217" s="153"/>
      <c r="D217" s="153"/>
      <c r="E217" s="153"/>
      <c r="F217" s="153"/>
      <c r="G217" s="153"/>
      <c r="H217" s="153"/>
      <c r="I217" s="153"/>
      <c r="J217" s="153"/>
      <c r="K217" s="153"/>
      <c r="L217" s="153"/>
      <c r="M217" s="153"/>
      <c r="N217" s="153"/>
      <c r="O217" s="153"/>
      <c r="P217" s="153"/>
      <c r="Q217" s="153"/>
      <c r="R217" s="153"/>
      <c r="S217" s="153"/>
      <c r="T217" s="153"/>
      <c r="U217" s="153"/>
      <c r="V217" s="153"/>
      <c r="W217" s="153"/>
      <c r="X217" s="153"/>
      <c r="Y217" s="153"/>
      <c r="Z217" s="153"/>
    </row>
    <row r="218" ht="15.75" customHeight="1">
      <c r="A218" s="153"/>
      <c r="B218" s="153"/>
      <c r="C218" s="153"/>
      <c r="D218" s="153"/>
      <c r="E218" s="153"/>
      <c r="F218" s="153"/>
      <c r="G218" s="153"/>
      <c r="H218" s="153"/>
      <c r="I218" s="153"/>
      <c r="J218" s="153"/>
      <c r="K218" s="153"/>
      <c r="L218" s="153"/>
      <c r="M218" s="153"/>
      <c r="N218" s="153"/>
      <c r="O218" s="153"/>
      <c r="P218" s="153"/>
      <c r="Q218" s="153"/>
      <c r="R218" s="153"/>
      <c r="S218" s="153"/>
      <c r="T218" s="153"/>
      <c r="U218" s="153"/>
      <c r="V218" s="153"/>
      <c r="W218" s="153"/>
      <c r="X218" s="153"/>
      <c r="Y218" s="153"/>
      <c r="Z218" s="153"/>
    </row>
    <row r="219" ht="15.75" customHeight="1">
      <c r="A219" s="153"/>
      <c r="B219" s="153"/>
      <c r="C219" s="153"/>
      <c r="D219" s="153"/>
      <c r="E219" s="153"/>
      <c r="F219" s="153"/>
      <c r="G219" s="153"/>
      <c r="H219" s="153"/>
      <c r="I219" s="153"/>
      <c r="J219" s="153"/>
      <c r="K219" s="153"/>
      <c r="L219" s="153"/>
      <c r="M219" s="153"/>
      <c r="N219" s="153"/>
      <c r="O219" s="153"/>
      <c r="P219" s="153"/>
      <c r="Q219" s="153"/>
      <c r="R219" s="153"/>
      <c r="S219" s="153"/>
      <c r="T219" s="153"/>
      <c r="U219" s="153"/>
      <c r="V219" s="153"/>
      <c r="W219" s="153"/>
      <c r="X219" s="153"/>
      <c r="Y219" s="153"/>
      <c r="Z219" s="153"/>
    </row>
    <row r="220" ht="15.75" customHeight="1">
      <c r="A220" s="153"/>
      <c r="B220" s="153"/>
      <c r="C220" s="153"/>
      <c r="D220" s="153"/>
      <c r="E220" s="153"/>
      <c r="F220" s="153"/>
      <c r="G220" s="153"/>
      <c r="H220" s="153"/>
      <c r="I220" s="153"/>
      <c r="J220" s="153"/>
      <c r="K220" s="153"/>
      <c r="L220" s="153"/>
      <c r="M220" s="153"/>
      <c r="N220" s="153"/>
      <c r="O220" s="153"/>
      <c r="P220" s="153"/>
      <c r="Q220" s="153"/>
      <c r="R220" s="153"/>
      <c r="S220" s="153"/>
      <c r="T220" s="153"/>
      <c r="U220" s="153"/>
      <c r="V220" s="153"/>
      <c r="W220" s="153"/>
      <c r="X220" s="153"/>
      <c r="Y220" s="153"/>
      <c r="Z220" s="153"/>
    </row>
    <row r="221" ht="15.75" customHeight="1">
      <c r="A221" s="153"/>
      <c r="B221" s="153"/>
      <c r="C221" s="153"/>
      <c r="D221" s="153"/>
      <c r="E221" s="153"/>
      <c r="F221" s="153"/>
      <c r="G221" s="153"/>
      <c r="H221" s="153"/>
      <c r="I221" s="153"/>
      <c r="J221" s="153"/>
      <c r="K221" s="153"/>
      <c r="L221" s="153"/>
      <c r="M221" s="153"/>
      <c r="N221" s="153"/>
      <c r="O221" s="153"/>
      <c r="P221" s="153"/>
      <c r="Q221" s="153"/>
      <c r="R221" s="153"/>
      <c r="S221" s="153"/>
      <c r="T221" s="153"/>
      <c r="U221" s="153"/>
      <c r="V221" s="153"/>
      <c r="W221" s="153"/>
      <c r="X221" s="153"/>
      <c r="Y221" s="153"/>
      <c r="Z221" s="153"/>
    </row>
    <row r="222" ht="15.75" customHeight="1">
      <c r="A222" s="153"/>
      <c r="B222" s="153"/>
      <c r="C222" s="153"/>
      <c r="D222" s="153"/>
      <c r="E222" s="153"/>
      <c r="F222" s="153"/>
      <c r="G222" s="153"/>
      <c r="H222" s="153"/>
      <c r="I222" s="153"/>
      <c r="J222" s="153"/>
      <c r="K222" s="153"/>
      <c r="L222" s="153"/>
      <c r="M222" s="153"/>
      <c r="N222" s="153"/>
      <c r="O222" s="153"/>
      <c r="P222" s="153"/>
      <c r="Q222" s="153"/>
      <c r="R222" s="153"/>
      <c r="S222" s="153"/>
      <c r="T222" s="153"/>
      <c r="U222" s="153"/>
      <c r="V222" s="153"/>
      <c r="W222" s="153"/>
      <c r="X222" s="153"/>
      <c r="Y222" s="153"/>
      <c r="Z222" s="153"/>
    </row>
    <row r="223" ht="15.75" customHeight="1">
      <c r="A223" s="153"/>
      <c r="B223" s="153"/>
      <c r="C223" s="153"/>
      <c r="D223" s="153"/>
      <c r="E223" s="153"/>
      <c r="F223" s="153"/>
      <c r="G223" s="153"/>
      <c r="H223" s="153"/>
      <c r="I223" s="153"/>
      <c r="J223" s="153"/>
      <c r="K223" s="153"/>
      <c r="L223" s="153"/>
      <c r="M223" s="153"/>
      <c r="N223" s="153"/>
      <c r="O223" s="153"/>
      <c r="P223" s="153"/>
      <c r="Q223" s="153"/>
      <c r="R223" s="153"/>
      <c r="S223" s="153"/>
      <c r="T223" s="153"/>
      <c r="U223" s="153"/>
      <c r="V223" s="153"/>
      <c r="W223" s="153"/>
      <c r="X223" s="153"/>
      <c r="Y223" s="153"/>
      <c r="Z223" s="153"/>
    </row>
    <row r="224" ht="15.75" customHeight="1">
      <c r="A224" s="153"/>
      <c r="B224" s="153"/>
      <c r="C224" s="153"/>
      <c r="D224" s="153"/>
      <c r="E224" s="153"/>
      <c r="F224" s="153"/>
      <c r="G224" s="153"/>
      <c r="H224" s="153"/>
      <c r="I224" s="153"/>
      <c r="J224" s="153"/>
      <c r="K224" s="153"/>
      <c r="L224" s="153"/>
      <c r="M224" s="153"/>
      <c r="N224" s="153"/>
      <c r="O224" s="153"/>
      <c r="P224" s="153"/>
      <c r="Q224" s="153"/>
      <c r="R224" s="153"/>
      <c r="S224" s="153"/>
      <c r="T224" s="153"/>
      <c r="U224" s="153"/>
      <c r="V224" s="153"/>
      <c r="W224" s="153"/>
      <c r="X224" s="153"/>
      <c r="Y224" s="153"/>
      <c r="Z224" s="153"/>
    </row>
    <row r="225" ht="15.75" customHeight="1">
      <c r="A225" s="153"/>
      <c r="B225" s="153"/>
      <c r="C225" s="153"/>
      <c r="D225" s="153"/>
      <c r="E225" s="153"/>
      <c r="F225" s="153"/>
      <c r="G225" s="153"/>
      <c r="H225" s="153"/>
      <c r="I225" s="153"/>
      <c r="J225" s="153"/>
      <c r="K225" s="153"/>
      <c r="L225" s="153"/>
      <c r="M225" s="153"/>
      <c r="N225" s="153"/>
      <c r="O225" s="153"/>
      <c r="P225" s="153"/>
      <c r="Q225" s="153"/>
      <c r="R225" s="153"/>
      <c r="S225" s="153"/>
      <c r="T225" s="153"/>
      <c r="U225" s="153"/>
      <c r="V225" s="153"/>
      <c r="W225" s="153"/>
      <c r="X225" s="153"/>
      <c r="Y225" s="153"/>
      <c r="Z225" s="153"/>
    </row>
    <row r="226" ht="15.75" customHeight="1">
      <c r="A226" s="153"/>
      <c r="B226" s="153"/>
      <c r="C226" s="153"/>
      <c r="D226" s="153"/>
      <c r="E226" s="153"/>
      <c r="F226" s="153"/>
      <c r="G226" s="153"/>
      <c r="H226" s="153"/>
      <c r="I226" s="153"/>
      <c r="J226" s="153"/>
      <c r="K226" s="153"/>
      <c r="L226" s="153"/>
      <c r="M226" s="153"/>
      <c r="N226" s="153"/>
      <c r="O226" s="153"/>
      <c r="P226" s="153"/>
      <c r="Q226" s="153"/>
      <c r="R226" s="153"/>
      <c r="S226" s="153"/>
      <c r="T226" s="153"/>
      <c r="U226" s="153"/>
      <c r="V226" s="153"/>
      <c r="W226" s="153"/>
      <c r="X226" s="153"/>
      <c r="Y226" s="153"/>
      <c r="Z226" s="153"/>
    </row>
    <row r="227" ht="15.75" customHeight="1">
      <c r="A227" s="153"/>
      <c r="B227" s="153"/>
      <c r="C227" s="153"/>
      <c r="D227" s="153"/>
      <c r="E227" s="153"/>
      <c r="F227" s="153"/>
      <c r="G227" s="153"/>
      <c r="H227" s="153"/>
      <c r="I227" s="153"/>
      <c r="J227" s="153"/>
      <c r="K227" s="153"/>
      <c r="L227" s="153"/>
      <c r="M227" s="153"/>
      <c r="N227" s="153"/>
      <c r="O227" s="153"/>
      <c r="P227" s="153"/>
      <c r="Q227" s="153"/>
      <c r="R227" s="153"/>
      <c r="S227" s="153"/>
      <c r="T227" s="153"/>
      <c r="U227" s="153"/>
      <c r="V227" s="153"/>
      <c r="W227" s="153"/>
      <c r="X227" s="153"/>
      <c r="Y227" s="153"/>
      <c r="Z227" s="153"/>
    </row>
    <row r="228" ht="15.75" customHeight="1">
      <c r="A228" s="153"/>
      <c r="B228" s="153"/>
      <c r="C228" s="153"/>
      <c r="D228" s="153"/>
      <c r="E228" s="153"/>
      <c r="F228" s="153"/>
      <c r="G228" s="153"/>
      <c r="H228" s="153"/>
      <c r="I228" s="153"/>
      <c r="J228" s="153"/>
      <c r="K228" s="153"/>
      <c r="L228" s="153"/>
      <c r="M228" s="153"/>
      <c r="N228" s="153"/>
      <c r="O228" s="153"/>
      <c r="P228" s="153"/>
      <c r="Q228" s="153"/>
      <c r="R228" s="153"/>
      <c r="S228" s="153"/>
      <c r="T228" s="153"/>
      <c r="U228" s="153"/>
      <c r="V228" s="153"/>
      <c r="W228" s="153"/>
      <c r="X228" s="153"/>
      <c r="Y228" s="153"/>
      <c r="Z228" s="153"/>
    </row>
    <row r="229" ht="15.75" customHeight="1">
      <c r="A229" s="153"/>
      <c r="B229" s="153"/>
      <c r="C229" s="153"/>
      <c r="D229" s="153"/>
      <c r="E229" s="153"/>
      <c r="F229" s="153"/>
      <c r="G229" s="153"/>
      <c r="H229" s="153"/>
      <c r="I229" s="153"/>
      <c r="J229" s="153"/>
      <c r="K229" s="153"/>
      <c r="L229" s="153"/>
      <c r="M229" s="153"/>
      <c r="N229" s="153"/>
      <c r="O229" s="153"/>
      <c r="P229" s="153"/>
      <c r="Q229" s="153"/>
      <c r="R229" s="153"/>
      <c r="S229" s="153"/>
      <c r="T229" s="153"/>
      <c r="U229" s="153"/>
      <c r="V229" s="153"/>
      <c r="W229" s="153"/>
      <c r="X229" s="153"/>
      <c r="Y229" s="153"/>
      <c r="Z229" s="153"/>
    </row>
    <row r="230" ht="15.75" customHeight="1">
      <c r="A230" s="153"/>
      <c r="B230" s="153"/>
      <c r="C230" s="153"/>
      <c r="D230" s="153"/>
      <c r="E230" s="153"/>
      <c r="F230" s="153"/>
      <c r="G230" s="153"/>
      <c r="H230" s="153"/>
      <c r="I230" s="153"/>
      <c r="J230" s="153"/>
      <c r="K230" s="153"/>
      <c r="L230" s="153"/>
      <c r="M230" s="153"/>
      <c r="N230" s="153"/>
      <c r="O230" s="153"/>
      <c r="P230" s="153"/>
      <c r="Q230" s="153"/>
      <c r="R230" s="153"/>
      <c r="S230" s="153"/>
      <c r="T230" s="153"/>
      <c r="U230" s="153"/>
      <c r="V230" s="153"/>
      <c r="W230" s="153"/>
      <c r="X230" s="153"/>
      <c r="Y230" s="153"/>
      <c r="Z230" s="153"/>
    </row>
    <row r="231" ht="15.75" customHeight="1">
      <c r="A231" s="153"/>
      <c r="B231" s="153"/>
      <c r="C231" s="153"/>
      <c r="D231" s="153"/>
      <c r="E231" s="153"/>
      <c r="F231" s="153"/>
      <c r="G231" s="153"/>
      <c r="H231" s="153"/>
      <c r="I231" s="153"/>
      <c r="J231" s="153"/>
      <c r="K231" s="153"/>
      <c r="L231" s="153"/>
      <c r="M231" s="153"/>
      <c r="N231" s="153"/>
      <c r="O231" s="153"/>
      <c r="P231" s="153"/>
      <c r="Q231" s="153"/>
      <c r="R231" s="153"/>
      <c r="S231" s="153"/>
      <c r="T231" s="153"/>
      <c r="U231" s="153"/>
      <c r="V231" s="153"/>
      <c r="W231" s="153"/>
      <c r="X231" s="153"/>
      <c r="Y231" s="153"/>
      <c r="Z231" s="153"/>
    </row>
    <row r="232" ht="15.75" customHeight="1">
      <c r="A232" s="153"/>
      <c r="B232" s="153"/>
      <c r="C232" s="153"/>
      <c r="D232" s="153"/>
      <c r="E232" s="153"/>
      <c r="F232" s="153"/>
      <c r="G232" s="153"/>
      <c r="H232" s="153"/>
      <c r="I232" s="153"/>
      <c r="J232" s="153"/>
      <c r="K232" s="153"/>
      <c r="L232" s="153"/>
      <c r="M232" s="153"/>
      <c r="N232" s="153"/>
      <c r="O232" s="153"/>
      <c r="P232" s="153"/>
      <c r="Q232" s="153"/>
      <c r="R232" s="153"/>
      <c r="S232" s="153"/>
      <c r="T232" s="153"/>
      <c r="U232" s="153"/>
      <c r="V232" s="153"/>
      <c r="W232" s="153"/>
      <c r="X232" s="153"/>
      <c r="Y232" s="153"/>
      <c r="Z232" s="153"/>
    </row>
    <row r="233" ht="15.75" customHeight="1">
      <c r="A233" s="153"/>
      <c r="B233" s="153"/>
      <c r="C233" s="153"/>
      <c r="D233" s="153"/>
      <c r="E233" s="153"/>
      <c r="F233" s="153"/>
      <c r="G233" s="153"/>
      <c r="H233" s="153"/>
      <c r="I233" s="153"/>
      <c r="J233" s="153"/>
      <c r="K233" s="153"/>
      <c r="L233" s="153"/>
      <c r="M233" s="153"/>
      <c r="N233" s="153"/>
      <c r="O233" s="153"/>
      <c r="P233" s="153"/>
      <c r="Q233" s="153"/>
      <c r="R233" s="153"/>
      <c r="S233" s="153"/>
      <c r="T233" s="153"/>
      <c r="U233" s="153"/>
      <c r="V233" s="153"/>
      <c r="W233" s="153"/>
      <c r="X233" s="153"/>
      <c r="Y233" s="153"/>
      <c r="Z233" s="153"/>
    </row>
    <row r="234" ht="15.75" customHeight="1">
      <c r="A234" s="153"/>
      <c r="B234" s="153"/>
      <c r="C234" s="153"/>
      <c r="D234" s="153"/>
      <c r="E234" s="153"/>
      <c r="F234" s="153"/>
      <c r="G234" s="153"/>
      <c r="H234" s="153"/>
      <c r="I234" s="153"/>
      <c r="J234" s="153"/>
      <c r="K234" s="153"/>
      <c r="L234" s="153"/>
      <c r="M234" s="153"/>
      <c r="N234" s="153"/>
      <c r="O234" s="153"/>
      <c r="P234" s="153"/>
      <c r="Q234" s="153"/>
      <c r="R234" s="153"/>
      <c r="S234" s="153"/>
      <c r="T234" s="153"/>
      <c r="U234" s="153"/>
      <c r="V234" s="153"/>
      <c r="W234" s="153"/>
      <c r="X234" s="153"/>
      <c r="Y234" s="153"/>
      <c r="Z234" s="153"/>
    </row>
    <row r="235" ht="15.75" customHeight="1">
      <c r="A235" s="153"/>
      <c r="B235" s="153"/>
      <c r="C235" s="153"/>
      <c r="D235" s="153"/>
      <c r="E235" s="153"/>
      <c r="F235" s="153"/>
      <c r="G235" s="153"/>
      <c r="H235" s="153"/>
      <c r="I235" s="153"/>
      <c r="J235" s="153"/>
      <c r="K235" s="153"/>
      <c r="L235" s="153"/>
      <c r="M235" s="153"/>
      <c r="N235" s="153"/>
      <c r="O235" s="153"/>
      <c r="P235" s="153"/>
      <c r="Q235" s="153"/>
      <c r="R235" s="153"/>
      <c r="S235" s="153"/>
      <c r="T235" s="153"/>
      <c r="U235" s="153"/>
      <c r="V235" s="153"/>
      <c r="W235" s="153"/>
      <c r="X235" s="153"/>
      <c r="Y235" s="153"/>
      <c r="Z235" s="153"/>
    </row>
    <row r="236" ht="15.75" customHeight="1">
      <c r="A236" s="153"/>
      <c r="B236" s="153"/>
      <c r="C236" s="153"/>
      <c r="D236" s="153"/>
      <c r="E236" s="153"/>
      <c r="F236" s="153"/>
      <c r="G236" s="153"/>
      <c r="H236" s="153"/>
      <c r="I236" s="153"/>
      <c r="J236" s="153"/>
      <c r="K236" s="153"/>
      <c r="L236" s="153"/>
      <c r="M236" s="153"/>
      <c r="N236" s="153"/>
      <c r="O236" s="153"/>
      <c r="P236" s="153"/>
      <c r="Q236" s="153"/>
      <c r="R236" s="153"/>
      <c r="S236" s="153"/>
      <c r="T236" s="153"/>
      <c r="U236" s="153"/>
      <c r="V236" s="153"/>
      <c r="W236" s="153"/>
      <c r="X236" s="153"/>
      <c r="Y236" s="153"/>
      <c r="Z236" s="153"/>
    </row>
    <row r="237" ht="15.75" customHeight="1">
      <c r="A237" s="153"/>
      <c r="B237" s="153"/>
      <c r="C237" s="153"/>
      <c r="D237" s="153"/>
      <c r="E237" s="153"/>
      <c r="F237" s="153"/>
      <c r="G237" s="153"/>
      <c r="H237" s="153"/>
      <c r="I237" s="153"/>
      <c r="J237" s="153"/>
      <c r="K237" s="153"/>
      <c r="L237" s="153"/>
      <c r="M237" s="153"/>
      <c r="N237" s="153"/>
      <c r="O237" s="153"/>
      <c r="P237" s="153"/>
      <c r="Q237" s="153"/>
      <c r="R237" s="153"/>
      <c r="S237" s="153"/>
      <c r="T237" s="153"/>
      <c r="U237" s="153"/>
      <c r="V237" s="153"/>
      <c r="W237" s="153"/>
      <c r="X237" s="153"/>
      <c r="Y237" s="153"/>
      <c r="Z237" s="153"/>
    </row>
    <row r="238" ht="15.75" customHeight="1">
      <c r="A238" s="153"/>
      <c r="B238" s="153"/>
      <c r="C238" s="153"/>
      <c r="D238" s="153"/>
      <c r="E238" s="153"/>
      <c r="F238" s="153"/>
      <c r="G238" s="153"/>
      <c r="H238" s="153"/>
      <c r="I238" s="153"/>
      <c r="J238" s="153"/>
      <c r="K238" s="153"/>
      <c r="L238" s="153"/>
      <c r="M238" s="153"/>
      <c r="N238" s="153"/>
      <c r="O238" s="153"/>
      <c r="P238" s="153"/>
      <c r="Q238" s="153"/>
      <c r="R238" s="153"/>
      <c r="S238" s="153"/>
      <c r="T238" s="153"/>
      <c r="U238" s="153"/>
      <c r="V238" s="153"/>
      <c r="W238" s="153"/>
      <c r="X238" s="153"/>
      <c r="Y238" s="153"/>
      <c r="Z238" s="153"/>
    </row>
    <row r="239" ht="15.75" customHeight="1">
      <c r="A239" s="153"/>
      <c r="B239" s="153"/>
      <c r="C239" s="153"/>
      <c r="D239" s="153"/>
      <c r="E239" s="153"/>
      <c r="F239" s="153"/>
      <c r="G239" s="153"/>
      <c r="H239" s="153"/>
      <c r="I239" s="153"/>
      <c r="J239" s="153"/>
      <c r="K239" s="153"/>
      <c r="L239" s="153"/>
      <c r="M239" s="153"/>
      <c r="N239" s="153"/>
      <c r="O239" s="153"/>
      <c r="P239" s="153"/>
      <c r="Q239" s="153"/>
      <c r="R239" s="153"/>
      <c r="S239" s="153"/>
      <c r="T239" s="153"/>
      <c r="U239" s="153"/>
      <c r="V239" s="153"/>
      <c r="W239" s="153"/>
      <c r="X239" s="153"/>
      <c r="Y239" s="153"/>
      <c r="Z239" s="153"/>
    </row>
    <row r="240" ht="15.75" customHeight="1">
      <c r="A240" s="153"/>
      <c r="B240" s="153"/>
      <c r="C240" s="153"/>
      <c r="D240" s="153"/>
      <c r="E240" s="153"/>
      <c r="F240" s="153"/>
      <c r="G240" s="153"/>
      <c r="H240" s="153"/>
      <c r="I240" s="153"/>
      <c r="J240" s="153"/>
      <c r="K240" s="153"/>
      <c r="L240" s="153"/>
      <c r="M240" s="153"/>
      <c r="N240" s="153"/>
      <c r="O240" s="153"/>
      <c r="P240" s="153"/>
      <c r="Q240" s="153"/>
      <c r="R240" s="153"/>
      <c r="S240" s="153"/>
      <c r="T240" s="153"/>
      <c r="U240" s="153"/>
      <c r="V240" s="153"/>
      <c r="W240" s="153"/>
      <c r="X240" s="153"/>
      <c r="Y240" s="153"/>
      <c r="Z240" s="153"/>
    </row>
    <row r="241" ht="15.75" customHeight="1">
      <c r="A241" s="153"/>
      <c r="B241" s="153"/>
      <c r="C241" s="153"/>
      <c r="D241" s="153"/>
      <c r="E241" s="153"/>
      <c r="F241" s="153"/>
      <c r="G241" s="153"/>
      <c r="H241" s="153"/>
      <c r="I241" s="153"/>
      <c r="J241" s="153"/>
      <c r="K241" s="153"/>
      <c r="L241" s="153"/>
      <c r="M241" s="153"/>
      <c r="N241" s="153"/>
      <c r="O241" s="153"/>
      <c r="P241" s="153"/>
      <c r="Q241" s="153"/>
      <c r="R241" s="153"/>
      <c r="S241" s="153"/>
      <c r="T241" s="153"/>
      <c r="U241" s="153"/>
      <c r="V241" s="153"/>
      <c r="W241" s="153"/>
      <c r="X241" s="153"/>
      <c r="Y241" s="153"/>
      <c r="Z241" s="153"/>
    </row>
    <row r="242" ht="15.75" customHeight="1">
      <c r="A242" s="153"/>
      <c r="B242" s="153"/>
      <c r="C242" s="153"/>
      <c r="D242" s="153"/>
      <c r="E242" s="153"/>
      <c r="F242" s="153"/>
      <c r="G242" s="153"/>
      <c r="H242" s="153"/>
      <c r="I242" s="153"/>
      <c r="J242" s="153"/>
      <c r="K242" s="153"/>
      <c r="L242" s="153"/>
      <c r="M242" s="153"/>
      <c r="N242" s="153"/>
      <c r="O242" s="153"/>
      <c r="P242" s="153"/>
      <c r="Q242" s="153"/>
      <c r="R242" s="153"/>
      <c r="S242" s="153"/>
      <c r="T242" s="153"/>
      <c r="U242" s="153"/>
      <c r="V242" s="153"/>
      <c r="W242" s="153"/>
      <c r="X242" s="153"/>
      <c r="Y242" s="153"/>
      <c r="Z242" s="153"/>
    </row>
    <row r="243" ht="15.75" customHeight="1">
      <c r="A243" s="153"/>
      <c r="B243" s="153"/>
      <c r="C243" s="153"/>
      <c r="D243" s="153"/>
      <c r="E243" s="153"/>
      <c r="F243" s="153"/>
      <c r="G243" s="153"/>
      <c r="H243" s="153"/>
      <c r="I243" s="153"/>
      <c r="J243" s="153"/>
      <c r="K243" s="153"/>
      <c r="L243" s="153"/>
      <c r="M243" s="153"/>
      <c r="N243" s="153"/>
      <c r="O243" s="153"/>
      <c r="P243" s="153"/>
      <c r="Q243" s="153"/>
      <c r="R243" s="153"/>
      <c r="S243" s="153"/>
      <c r="T243" s="153"/>
      <c r="U243" s="153"/>
      <c r="V243" s="153"/>
      <c r="W243" s="153"/>
      <c r="X243" s="153"/>
      <c r="Y243" s="153"/>
      <c r="Z243" s="153"/>
    </row>
    <row r="244" ht="15.75" customHeight="1">
      <c r="A244" s="153"/>
      <c r="B244" s="153"/>
      <c r="C244" s="153"/>
      <c r="D244" s="153"/>
      <c r="E244" s="153"/>
      <c r="F244" s="153"/>
      <c r="G244" s="153"/>
      <c r="H244" s="153"/>
      <c r="I244" s="153"/>
      <c r="J244" s="153"/>
      <c r="K244" s="153"/>
      <c r="L244" s="153"/>
      <c r="M244" s="153"/>
      <c r="N244" s="153"/>
      <c r="O244" s="153"/>
      <c r="P244" s="153"/>
      <c r="Q244" s="153"/>
      <c r="R244" s="153"/>
      <c r="S244" s="153"/>
      <c r="T244" s="153"/>
      <c r="U244" s="153"/>
      <c r="V244" s="153"/>
      <c r="W244" s="153"/>
      <c r="X244" s="153"/>
      <c r="Y244" s="153"/>
      <c r="Z244" s="153"/>
    </row>
    <row r="245" ht="15.75" customHeight="1">
      <c r="A245" s="153"/>
      <c r="B245" s="153"/>
      <c r="C245" s="153"/>
      <c r="D245" s="153"/>
      <c r="E245" s="153"/>
      <c r="F245" s="153"/>
      <c r="G245" s="153"/>
      <c r="H245" s="153"/>
      <c r="I245" s="153"/>
      <c r="J245" s="153"/>
      <c r="K245" s="153"/>
      <c r="L245" s="153"/>
      <c r="M245" s="153"/>
      <c r="N245" s="153"/>
      <c r="O245" s="153"/>
      <c r="P245" s="153"/>
      <c r="Q245" s="153"/>
      <c r="R245" s="153"/>
      <c r="S245" s="153"/>
      <c r="T245" s="153"/>
      <c r="U245" s="153"/>
      <c r="V245" s="153"/>
      <c r="W245" s="153"/>
      <c r="X245" s="153"/>
      <c r="Y245" s="153"/>
      <c r="Z245" s="153"/>
    </row>
    <row r="246" ht="15.75" customHeight="1">
      <c r="A246" s="153"/>
      <c r="B246" s="153"/>
      <c r="C246" s="153"/>
      <c r="D246" s="153"/>
      <c r="E246" s="153"/>
      <c r="F246" s="153"/>
      <c r="G246" s="153"/>
      <c r="H246" s="153"/>
      <c r="I246" s="153"/>
      <c r="J246" s="153"/>
      <c r="K246" s="153"/>
      <c r="L246" s="153"/>
      <c r="M246" s="153"/>
      <c r="N246" s="153"/>
      <c r="O246" s="153"/>
      <c r="P246" s="153"/>
      <c r="Q246" s="153"/>
      <c r="R246" s="153"/>
      <c r="S246" s="153"/>
      <c r="T246" s="153"/>
      <c r="U246" s="153"/>
      <c r="V246" s="153"/>
      <c r="W246" s="153"/>
      <c r="X246" s="153"/>
      <c r="Y246" s="153"/>
      <c r="Z246" s="153"/>
    </row>
    <row r="247" ht="15.75" customHeight="1">
      <c r="A247" s="153"/>
      <c r="B247" s="153"/>
      <c r="C247" s="153"/>
      <c r="D247" s="153"/>
      <c r="E247" s="153"/>
      <c r="F247" s="153"/>
      <c r="G247" s="153"/>
      <c r="H247" s="153"/>
      <c r="I247" s="153"/>
      <c r="J247" s="153"/>
      <c r="K247" s="153"/>
      <c r="L247" s="153"/>
      <c r="M247" s="153"/>
      <c r="N247" s="153"/>
      <c r="O247" s="153"/>
      <c r="P247" s="153"/>
      <c r="Q247" s="153"/>
      <c r="R247" s="153"/>
      <c r="S247" s="153"/>
      <c r="T247" s="153"/>
      <c r="U247" s="153"/>
      <c r="V247" s="153"/>
      <c r="W247" s="153"/>
      <c r="X247" s="153"/>
      <c r="Y247" s="153"/>
      <c r="Z247" s="153"/>
    </row>
    <row r="248" ht="15.75" customHeight="1">
      <c r="A248" s="153"/>
      <c r="B248" s="153"/>
      <c r="C248" s="153"/>
      <c r="D248" s="153"/>
      <c r="E248" s="153"/>
      <c r="F248" s="153"/>
      <c r="G248" s="153"/>
      <c r="H248" s="153"/>
      <c r="I248" s="153"/>
      <c r="J248" s="153"/>
      <c r="K248" s="153"/>
      <c r="L248" s="153"/>
      <c r="M248" s="153"/>
      <c r="N248" s="153"/>
      <c r="O248" s="153"/>
      <c r="P248" s="153"/>
      <c r="Q248" s="153"/>
      <c r="R248" s="153"/>
      <c r="S248" s="153"/>
      <c r="T248" s="153"/>
      <c r="U248" s="153"/>
      <c r="V248" s="153"/>
      <c r="W248" s="153"/>
      <c r="X248" s="153"/>
      <c r="Y248" s="153"/>
      <c r="Z248" s="153"/>
    </row>
    <row r="249" ht="15.75" customHeight="1">
      <c r="A249" s="153"/>
      <c r="B249" s="153"/>
      <c r="C249" s="153"/>
      <c r="D249" s="153"/>
      <c r="E249" s="153"/>
      <c r="F249" s="153"/>
      <c r="G249" s="153"/>
      <c r="H249" s="153"/>
      <c r="I249" s="153"/>
      <c r="J249" s="153"/>
      <c r="K249" s="153"/>
      <c r="L249" s="153"/>
      <c r="M249" s="153"/>
      <c r="N249" s="153"/>
      <c r="O249" s="153"/>
      <c r="P249" s="153"/>
      <c r="Q249" s="153"/>
      <c r="R249" s="153"/>
      <c r="S249" s="153"/>
      <c r="T249" s="153"/>
      <c r="U249" s="153"/>
      <c r="V249" s="153"/>
      <c r="W249" s="153"/>
      <c r="X249" s="153"/>
      <c r="Y249" s="153"/>
      <c r="Z249" s="153"/>
    </row>
    <row r="250" ht="15.75" customHeight="1">
      <c r="A250" s="153"/>
      <c r="B250" s="153"/>
      <c r="C250" s="153"/>
      <c r="D250" s="153"/>
      <c r="E250" s="153"/>
      <c r="F250" s="153"/>
      <c r="G250" s="153"/>
      <c r="H250" s="153"/>
      <c r="I250" s="153"/>
      <c r="J250" s="153"/>
      <c r="K250" s="153"/>
      <c r="L250" s="153"/>
      <c r="M250" s="153"/>
      <c r="N250" s="153"/>
      <c r="O250" s="153"/>
      <c r="P250" s="153"/>
      <c r="Q250" s="153"/>
      <c r="R250" s="153"/>
      <c r="S250" s="153"/>
      <c r="T250" s="153"/>
      <c r="U250" s="153"/>
      <c r="V250" s="153"/>
      <c r="W250" s="153"/>
      <c r="X250" s="153"/>
      <c r="Y250" s="153"/>
      <c r="Z250" s="153"/>
    </row>
    <row r="251" ht="15.75" customHeight="1">
      <c r="A251" s="153"/>
      <c r="B251" s="153"/>
      <c r="C251" s="153"/>
      <c r="D251" s="153"/>
      <c r="E251" s="153"/>
      <c r="F251" s="153"/>
      <c r="G251" s="153"/>
      <c r="H251" s="153"/>
      <c r="I251" s="153"/>
      <c r="J251" s="153"/>
      <c r="K251" s="153"/>
      <c r="L251" s="153"/>
      <c r="M251" s="153"/>
      <c r="N251" s="153"/>
      <c r="O251" s="153"/>
      <c r="P251" s="153"/>
      <c r="Q251" s="153"/>
      <c r="R251" s="153"/>
      <c r="S251" s="153"/>
      <c r="T251" s="153"/>
      <c r="U251" s="153"/>
      <c r="V251" s="153"/>
      <c r="W251" s="153"/>
      <c r="X251" s="153"/>
      <c r="Y251" s="153"/>
      <c r="Z251" s="153"/>
    </row>
    <row r="252" ht="15.75" customHeight="1">
      <c r="A252" s="153"/>
      <c r="B252" s="153"/>
      <c r="C252" s="153"/>
      <c r="D252" s="153"/>
      <c r="E252" s="153"/>
      <c r="F252" s="153"/>
      <c r="G252" s="153"/>
      <c r="H252" s="153"/>
      <c r="I252" s="153"/>
      <c r="J252" s="153"/>
      <c r="K252" s="153"/>
      <c r="L252" s="153"/>
      <c r="M252" s="153"/>
      <c r="N252" s="153"/>
      <c r="O252" s="153"/>
      <c r="P252" s="153"/>
      <c r="Q252" s="153"/>
      <c r="R252" s="153"/>
      <c r="S252" s="153"/>
      <c r="T252" s="153"/>
      <c r="U252" s="153"/>
      <c r="V252" s="153"/>
      <c r="W252" s="153"/>
      <c r="X252" s="153"/>
      <c r="Y252" s="153"/>
      <c r="Z252" s="153"/>
    </row>
    <row r="253" ht="15.75" customHeight="1">
      <c r="A253" s="153"/>
      <c r="B253" s="153"/>
      <c r="C253" s="153"/>
      <c r="D253" s="153"/>
      <c r="E253" s="153"/>
      <c r="F253" s="153"/>
      <c r="G253" s="153"/>
      <c r="H253" s="153"/>
      <c r="I253" s="153"/>
      <c r="J253" s="153"/>
      <c r="K253" s="153"/>
      <c r="L253" s="153"/>
      <c r="M253" s="153"/>
      <c r="N253" s="153"/>
      <c r="O253" s="153"/>
      <c r="P253" s="153"/>
      <c r="Q253" s="153"/>
      <c r="R253" s="153"/>
      <c r="S253" s="153"/>
      <c r="T253" s="153"/>
      <c r="U253" s="153"/>
      <c r="V253" s="153"/>
      <c r="W253" s="153"/>
      <c r="X253" s="153"/>
      <c r="Y253" s="153"/>
      <c r="Z253" s="153"/>
    </row>
    <row r="254" ht="15.75" customHeight="1">
      <c r="A254" s="153"/>
      <c r="B254" s="153"/>
      <c r="C254" s="153"/>
      <c r="D254" s="153"/>
      <c r="E254" s="153"/>
      <c r="F254" s="153"/>
      <c r="G254" s="153"/>
      <c r="H254" s="153"/>
      <c r="I254" s="153"/>
      <c r="J254" s="153"/>
      <c r="K254" s="153"/>
      <c r="L254" s="153"/>
      <c r="M254" s="153"/>
      <c r="N254" s="153"/>
      <c r="O254" s="153"/>
      <c r="P254" s="153"/>
      <c r="Q254" s="153"/>
      <c r="R254" s="153"/>
      <c r="S254" s="153"/>
      <c r="T254" s="153"/>
      <c r="U254" s="153"/>
      <c r="V254" s="153"/>
      <c r="W254" s="153"/>
      <c r="X254" s="153"/>
      <c r="Y254" s="153"/>
      <c r="Z254" s="153"/>
    </row>
    <row r="255" ht="15.75" customHeight="1">
      <c r="A255" s="153"/>
      <c r="B255" s="153"/>
      <c r="C255" s="153"/>
      <c r="D255" s="153"/>
      <c r="E255" s="153"/>
      <c r="F255" s="153"/>
      <c r="G255" s="153"/>
      <c r="H255" s="153"/>
      <c r="I255" s="153"/>
      <c r="J255" s="153"/>
      <c r="K255" s="153"/>
      <c r="L255" s="153"/>
      <c r="M255" s="153"/>
      <c r="N255" s="153"/>
      <c r="O255" s="153"/>
      <c r="P255" s="153"/>
      <c r="Q255" s="153"/>
      <c r="R255" s="153"/>
      <c r="S255" s="153"/>
      <c r="T255" s="153"/>
      <c r="U255" s="153"/>
      <c r="V255" s="153"/>
      <c r="W255" s="153"/>
      <c r="X255" s="153"/>
      <c r="Y255" s="153"/>
      <c r="Z255" s="153"/>
    </row>
    <row r="256" ht="15.75" customHeight="1">
      <c r="A256" s="153"/>
      <c r="B256" s="153"/>
      <c r="C256" s="153"/>
      <c r="D256" s="153"/>
      <c r="E256" s="153"/>
      <c r="F256" s="153"/>
      <c r="G256" s="153"/>
      <c r="H256" s="153"/>
      <c r="I256" s="153"/>
      <c r="J256" s="153"/>
      <c r="K256" s="153"/>
      <c r="L256" s="153"/>
      <c r="M256" s="153"/>
      <c r="N256" s="153"/>
      <c r="O256" s="153"/>
      <c r="P256" s="153"/>
      <c r="Q256" s="153"/>
      <c r="R256" s="153"/>
      <c r="S256" s="153"/>
      <c r="T256" s="153"/>
      <c r="U256" s="153"/>
      <c r="V256" s="153"/>
      <c r="W256" s="153"/>
      <c r="X256" s="153"/>
      <c r="Y256" s="153"/>
      <c r="Z256" s="153"/>
    </row>
    <row r="257" ht="15.75" customHeight="1">
      <c r="A257" s="153"/>
      <c r="B257" s="153"/>
      <c r="C257" s="153"/>
      <c r="D257" s="153"/>
      <c r="E257" s="153"/>
      <c r="F257" s="153"/>
      <c r="G257" s="153"/>
      <c r="H257" s="153"/>
      <c r="I257" s="153"/>
      <c r="J257" s="153"/>
      <c r="K257" s="153"/>
      <c r="L257" s="153"/>
      <c r="M257" s="153"/>
      <c r="N257" s="153"/>
      <c r="O257" s="153"/>
      <c r="P257" s="153"/>
      <c r="Q257" s="153"/>
      <c r="R257" s="153"/>
      <c r="S257" s="153"/>
      <c r="T257" s="153"/>
      <c r="U257" s="153"/>
      <c r="V257" s="153"/>
      <c r="W257" s="153"/>
      <c r="X257" s="153"/>
      <c r="Y257" s="153"/>
      <c r="Z257" s="153"/>
    </row>
    <row r="258" ht="15.75" customHeight="1">
      <c r="A258" s="153"/>
      <c r="B258" s="153"/>
      <c r="C258" s="153"/>
      <c r="D258" s="153"/>
      <c r="E258" s="153"/>
      <c r="F258" s="153"/>
      <c r="G258" s="153"/>
      <c r="H258" s="153"/>
      <c r="I258" s="153"/>
      <c r="J258" s="153"/>
      <c r="K258" s="153"/>
      <c r="L258" s="153"/>
      <c r="M258" s="153"/>
      <c r="N258" s="153"/>
      <c r="O258" s="153"/>
      <c r="P258" s="153"/>
      <c r="Q258" s="153"/>
      <c r="R258" s="153"/>
      <c r="S258" s="153"/>
      <c r="T258" s="153"/>
      <c r="U258" s="153"/>
      <c r="V258" s="153"/>
      <c r="W258" s="153"/>
      <c r="X258" s="153"/>
      <c r="Y258" s="153"/>
      <c r="Z258" s="153"/>
    </row>
    <row r="259" ht="15.75" customHeight="1">
      <c r="A259" s="153"/>
      <c r="B259" s="153"/>
      <c r="C259" s="153"/>
      <c r="D259" s="153"/>
      <c r="E259" s="153"/>
      <c r="F259" s="153"/>
      <c r="G259" s="153"/>
      <c r="H259" s="153"/>
      <c r="I259" s="153"/>
      <c r="J259" s="153"/>
      <c r="K259" s="153"/>
      <c r="L259" s="153"/>
      <c r="M259" s="153"/>
      <c r="N259" s="153"/>
      <c r="O259" s="153"/>
      <c r="P259" s="153"/>
      <c r="Q259" s="153"/>
      <c r="R259" s="153"/>
      <c r="S259" s="153"/>
      <c r="T259" s="153"/>
      <c r="U259" s="153"/>
      <c r="V259" s="153"/>
      <c r="W259" s="153"/>
      <c r="X259" s="153"/>
      <c r="Y259" s="153"/>
      <c r="Z259" s="153"/>
    </row>
    <row r="260" ht="15.75" customHeight="1">
      <c r="A260" s="153"/>
      <c r="B260" s="153"/>
      <c r="C260" s="153"/>
      <c r="D260" s="153"/>
      <c r="E260" s="153"/>
      <c r="F260" s="153"/>
      <c r="G260" s="153"/>
      <c r="H260" s="153"/>
      <c r="I260" s="153"/>
      <c r="J260" s="153"/>
      <c r="K260" s="153"/>
      <c r="L260" s="153"/>
      <c r="M260" s="153"/>
      <c r="N260" s="153"/>
      <c r="O260" s="153"/>
      <c r="P260" s="153"/>
      <c r="Q260" s="153"/>
      <c r="R260" s="153"/>
      <c r="S260" s="153"/>
      <c r="T260" s="153"/>
      <c r="U260" s="153"/>
      <c r="V260" s="153"/>
      <c r="W260" s="153"/>
      <c r="X260" s="153"/>
      <c r="Y260" s="153"/>
      <c r="Z260" s="153"/>
    </row>
    <row r="261" ht="15.75" customHeight="1">
      <c r="A261" s="153"/>
      <c r="B261" s="153"/>
      <c r="C261" s="153"/>
      <c r="D261" s="153"/>
      <c r="E261" s="153"/>
      <c r="F261" s="153"/>
      <c r="G261" s="153"/>
      <c r="H261" s="153"/>
      <c r="I261" s="153"/>
      <c r="J261" s="153"/>
      <c r="K261" s="153"/>
      <c r="L261" s="153"/>
      <c r="M261" s="153"/>
      <c r="N261" s="153"/>
      <c r="O261" s="153"/>
      <c r="P261" s="153"/>
      <c r="Q261" s="153"/>
      <c r="R261" s="153"/>
      <c r="S261" s="153"/>
      <c r="T261" s="153"/>
      <c r="U261" s="153"/>
      <c r="V261" s="153"/>
      <c r="W261" s="153"/>
      <c r="X261" s="153"/>
      <c r="Y261" s="153"/>
      <c r="Z261" s="153"/>
    </row>
    <row r="262" ht="15.75" customHeight="1">
      <c r="A262" s="153"/>
      <c r="B262" s="153"/>
      <c r="C262" s="153"/>
      <c r="D262" s="153"/>
      <c r="E262" s="153"/>
      <c r="F262" s="153"/>
      <c r="G262" s="153"/>
      <c r="H262" s="153"/>
      <c r="I262" s="153"/>
      <c r="J262" s="153"/>
      <c r="K262" s="153"/>
      <c r="L262" s="153"/>
      <c r="M262" s="153"/>
      <c r="N262" s="153"/>
      <c r="O262" s="153"/>
      <c r="P262" s="153"/>
      <c r="Q262" s="153"/>
      <c r="R262" s="153"/>
      <c r="S262" s="153"/>
      <c r="T262" s="153"/>
      <c r="U262" s="153"/>
      <c r="V262" s="153"/>
      <c r="W262" s="153"/>
      <c r="X262" s="153"/>
      <c r="Y262" s="153"/>
      <c r="Z262" s="153"/>
    </row>
    <row r="263" ht="15.75" customHeight="1">
      <c r="A263" s="153"/>
      <c r="B263" s="153"/>
      <c r="C263" s="153"/>
      <c r="D263" s="153"/>
      <c r="E263" s="153"/>
      <c r="F263" s="153"/>
      <c r="G263" s="153"/>
      <c r="H263" s="153"/>
      <c r="I263" s="153"/>
      <c r="J263" s="153"/>
      <c r="K263" s="153"/>
      <c r="L263" s="153"/>
      <c r="M263" s="153"/>
      <c r="N263" s="153"/>
      <c r="O263" s="153"/>
      <c r="P263" s="153"/>
      <c r="Q263" s="153"/>
      <c r="R263" s="153"/>
      <c r="S263" s="153"/>
      <c r="T263" s="153"/>
      <c r="U263" s="153"/>
      <c r="V263" s="153"/>
      <c r="W263" s="153"/>
      <c r="X263" s="153"/>
      <c r="Y263" s="153"/>
      <c r="Z263" s="153"/>
    </row>
    <row r="264" ht="15.75" customHeight="1">
      <c r="A264" s="153"/>
      <c r="B264" s="153"/>
      <c r="C264" s="153"/>
      <c r="D264" s="153"/>
      <c r="E264" s="153"/>
      <c r="F264" s="153"/>
      <c r="G264" s="153"/>
      <c r="H264" s="153"/>
      <c r="I264" s="153"/>
      <c r="J264" s="153"/>
      <c r="K264" s="153"/>
      <c r="L264" s="153"/>
      <c r="M264" s="153"/>
      <c r="N264" s="153"/>
      <c r="O264" s="153"/>
      <c r="P264" s="153"/>
      <c r="Q264" s="153"/>
      <c r="R264" s="153"/>
      <c r="S264" s="153"/>
      <c r="T264" s="153"/>
      <c r="U264" s="153"/>
      <c r="V264" s="153"/>
      <c r="W264" s="153"/>
      <c r="X264" s="153"/>
      <c r="Y264" s="153"/>
      <c r="Z264" s="153"/>
    </row>
    <row r="265" ht="15.75" customHeight="1">
      <c r="A265" s="153"/>
      <c r="B265" s="153"/>
      <c r="C265" s="153"/>
      <c r="D265" s="153"/>
      <c r="E265" s="153"/>
      <c r="F265" s="153"/>
      <c r="G265" s="153"/>
      <c r="H265" s="153"/>
      <c r="I265" s="153"/>
      <c r="J265" s="153"/>
      <c r="K265" s="153"/>
      <c r="L265" s="153"/>
      <c r="M265" s="153"/>
      <c r="N265" s="153"/>
      <c r="O265" s="153"/>
      <c r="P265" s="153"/>
      <c r="Q265" s="153"/>
      <c r="R265" s="153"/>
      <c r="S265" s="153"/>
      <c r="T265" s="153"/>
      <c r="U265" s="153"/>
      <c r="V265" s="153"/>
      <c r="W265" s="153"/>
      <c r="X265" s="153"/>
      <c r="Y265" s="153"/>
      <c r="Z265" s="153"/>
    </row>
    <row r="266" ht="15.75" customHeight="1">
      <c r="A266" s="153"/>
      <c r="B266" s="153"/>
      <c r="C266" s="153"/>
      <c r="D266" s="153"/>
      <c r="E266" s="153"/>
      <c r="F266" s="153"/>
      <c r="G266" s="153"/>
      <c r="H266" s="153"/>
      <c r="I266" s="153"/>
      <c r="J266" s="153"/>
      <c r="K266" s="153"/>
      <c r="L266" s="153"/>
      <c r="M266" s="153"/>
      <c r="N266" s="153"/>
      <c r="O266" s="153"/>
      <c r="P266" s="153"/>
      <c r="Q266" s="153"/>
      <c r="R266" s="153"/>
      <c r="S266" s="153"/>
      <c r="T266" s="153"/>
      <c r="U266" s="153"/>
      <c r="V266" s="153"/>
      <c r="W266" s="153"/>
      <c r="X266" s="153"/>
      <c r="Y266" s="153"/>
      <c r="Z266" s="153"/>
    </row>
    <row r="267" ht="15.75" customHeight="1">
      <c r="A267" s="153"/>
      <c r="B267" s="153"/>
      <c r="C267" s="153"/>
      <c r="D267" s="153"/>
      <c r="E267" s="153"/>
      <c r="F267" s="153"/>
      <c r="G267" s="153"/>
      <c r="H267" s="153"/>
      <c r="I267" s="153"/>
      <c r="J267" s="153"/>
      <c r="K267" s="153"/>
      <c r="L267" s="153"/>
      <c r="M267" s="153"/>
      <c r="N267" s="153"/>
      <c r="O267" s="153"/>
      <c r="P267" s="153"/>
      <c r="Q267" s="153"/>
      <c r="R267" s="153"/>
      <c r="S267" s="153"/>
      <c r="T267" s="153"/>
      <c r="U267" s="153"/>
      <c r="V267" s="153"/>
      <c r="W267" s="153"/>
      <c r="X267" s="153"/>
      <c r="Y267" s="153"/>
      <c r="Z267" s="153"/>
    </row>
    <row r="268" ht="15.75" customHeight="1">
      <c r="A268" s="153"/>
      <c r="B268" s="153"/>
      <c r="C268" s="153"/>
      <c r="D268" s="153"/>
      <c r="E268" s="153"/>
      <c r="F268" s="153"/>
      <c r="G268" s="153"/>
      <c r="H268" s="153"/>
      <c r="I268" s="153"/>
      <c r="J268" s="153"/>
      <c r="K268" s="153"/>
      <c r="L268" s="153"/>
      <c r="M268" s="153"/>
      <c r="N268" s="153"/>
      <c r="O268" s="153"/>
      <c r="P268" s="153"/>
      <c r="Q268" s="153"/>
      <c r="R268" s="153"/>
      <c r="S268" s="153"/>
      <c r="T268" s="153"/>
      <c r="U268" s="153"/>
      <c r="V268" s="153"/>
      <c r="W268" s="153"/>
      <c r="X268" s="153"/>
      <c r="Y268" s="153"/>
      <c r="Z268" s="153"/>
    </row>
    <row r="269" ht="15.75" customHeight="1">
      <c r="A269" s="153"/>
      <c r="B269" s="153"/>
      <c r="C269" s="153"/>
      <c r="D269" s="153"/>
      <c r="E269" s="153"/>
      <c r="F269" s="153"/>
      <c r="G269" s="153"/>
      <c r="H269" s="153"/>
      <c r="I269" s="153"/>
      <c r="J269" s="153"/>
      <c r="K269" s="153"/>
      <c r="L269" s="153"/>
      <c r="M269" s="153"/>
      <c r="N269" s="153"/>
      <c r="O269" s="153"/>
      <c r="P269" s="153"/>
      <c r="Q269" s="153"/>
      <c r="R269" s="153"/>
      <c r="S269" s="153"/>
      <c r="T269" s="153"/>
      <c r="U269" s="153"/>
      <c r="V269" s="153"/>
      <c r="W269" s="153"/>
      <c r="X269" s="153"/>
      <c r="Y269" s="153"/>
      <c r="Z269" s="153"/>
    </row>
    <row r="270" ht="15.75" customHeight="1">
      <c r="A270" s="153"/>
      <c r="B270" s="153"/>
      <c r="C270" s="153"/>
      <c r="D270" s="153"/>
      <c r="E270" s="153"/>
      <c r="F270" s="153"/>
      <c r="G270" s="153"/>
      <c r="H270" s="153"/>
      <c r="I270" s="153"/>
      <c r="J270" s="153"/>
      <c r="K270" s="153"/>
      <c r="L270" s="153"/>
      <c r="M270" s="153"/>
      <c r="N270" s="153"/>
      <c r="O270" s="153"/>
      <c r="P270" s="153"/>
      <c r="Q270" s="153"/>
      <c r="R270" s="153"/>
      <c r="S270" s="153"/>
      <c r="T270" s="153"/>
      <c r="U270" s="153"/>
      <c r="V270" s="153"/>
      <c r="W270" s="153"/>
      <c r="X270" s="153"/>
      <c r="Y270" s="153"/>
      <c r="Z270" s="153"/>
    </row>
    <row r="271" ht="15.75" customHeight="1">
      <c r="A271" s="153"/>
      <c r="B271" s="153"/>
      <c r="C271" s="153"/>
      <c r="D271" s="153"/>
      <c r="E271" s="153"/>
      <c r="F271" s="153"/>
      <c r="G271" s="153"/>
      <c r="H271" s="153"/>
      <c r="I271" s="153"/>
      <c r="J271" s="153"/>
      <c r="K271" s="153"/>
      <c r="L271" s="153"/>
      <c r="M271" s="153"/>
      <c r="N271" s="153"/>
      <c r="O271" s="153"/>
      <c r="P271" s="153"/>
      <c r="Q271" s="153"/>
      <c r="R271" s="153"/>
      <c r="S271" s="153"/>
      <c r="T271" s="153"/>
      <c r="U271" s="153"/>
      <c r="V271" s="153"/>
      <c r="W271" s="153"/>
      <c r="X271" s="153"/>
      <c r="Y271" s="153"/>
      <c r="Z271" s="153"/>
    </row>
    <row r="272" ht="15.75" customHeight="1">
      <c r="A272" s="153"/>
      <c r="B272" s="153"/>
      <c r="C272" s="153"/>
      <c r="D272" s="153"/>
      <c r="E272" s="153"/>
      <c r="F272" s="153"/>
      <c r="G272" s="153"/>
      <c r="H272" s="153"/>
      <c r="I272" s="153"/>
      <c r="J272" s="153"/>
      <c r="K272" s="153"/>
      <c r="L272" s="153"/>
      <c r="M272" s="153"/>
      <c r="N272" s="153"/>
      <c r="O272" s="153"/>
      <c r="P272" s="153"/>
      <c r="Q272" s="153"/>
      <c r="R272" s="153"/>
      <c r="S272" s="153"/>
      <c r="T272" s="153"/>
      <c r="U272" s="153"/>
      <c r="V272" s="153"/>
      <c r="W272" s="153"/>
      <c r="X272" s="153"/>
      <c r="Y272" s="153"/>
      <c r="Z272" s="153"/>
    </row>
    <row r="273" ht="15.75" customHeight="1">
      <c r="A273" s="153"/>
      <c r="B273" s="153"/>
      <c r="C273" s="153"/>
      <c r="D273" s="153"/>
      <c r="E273" s="153"/>
      <c r="F273" s="153"/>
      <c r="G273" s="153"/>
      <c r="H273" s="153"/>
      <c r="I273" s="153"/>
      <c r="J273" s="153"/>
      <c r="K273" s="153"/>
      <c r="L273" s="153"/>
      <c r="M273" s="153"/>
      <c r="N273" s="153"/>
      <c r="O273" s="153"/>
      <c r="P273" s="153"/>
      <c r="Q273" s="153"/>
      <c r="R273" s="153"/>
      <c r="S273" s="153"/>
      <c r="T273" s="153"/>
      <c r="U273" s="153"/>
      <c r="V273" s="153"/>
      <c r="W273" s="153"/>
      <c r="X273" s="153"/>
      <c r="Y273" s="153"/>
      <c r="Z273" s="153"/>
    </row>
    <row r="274" ht="15.75" customHeight="1">
      <c r="A274" s="153"/>
      <c r="B274" s="153"/>
      <c r="C274" s="153"/>
      <c r="D274" s="153"/>
      <c r="E274" s="153"/>
      <c r="F274" s="153"/>
      <c r="G274" s="153"/>
      <c r="H274" s="153"/>
      <c r="I274" s="153"/>
      <c r="J274" s="153"/>
      <c r="K274" s="153"/>
      <c r="L274" s="153"/>
      <c r="M274" s="153"/>
      <c r="N274" s="153"/>
      <c r="O274" s="153"/>
      <c r="P274" s="153"/>
      <c r="Q274" s="153"/>
      <c r="R274" s="153"/>
      <c r="S274" s="153"/>
      <c r="T274" s="153"/>
      <c r="U274" s="153"/>
      <c r="V274" s="153"/>
      <c r="W274" s="153"/>
      <c r="X274" s="153"/>
      <c r="Y274" s="153"/>
      <c r="Z274" s="153"/>
    </row>
    <row r="275" ht="15.75" customHeight="1">
      <c r="A275" s="153"/>
      <c r="B275" s="153"/>
      <c r="C275" s="153"/>
      <c r="D275" s="153"/>
      <c r="E275" s="153"/>
      <c r="F275" s="153"/>
      <c r="G275" s="153"/>
      <c r="H275" s="153"/>
      <c r="I275" s="153"/>
      <c r="J275" s="153"/>
      <c r="K275" s="153"/>
      <c r="L275" s="153"/>
      <c r="M275" s="153"/>
      <c r="N275" s="153"/>
      <c r="O275" s="153"/>
      <c r="P275" s="153"/>
      <c r="Q275" s="153"/>
      <c r="R275" s="153"/>
      <c r="S275" s="153"/>
      <c r="T275" s="153"/>
      <c r="U275" s="153"/>
      <c r="V275" s="153"/>
      <c r="W275" s="153"/>
      <c r="X275" s="153"/>
      <c r="Y275" s="153"/>
      <c r="Z275" s="153"/>
    </row>
    <row r="276" ht="15.75" customHeight="1">
      <c r="A276" s="153"/>
      <c r="B276" s="153"/>
      <c r="C276" s="153"/>
      <c r="D276" s="153"/>
      <c r="E276" s="153"/>
      <c r="F276" s="153"/>
      <c r="G276" s="153"/>
      <c r="H276" s="153"/>
      <c r="I276" s="153"/>
      <c r="J276" s="153"/>
      <c r="K276" s="153"/>
      <c r="L276" s="153"/>
      <c r="M276" s="153"/>
      <c r="N276" s="153"/>
      <c r="O276" s="153"/>
      <c r="P276" s="153"/>
      <c r="Q276" s="153"/>
      <c r="R276" s="153"/>
      <c r="S276" s="153"/>
      <c r="T276" s="153"/>
      <c r="U276" s="153"/>
      <c r="V276" s="153"/>
      <c r="W276" s="153"/>
      <c r="X276" s="153"/>
      <c r="Y276" s="153"/>
      <c r="Z276" s="153"/>
    </row>
    <row r="277" ht="15.75" customHeight="1">
      <c r="A277" s="153"/>
      <c r="B277" s="153"/>
      <c r="C277" s="153"/>
      <c r="D277" s="153"/>
      <c r="E277" s="153"/>
      <c r="F277" s="153"/>
      <c r="G277" s="153"/>
      <c r="H277" s="153"/>
      <c r="I277" s="153"/>
      <c r="J277" s="153"/>
      <c r="K277" s="153"/>
      <c r="L277" s="153"/>
      <c r="M277" s="153"/>
      <c r="N277" s="153"/>
      <c r="O277" s="153"/>
      <c r="P277" s="153"/>
      <c r="Q277" s="153"/>
      <c r="R277" s="153"/>
      <c r="S277" s="153"/>
      <c r="T277" s="153"/>
      <c r="U277" s="153"/>
      <c r="V277" s="153"/>
      <c r="W277" s="153"/>
      <c r="X277" s="153"/>
      <c r="Y277" s="153"/>
      <c r="Z277" s="153"/>
    </row>
    <row r="278" ht="15.75" customHeight="1">
      <c r="A278" s="153"/>
      <c r="B278" s="153"/>
      <c r="C278" s="153"/>
      <c r="D278" s="153"/>
      <c r="E278" s="153"/>
      <c r="F278" s="153"/>
      <c r="G278" s="153"/>
      <c r="H278" s="153"/>
      <c r="I278" s="153"/>
      <c r="J278" s="153"/>
      <c r="K278" s="153"/>
      <c r="L278" s="153"/>
      <c r="M278" s="153"/>
      <c r="N278" s="153"/>
      <c r="O278" s="153"/>
      <c r="P278" s="153"/>
      <c r="Q278" s="153"/>
      <c r="R278" s="153"/>
      <c r="S278" s="153"/>
      <c r="T278" s="153"/>
      <c r="U278" s="153"/>
      <c r="V278" s="153"/>
      <c r="W278" s="153"/>
      <c r="X278" s="153"/>
      <c r="Y278" s="153"/>
      <c r="Z278" s="153"/>
    </row>
    <row r="279" ht="15.75" customHeight="1">
      <c r="A279" s="153"/>
      <c r="B279" s="153"/>
      <c r="C279" s="153"/>
      <c r="D279" s="153"/>
      <c r="E279" s="153"/>
      <c r="F279" s="153"/>
      <c r="G279" s="153"/>
      <c r="H279" s="153"/>
      <c r="I279" s="153"/>
      <c r="J279" s="153"/>
      <c r="K279" s="153"/>
      <c r="L279" s="153"/>
      <c r="M279" s="153"/>
      <c r="N279" s="153"/>
      <c r="O279" s="153"/>
      <c r="P279" s="153"/>
      <c r="Q279" s="153"/>
      <c r="R279" s="153"/>
      <c r="S279" s="153"/>
      <c r="T279" s="153"/>
      <c r="U279" s="153"/>
      <c r="V279" s="153"/>
      <c r="W279" s="153"/>
      <c r="X279" s="153"/>
      <c r="Y279" s="153"/>
      <c r="Z279" s="153"/>
    </row>
    <row r="280" ht="15.75" customHeight="1">
      <c r="A280" s="153"/>
      <c r="B280" s="153"/>
      <c r="C280" s="153"/>
      <c r="D280" s="153"/>
      <c r="E280" s="153"/>
      <c r="F280" s="153"/>
      <c r="G280" s="153"/>
      <c r="H280" s="153"/>
      <c r="I280" s="153"/>
      <c r="J280" s="153"/>
      <c r="K280" s="153"/>
      <c r="L280" s="153"/>
      <c r="M280" s="153"/>
      <c r="N280" s="153"/>
      <c r="O280" s="153"/>
      <c r="P280" s="153"/>
      <c r="Q280" s="153"/>
      <c r="R280" s="153"/>
      <c r="S280" s="153"/>
      <c r="T280" s="153"/>
      <c r="U280" s="153"/>
      <c r="V280" s="153"/>
      <c r="W280" s="153"/>
      <c r="X280" s="153"/>
      <c r="Y280" s="153"/>
      <c r="Z280" s="153"/>
    </row>
    <row r="281" ht="15.75" customHeight="1">
      <c r="A281" s="153"/>
      <c r="B281" s="153"/>
      <c r="C281" s="153"/>
      <c r="D281" s="153"/>
      <c r="E281" s="153"/>
      <c r="F281" s="153"/>
      <c r="G281" s="153"/>
      <c r="H281" s="153"/>
      <c r="I281" s="153"/>
      <c r="J281" s="153"/>
      <c r="K281" s="153"/>
      <c r="L281" s="153"/>
      <c r="M281" s="153"/>
      <c r="N281" s="153"/>
      <c r="O281" s="153"/>
      <c r="P281" s="153"/>
      <c r="Q281" s="153"/>
      <c r="R281" s="153"/>
      <c r="S281" s="153"/>
      <c r="T281" s="153"/>
      <c r="U281" s="153"/>
      <c r="V281" s="153"/>
      <c r="W281" s="153"/>
      <c r="X281" s="153"/>
      <c r="Y281" s="153"/>
      <c r="Z281" s="153"/>
    </row>
    <row r="282" ht="15.75" customHeight="1">
      <c r="A282" s="153"/>
      <c r="B282" s="153"/>
      <c r="C282" s="153"/>
      <c r="D282" s="153"/>
      <c r="E282" s="153"/>
      <c r="F282" s="153"/>
      <c r="G282" s="153"/>
      <c r="H282" s="153"/>
      <c r="I282" s="153"/>
      <c r="J282" s="153"/>
      <c r="K282" s="153"/>
      <c r="L282" s="153"/>
      <c r="M282" s="153"/>
      <c r="N282" s="153"/>
      <c r="O282" s="153"/>
      <c r="P282" s="153"/>
      <c r="Q282" s="153"/>
      <c r="R282" s="153"/>
      <c r="S282" s="153"/>
      <c r="T282" s="153"/>
      <c r="U282" s="153"/>
      <c r="V282" s="153"/>
      <c r="W282" s="153"/>
      <c r="X282" s="153"/>
      <c r="Y282" s="153"/>
      <c r="Z282" s="153"/>
    </row>
    <row r="283" ht="15.75" customHeight="1">
      <c r="A283" s="153"/>
      <c r="B283" s="153"/>
      <c r="C283" s="153"/>
      <c r="D283" s="153"/>
      <c r="E283" s="153"/>
      <c r="F283" s="153"/>
      <c r="G283" s="153"/>
      <c r="H283" s="153"/>
      <c r="I283" s="153"/>
      <c r="J283" s="153"/>
      <c r="K283" s="153"/>
      <c r="L283" s="153"/>
      <c r="M283" s="153"/>
      <c r="N283" s="153"/>
      <c r="O283" s="153"/>
      <c r="P283" s="153"/>
      <c r="Q283" s="153"/>
      <c r="R283" s="153"/>
      <c r="S283" s="153"/>
      <c r="T283" s="153"/>
      <c r="U283" s="153"/>
      <c r="V283" s="153"/>
      <c r="W283" s="153"/>
      <c r="X283" s="153"/>
      <c r="Y283" s="153"/>
      <c r="Z283" s="153"/>
    </row>
    <row r="284" ht="15.75" customHeight="1">
      <c r="A284" s="153"/>
      <c r="B284" s="153"/>
      <c r="C284" s="153"/>
      <c r="D284" s="153"/>
      <c r="E284" s="153"/>
      <c r="F284" s="153"/>
      <c r="G284" s="153"/>
      <c r="H284" s="153"/>
      <c r="I284" s="153"/>
      <c r="J284" s="153"/>
      <c r="K284" s="153"/>
      <c r="L284" s="153"/>
      <c r="M284" s="153"/>
      <c r="N284" s="153"/>
      <c r="O284" s="153"/>
      <c r="P284" s="153"/>
      <c r="Q284" s="153"/>
      <c r="R284" s="153"/>
      <c r="S284" s="153"/>
      <c r="T284" s="153"/>
      <c r="U284" s="153"/>
      <c r="V284" s="153"/>
      <c r="W284" s="153"/>
      <c r="X284" s="153"/>
      <c r="Y284" s="153"/>
      <c r="Z284" s="153"/>
    </row>
    <row r="285" ht="15.75" customHeight="1">
      <c r="A285" s="153"/>
      <c r="B285" s="153"/>
      <c r="C285" s="153"/>
      <c r="D285" s="153"/>
      <c r="E285" s="153"/>
      <c r="F285" s="153"/>
      <c r="G285" s="153"/>
      <c r="H285" s="153"/>
      <c r="I285" s="153"/>
      <c r="J285" s="153"/>
      <c r="K285" s="153"/>
      <c r="L285" s="153"/>
      <c r="M285" s="153"/>
      <c r="N285" s="153"/>
      <c r="O285" s="153"/>
      <c r="P285" s="153"/>
      <c r="Q285" s="153"/>
      <c r="R285" s="153"/>
      <c r="S285" s="153"/>
      <c r="T285" s="153"/>
      <c r="U285" s="153"/>
      <c r="V285" s="153"/>
      <c r="W285" s="153"/>
      <c r="X285" s="153"/>
      <c r="Y285" s="153"/>
      <c r="Z285" s="153"/>
    </row>
    <row r="286" ht="15.75" customHeight="1">
      <c r="A286" s="153"/>
      <c r="B286" s="153"/>
      <c r="C286" s="153"/>
      <c r="D286" s="153"/>
      <c r="E286" s="153"/>
      <c r="F286" s="153"/>
      <c r="G286" s="153"/>
      <c r="H286" s="153"/>
      <c r="I286" s="153"/>
      <c r="J286" s="153"/>
      <c r="K286" s="153"/>
      <c r="L286" s="153"/>
      <c r="M286" s="153"/>
      <c r="N286" s="153"/>
      <c r="O286" s="153"/>
      <c r="P286" s="153"/>
      <c r="Q286" s="153"/>
      <c r="R286" s="153"/>
      <c r="S286" s="153"/>
      <c r="T286" s="153"/>
      <c r="U286" s="153"/>
      <c r="V286" s="153"/>
      <c r="W286" s="153"/>
      <c r="X286" s="153"/>
      <c r="Y286" s="153"/>
      <c r="Z286" s="153"/>
    </row>
    <row r="287" ht="15.75" customHeight="1">
      <c r="A287" s="153"/>
      <c r="B287" s="153"/>
      <c r="C287" s="153"/>
      <c r="D287" s="153"/>
      <c r="E287" s="153"/>
      <c r="F287" s="153"/>
      <c r="G287" s="153"/>
      <c r="H287" s="153"/>
      <c r="I287" s="153"/>
      <c r="J287" s="153"/>
      <c r="K287" s="153"/>
      <c r="L287" s="153"/>
      <c r="M287" s="153"/>
      <c r="N287" s="153"/>
      <c r="O287" s="153"/>
      <c r="P287" s="153"/>
      <c r="Q287" s="153"/>
      <c r="R287" s="153"/>
      <c r="S287" s="153"/>
      <c r="T287" s="153"/>
      <c r="U287" s="153"/>
      <c r="V287" s="153"/>
      <c r="W287" s="153"/>
      <c r="X287" s="153"/>
      <c r="Y287" s="153"/>
      <c r="Z287" s="153"/>
    </row>
    <row r="288" ht="15.75" customHeight="1">
      <c r="A288" s="153"/>
      <c r="B288" s="153"/>
      <c r="C288" s="153"/>
      <c r="D288" s="153"/>
      <c r="E288" s="153"/>
      <c r="F288" s="153"/>
      <c r="G288" s="153"/>
      <c r="H288" s="153"/>
      <c r="I288" s="153"/>
      <c r="J288" s="153"/>
      <c r="K288" s="153"/>
      <c r="L288" s="153"/>
      <c r="M288" s="153"/>
      <c r="N288" s="153"/>
      <c r="O288" s="153"/>
      <c r="P288" s="153"/>
      <c r="Q288" s="153"/>
      <c r="R288" s="153"/>
      <c r="S288" s="153"/>
      <c r="T288" s="153"/>
      <c r="U288" s="153"/>
      <c r="V288" s="153"/>
      <c r="W288" s="153"/>
      <c r="X288" s="153"/>
      <c r="Y288" s="153"/>
      <c r="Z288" s="153"/>
    </row>
    <row r="289" ht="15.75" customHeight="1">
      <c r="A289" s="153"/>
      <c r="B289" s="153"/>
      <c r="C289" s="153"/>
      <c r="D289" s="153"/>
      <c r="E289" s="153"/>
      <c r="F289" s="153"/>
      <c r="G289" s="153"/>
      <c r="H289" s="153"/>
      <c r="I289" s="153"/>
      <c r="J289" s="153"/>
      <c r="K289" s="153"/>
      <c r="L289" s="153"/>
      <c r="M289" s="153"/>
      <c r="N289" s="153"/>
      <c r="O289" s="153"/>
      <c r="P289" s="153"/>
      <c r="Q289" s="153"/>
      <c r="R289" s="153"/>
      <c r="S289" s="153"/>
      <c r="T289" s="153"/>
      <c r="U289" s="153"/>
      <c r="V289" s="153"/>
      <c r="W289" s="153"/>
      <c r="X289" s="153"/>
      <c r="Y289" s="153"/>
      <c r="Z289" s="153"/>
    </row>
    <row r="290" ht="15.75" customHeight="1">
      <c r="A290" s="153"/>
      <c r="B290" s="153"/>
      <c r="C290" s="153"/>
      <c r="D290" s="153"/>
      <c r="E290" s="153"/>
      <c r="F290" s="153"/>
      <c r="G290" s="153"/>
      <c r="H290" s="153"/>
      <c r="I290" s="153"/>
      <c r="J290" s="153"/>
      <c r="K290" s="153"/>
      <c r="L290" s="153"/>
      <c r="M290" s="153"/>
      <c r="N290" s="153"/>
      <c r="O290" s="153"/>
      <c r="P290" s="153"/>
      <c r="Q290" s="153"/>
      <c r="R290" s="153"/>
      <c r="S290" s="153"/>
      <c r="T290" s="153"/>
      <c r="U290" s="153"/>
      <c r="V290" s="153"/>
      <c r="W290" s="153"/>
      <c r="X290" s="153"/>
      <c r="Y290" s="153"/>
      <c r="Z290" s="153"/>
    </row>
    <row r="291" ht="15.75" customHeight="1">
      <c r="A291" s="153"/>
      <c r="B291" s="153"/>
      <c r="C291" s="153"/>
      <c r="D291" s="153"/>
      <c r="E291" s="153"/>
      <c r="F291" s="153"/>
      <c r="G291" s="153"/>
      <c r="H291" s="153"/>
      <c r="I291" s="153"/>
      <c r="J291" s="153"/>
      <c r="K291" s="153"/>
      <c r="L291" s="153"/>
      <c r="M291" s="153"/>
      <c r="N291" s="153"/>
      <c r="O291" s="153"/>
      <c r="P291" s="153"/>
      <c r="Q291" s="153"/>
      <c r="R291" s="153"/>
      <c r="S291" s="153"/>
      <c r="T291" s="153"/>
      <c r="U291" s="153"/>
      <c r="V291" s="153"/>
      <c r="W291" s="153"/>
      <c r="X291" s="153"/>
      <c r="Y291" s="153"/>
      <c r="Z291" s="153"/>
    </row>
    <row r="292" ht="15.75" customHeight="1">
      <c r="A292" s="153"/>
      <c r="B292" s="153"/>
      <c r="C292" s="153"/>
      <c r="D292" s="153"/>
      <c r="E292" s="153"/>
      <c r="F292" s="153"/>
      <c r="G292" s="153"/>
      <c r="H292" s="153"/>
      <c r="I292" s="153"/>
      <c r="J292" s="153"/>
      <c r="K292" s="153"/>
      <c r="L292" s="153"/>
      <c r="M292" s="153"/>
      <c r="N292" s="153"/>
      <c r="O292" s="153"/>
      <c r="P292" s="153"/>
      <c r="Q292" s="153"/>
      <c r="R292" s="153"/>
      <c r="S292" s="153"/>
      <c r="T292" s="153"/>
      <c r="U292" s="153"/>
      <c r="V292" s="153"/>
      <c r="W292" s="153"/>
      <c r="X292" s="153"/>
      <c r="Y292" s="153"/>
      <c r="Z292" s="153"/>
    </row>
    <row r="293" ht="15.75" customHeight="1">
      <c r="A293" s="153"/>
      <c r="B293" s="153"/>
      <c r="C293" s="153"/>
      <c r="D293" s="153"/>
      <c r="E293" s="153"/>
      <c r="F293" s="153"/>
      <c r="G293" s="153"/>
      <c r="H293" s="153"/>
      <c r="I293" s="153"/>
      <c r="J293" s="153"/>
      <c r="K293" s="153"/>
      <c r="L293" s="153"/>
      <c r="M293" s="153"/>
      <c r="N293" s="153"/>
      <c r="O293" s="153"/>
      <c r="P293" s="153"/>
      <c r="Q293" s="153"/>
      <c r="R293" s="153"/>
      <c r="S293" s="153"/>
      <c r="T293" s="153"/>
      <c r="U293" s="153"/>
      <c r="V293" s="153"/>
      <c r="W293" s="153"/>
      <c r="X293" s="153"/>
      <c r="Y293" s="153"/>
      <c r="Z293" s="153"/>
    </row>
    <row r="294" ht="15.75" customHeight="1">
      <c r="A294" s="153"/>
      <c r="B294" s="153"/>
      <c r="C294" s="153"/>
      <c r="D294" s="153"/>
      <c r="E294" s="153"/>
      <c r="F294" s="153"/>
      <c r="G294" s="153"/>
      <c r="H294" s="153"/>
      <c r="I294" s="153"/>
      <c r="J294" s="153"/>
      <c r="K294" s="153"/>
      <c r="L294" s="153"/>
      <c r="M294" s="153"/>
      <c r="N294" s="153"/>
      <c r="O294" s="153"/>
      <c r="P294" s="153"/>
      <c r="Q294" s="153"/>
      <c r="R294" s="153"/>
      <c r="S294" s="153"/>
      <c r="T294" s="153"/>
      <c r="U294" s="153"/>
      <c r="V294" s="153"/>
      <c r="W294" s="153"/>
      <c r="X294" s="153"/>
      <c r="Y294" s="153"/>
      <c r="Z294" s="153"/>
    </row>
    <row r="295" ht="15.75" customHeight="1">
      <c r="A295" s="153"/>
      <c r="B295" s="153"/>
      <c r="C295" s="153"/>
      <c r="D295" s="153"/>
      <c r="E295" s="153"/>
      <c r="F295" s="153"/>
      <c r="G295" s="153"/>
      <c r="H295" s="153"/>
      <c r="I295" s="153"/>
      <c r="J295" s="153"/>
      <c r="K295" s="153"/>
      <c r="L295" s="153"/>
      <c r="M295" s="153"/>
      <c r="N295" s="153"/>
      <c r="O295" s="153"/>
      <c r="P295" s="153"/>
      <c r="Q295" s="153"/>
      <c r="R295" s="153"/>
      <c r="S295" s="153"/>
      <c r="T295" s="153"/>
      <c r="U295" s="153"/>
      <c r="V295" s="153"/>
      <c r="W295" s="153"/>
      <c r="X295" s="153"/>
      <c r="Y295" s="153"/>
      <c r="Z295" s="153"/>
    </row>
    <row r="296" ht="15.75" customHeight="1">
      <c r="A296" s="153"/>
      <c r="B296" s="153"/>
      <c r="C296" s="153"/>
      <c r="D296" s="153"/>
      <c r="E296" s="153"/>
      <c r="F296" s="153"/>
      <c r="G296" s="153"/>
      <c r="H296" s="153"/>
      <c r="I296" s="153"/>
      <c r="J296" s="153"/>
      <c r="K296" s="153"/>
      <c r="L296" s="153"/>
      <c r="M296" s="153"/>
      <c r="N296" s="153"/>
      <c r="O296" s="153"/>
      <c r="P296" s="153"/>
      <c r="Q296" s="153"/>
      <c r="R296" s="153"/>
      <c r="S296" s="153"/>
      <c r="T296" s="153"/>
      <c r="U296" s="153"/>
      <c r="V296" s="153"/>
      <c r="W296" s="153"/>
      <c r="X296" s="153"/>
      <c r="Y296" s="153"/>
      <c r="Z296" s="153"/>
    </row>
    <row r="297" ht="15.75" customHeight="1">
      <c r="A297" s="153"/>
      <c r="B297" s="153"/>
      <c r="C297" s="153"/>
      <c r="D297" s="153"/>
      <c r="E297" s="153"/>
      <c r="F297" s="153"/>
      <c r="G297" s="153"/>
      <c r="H297" s="153"/>
      <c r="I297" s="153"/>
      <c r="J297" s="153"/>
      <c r="K297" s="153"/>
      <c r="L297" s="153"/>
      <c r="M297" s="153"/>
      <c r="N297" s="153"/>
      <c r="O297" s="153"/>
      <c r="P297" s="153"/>
      <c r="Q297" s="153"/>
      <c r="R297" s="153"/>
      <c r="S297" s="153"/>
      <c r="T297" s="153"/>
      <c r="U297" s="153"/>
      <c r="V297" s="153"/>
      <c r="W297" s="153"/>
      <c r="X297" s="153"/>
      <c r="Y297" s="153"/>
      <c r="Z297" s="153"/>
    </row>
    <row r="298" ht="15.75" customHeight="1">
      <c r="A298" s="153"/>
      <c r="B298" s="153"/>
      <c r="C298" s="153"/>
      <c r="D298" s="153"/>
      <c r="E298" s="153"/>
      <c r="F298" s="153"/>
      <c r="G298" s="153"/>
      <c r="H298" s="153"/>
      <c r="I298" s="153"/>
      <c r="J298" s="153"/>
      <c r="K298" s="153"/>
      <c r="L298" s="153"/>
      <c r="M298" s="153"/>
      <c r="N298" s="153"/>
      <c r="O298" s="153"/>
      <c r="P298" s="153"/>
      <c r="Q298" s="153"/>
      <c r="R298" s="153"/>
      <c r="S298" s="153"/>
      <c r="T298" s="153"/>
      <c r="U298" s="153"/>
      <c r="V298" s="153"/>
      <c r="W298" s="153"/>
      <c r="X298" s="153"/>
      <c r="Y298" s="153"/>
      <c r="Z298" s="153"/>
    </row>
    <row r="299" ht="15.75" customHeight="1">
      <c r="A299" s="153"/>
      <c r="B299" s="153"/>
      <c r="C299" s="153"/>
      <c r="D299" s="153"/>
      <c r="E299" s="153"/>
      <c r="F299" s="153"/>
      <c r="G299" s="153"/>
      <c r="H299" s="153"/>
      <c r="I299" s="153"/>
      <c r="J299" s="153"/>
      <c r="K299" s="153"/>
      <c r="L299" s="153"/>
      <c r="M299" s="153"/>
      <c r="N299" s="153"/>
      <c r="O299" s="153"/>
      <c r="P299" s="153"/>
      <c r="Q299" s="153"/>
      <c r="R299" s="153"/>
      <c r="S299" s="153"/>
      <c r="T299" s="153"/>
      <c r="U299" s="153"/>
      <c r="V299" s="153"/>
      <c r="W299" s="153"/>
      <c r="X299" s="153"/>
      <c r="Y299" s="153"/>
      <c r="Z299" s="153"/>
    </row>
    <row r="300" ht="15.75" customHeight="1">
      <c r="A300" s="153"/>
      <c r="B300" s="153"/>
      <c r="C300" s="153"/>
      <c r="D300" s="153"/>
      <c r="E300" s="153"/>
      <c r="F300" s="153"/>
      <c r="G300" s="153"/>
      <c r="H300" s="153"/>
      <c r="I300" s="153"/>
      <c r="J300" s="153"/>
      <c r="K300" s="153"/>
      <c r="L300" s="153"/>
      <c r="M300" s="153"/>
      <c r="N300" s="153"/>
      <c r="O300" s="153"/>
      <c r="P300" s="153"/>
      <c r="Q300" s="153"/>
      <c r="R300" s="153"/>
      <c r="S300" s="153"/>
      <c r="T300" s="153"/>
      <c r="U300" s="153"/>
      <c r="V300" s="153"/>
      <c r="W300" s="153"/>
      <c r="X300" s="153"/>
      <c r="Y300" s="153"/>
      <c r="Z300" s="153"/>
    </row>
    <row r="301" ht="15.75" customHeight="1">
      <c r="A301" s="153"/>
      <c r="B301" s="153"/>
      <c r="C301" s="153"/>
      <c r="D301" s="153"/>
      <c r="E301" s="153"/>
      <c r="F301" s="153"/>
      <c r="G301" s="153"/>
      <c r="H301" s="153"/>
      <c r="I301" s="153"/>
      <c r="J301" s="153"/>
      <c r="K301" s="153"/>
      <c r="L301" s="153"/>
      <c r="M301" s="153"/>
      <c r="N301" s="153"/>
      <c r="O301" s="153"/>
      <c r="P301" s="153"/>
      <c r="Q301" s="153"/>
      <c r="R301" s="153"/>
      <c r="S301" s="153"/>
      <c r="T301" s="153"/>
      <c r="U301" s="153"/>
      <c r="V301" s="153"/>
      <c r="W301" s="153"/>
      <c r="X301" s="153"/>
      <c r="Y301" s="153"/>
      <c r="Z301" s="153"/>
    </row>
    <row r="302" ht="15.75" customHeight="1">
      <c r="A302" s="153"/>
      <c r="B302" s="153"/>
      <c r="C302" s="153"/>
      <c r="D302" s="153"/>
      <c r="E302" s="153"/>
      <c r="F302" s="153"/>
      <c r="G302" s="153"/>
      <c r="H302" s="153"/>
      <c r="I302" s="153"/>
      <c r="J302" s="153"/>
      <c r="K302" s="153"/>
      <c r="L302" s="153"/>
      <c r="M302" s="153"/>
      <c r="N302" s="153"/>
      <c r="O302" s="153"/>
      <c r="P302" s="153"/>
      <c r="Q302" s="153"/>
      <c r="R302" s="153"/>
      <c r="S302" s="153"/>
      <c r="T302" s="153"/>
      <c r="U302" s="153"/>
      <c r="V302" s="153"/>
      <c r="W302" s="153"/>
      <c r="X302" s="153"/>
      <c r="Y302" s="153"/>
      <c r="Z302" s="153"/>
    </row>
    <row r="303" ht="15.75" customHeight="1">
      <c r="A303" s="153"/>
      <c r="B303" s="153"/>
      <c r="C303" s="153"/>
      <c r="D303" s="153"/>
      <c r="E303" s="153"/>
      <c r="F303" s="153"/>
      <c r="G303" s="153"/>
      <c r="H303" s="153"/>
      <c r="I303" s="153"/>
      <c r="J303" s="153"/>
      <c r="K303" s="153"/>
      <c r="L303" s="153"/>
      <c r="M303" s="153"/>
      <c r="N303" s="153"/>
      <c r="O303" s="153"/>
      <c r="P303" s="153"/>
      <c r="Q303" s="153"/>
      <c r="R303" s="153"/>
      <c r="S303" s="153"/>
      <c r="T303" s="153"/>
      <c r="U303" s="153"/>
      <c r="V303" s="153"/>
      <c r="W303" s="153"/>
      <c r="X303" s="153"/>
      <c r="Y303" s="153"/>
      <c r="Z303" s="153"/>
    </row>
    <row r="304" ht="15.75" customHeight="1">
      <c r="A304" s="153"/>
      <c r="B304" s="153"/>
      <c r="C304" s="153"/>
      <c r="D304" s="153"/>
      <c r="E304" s="153"/>
      <c r="F304" s="153"/>
      <c r="G304" s="153"/>
      <c r="H304" s="153"/>
      <c r="I304" s="153"/>
      <c r="J304" s="153"/>
      <c r="K304" s="153"/>
      <c r="L304" s="153"/>
      <c r="M304" s="153"/>
      <c r="N304" s="153"/>
      <c r="O304" s="153"/>
      <c r="P304" s="153"/>
      <c r="Q304" s="153"/>
      <c r="R304" s="153"/>
      <c r="S304" s="153"/>
      <c r="T304" s="153"/>
      <c r="U304" s="153"/>
      <c r="V304" s="153"/>
      <c r="W304" s="153"/>
      <c r="X304" s="153"/>
      <c r="Y304" s="153"/>
      <c r="Z304" s="153"/>
    </row>
    <row r="305" ht="15.75" customHeight="1">
      <c r="A305" s="153"/>
      <c r="B305" s="153"/>
      <c r="C305" s="153"/>
      <c r="D305" s="153"/>
      <c r="E305" s="153"/>
      <c r="F305" s="153"/>
      <c r="G305" s="153"/>
      <c r="H305" s="153"/>
      <c r="I305" s="153"/>
      <c r="J305" s="153"/>
      <c r="K305" s="153"/>
      <c r="L305" s="153"/>
      <c r="M305" s="153"/>
      <c r="N305" s="153"/>
      <c r="O305" s="153"/>
      <c r="P305" s="153"/>
      <c r="Q305" s="153"/>
      <c r="R305" s="153"/>
      <c r="S305" s="153"/>
      <c r="T305" s="153"/>
      <c r="U305" s="153"/>
      <c r="V305" s="153"/>
      <c r="W305" s="153"/>
      <c r="X305" s="153"/>
      <c r="Y305" s="153"/>
      <c r="Z305" s="153"/>
    </row>
    <row r="306" ht="15.75" customHeight="1">
      <c r="A306" s="153"/>
      <c r="B306" s="153"/>
      <c r="C306" s="153"/>
      <c r="D306" s="153"/>
      <c r="E306" s="153"/>
      <c r="F306" s="153"/>
      <c r="G306" s="153"/>
      <c r="H306" s="153"/>
      <c r="I306" s="153"/>
      <c r="J306" s="153"/>
      <c r="K306" s="153"/>
      <c r="L306" s="153"/>
      <c r="M306" s="153"/>
      <c r="N306" s="153"/>
      <c r="O306" s="153"/>
      <c r="P306" s="153"/>
      <c r="Q306" s="153"/>
      <c r="R306" s="153"/>
      <c r="S306" s="153"/>
      <c r="T306" s="153"/>
      <c r="U306" s="153"/>
      <c r="V306" s="153"/>
      <c r="W306" s="153"/>
      <c r="X306" s="153"/>
      <c r="Y306" s="153"/>
      <c r="Z306" s="153"/>
    </row>
    <row r="307" ht="15.75" customHeight="1">
      <c r="A307" s="153"/>
      <c r="B307" s="153"/>
      <c r="C307" s="153"/>
      <c r="D307" s="153"/>
      <c r="E307" s="153"/>
      <c r="F307" s="153"/>
      <c r="G307" s="153"/>
      <c r="H307" s="153"/>
      <c r="I307" s="153"/>
      <c r="J307" s="153"/>
      <c r="K307" s="153"/>
      <c r="L307" s="153"/>
      <c r="M307" s="153"/>
      <c r="N307" s="153"/>
      <c r="O307" s="153"/>
      <c r="P307" s="153"/>
      <c r="Q307" s="153"/>
      <c r="R307" s="153"/>
      <c r="S307" s="153"/>
      <c r="T307" s="153"/>
      <c r="U307" s="153"/>
      <c r="V307" s="153"/>
      <c r="W307" s="153"/>
      <c r="X307" s="153"/>
      <c r="Y307" s="153"/>
      <c r="Z307" s="153"/>
    </row>
    <row r="308" ht="15.75" customHeight="1">
      <c r="A308" s="153"/>
      <c r="B308" s="153"/>
      <c r="C308" s="153"/>
      <c r="D308" s="153"/>
      <c r="E308" s="153"/>
      <c r="F308" s="153"/>
      <c r="G308" s="153"/>
      <c r="H308" s="153"/>
      <c r="I308" s="153"/>
      <c r="J308" s="153"/>
      <c r="K308" s="153"/>
      <c r="L308" s="153"/>
      <c r="M308" s="153"/>
      <c r="N308" s="153"/>
      <c r="O308" s="153"/>
      <c r="P308" s="153"/>
      <c r="Q308" s="153"/>
      <c r="R308" s="153"/>
      <c r="S308" s="153"/>
      <c r="T308" s="153"/>
      <c r="U308" s="153"/>
      <c r="V308" s="153"/>
      <c r="W308" s="153"/>
      <c r="X308" s="153"/>
      <c r="Y308" s="153"/>
      <c r="Z308" s="153"/>
    </row>
    <row r="309" ht="15.75" customHeight="1">
      <c r="A309" s="153"/>
      <c r="B309" s="153"/>
      <c r="C309" s="153"/>
      <c r="D309" s="153"/>
      <c r="E309" s="153"/>
      <c r="F309" s="153"/>
      <c r="G309" s="153"/>
      <c r="H309" s="153"/>
      <c r="I309" s="153"/>
      <c r="J309" s="153"/>
      <c r="K309" s="153"/>
      <c r="L309" s="153"/>
      <c r="M309" s="153"/>
      <c r="N309" s="153"/>
      <c r="O309" s="153"/>
      <c r="P309" s="153"/>
      <c r="Q309" s="153"/>
      <c r="R309" s="153"/>
      <c r="S309" s="153"/>
      <c r="T309" s="153"/>
      <c r="U309" s="153"/>
      <c r="V309" s="153"/>
      <c r="W309" s="153"/>
      <c r="X309" s="153"/>
      <c r="Y309" s="153"/>
      <c r="Z309" s="153"/>
    </row>
    <row r="310" ht="15.75" customHeight="1">
      <c r="A310" s="153"/>
      <c r="B310" s="153"/>
      <c r="C310" s="153"/>
      <c r="D310" s="153"/>
      <c r="E310" s="153"/>
      <c r="F310" s="153"/>
      <c r="G310" s="153"/>
      <c r="H310" s="153"/>
      <c r="I310" s="153"/>
      <c r="J310" s="153"/>
      <c r="K310" s="153"/>
      <c r="L310" s="153"/>
      <c r="M310" s="153"/>
      <c r="N310" s="153"/>
      <c r="O310" s="153"/>
      <c r="P310" s="153"/>
      <c r="Q310" s="153"/>
      <c r="R310" s="153"/>
      <c r="S310" s="153"/>
      <c r="T310" s="153"/>
      <c r="U310" s="153"/>
      <c r="V310" s="153"/>
      <c r="W310" s="153"/>
      <c r="X310" s="153"/>
      <c r="Y310" s="153"/>
      <c r="Z310" s="153"/>
    </row>
    <row r="311" ht="15.75" customHeight="1">
      <c r="A311" s="153"/>
      <c r="B311" s="153"/>
      <c r="C311" s="153"/>
      <c r="D311" s="153"/>
      <c r="E311" s="153"/>
      <c r="F311" s="153"/>
      <c r="G311" s="153"/>
      <c r="H311" s="153"/>
      <c r="I311" s="153"/>
      <c r="J311" s="153"/>
      <c r="K311" s="153"/>
      <c r="L311" s="153"/>
      <c r="M311" s="153"/>
      <c r="N311" s="153"/>
      <c r="O311" s="153"/>
      <c r="P311" s="153"/>
      <c r="Q311" s="153"/>
      <c r="R311" s="153"/>
      <c r="S311" s="153"/>
      <c r="T311" s="153"/>
      <c r="U311" s="153"/>
      <c r="V311" s="153"/>
      <c r="W311" s="153"/>
      <c r="X311" s="153"/>
      <c r="Y311" s="153"/>
      <c r="Z311" s="153"/>
    </row>
    <row r="312" ht="15.75" customHeight="1">
      <c r="A312" s="153"/>
      <c r="B312" s="153"/>
      <c r="C312" s="153"/>
      <c r="D312" s="153"/>
      <c r="E312" s="153"/>
      <c r="F312" s="153"/>
      <c r="G312" s="153"/>
      <c r="H312" s="153"/>
      <c r="I312" s="153"/>
      <c r="J312" s="153"/>
      <c r="K312" s="153"/>
      <c r="L312" s="153"/>
      <c r="M312" s="153"/>
      <c r="N312" s="153"/>
      <c r="O312" s="153"/>
      <c r="P312" s="153"/>
      <c r="Q312" s="153"/>
      <c r="R312" s="153"/>
      <c r="S312" s="153"/>
      <c r="T312" s="153"/>
      <c r="U312" s="153"/>
      <c r="V312" s="153"/>
      <c r="W312" s="153"/>
      <c r="X312" s="153"/>
      <c r="Y312" s="153"/>
      <c r="Z312" s="153"/>
    </row>
    <row r="313" ht="15.75" customHeight="1">
      <c r="A313" s="153"/>
      <c r="B313" s="153"/>
      <c r="C313" s="153"/>
      <c r="D313" s="153"/>
      <c r="E313" s="153"/>
      <c r="F313" s="153"/>
      <c r="G313" s="153"/>
      <c r="H313" s="153"/>
      <c r="I313" s="153"/>
      <c r="J313" s="153"/>
      <c r="K313" s="153"/>
      <c r="L313" s="153"/>
      <c r="M313" s="153"/>
      <c r="N313" s="153"/>
      <c r="O313" s="153"/>
      <c r="P313" s="153"/>
      <c r="Q313" s="153"/>
      <c r="R313" s="153"/>
      <c r="S313" s="153"/>
      <c r="T313" s="153"/>
      <c r="U313" s="153"/>
      <c r="V313" s="153"/>
      <c r="W313" s="153"/>
      <c r="X313" s="153"/>
      <c r="Y313" s="153"/>
      <c r="Z313" s="153"/>
    </row>
    <row r="314" ht="15.75" customHeight="1">
      <c r="A314" s="153"/>
      <c r="B314" s="153"/>
      <c r="C314" s="153"/>
      <c r="D314" s="153"/>
      <c r="E314" s="153"/>
      <c r="F314" s="153"/>
      <c r="G314" s="153"/>
      <c r="H314" s="153"/>
      <c r="I314" s="153"/>
      <c r="J314" s="153"/>
      <c r="K314" s="153"/>
      <c r="L314" s="153"/>
      <c r="M314" s="153"/>
      <c r="N314" s="153"/>
      <c r="O314" s="153"/>
      <c r="P314" s="153"/>
      <c r="Q314" s="153"/>
      <c r="R314" s="153"/>
      <c r="S314" s="153"/>
      <c r="T314" s="153"/>
      <c r="U314" s="153"/>
      <c r="V314" s="153"/>
      <c r="W314" s="153"/>
      <c r="X314" s="153"/>
      <c r="Y314" s="153"/>
      <c r="Z314" s="153"/>
    </row>
    <row r="315" ht="15.75" customHeight="1">
      <c r="A315" s="153"/>
      <c r="B315" s="153"/>
      <c r="C315" s="153"/>
      <c r="D315" s="153"/>
      <c r="E315" s="153"/>
      <c r="F315" s="153"/>
      <c r="G315" s="153"/>
      <c r="H315" s="153"/>
      <c r="I315" s="153"/>
      <c r="J315" s="153"/>
      <c r="K315" s="153"/>
      <c r="L315" s="153"/>
      <c r="M315" s="153"/>
      <c r="N315" s="153"/>
      <c r="O315" s="153"/>
      <c r="P315" s="153"/>
      <c r="Q315" s="153"/>
      <c r="R315" s="153"/>
      <c r="S315" s="153"/>
      <c r="T315" s="153"/>
      <c r="U315" s="153"/>
      <c r="V315" s="153"/>
      <c r="W315" s="153"/>
      <c r="X315" s="153"/>
      <c r="Y315" s="153"/>
      <c r="Z315" s="153"/>
    </row>
    <row r="316" ht="15.75" customHeight="1">
      <c r="A316" s="153"/>
      <c r="B316" s="153"/>
      <c r="C316" s="153"/>
      <c r="D316" s="153"/>
      <c r="E316" s="153"/>
      <c r="F316" s="153"/>
      <c r="G316" s="153"/>
      <c r="H316" s="153"/>
      <c r="I316" s="153"/>
      <c r="J316" s="153"/>
      <c r="K316" s="153"/>
      <c r="L316" s="153"/>
      <c r="M316" s="153"/>
      <c r="N316" s="153"/>
      <c r="O316" s="153"/>
      <c r="P316" s="153"/>
      <c r="Q316" s="153"/>
      <c r="R316" s="153"/>
      <c r="S316" s="153"/>
      <c r="T316" s="153"/>
      <c r="U316" s="153"/>
      <c r="V316" s="153"/>
      <c r="W316" s="153"/>
      <c r="X316" s="153"/>
      <c r="Y316" s="153"/>
      <c r="Z316" s="153"/>
    </row>
    <row r="317" ht="15.75" customHeight="1">
      <c r="A317" s="153"/>
      <c r="B317" s="153"/>
      <c r="C317" s="153"/>
      <c r="D317" s="153"/>
      <c r="E317" s="153"/>
      <c r="F317" s="153"/>
      <c r="G317" s="153"/>
      <c r="H317" s="153"/>
      <c r="I317" s="153"/>
      <c r="J317" s="153"/>
      <c r="K317" s="153"/>
      <c r="L317" s="153"/>
      <c r="M317" s="153"/>
      <c r="N317" s="153"/>
      <c r="O317" s="153"/>
      <c r="P317" s="153"/>
      <c r="Q317" s="153"/>
      <c r="R317" s="153"/>
      <c r="S317" s="153"/>
      <c r="T317" s="153"/>
      <c r="U317" s="153"/>
      <c r="V317" s="153"/>
      <c r="W317" s="153"/>
      <c r="X317" s="153"/>
      <c r="Y317" s="153"/>
      <c r="Z317" s="153"/>
    </row>
    <row r="318" ht="15.75" customHeight="1">
      <c r="A318" s="153"/>
      <c r="B318" s="153"/>
      <c r="C318" s="153"/>
      <c r="D318" s="153"/>
      <c r="E318" s="153"/>
      <c r="F318" s="153"/>
      <c r="G318" s="153"/>
      <c r="H318" s="153"/>
      <c r="I318" s="153"/>
      <c r="J318" s="153"/>
      <c r="K318" s="153"/>
      <c r="L318" s="153"/>
      <c r="M318" s="153"/>
      <c r="N318" s="153"/>
      <c r="O318" s="153"/>
      <c r="P318" s="153"/>
      <c r="Q318" s="153"/>
      <c r="R318" s="153"/>
      <c r="S318" s="153"/>
      <c r="T318" s="153"/>
      <c r="U318" s="153"/>
      <c r="V318" s="153"/>
      <c r="W318" s="153"/>
      <c r="X318" s="153"/>
      <c r="Y318" s="153"/>
      <c r="Z318" s="153"/>
    </row>
    <row r="319" ht="15.75" customHeight="1">
      <c r="A319" s="153"/>
      <c r="B319" s="153"/>
      <c r="C319" s="153"/>
      <c r="D319" s="153"/>
      <c r="E319" s="153"/>
      <c r="F319" s="153"/>
      <c r="G319" s="153"/>
      <c r="H319" s="153"/>
      <c r="I319" s="153"/>
      <c r="J319" s="153"/>
      <c r="K319" s="153"/>
      <c r="L319" s="153"/>
      <c r="M319" s="153"/>
      <c r="N319" s="153"/>
      <c r="O319" s="153"/>
      <c r="P319" s="153"/>
      <c r="Q319" s="153"/>
      <c r="R319" s="153"/>
      <c r="S319" s="153"/>
      <c r="T319" s="153"/>
      <c r="U319" s="153"/>
      <c r="V319" s="153"/>
      <c r="W319" s="153"/>
      <c r="X319" s="153"/>
      <c r="Y319" s="153"/>
      <c r="Z319" s="153"/>
    </row>
    <row r="320" ht="15.75" customHeight="1">
      <c r="A320" s="153"/>
      <c r="B320" s="153"/>
      <c r="C320" s="153"/>
      <c r="D320" s="153"/>
      <c r="E320" s="153"/>
      <c r="F320" s="153"/>
      <c r="G320" s="153"/>
      <c r="H320" s="153"/>
      <c r="I320" s="153"/>
      <c r="J320" s="153"/>
      <c r="K320" s="153"/>
      <c r="L320" s="153"/>
      <c r="M320" s="153"/>
      <c r="N320" s="153"/>
      <c r="O320" s="153"/>
      <c r="P320" s="153"/>
      <c r="Q320" s="153"/>
      <c r="R320" s="153"/>
      <c r="S320" s="153"/>
      <c r="T320" s="153"/>
      <c r="U320" s="153"/>
      <c r="V320" s="153"/>
      <c r="W320" s="153"/>
      <c r="X320" s="153"/>
      <c r="Y320" s="153"/>
      <c r="Z320" s="153"/>
    </row>
    <row r="321" ht="15.75" customHeight="1">
      <c r="A321" s="153"/>
      <c r="B321" s="153"/>
      <c r="C321" s="153"/>
      <c r="D321" s="153"/>
      <c r="E321" s="153"/>
      <c r="F321" s="153"/>
      <c r="G321" s="153"/>
      <c r="H321" s="153"/>
      <c r="I321" s="153"/>
      <c r="J321" s="153"/>
      <c r="K321" s="153"/>
      <c r="L321" s="153"/>
      <c r="M321" s="153"/>
      <c r="N321" s="153"/>
      <c r="O321" s="153"/>
      <c r="P321" s="153"/>
      <c r="Q321" s="153"/>
      <c r="R321" s="153"/>
      <c r="S321" s="153"/>
      <c r="T321" s="153"/>
      <c r="U321" s="153"/>
      <c r="V321" s="153"/>
      <c r="W321" s="153"/>
      <c r="X321" s="153"/>
      <c r="Y321" s="153"/>
      <c r="Z321" s="153"/>
    </row>
    <row r="322" ht="15.75" customHeight="1">
      <c r="A322" s="153"/>
      <c r="B322" s="153"/>
      <c r="C322" s="153"/>
      <c r="D322" s="153"/>
      <c r="E322" s="153"/>
      <c r="F322" s="153"/>
      <c r="G322" s="153"/>
      <c r="H322" s="153"/>
      <c r="I322" s="153"/>
      <c r="J322" s="153"/>
      <c r="K322" s="153"/>
      <c r="L322" s="153"/>
      <c r="M322" s="153"/>
      <c r="N322" s="153"/>
      <c r="O322" s="153"/>
      <c r="P322" s="153"/>
      <c r="Q322" s="153"/>
      <c r="R322" s="153"/>
      <c r="S322" s="153"/>
      <c r="T322" s="153"/>
      <c r="U322" s="153"/>
      <c r="V322" s="153"/>
      <c r="W322" s="153"/>
      <c r="X322" s="153"/>
      <c r="Y322" s="153"/>
      <c r="Z322" s="153"/>
    </row>
    <row r="323" ht="15.75" customHeight="1">
      <c r="A323" s="153"/>
      <c r="B323" s="153"/>
      <c r="C323" s="153"/>
      <c r="D323" s="153"/>
      <c r="E323" s="153"/>
      <c r="F323" s="153"/>
      <c r="G323" s="153"/>
      <c r="H323" s="153"/>
      <c r="I323" s="153"/>
      <c r="J323" s="153"/>
      <c r="K323" s="153"/>
      <c r="L323" s="153"/>
      <c r="M323" s="153"/>
      <c r="N323" s="153"/>
      <c r="O323" s="153"/>
      <c r="P323" s="153"/>
      <c r="Q323" s="153"/>
      <c r="R323" s="153"/>
      <c r="S323" s="153"/>
      <c r="T323" s="153"/>
      <c r="U323" s="153"/>
      <c r="V323" s="153"/>
      <c r="W323" s="153"/>
      <c r="X323" s="153"/>
      <c r="Y323" s="153"/>
      <c r="Z323" s="153"/>
    </row>
    <row r="324" ht="15.75" customHeight="1">
      <c r="A324" s="153"/>
      <c r="B324" s="153"/>
      <c r="C324" s="153"/>
      <c r="D324" s="153"/>
      <c r="E324" s="153"/>
      <c r="F324" s="153"/>
      <c r="G324" s="153"/>
      <c r="H324" s="153"/>
      <c r="I324" s="153"/>
      <c r="J324" s="153"/>
      <c r="K324" s="153"/>
      <c r="L324" s="153"/>
      <c r="M324" s="153"/>
      <c r="N324" s="153"/>
      <c r="O324" s="153"/>
      <c r="P324" s="153"/>
      <c r="Q324" s="153"/>
      <c r="R324" s="153"/>
      <c r="S324" s="153"/>
      <c r="T324" s="153"/>
      <c r="U324" s="153"/>
      <c r="V324" s="153"/>
      <c r="W324" s="153"/>
      <c r="X324" s="153"/>
      <c r="Y324" s="153"/>
      <c r="Z324" s="153"/>
    </row>
    <row r="325" ht="15.75" customHeight="1">
      <c r="A325" s="153"/>
      <c r="B325" s="153"/>
      <c r="C325" s="153"/>
      <c r="D325" s="153"/>
      <c r="E325" s="153"/>
      <c r="F325" s="153"/>
      <c r="G325" s="153"/>
      <c r="H325" s="153"/>
      <c r="I325" s="153"/>
      <c r="J325" s="153"/>
      <c r="K325" s="153"/>
      <c r="L325" s="153"/>
      <c r="M325" s="153"/>
      <c r="N325" s="153"/>
      <c r="O325" s="153"/>
      <c r="P325" s="153"/>
      <c r="Q325" s="153"/>
      <c r="R325" s="153"/>
      <c r="S325" s="153"/>
      <c r="T325" s="153"/>
      <c r="U325" s="153"/>
      <c r="V325" s="153"/>
      <c r="W325" s="153"/>
      <c r="X325" s="153"/>
      <c r="Y325" s="153"/>
      <c r="Z325" s="153"/>
    </row>
    <row r="326" ht="15.75" customHeight="1">
      <c r="A326" s="153"/>
      <c r="B326" s="153"/>
      <c r="C326" s="153"/>
      <c r="D326" s="153"/>
      <c r="E326" s="153"/>
      <c r="F326" s="153"/>
      <c r="G326" s="153"/>
      <c r="H326" s="153"/>
      <c r="I326" s="153"/>
      <c r="J326" s="153"/>
      <c r="K326" s="153"/>
      <c r="L326" s="153"/>
      <c r="M326" s="153"/>
      <c r="N326" s="153"/>
      <c r="O326" s="153"/>
      <c r="P326" s="153"/>
      <c r="Q326" s="153"/>
      <c r="R326" s="153"/>
      <c r="S326" s="153"/>
      <c r="T326" s="153"/>
      <c r="U326" s="153"/>
      <c r="V326" s="153"/>
      <c r="W326" s="153"/>
      <c r="X326" s="153"/>
      <c r="Y326" s="153"/>
      <c r="Z326" s="153"/>
    </row>
    <row r="327" ht="15.75" customHeight="1">
      <c r="A327" s="153"/>
      <c r="B327" s="153"/>
      <c r="C327" s="153"/>
      <c r="D327" s="153"/>
      <c r="E327" s="153"/>
      <c r="F327" s="153"/>
      <c r="G327" s="153"/>
      <c r="H327" s="153"/>
      <c r="I327" s="153"/>
      <c r="J327" s="153"/>
      <c r="K327" s="153"/>
      <c r="L327" s="153"/>
      <c r="M327" s="153"/>
      <c r="N327" s="153"/>
      <c r="O327" s="153"/>
      <c r="P327" s="153"/>
      <c r="Q327" s="153"/>
      <c r="R327" s="153"/>
      <c r="S327" s="153"/>
      <c r="T327" s="153"/>
      <c r="U327" s="153"/>
      <c r="V327" s="153"/>
      <c r="W327" s="153"/>
      <c r="X327" s="153"/>
      <c r="Y327" s="153"/>
      <c r="Z327" s="153"/>
    </row>
    <row r="328" ht="15.75" customHeight="1">
      <c r="A328" s="153"/>
      <c r="B328" s="153"/>
      <c r="C328" s="153"/>
      <c r="D328" s="153"/>
      <c r="E328" s="153"/>
      <c r="F328" s="153"/>
      <c r="G328" s="153"/>
      <c r="H328" s="153"/>
      <c r="I328" s="153"/>
      <c r="J328" s="153"/>
      <c r="K328" s="153"/>
      <c r="L328" s="153"/>
      <c r="M328" s="153"/>
      <c r="N328" s="153"/>
      <c r="O328" s="153"/>
      <c r="P328" s="153"/>
      <c r="Q328" s="153"/>
      <c r="R328" s="153"/>
      <c r="S328" s="153"/>
      <c r="T328" s="153"/>
      <c r="U328" s="153"/>
      <c r="V328" s="153"/>
      <c r="W328" s="153"/>
      <c r="X328" s="153"/>
      <c r="Y328" s="153"/>
      <c r="Z328" s="153"/>
    </row>
    <row r="329" ht="15.75" customHeight="1">
      <c r="A329" s="153"/>
      <c r="B329" s="153"/>
      <c r="C329" s="153"/>
      <c r="D329" s="153"/>
      <c r="E329" s="153"/>
      <c r="F329" s="153"/>
      <c r="G329" s="153"/>
      <c r="H329" s="153"/>
      <c r="I329" s="153"/>
      <c r="J329" s="153"/>
      <c r="K329" s="153"/>
      <c r="L329" s="153"/>
      <c r="M329" s="153"/>
      <c r="N329" s="153"/>
      <c r="O329" s="153"/>
      <c r="P329" s="153"/>
      <c r="Q329" s="153"/>
      <c r="R329" s="153"/>
      <c r="S329" s="153"/>
      <c r="T329" s="153"/>
      <c r="U329" s="153"/>
      <c r="V329" s="153"/>
      <c r="W329" s="153"/>
      <c r="X329" s="153"/>
      <c r="Y329" s="153"/>
      <c r="Z329" s="153"/>
    </row>
    <row r="330" ht="15.75" customHeight="1">
      <c r="A330" s="153"/>
      <c r="B330" s="153"/>
      <c r="C330" s="153"/>
      <c r="D330" s="153"/>
      <c r="E330" s="153"/>
      <c r="F330" s="153"/>
      <c r="G330" s="153"/>
      <c r="H330" s="153"/>
      <c r="I330" s="153"/>
      <c r="J330" s="153"/>
      <c r="K330" s="153"/>
      <c r="L330" s="153"/>
      <c r="M330" s="153"/>
      <c r="N330" s="153"/>
      <c r="O330" s="153"/>
      <c r="P330" s="153"/>
      <c r="Q330" s="153"/>
      <c r="R330" s="153"/>
      <c r="S330" s="153"/>
      <c r="T330" s="153"/>
      <c r="U330" s="153"/>
      <c r="V330" s="153"/>
      <c r="W330" s="153"/>
      <c r="X330" s="153"/>
      <c r="Y330" s="153"/>
      <c r="Z330" s="153"/>
    </row>
    <row r="331" ht="15.75" customHeight="1">
      <c r="A331" s="153"/>
      <c r="B331" s="153"/>
      <c r="C331" s="153"/>
      <c r="D331" s="153"/>
      <c r="E331" s="153"/>
      <c r="F331" s="153"/>
      <c r="G331" s="153"/>
      <c r="H331" s="153"/>
      <c r="I331" s="153"/>
      <c r="J331" s="153"/>
      <c r="K331" s="153"/>
      <c r="L331" s="153"/>
      <c r="M331" s="153"/>
      <c r="N331" s="153"/>
      <c r="O331" s="153"/>
      <c r="P331" s="153"/>
      <c r="Q331" s="153"/>
      <c r="R331" s="153"/>
      <c r="S331" s="153"/>
      <c r="T331" s="153"/>
      <c r="U331" s="153"/>
      <c r="V331" s="153"/>
      <c r="W331" s="153"/>
      <c r="X331" s="153"/>
      <c r="Y331" s="153"/>
      <c r="Z331" s="153"/>
    </row>
    <row r="332" ht="15.75" customHeight="1">
      <c r="A332" s="153"/>
      <c r="B332" s="153"/>
      <c r="C332" s="153"/>
      <c r="D332" s="153"/>
      <c r="E332" s="153"/>
      <c r="F332" s="153"/>
      <c r="G332" s="153"/>
      <c r="H332" s="153"/>
      <c r="I332" s="153"/>
      <c r="J332" s="153"/>
      <c r="K332" s="153"/>
      <c r="L332" s="153"/>
      <c r="M332" s="153"/>
      <c r="N332" s="153"/>
      <c r="O332" s="153"/>
      <c r="P332" s="153"/>
      <c r="Q332" s="153"/>
      <c r="R332" s="153"/>
      <c r="S332" s="153"/>
      <c r="T332" s="153"/>
      <c r="U332" s="153"/>
      <c r="V332" s="153"/>
      <c r="W332" s="153"/>
      <c r="X332" s="153"/>
      <c r="Y332" s="153"/>
      <c r="Z332" s="153"/>
    </row>
    <row r="333" ht="15.75" customHeight="1">
      <c r="A333" s="153"/>
      <c r="B333" s="153"/>
      <c r="C333" s="153"/>
      <c r="D333" s="153"/>
      <c r="E333" s="153"/>
      <c r="F333" s="153"/>
      <c r="G333" s="153"/>
      <c r="H333" s="153"/>
      <c r="I333" s="153"/>
      <c r="J333" s="153"/>
      <c r="K333" s="153"/>
      <c r="L333" s="153"/>
      <c r="M333" s="153"/>
      <c r="N333" s="153"/>
      <c r="O333" s="153"/>
      <c r="P333" s="153"/>
      <c r="Q333" s="153"/>
      <c r="R333" s="153"/>
      <c r="S333" s="153"/>
      <c r="T333" s="153"/>
      <c r="U333" s="153"/>
      <c r="V333" s="153"/>
      <c r="W333" s="153"/>
      <c r="X333" s="153"/>
      <c r="Y333" s="153"/>
      <c r="Z333" s="153"/>
    </row>
    <row r="334" ht="15.75" customHeight="1">
      <c r="A334" s="153"/>
      <c r="B334" s="153"/>
      <c r="C334" s="153"/>
      <c r="D334" s="153"/>
      <c r="E334" s="153"/>
      <c r="F334" s="153"/>
      <c r="G334" s="153"/>
      <c r="H334" s="153"/>
      <c r="I334" s="153"/>
      <c r="J334" s="153"/>
      <c r="K334" s="153"/>
      <c r="L334" s="153"/>
      <c r="M334" s="153"/>
      <c r="N334" s="153"/>
      <c r="O334" s="153"/>
      <c r="P334" s="153"/>
      <c r="Q334" s="153"/>
      <c r="R334" s="153"/>
      <c r="S334" s="153"/>
      <c r="T334" s="153"/>
      <c r="U334" s="153"/>
      <c r="V334" s="153"/>
      <c r="W334" s="153"/>
      <c r="X334" s="153"/>
      <c r="Y334" s="153"/>
      <c r="Z334" s="153"/>
    </row>
    <row r="335" ht="15.75" customHeight="1">
      <c r="A335" s="153"/>
      <c r="B335" s="153"/>
      <c r="C335" s="153"/>
      <c r="D335" s="153"/>
      <c r="E335" s="153"/>
      <c r="F335" s="153"/>
      <c r="G335" s="153"/>
      <c r="H335" s="153"/>
      <c r="I335" s="153"/>
      <c r="J335" s="153"/>
      <c r="K335" s="153"/>
      <c r="L335" s="153"/>
      <c r="M335" s="153"/>
      <c r="N335" s="153"/>
      <c r="O335" s="153"/>
      <c r="P335" s="153"/>
      <c r="Q335" s="153"/>
      <c r="R335" s="153"/>
      <c r="S335" s="153"/>
      <c r="T335" s="153"/>
      <c r="U335" s="153"/>
      <c r="V335" s="153"/>
      <c r="W335" s="153"/>
      <c r="X335" s="153"/>
      <c r="Y335" s="153"/>
      <c r="Z335" s="153"/>
    </row>
    <row r="336" ht="15.75" customHeight="1">
      <c r="A336" s="153"/>
      <c r="B336" s="153"/>
      <c r="C336" s="153"/>
      <c r="D336" s="153"/>
      <c r="E336" s="153"/>
      <c r="F336" s="153"/>
      <c r="G336" s="153"/>
      <c r="H336" s="153"/>
      <c r="I336" s="153"/>
      <c r="J336" s="153"/>
      <c r="K336" s="153"/>
      <c r="L336" s="153"/>
      <c r="M336" s="153"/>
      <c r="N336" s="153"/>
      <c r="O336" s="153"/>
      <c r="P336" s="153"/>
      <c r="Q336" s="153"/>
      <c r="R336" s="153"/>
      <c r="S336" s="153"/>
      <c r="T336" s="153"/>
      <c r="U336" s="153"/>
      <c r="V336" s="153"/>
      <c r="W336" s="153"/>
      <c r="X336" s="153"/>
      <c r="Y336" s="153"/>
      <c r="Z336" s="153"/>
    </row>
    <row r="337" ht="15.75" customHeight="1">
      <c r="A337" s="153"/>
      <c r="B337" s="153"/>
      <c r="C337" s="153"/>
      <c r="D337" s="153"/>
      <c r="E337" s="153"/>
      <c r="F337" s="153"/>
      <c r="G337" s="153"/>
      <c r="H337" s="153"/>
      <c r="I337" s="153"/>
      <c r="J337" s="153"/>
      <c r="K337" s="153"/>
      <c r="L337" s="153"/>
      <c r="M337" s="153"/>
      <c r="N337" s="153"/>
      <c r="O337" s="153"/>
      <c r="P337" s="153"/>
      <c r="Q337" s="153"/>
      <c r="R337" s="153"/>
      <c r="S337" s="153"/>
      <c r="T337" s="153"/>
      <c r="U337" s="153"/>
      <c r="V337" s="153"/>
      <c r="W337" s="153"/>
      <c r="X337" s="153"/>
      <c r="Y337" s="153"/>
      <c r="Z337" s="153"/>
    </row>
    <row r="338" ht="15.75" customHeight="1">
      <c r="A338" s="153"/>
      <c r="B338" s="153"/>
      <c r="C338" s="153"/>
      <c r="D338" s="153"/>
      <c r="E338" s="153"/>
      <c r="F338" s="153"/>
      <c r="G338" s="153"/>
      <c r="H338" s="153"/>
      <c r="I338" s="153"/>
      <c r="J338" s="153"/>
      <c r="K338" s="153"/>
      <c r="L338" s="153"/>
      <c r="M338" s="153"/>
      <c r="N338" s="153"/>
      <c r="O338" s="153"/>
      <c r="P338" s="153"/>
      <c r="Q338" s="153"/>
      <c r="R338" s="153"/>
      <c r="S338" s="153"/>
      <c r="T338" s="153"/>
      <c r="U338" s="153"/>
      <c r="V338" s="153"/>
      <c r="W338" s="153"/>
      <c r="X338" s="153"/>
      <c r="Y338" s="153"/>
      <c r="Z338" s="153"/>
    </row>
    <row r="339" ht="15.75" customHeight="1">
      <c r="A339" s="153"/>
      <c r="B339" s="153"/>
      <c r="C339" s="153"/>
      <c r="D339" s="153"/>
      <c r="E339" s="153"/>
      <c r="F339" s="153"/>
      <c r="G339" s="153"/>
      <c r="H339" s="153"/>
      <c r="I339" s="153"/>
      <c r="J339" s="153"/>
      <c r="K339" s="153"/>
      <c r="L339" s="153"/>
      <c r="M339" s="153"/>
      <c r="N339" s="153"/>
      <c r="O339" s="153"/>
      <c r="P339" s="153"/>
      <c r="Q339" s="153"/>
      <c r="R339" s="153"/>
      <c r="S339" s="153"/>
      <c r="T339" s="153"/>
      <c r="U339" s="153"/>
      <c r="V339" s="153"/>
      <c r="W339" s="153"/>
      <c r="X339" s="153"/>
      <c r="Y339" s="153"/>
      <c r="Z339" s="153"/>
    </row>
    <row r="340" ht="15.75" customHeight="1">
      <c r="A340" s="153"/>
      <c r="B340" s="153"/>
      <c r="C340" s="153"/>
      <c r="D340" s="153"/>
      <c r="E340" s="153"/>
      <c r="F340" s="153"/>
      <c r="G340" s="153"/>
      <c r="H340" s="153"/>
      <c r="I340" s="153"/>
      <c r="J340" s="153"/>
      <c r="K340" s="153"/>
      <c r="L340" s="153"/>
      <c r="M340" s="153"/>
      <c r="N340" s="153"/>
      <c r="O340" s="153"/>
      <c r="P340" s="153"/>
      <c r="Q340" s="153"/>
      <c r="R340" s="153"/>
      <c r="S340" s="153"/>
      <c r="T340" s="153"/>
      <c r="U340" s="153"/>
      <c r="V340" s="153"/>
      <c r="W340" s="153"/>
      <c r="X340" s="153"/>
      <c r="Y340" s="153"/>
      <c r="Z340" s="153"/>
    </row>
    <row r="341" ht="15.75" customHeight="1">
      <c r="A341" s="153"/>
      <c r="B341" s="153"/>
      <c r="C341" s="153"/>
      <c r="D341" s="153"/>
      <c r="E341" s="153"/>
      <c r="F341" s="153"/>
      <c r="G341" s="153"/>
      <c r="H341" s="153"/>
      <c r="I341" s="153"/>
      <c r="J341" s="153"/>
      <c r="K341" s="153"/>
      <c r="L341" s="153"/>
      <c r="M341" s="153"/>
      <c r="N341" s="153"/>
      <c r="O341" s="153"/>
      <c r="P341" s="153"/>
      <c r="Q341" s="153"/>
      <c r="R341" s="153"/>
      <c r="S341" s="153"/>
      <c r="T341" s="153"/>
      <c r="U341" s="153"/>
      <c r="V341" s="153"/>
      <c r="W341" s="153"/>
      <c r="X341" s="153"/>
      <c r="Y341" s="153"/>
      <c r="Z341" s="153"/>
    </row>
    <row r="342" ht="15.75" customHeight="1">
      <c r="A342" s="153"/>
      <c r="B342" s="153"/>
      <c r="C342" s="153"/>
      <c r="D342" s="153"/>
      <c r="E342" s="153"/>
      <c r="F342" s="153"/>
      <c r="G342" s="153"/>
      <c r="H342" s="153"/>
      <c r="I342" s="153"/>
      <c r="J342" s="153"/>
      <c r="K342" s="153"/>
      <c r="L342" s="153"/>
      <c r="M342" s="153"/>
      <c r="N342" s="153"/>
      <c r="O342" s="153"/>
      <c r="P342" s="153"/>
      <c r="Q342" s="153"/>
      <c r="R342" s="153"/>
      <c r="S342" s="153"/>
      <c r="T342" s="153"/>
      <c r="U342" s="153"/>
      <c r="V342" s="153"/>
      <c r="W342" s="153"/>
      <c r="X342" s="153"/>
      <c r="Y342" s="153"/>
      <c r="Z342" s="153"/>
    </row>
    <row r="343" ht="15.75" customHeight="1">
      <c r="A343" s="153"/>
      <c r="B343" s="153"/>
      <c r="C343" s="153"/>
      <c r="D343" s="153"/>
      <c r="E343" s="153"/>
      <c r="F343" s="153"/>
      <c r="G343" s="153"/>
      <c r="H343" s="153"/>
      <c r="I343" s="153"/>
      <c r="J343" s="153"/>
      <c r="K343" s="153"/>
      <c r="L343" s="153"/>
      <c r="M343" s="153"/>
      <c r="N343" s="153"/>
      <c r="O343" s="153"/>
      <c r="P343" s="153"/>
      <c r="Q343" s="153"/>
      <c r="R343" s="153"/>
      <c r="S343" s="153"/>
      <c r="T343" s="153"/>
      <c r="U343" s="153"/>
      <c r="V343" s="153"/>
      <c r="W343" s="153"/>
      <c r="X343" s="153"/>
      <c r="Y343" s="153"/>
      <c r="Z343" s="153"/>
    </row>
    <row r="344" ht="15.75" customHeight="1">
      <c r="A344" s="153"/>
      <c r="B344" s="153"/>
      <c r="C344" s="153"/>
      <c r="D344" s="153"/>
      <c r="E344" s="153"/>
      <c r="F344" s="153"/>
      <c r="G344" s="153"/>
      <c r="H344" s="153"/>
      <c r="I344" s="153"/>
      <c r="J344" s="153"/>
      <c r="K344" s="153"/>
      <c r="L344" s="153"/>
      <c r="M344" s="153"/>
      <c r="N344" s="153"/>
      <c r="O344" s="153"/>
      <c r="P344" s="153"/>
      <c r="Q344" s="153"/>
      <c r="R344" s="153"/>
      <c r="S344" s="153"/>
      <c r="T344" s="153"/>
      <c r="U344" s="153"/>
      <c r="V344" s="153"/>
      <c r="W344" s="153"/>
      <c r="X344" s="153"/>
      <c r="Y344" s="153"/>
      <c r="Z344" s="153"/>
    </row>
    <row r="345" ht="15.75" customHeight="1">
      <c r="A345" s="153"/>
      <c r="B345" s="153"/>
      <c r="C345" s="153"/>
      <c r="D345" s="153"/>
      <c r="E345" s="153"/>
      <c r="F345" s="153"/>
      <c r="G345" s="153"/>
      <c r="H345" s="153"/>
      <c r="I345" s="153"/>
      <c r="J345" s="153"/>
      <c r="K345" s="153"/>
      <c r="L345" s="153"/>
      <c r="M345" s="153"/>
      <c r="N345" s="153"/>
      <c r="O345" s="153"/>
      <c r="P345" s="153"/>
      <c r="Q345" s="153"/>
      <c r="R345" s="153"/>
      <c r="S345" s="153"/>
      <c r="T345" s="153"/>
      <c r="U345" s="153"/>
      <c r="V345" s="153"/>
      <c r="W345" s="153"/>
      <c r="X345" s="153"/>
      <c r="Y345" s="153"/>
      <c r="Z345" s="153"/>
    </row>
    <row r="346" ht="15.75" customHeight="1">
      <c r="A346" s="153"/>
      <c r="B346" s="153"/>
      <c r="C346" s="153"/>
      <c r="D346" s="153"/>
      <c r="E346" s="153"/>
      <c r="F346" s="153"/>
      <c r="G346" s="153"/>
      <c r="H346" s="153"/>
      <c r="I346" s="153"/>
      <c r="J346" s="153"/>
      <c r="K346" s="153"/>
      <c r="L346" s="153"/>
      <c r="M346" s="153"/>
      <c r="N346" s="153"/>
      <c r="O346" s="153"/>
      <c r="P346" s="153"/>
      <c r="Q346" s="153"/>
      <c r="R346" s="153"/>
      <c r="S346" s="153"/>
      <c r="T346" s="153"/>
      <c r="U346" s="153"/>
      <c r="V346" s="153"/>
      <c r="W346" s="153"/>
      <c r="X346" s="153"/>
      <c r="Y346" s="153"/>
      <c r="Z346" s="153"/>
    </row>
    <row r="347" ht="15.75" customHeight="1">
      <c r="A347" s="153"/>
      <c r="B347" s="153"/>
      <c r="C347" s="153"/>
      <c r="D347" s="153"/>
      <c r="E347" s="153"/>
      <c r="F347" s="153"/>
      <c r="G347" s="153"/>
      <c r="H347" s="153"/>
      <c r="I347" s="153"/>
      <c r="J347" s="153"/>
      <c r="K347" s="153"/>
      <c r="L347" s="153"/>
      <c r="M347" s="153"/>
      <c r="N347" s="153"/>
      <c r="O347" s="153"/>
      <c r="P347" s="153"/>
      <c r="Q347" s="153"/>
      <c r="R347" s="153"/>
      <c r="S347" s="153"/>
      <c r="T347" s="153"/>
      <c r="U347" s="153"/>
      <c r="V347" s="153"/>
      <c r="W347" s="153"/>
      <c r="X347" s="153"/>
      <c r="Y347" s="153"/>
      <c r="Z347" s="153"/>
    </row>
    <row r="348" ht="15.75" customHeight="1">
      <c r="A348" s="153"/>
      <c r="B348" s="153"/>
      <c r="C348" s="153"/>
      <c r="D348" s="153"/>
      <c r="E348" s="153"/>
      <c r="F348" s="153"/>
      <c r="G348" s="153"/>
      <c r="H348" s="153"/>
      <c r="I348" s="153"/>
      <c r="J348" s="153"/>
      <c r="K348" s="153"/>
      <c r="L348" s="153"/>
      <c r="M348" s="153"/>
      <c r="N348" s="153"/>
      <c r="O348" s="153"/>
      <c r="P348" s="153"/>
      <c r="Q348" s="153"/>
      <c r="R348" s="153"/>
      <c r="S348" s="153"/>
      <c r="T348" s="153"/>
      <c r="U348" s="153"/>
      <c r="V348" s="153"/>
      <c r="W348" s="153"/>
      <c r="X348" s="153"/>
      <c r="Y348" s="153"/>
      <c r="Z348" s="153"/>
    </row>
    <row r="349" ht="15.75" customHeight="1">
      <c r="A349" s="153"/>
      <c r="B349" s="153"/>
      <c r="C349" s="153"/>
      <c r="D349" s="153"/>
      <c r="E349" s="153"/>
      <c r="F349" s="153"/>
      <c r="G349" s="153"/>
      <c r="H349" s="153"/>
      <c r="I349" s="153"/>
      <c r="J349" s="153"/>
      <c r="K349" s="153"/>
      <c r="L349" s="153"/>
      <c r="M349" s="153"/>
      <c r="N349" s="153"/>
      <c r="O349" s="153"/>
      <c r="P349" s="153"/>
      <c r="Q349" s="153"/>
      <c r="R349" s="153"/>
      <c r="S349" s="153"/>
      <c r="T349" s="153"/>
      <c r="U349" s="153"/>
      <c r="V349" s="153"/>
      <c r="W349" s="153"/>
      <c r="X349" s="153"/>
      <c r="Y349" s="153"/>
      <c r="Z349" s="153"/>
    </row>
    <row r="350" ht="15.75" customHeight="1">
      <c r="A350" s="153"/>
      <c r="B350" s="153"/>
      <c r="C350" s="153"/>
      <c r="D350" s="153"/>
      <c r="E350" s="153"/>
      <c r="F350" s="153"/>
      <c r="G350" s="153"/>
      <c r="H350" s="153"/>
      <c r="I350" s="153"/>
      <c r="J350" s="153"/>
      <c r="K350" s="153"/>
      <c r="L350" s="153"/>
      <c r="M350" s="153"/>
      <c r="N350" s="153"/>
      <c r="O350" s="153"/>
      <c r="P350" s="153"/>
      <c r="Q350" s="153"/>
      <c r="R350" s="153"/>
      <c r="S350" s="153"/>
      <c r="T350" s="153"/>
      <c r="U350" s="153"/>
      <c r="V350" s="153"/>
      <c r="W350" s="153"/>
      <c r="X350" s="153"/>
      <c r="Y350" s="153"/>
      <c r="Z350" s="153"/>
    </row>
    <row r="351" ht="15.75" customHeight="1">
      <c r="A351" s="153"/>
      <c r="B351" s="153"/>
      <c r="C351" s="153"/>
      <c r="D351" s="153"/>
      <c r="E351" s="153"/>
      <c r="F351" s="153"/>
      <c r="G351" s="153"/>
      <c r="H351" s="153"/>
      <c r="I351" s="153"/>
      <c r="J351" s="153"/>
      <c r="K351" s="153"/>
      <c r="L351" s="153"/>
      <c r="M351" s="153"/>
      <c r="N351" s="153"/>
      <c r="O351" s="153"/>
      <c r="P351" s="153"/>
      <c r="Q351" s="153"/>
      <c r="R351" s="153"/>
      <c r="S351" s="153"/>
      <c r="T351" s="153"/>
      <c r="U351" s="153"/>
      <c r="V351" s="153"/>
      <c r="W351" s="153"/>
      <c r="X351" s="153"/>
      <c r="Y351" s="153"/>
      <c r="Z351" s="153"/>
    </row>
    <row r="352" ht="15.75" customHeight="1">
      <c r="A352" s="153"/>
      <c r="B352" s="153"/>
      <c r="C352" s="153"/>
      <c r="D352" s="153"/>
      <c r="E352" s="153"/>
      <c r="F352" s="153"/>
      <c r="G352" s="153"/>
      <c r="H352" s="153"/>
      <c r="I352" s="153"/>
      <c r="J352" s="153"/>
      <c r="K352" s="153"/>
      <c r="L352" s="153"/>
      <c r="M352" s="153"/>
      <c r="N352" s="153"/>
      <c r="O352" s="153"/>
      <c r="P352" s="153"/>
      <c r="Q352" s="153"/>
      <c r="R352" s="153"/>
      <c r="S352" s="153"/>
      <c r="T352" s="153"/>
      <c r="U352" s="153"/>
      <c r="V352" s="153"/>
      <c r="W352" s="153"/>
      <c r="X352" s="153"/>
      <c r="Y352" s="153"/>
      <c r="Z352" s="153"/>
    </row>
    <row r="353" ht="15.75" customHeight="1">
      <c r="A353" s="153"/>
      <c r="B353" s="153"/>
      <c r="C353" s="153"/>
      <c r="D353" s="153"/>
      <c r="E353" s="153"/>
      <c r="F353" s="153"/>
      <c r="G353" s="153"/>
      <c r="H353" s="153"/>
      <c r="I353" s="153"/>
      <c r="J353" s="153"/>
      <c r="K353" s="153"/>
      <c r="L353" s="153"/>
      <c r="M353" s="153"/>
      <c r="N353" s="153"/>
      <c r="O353" s="153"/>
      <c r="P353" s="153"/>
      <c r="Q353" s="153"/>
      <c r="R353" s="153"/>
      <c r="S353" s="153"/>
      <c r="T353" s="153"/>
      <c r="U353" s="153"/>
      <c r="V353" s="153"/>
      <c r="W353" s="153"/>
      <c r="X353" s="153"/>
      <c r="Y353" s="153"/>
      <c r="Z353" s="153"/>
    </row>
    <row r="354" ht="15.75" customHeight="1">
      <c r="A354" s="153"/>
      <c r="B354" s="153"/>
      <c r="C354" s="153"/>
      <c r="D354" s="153"/>
      <c r="E354" s="153"/>
      <c r="F354" s="153"/>
      <c r="G354" s="153"/>
      <c r="H354" s="153"/>
      <c r="I354" s="153"/>
      <c r="J354" s="153"/>
      <c r="K354" s="153"/>
      <c r="L354" s="153"/>
      <c r="M354" s="153"/>
      <c r="N354" s="153"/>
      <c r="O354" s="153"/>
      <c r="P354" s="153"/>
      <c r="Q354" s="153"/>
      <c r="R354" s="153"/>
      <c r="S354" s="153"/>
      <c r="T354" s="153"/>
      <c r="U354" s="153"/>
      <c r="V354" s="153"/>
      <c r="W354" s="153"/>
      <c r="X354" s="153"/>
      <c r="Y354" s="153"/>
      <c r="Z354" s="153"/>
    </row>
    <row r="355" ht="15.75" customHeight="1">
      <c r="A355" s="153"/>
      <c r="B355" s="153"/>
      <c r="C355" s="153"/>
      <c r="D355" s="153"/>
      <c r="E355" s="153"/>
      <c r="F355" s="153"/>
      <c r="G355" s="153"/>
      <c r="H355" s="153"/>
      <c r="I355" s="153"/>
      <c r="J355" s="153"/>
      <c r="K355" s="153"/>
      <c r="L355" s="153"/>
      <c r="M355" s="153"/>
      <c r="N355" s="153"/>
      <c r="O355" s="153"/>
      <c r="P355" s="153"/>
      <c r="Q355" s="153"/>
      <c r="R355" s="153"/>
      <c r="S355" s="153"/>
      <c r="T355" s="153"/>
      <c r="U355" s="153"/>
      <c r="V355" s="153"/>
      <c r="W355" s="153"/>
      <c r="X355" s="153"/>
      <c r="Y355" s="153"/>
      <c r="Z355" s="153"/>
    </row>
    <row r="356" ht="15.75" customHeight="1">
      <c r="A356" s="153"/>
      <c r="B356" s="153"/>
      <c r="C356" s="153"/>
      <c r="D356" s="153"/>
      <c r="E356" s="153"/>
      <c r="F356" s="153"/>
      <c r="G356" s="153"/>
      <c r="H356" s="153"/>
      <c r="I356" s="153"/>
      <c r="J356" s="153"/>
      <c r="K356" s="153"/>
      <c r="L356" s="153"/>
      <c r="M356" s="153"/>
      <c r="N356" s="153"/>
      <c r="O356" s="153"/>
      <c r="P356" s="153"/>
      <c r="Q356" s="153"/>
      <c r="R356" s="153"/>
      <c r="S356" s="153"/>
      <c r="T356" s="153"/>
      <c r="U356" s="153"/>
      <c r="V356" s="153"/>
      <c r="W356" s="153"/>
      <c r="X356" s="153"/>
      <c r="Y356" s="153"/>
      <c r="Z356" s="153"/>
    </row>
    <row r="357" ht="15.75" customHeight="1">
      <c r="A357" s="153"/>
      <c r="B357" s="153"/>
      <c r="C357" s="153"/>
      <c r="D357" s="153"/>
      <c r="E357" s="153"/>
      <c r="F357" s="153"/>
      <c r="G357" s="153"/>
      <c r="H357" s="153"/>
      <c r="I357" s="153"/>
      <c r="J357" s="153"/>
      <c r="K357" s="153"/>
      <c r="L357" s="153"/>
      <c r="M357" s="153"/>
      <c r="N357" s="153"/>
      <c r="O357" s="153"/>
      <c r="P357" s="153"/>
      <c r="Q357" s="153"/>
      <c r="R357" s="153"/>
      <c r="S357" s="153"/>
      <c r="T357" s="153"/>
      <c r="U357" s="153"/>
      <c r="V357" s="153"/>
      <c r="W357" s="153"/>
      <c r="X357" s="153"/>
      <c r="Y357" s="153"/>
      <c r="Z357" s="153"/>
    </row>
    <row r="358" ht="15.75" customHeight="1">
      <c r="A358" s="153"/>
      <c r="B358" s="153"/>
      <c r="C358" s="153"/>
      <c r="D358" s="153"/>
      <c r="E358" s="153"/>
      <c r="F358" s="153"/>
      <c r="G358" s="153"/>
      <c r="H358" s="153"/>
      <c r="I358" s="153"/>
      <c r="J358" s="153"/>
      <c r="K358" s="153"/>
      <c r="L358" s="153"/>
      <c r="M358" s="153"/>
      <c r="N358" s="153"/>
      <c r="O358" s="153"/>
      <c r="P358" s="153"/>
      <c r="Q358" s="153"/>
      <c r="R358" s="153"/>
      <c r="S358" s="153"/>
      <c r="T358" s="153"/>
      <c r="U358" s="153"/>
      <c r="V358" s="153"/>
      <c r="W358" s="153"/>
      <c r="X358" s="153"/>
      <c r="Y358" s="153"/>
      <c r="Z358" s="153"/>
    </row>
    <row r="359" ht="15.75" customHeight="1">
      <c r="A359" s="153"/>
      <c r="B359" s="153"/>
      <c r="C359" s="153"/>
      <c r="D359" s="153"/>
      <c r="E359" s="153"/>
      <c r="F359" s="153"/>
      <c r="G359" s="153"/>
      <c r="H359" s="153"/>
      <c r="I359" s="153"/>
      <c r="J359" s="153"/>
      <c r="K359" s="153"/>
      <c r="L359" s="153"/>
      <c r="M359" s="153"/>
      <c r="N359" s="153"/>
      <c r="O359" s="153"/>
      <c r="P359" s="153"/>
      <c r="Q359" s="153"/>
      <c r="R359" s="153"/>
      <c r="S359" s="153"/>
      <c r="T359" s="153"/>
      <c r="U359" s="153"/>
      <c r="V359" s="153"/>
      <c r="W359" s="153"/>
      <c r="X359" s="153"/>
      <c r="Y359" s="153"/>
      <c r="Z359" s="153"/>
    </row>
    <row r="360" ht="15.75" customHeight="1">
      <c r="A360" s="153"/>
      <c r="B360" s="153"/>
      <c r="C360" s="153"/>
      <c r="D360" s="153"/>
      <c r="E360" s="153"/>
      <c r="F360" s="153"/>
      <c r="G360" s="153"/>
      <c r="H360" s="153"/>
      <c r="I360" s="153"/>
      <c r="J360" s="153"/>
      <c r="K360" s="153"/>
      <c r="L360" s="153"/>
      <c r="M360" s="153"/>
      <c r="N360" s="153"/>
      <c r="O360" s="153"/>
      <c r="P360" s="153"/>
      <c r="Q360" s="153"/>
      <c r="R360" s="153"/>
      <c r="S360" s="153"/>
      <c r="T360" s="153"/>
      <c r="U360" s="153"/>
      <c r="V360" s="153"/>
      <c r="W360" s="153"/>
      <c r="X360" s="153"/>
      <c r="Y360" s="153"/>
      <c r="Z360" s="153"/>
    </row>
    <row r="361" ht="15.75" customHeight="1">
      <c r="A361" s="153"/>
      <c r="B361" s="153"/>
      <c r="C361" s="153"/>
      <c r="D361" s="153"/>
      <c r="E361" s="153"/>
      <c r="F361" s="153"/>
      <c r="G361" s="153"/>
      <c r="H361" s="153"/>
      <c r="I361" s="153"/>
      <c r="J361" s="153"/>
      <c r="K361" s="153"/>
      <c r="L361" s="153"/>
      <c r="M361" s="153"/>
      <c r="N361" s="153"/>
      <c r="O361" s="153"/>
      <c r="P361" s="153"/>
      <c r="Q361" s="153"/>
      <c r="R361" s="153"/>
      <c r="S361" s="153"/>
      <c r="T361" s="153"/>
      <c r="U361" s="153"/>
      <c r="V361" s="153"/>
      <c r="W361" s="153"/>
      <c r="X361" s="153"/>
      <c r="Y361" s="153"/>
      <c r="Z361" s="153"/>
    </row>
    <row r="362" ht="15.75" customHeight="1">
      <c r="A362" s="153"/>
      <c r="B362" s="153"/>
      <c r="C362" s="153"/>
      <c r="D362" s="153"/>
      <c r="E362" s="153"/>
      <c r="F362" s="153"/>
      <c r="G362" s="153"/>
      <c r="H362" s="153"/>
      <c r="I362" s="153"/>
      <c r="J362" s="153"/>
      <c r="K362" s="153"/>
      <c r="L362" s="153"/>
      <c r="M362" s="153"/>
      <c r="N362" s="153"/>
      <c r="O362" s="153"/>
      <c r="P362" s="153"/>
      <c r="Q362" s="153"/>
      <c r="R362" s="153"/>
      <c r="S362" s="153"/>
      <c r="T362" s="153"/>
      <c r="U362" s="153"/>
      <c r="V362" s="153"/>
      <c r="W362" s="153"/>
      <c r="X362" s="153"/>
      <c r="Y362" s="153"/>
      <c r="Z362" s="153"/>
    </row>
    <row r="363" ht="15.75" customHeight="1">
      <c r="A363" s="153"/>
      <c r="B363" s="153"/>
      <c r="C363" s="153"/>
      <c r="D363" s="153"/>
      <c r="E363" s="153"/>
      <c r="F363" s="153"/>
      <c r="G363" s="153"/>
      <c r="H363" s="153"/>
      <c r="I363" s="153"/>
      <c r="J363" s="153"/>
      <c r="K363" s="153"/>
      <c r="L363" s="153"/>
      <c r="M363" s="153"/>
      <c r="N363" s="153"/>
      <c r="O363" s="153"/>
      <c r="P363" s="153"/>
      <c r="Q363" s="153"/>
      <c r="R363" s="153"/>
      <c r="S363" s="153"/>
      <c r="T363" s="153"/>
      <c r="U363" s="153"/>
      <c r="V363" s="153"/>
      <c r="W363" s="153"/>
      <c r="X363" s="153"/>
      <c r="Y363" s="153"/>
      <c r="Z363" s="153"/>
    </row>
    <row r="364" ht="15.75" customHeight="1">
      <c r="A364" s="153"/>
      <c r="B364" s="153"/>
      <c r="C364" s="153"/>
      <c r="D364" s="153"/>
      <c r="E364" s="153"/>
      <c r="F364" s="153"/>
      <c r="G364" s="153"/>
      <c r="H364" s="153"/>
      <c r="I364" s="153"/>
      <c r="J364" s="153"/>
      <c r="K364" s="153"/>
      <c r="L364" s="153"/>
      <c r="M364" s="153"/>
      <c r="N364" s="153"/>
      <c r="O364" s="153"/>
      <c r="P364" s="153"/>
      <c r="Q364" s="153"/>
      <c r="R364" s="153"/>
      <c r="S364" s="153"/>
      <c r="T364" s="153"/>
      <c r="U364" s="153"/>
      <c r="V364" s="153"/>
      <c r="W364" s="153"/>
      <c r="X364" s="153"/>
      <c r="Y364" s="153"/>
      <c r="Z364" s="153"/>
    </row>
    <row r="365" ht="15.75" customHeight="1">
      <c r="A365" s="153"/>
      <c r="B365" s="153"/>
      <c r="C365" s="153"/>
      <c r="D365" s="153"/>
      <c r="E365" s="153"/>
      <c r="F365" s="153"/>
      <c r="G365" s="153"/>
      <c r="H365" s="153"/>
      <c r="I365" s="153"/>
      <c r="J365" s="153"/>
      <c r="K365" s="153"/>
      <c r="L365" s="153"/>
      <c r="M365" s="153"/>
      <c r="N365" s="153"/>
      <c r="O365" s="153"/>
      <c r="P365" s="153"/>
      <c r="Q365" s="153"/>
      <c r="R365" s="153"/>
      <c r="S365" s="153"/>
      <c r="T365" s="153"/>
      <c r="U365" s="153"/>
      <c r="V365" s="153"/>
      <c r="W365" s="153"/>
      <c r="X365" s="153"/>
      <c r="Y365" s="153"/>
      <c r="Z365" s="153"/>
    </row>
    <row r="366" ht="15.75" customHeight="1">
      <c r="A366" s="153"/>
      <c r="B366" s="153"/>
      <c r="C366" s="153"/>
      <c r="D366" s="153"/>
      <c r="E366" s="153"/>
      <c r="F366" s="153"/>
      <c r="G366" s="153"/>
      <c r="H366" s="153"/>
      <c r="I366" s="153"/>
      <c r="J366" s="153"/>
      <c r="K366" s="153"/>
      <c r="L366" s="153"/>
      <c r="M366" s="153"/>
      <c r="N366" s="153"/>
      <c r="O366" s="153"/>
      <c r="P366" s="153"/>
      <c r="Q366" s="153"/>
      <c r="R366" s="153"/>
      <c r="S366" s="153"/>
      <c r="T366" s="153"/>
      <c r="U366" s="153"/>
      <c r="V366" s="153"/>
      <c r="W366" s="153"/>
      <c r="X366" s="153"/>
      <c r="Y366" s="153"/>
      <c r="Z366" s="153"/>
    </row>
    <row r="367" ht="15.75" customHeight="1">
      <c r="A367" s="153"/>
      <c r="B367" s="153"/>
      <c r="C367" s="153"/>
      <c r="D367" s="153"/>
      <c r="E367" s="153"/>
      <c r="F367" s="153"/>
      <c r="G367" s="153"/>
      <c r="H367" s="153"/>
      <c r="I367" s="153"/>
      <c r="J367" s="153"/>
      <c r="K367" s="153"/>
      <c r="L367" s="153"/>
      <c r="M367" s="153"/>
      <c r="N367" s="153"/>
      <c r="O367" s="153"/>
      <c r="P367" s="153"/>
      <c r="Q367" s="153"/>
      <c r="R367" s="153"/>
      <c r="S367" s="153"/>
      <c r="T367" s="153"/>
      <c r="U367" s="153"/>
      <c r="V367" s="153"/>
      <c r="W367" s="153"/>
      <c r="X367" s="153"/>
      <c r="Y367" s="153"/>
      <c r="Z367" s="153"/>
    </row>
    <row r="368" ht="15.75" customHeight="1">
      <c r="A368" s="153"/>
      <c r="B368" s="153"/>
      <c r="C368" s="153"/>
      <c r="D368" s="153"/>
      <c r="E368" s="153"/>
      <c r="F368" s="153"/>
      <c r="G368" s="153"/>
      <c r="H368" s="153"/>
      <c r="I368" s="153"/>
      <c r="J368" s="153"/>
      <c r="K368" s="153"/>
      <c r="L368" s="153"/>
      <c r="M368" s="153"/>
      <c r="N368" s="153"/>
      <c r="O368" s="153"/>
      <c r="P368" s="153"/>
      <c r="Q368" s="153"/>
      <c r="R368" s="153"/>
      <c r="S368" s="153"/>
      <c r="T368" s="153"/>
      <c r="U368" s="153"/>
      <c r="V368" s="153"/>
      <c r="W368" s="153"/>
      <c r="X368" s="153"/>
      <c r="Y368" s="153"/>
      <c r="Z368" s="153"/>
    </row>
    <row r="369" ht="15.75" customHeight="1">
      <c r="A369" s="153"/>
      <c r="B369" s="153"/>
      <c r="C369" s="153"/>
      <c r="D369" s="153"/>
      <c r="E369" s="153"/>
      <c r="F369" s="153"/>
      <c r="G369" s="153"/>
      <c r="H369" s="153"/>
      <c r="I369" s="153"/>
      <c r="J369" s="153"/>
      <c r="K369" s="153"/>
      <c r="L369" s="153"/>
      <c r="M369" s="153"/>
      <c r="N369" s="153"/>
      <c r="O369" s="153"/>
      <c r="P369" s="153"/>
      <c r="Q369" s="153"/>
      <c r="R369" s="153"/>
      <c r="S369" s="153"/>
      <c r="T369" s="153"/>
      <c r="U369" s="153"/>
      <c r="V369" s="153"/>
      <c r="W369" s="153"/>
      <c r="X369" s="153"/>
      <c r="Y369" s="153"/>
      <c r="Z369" s="153"/>
    </row>
    <row r="370" ht="15.75" customHeight="1">
      <c r="A370" s="153"/>
      <c r="B370" s="153"/>
      <c r="C370" s="153"/>
      <c r="D370" s="153"/>
      <c r="E370" s="153"/>
      <c r="F370" s="153"/>
      <c r="G370" s="153"/>
      <c r="H370" s="153"/>
      <c r="I370" s="153"/>
      <c r="J370" s="153"/>
      <c r="K370" s="153"/>
      <c r="L370" s="153"/>
      <c r="M370" s="153"/>
      <c r="N370" s="153"/>
      <c r="O370" s="153"/>
      <c r="P370" s="153"/>
      <c r="Q370" s="153"/>
      <c r="R370" s="153"/>
      <c r="S370" s="153"/>
      <c r="T370" s="153"/>
      <c r="U370" s="153"/>
      <c r="V370" s="153"/>
      <c r="W370" s="153"/>
      <c r="X370" s="153"/>
      <c r="Y370" s="153"/>
      <c r="Z370" s="153"/>
    </row>
    <row r="371" ht="15.75" customHeight="1">
      <c r="A371" s="153"/>
      <c r="B371" s="153"/>
      <c r="C371" s="153"/>
      <c r="D371" s="153"/>
      <c r="E371" s="153"/>
      <c r="F371" s="153"/>
      <c r="G371" s="153"/>
      <c r="H371" s="153"/>
      <c r="I371" s="153"/>
      <c r="J371" s="153"/>
      <c r="K371" s="153"/>
      <c r="L371" s="153"/>
      <c r="M371" s="153"/>
      <c r="N371" s="153"/>
      <c r="O371" s="153"/>
      <c r="P371" s="153"/>
      <c r="Q371" s="153"/>
      <c r="R371" s="153"/>
      <c r="S371" s="153"/>
      <c r="T371" s="153"/>
      <c r="U371" s="153"/>
      <c r="V371" s="153"/>
      <c r="W371" s="153"/>
      <c r="X371" s="153"/>
      <c r="Y371" s="153"/>
      <c r="Z371" s="153"/>
    </row>
    <row r="372" ht="15.75" customHeight="1">
      <c r="A372" s="153"/>
      <c r="B372" s="153"/>
      <c r="C372" s="153"/>
      <c r="D372" s="153"/>
      <c r="E372" s="153"/>
      <c r="F372" s="153"/>
      <c r="G372" s="153"/>
      <c r="H372" s="153"/>
      <c r="I372" s="153"/>
      <c r="J372" s="153"/>
      <c r="K372" s="153"/>
      <c r="L372" s="153"/>
      <c r="M372" s="153"/>
      <c r="N372" s="153"/>
      <c r="O372" s="153"/>
      <c r="P372" s="153"/>
      <c r="Q372" s="153"/>
      <c r="R372" s="153"/>
      <c r="S372" s="153"/>
      <c r="T372" s="153"/>
      <c r="U372" s="153"/>
      <c r="V372" s="153"/>
      <c r="W372" s="153"/>
      <c r="X372" s="153"/>
      <c r="Y372" s="153"/>
      <c r="Z372" s="153"/>
    </row>
    <row r="373" ht="15.75" customHeight="1">
      <c r="A373" s="153"/>
      <c r="B373" s="153"/>
      <c r="C373" s="153"/>
      <c r="D373" s="153"/>
      <c r="E373" s="153"/>
      <c r="F373" s="153"/>
      <c r="G373" s="153"/>
      <c r="H373" s="153"/>
      <c r="I373" s="153"/>
      <c r="J373" s="153"/>
      <c r="K373" s="153"/>
      <c r="L373" s="153"/>
      <c r="M373" s="153"/>
      <c r="N373" s="153"/>
      <c r="O373" s="153"/>
      <c r="P373" s="153"/>
      <c r="Q373" s="153"/>
      <c r="R373" s="153"/>
      <c r="S373" s="153"/>
      <c r="T373" s="153"/>
      <c r="U373" s="153"/>
      <c r="V373" s="153"/>
      <c r="W373" s="153"/>
      <c r="X373" s="153"/>
      <c r="Y373" s="153"/>
      <c r="Z373" s="153"/>
    </row>
    <row r="374" ht="15.75" customHeight="1">
      <c r="A374" s="153"/>
      <c r="B374" s="153"/>
      <c r="C374" s="153"/>
      <c r="D374" s="153"/>
      <c r="E374" s="153"/>
      <c r="F374" s="153"/>
      <c r="G374" s="153"/>
      <c r="H374" s="153"/>
      <c r="I374" s="153"/>
      <c r="J374" s="153"/>
      <c r="K374" s="153"/>
      <c r="L374" s="153"/>
      <c r="M374" s="153"/>
      <c r="N374" s="153"/>
      <c r="O374" s="153"/>
      <c r="P374" s="153"/>
      <c r="Q374" s="153"/>
      <c r="R374" s="153"/>
      <c r="S374" s="153"/>
      <c r="T374" s="153"/>
      <c r="U374" s="153"/>
      <c r="V374" s="153"/>
      <c r="W374" s="153"/>
      <c r="X374" s="153"/>
      <c r="Y374" s="153"/>
      <c r="Z374" s="153"/>
    </row>
    <row r="375" ht="15.75" customHeight="1">
      <c r="A375" s="153"/>
      <c r="B375" s="153"/>
      <c r="C375" s="153"/>
      <c r="D375" s="153"/>
      <c r="E375" s="153"/>
      <c r="F375" s="153"/>
      <c r="G375" s="153"/>
      <c r="H375" s="153"/>
      <c r="I375" s="153"/>
      <c r="J375" s="153"/>
      <c r="K375" s="153"/>
      <c r="L375" s="153"/>
      <c r="M375" s="153"/>
      <c r="N375" s="153"/>
      <c r="O375" s="153"/>
      <c r="P375" s="153"/>
      <c r="Q375" s="153"/>
      <c r="R375" s="153"/>
      <c r="S375" s="153"/>
      <c r="T375" s="153"/>
      <c r="U375" s="153"/>
      <c r="V375" s="153"/>
      <c r="W375" s="153"/>
      <c r="X375" s="153"/>
      <c r="Y375" s="153"/>
      <c r="Z375" s="153"/>
    </row>
    <row r="376" ht="15.75" customHeight="1">
      <c r="A376" s="153"/>
      <c r="B376" s="153"/>
      <c r="C376" s="153"/>
      <c r="D376" s="153"/>
      <c r="E376" s="153"/>
      <c r="F376" s="153"/>
      <c r="G376" s="153"/>
      <c r="H376" s="153"/>
      <c r="I376" s="153"/>
      <c r="J376" s="153"/>
      <c r="K376" s="153"/>
      <c r="L376" s="153"/>
      <c r="M376" s="153"/>
      <c r="N376" s="153"/>
      <c r="O376" s="153"/>
      <c r="P376" s="153"/>
      <c r="Q376" s="153"/>
      <c r="R376" s="153"/>
      <c r="S376" s="153"/>
      <c r="T376" s="153"/>
      <c r="U376" s="153"/>
      <c r="V376" s="153"/>
      <c r="W376" s="153"/>
      <c r="X376" s="153"/>
      <c r="Y376" s="153"/>
      <c r="Z376" s="153"/>
    </row>
    <row r="377" ht="15.75" customHeight="1">
      <c r="A377" s="153"/>
      <c r="B377" s="153"/>
      <c r="C377" s="153"/>
      <c r="D377" s="153"/>
      <c r="E377" s="153"/>
      <c r="F377" s="153"/>
      <c r="G377" s="153"/>
      <c r="H377" s="153"/>
      <c r="I377" s="153"/>
      <c r="J377" s="153"/>
      <c r="K377" s="153"/>
      <c r="L377" s="153"/>
      <c r="M377" s="153"/>
      <c r="N377" s="153"/>
      <c r="O377" s="153"/>
      <c r="P377" s="153"/>
      <c r="Q377" s="153"/>
      <c r="R377" s="153"/>
      <c r="S377" s="153"/>
      <c r="T377" s="153"/>
      <c r="U377" s="153"/>
      <c r="V377" s="153"/>
      <c r="W377" s="153"/>
      <c r="X377" s="153"/>
      <c r="Y377" s="153"/>
      <c r="Z377" s="153"/>
    </row>
    <row r="378" ht="15.75" customHeight="1">
      <c r="A378" s="153"/>
      <c r="B378" s="153"/>
      <c r="C378" s="153"/>
      <c r="D378" s="153"/>
      <c r="E378" s="153"/>
      <c r="F378" s="153"/>
      <c r="G378" s="153"/>
      <c r="H378" s="153"/>
      <c r="I378" s="153"/>
      <c r="J378" s="153"/>
      <c r="K378" s="153"/>
      <c r="L378" s="153"/>
      <c r="M378" s="153"/>
      <c r="N378" s="153"/>
      <c r="O378" s="153"/>
      <c r="P378" s="153"/>
      <c r="Q378" s="153"/>
      <c r="R378" s="153"/>
      <c r="S378" s="153"/>
      <c r="T378" s="153"/>
      <c r="U378" s="153"/>
      <c r="V378" s="153"/>
      <c r="W378" s="153"/>
      <c r="X378" s="153"/>
      <c r="Y378" s="153"/>
      <c r="Z378" s="153"/>
    </row>
    <row r="379" ht="15.75" customHeight="1">
      <c r="A379" s="153"/>
      <c r="B379" s="153"/>
      <c r="C379" s="153"/>
      <c r="D379" s="153"/>
      <c r="E379" s="153"/>
      <c r="F379" s="153"/>
      <c r="G379" s="153"/>
      <c r="H379" s="153"/>
      <c r="I379" s="153"/>
      <c r="J379" s="153"/>
      <c r="K379" s="153"/>
      <c r="L379" s="153"/>
      <c r="M379" s="153"/>
      <c r="N379" s="153"/>
      <c r="O379" s="153"/>
      <c r="P379" s="153"/>
      <c r="Q379" s="153"/>
      <c r="R379" s="153"/>
      <c r="S379" s="153"/>
      <c r="T379" s="153"/>
      <c r="U379" s="153"/>
      <c r="V379" s="153"/>
      <c r="W379" s="153"/>
      <c r="X379" s="153"/>
      <c r="Y379" s="153"/>
      <c r="Z379" s="153"/>
    </row>
    <row r="380" ht="15.75" customHeight="1">
      <c r="A380" s="153"/>
      <c r="B380" s="153"/>
      <c r="C380" s="153"/>
      <c r="D380" s="153"/>
      <c r="E380" s="153"/>
      <c r="F380" s="153"/>
      <c r="G380" s="153"/>
      <c r="H380" s="153"/>
      <c r="I380" s="153"/>
      <c r="J380" s="153"/>
      <c r="K380" s="153"/>
      <c r="L380" s="153"/>
      <c r="M380" s="153"/>
      <c r="N380" s="153"/>
      <c r="O380" s="153"/>
      <c r="P380" s="153"/>
      <c r="Q380" s="153"/>
      <c r="R380" s="153"/>
      <c r="S380" s="153"/>
      <c r="T380" s="153"/>
      <c r="U380" s="153"/>
      <c r="V380" s="153"/>
      <c r="W380" s="153"/>
      <c r="X380" s="153"/>
      <c r="Y380" s="153"/>
      <c r="Z380" s="153"/>
    </row>
    <row r="381" ht="15.75" customHeight="1">
      <c r="A381" s="153"/>
      <c r="B381" s="153"/>
      <c r="C381" s="153"/>
      <c r="D381" s="153"/>
      <c r="E381" s="153"/>
      <c r="F381" s="153"/>
      <c r="G381" s="153"/>
      <c r="H381" s="153"/>
      <c r="I381" s="153"/>
      <c r="J381" s="153"/>
      <c r="K381" s="153"/>
      <c r="L381" s="153"/>
      <c r="M381" s="153"/>
      <c r="N381" s="153"/>
      <c r="O381" s="153"/>
      <c r="P381" s="153"/>
      <c r="Q381" s="153"/>
      <c r="R381" s="153"/>
      <c r="S381" s="153"/>
      <c r="T381" s="153"/>
      <c r="U381" s="153"/>
      <c r="V381" s="153"/>
      <c r="W381" s="153"/>
      <c r="X381" s="153"/>
      <c r="Y381" s="153"/>
      <c r="Z381" s="153"/>
    </row>
    <row r="382" ht="15.75" customHeight="1">
      <c r="A382" s="153"/>
      <c r="B382" s="153"/>
      <c r="C382" s="153"/>
      <c r="D382" s="153"/>
      <c r="E382" s="153"/>
      <c r="F382" s="153"/>
      <c r="G382" s="153"/>
      <c r="H382" s="153"/>
      <c r="I382" s="153"/>
      <c r="J382" s="153"/>
      <c r="K382" s="153"/>
      <c r="L382" s="153"/>
      <c r="M382" s="153"/>
      <c r="N382" s="153"/>
      <c r="O382" s="153"/>
      <c r="P382" s="153"/>
      <c r="Q382" s="153"/>
      <c r="R382" s="153"/>
      <c r="S382" s="153"/>
      <c r="T382" s="153"/>
      <c r="U382" s="153"/>
      <c r="V382" s="153"/>
      <c r="W382" s="153"/>
      <c r="X382" s="153"/>
      <c r="Y382" s="153"/>
      <c r="Z382" s="153"/>
    </row>
    <row r="383" ht="15.75" customHeight="1">
      <c r="A383" s="153"/>
      <c r="B383" s="153"/>
      <c r="C383" s="153"/>
      <c r="D383" s="153"/>
      <c r="E383" s="153"/>
      <c r="F383" s="153"/>
      <c r="G383" s="153"/>
      <c r="H383" s="153"/>
      <c r="I383" s="153"/>
      <c r="J383" s="153"/>
      <c r="K383" s="153"/>
      <c r="L383" s="153"/>
      <c r="M383" s="153"/>
      <c r="N383" s="153"/>
      <c r="O383" s="153"/>
      <c r="P383" s="153"/>
      <c r="Q383" s="153"/>
      <c r="R383" s="153"/>
      <c r="S383" s="153"/>
      <c r="T383" s="153"/>
      <c r="U383" s="153"/>
      <c r="V383" s="153"/>
      <c r="W383" s="153"/>
      <c r="X383" s="153"/>
      <c r="Y383" s="153"/>
      <c r="Z383" s="153"/>
    </row>
    <row r="384" ht="15.75" customHeight="1">
      <c r="A384" s="153"/>
      <c r="B384" s="153"/>
      <c r="C384" s="153"/>
      <c r="D384" s="153"/>
      <c r="E384" s="153"/>
      <c r="F384" s="153"/>
      <c r="G384" s="153"/>
      <c r="H384" s="153"/>
      <c r="I384" s="153"/>
      <c r="J384" s="153"/>
      <c r="K384" s="153"/>
      <c r="L384" s="153"/>
      <c r="M384" s="153"/>
      <c r="N384" s="153"/>
      <c r="O384" s="153"/>
      <c r="P384" s="153"/>
      <c r="Q384" s="153"/>
      <c r="R384" s="153"/>
      <c r="S384" s="153"/>
      <c r="T384" s="153"/>
      <c r="U384" s="153"/>
      <c r="V384" s="153"/>
      <c r="W384" s="153"/>
      <c r="X384" s="153"/>
      <c r="Y384" s="153"/>
      <c r="Z384" s="153"/>
    </row>
    <row r="385" ht="15.75" customHeight="1">
      <c r="A385" s="153"/>
      <c r="B385" s="153"/>
      <c r="C385" s="153"/>
      <c r="D385" s="153"/>
      <c r="E385" s="153"/>
      <c r="F385" s="153"/>
      <c r="G385" s="153"/>
      <c r="H385" s="153"/>
      <c r="I385" s="153"/>
      <c r="J385" s="153"/>
      <c r="K385" s="153"/>
      <c r="L385" s="153"/>
      <c r="M385" s="153"/>
      <c r="N385" s="153"/>
      <c r="O385" s="153"/>
      <c r="P385" s="153"/>
      <c r="Q385" s="153"/>
      <c r="R385" s="153"/>
      <c r="S385" s="153"/>
      <c r="T385" s="153"/>
      <c r="U385" s="153"/>
      <c r="V385" s="153"/>
      <c r="W385" s="153"/>
      <c r="X385" s="153"/>
      <c r="Y385" s="153"/>
      <c r="Z385" s="153"/>
    </row>
    <row r="386" ht="15.75" customHeight="1">
      <c r="A386" s="153"/>
      <c r="B386" s="153"/>
      <c r="C386" s="153"/>
      <c r="D386" s="153"/>
      <c r="E386" s="153"/>
      <c r="F386" s="153"/>
      <c r="G386" s="153"/>
      <c r="H386" s="153"/>
      <c r="I386" s="153"/>
      <c r="J386" s="153"/>
      <c r="K386" s="153"/>
      <c r="L386" s="153"/>
      <c r="M386" s="153"/>
      <c r="N386" s="153"/>
      <c r="O386" s="153"/>
      <c r="P386" s="153"/>
      <c r="Q386" s="153"/>
      <c r="R386" s="153"/>
      <c r="S386" s="153"/>
      <c r="T386" s="153"/>
      <c r="U386" s="153"/>
      <c r="V386" s="153"/>
      <c r="W386" s="153"/>
      <c r="X386" s="153"/>
      <c r="Y386" s="153"/>
      <c r="Z386" s="153"/>
    </row>
    <row r="387" ht="15.75" customHeight="1">
      <c r="A387" s="153"/>
      <c r="B387" s="153"/>
      <c r="C387" s="153"/>
      <c r="D387" s="153"/>
      <c r="E387" s="153"/>
      <c r="F387" s="153"/>
      <c r="G387" s="153"/>
      <c r="H387" s="153"/>
      <c r="I387" s="153"/>
      <c r="J387" s="153"/>
      <c r="K387" s="153"/>
      <c r="L387" s="153"/>
      <c r="M387" s="153"/>
      <c r="N387" s="153"/>
      <c r="O387" s="153"/>
      <c r="P387" s="153"/>
      <c r="Q387" s="153"/>
      <c r="R387" s="153"/>
      <c r="S387" s="153"/>
      <c r="T387" s="153"/>
      <c r="U387" s="153"/>
      <c r="V387" s="153"/>
      <c r="W387" s="153"/>
      <c r="X387" s="153"/>
      <c r="Y387" s="153"/>
      <c r="Z387" s="153"/>
    </row>
    <row r="388" ht="15.75" customHeight="1">
      <c r="A388" s="153"/>
      <c r="B388" s="153"/>
      <c r="C388" s="153"/>
      <c r="D388" s="153"/>
      <c r="E388" s="153"/>
      <c r="F388" s="153"/>
      <c r="G388" s="153"/>
      <c r="H388" s="153"/>
      <c r="I388" s="153"/>
      <c r="J388" s="153"/>
      <c r="K388" s="153"/>
      <c r="L388" s="153"/>
      <c r="M388" s="153"/>
      <c r="N388" s="153"/>
      <c r="O388" s="153"/>
      <c r="P388" s="153"/>
      <c r="Q388" s="153"/>
      <c r="R388" s="153"/>
      <c r="S388" s="153"/>
      <c r="T388" s="153"/>
      <c r="U388" s="153"/>
      <c r="V388" s="153"/>
      <c r="W388" s="153"/>
      <c r="X388" s="153"/>
      <c r="Y388" s="153"/>
      <c r="Z388" s="153"/>
    </row>
    <row r="389" ht="15.75" customHeight="1">
      <c r="A389" s="153"/>
      <c r="B389" s="153"/>
      <c r="C389" s="153"/>
      <c r="D389" s="153"/>
      <c r="E389" s="153"/>
      <c r="F389" s="153"/>
      <c r="G389" s="153"/>
      <c r="H389" s="153"/>
      <c r="I389" s="153"/>
      <c r="J389" s="153"/>
      <c r="K389" s="153"/>
      <c r="L389" s="153"/>
      <c r="M389" s="153"/>
      <c r="N389" s="153"/>
      <c r="O389" s="153"/>
      <c r="P389" s="153"/>
      <c r="Q389" s="153"/>
      <c r="R389" s="153"/>
      <c r="S389" s="153"/>
      <c r="T389" s="153"/>
      <c r="U389" s="153"/>
      <c r="V389" s="153"/>
      <c r="W389" s="153"/>
      <c r="X389" s="153"/>
      <c r="Y389" s="153"/>
      <c r="Z389" s="153"/>
    </row>
    <row r="390" ht="15.75" customHeight="1">
      <c r="A390" s="153"/>
      <c r="B390" s="153"/>
      <c r="C390" s="153"/>
      <c r="D390" s="153"/>
      <c r="E390" s="153"/>
      <c r="F390" s="153"/>
      <c r="G390" s="153"/>
      <c r="H390" s="153"/>
      <c r="I390" s="153"/>
      <c r="J390" s="153"/>
      <c r="K390" s="153"/>
      <c r="L390" s="153"/>
      <c r="M390" s="153"/>
      <c r="N390" s="153"/>
      <c r="O390" s="153"/>
      <c r="P390" s="153"/>
      <c r="Q390" s="153"/>
      <c r="R390" s="153"/>
      <c r="S390" s="153"/>
      <c r="T390" s="153"/>
      <c r="U390" s="153"/>
      <c r="V390" s="153"/>
      <c r="W390" s="153"/>
      <c r="X390" s="153"/>
      <c r="Y390" s="153"/>
      <c r="Z390" s="153"/>
    </row>
    <row r="391" ht="15.75" customHeight="1">
      <c r="A391" s="153"/>
      <c r="B391" s="153"/>
      <c r="C391" s="153"/>
      <c r="D391" s="153"/>
      <c r="E391" s="153"/>
      <c r="F391" s="153"/>
      <c r="G391" s="153"/>
      <c r="H391" s="153"/>
      <c r="I391" s="153"/>
      <c r="J391" s="153"/>
      <c r="K391" s="153"/>
      <c r="L391" s="153"/>
      <c r="M391" s="153"/>
      <c r="N391" s="153"/>
      <c r="O391" s="153"/>
      <c r="P391" s="153"/>
      <c r="Q391" s="153"/>
      <c r="R391" s="153"/>
      <c r="S391" s="153"/>
      <c r="T391" s="153"/>
      <c r="U391" s="153"/>
      <c r="V391" s="153"/>
      <c r="W391" s="153"/>
      <c r="X391" s="153"/>
      <c r="Y391" s="153"/>
      <c r="Z391" s="153"/>
    </row>
    <row r="392" ht="15.75" customHeight="1">
      <c r="A392" s="153"/>
      <c r="B392" s="153"/>
      <c r="C392" s="153"/>
      <c r="D392" s="153"/>
      <c r="E392" s="153"/>
      <c r="F392" s="153"/>
      <c r="G392" s="153"/>
      <c r="H392" s="153"/>
      <c r="I392" s="153"/>
      <c r="J392" s="153"/>
      <c r="K392" s="153"/>
      <c r="L392" s="153"/>
      <c r="M392" s="153"/>
      <c r="N392" s="153"/>
      <c r="O392" s="153"/>
      <c r="P392" s="153"/>
      <c r="Q392" s="153"/>
      <c r="R392" s="153"/>
      <c r="S392" s="153"/>
      <c r="T392" s="153"/>
      <c r="U392" s="153"/>
      <c r="V392" s="153"/>
      <c r="W392" s="153"/>
      <c r="X392" s="153"/>
      <c r="Y392" s="153"/>
      <c r="Z392" s="153"/>
    </row>
    <row r="393" ht="15.75" customHeight="1">
      <c r="A393" s="153"/>
      <c r="B393" s="153"/>
      <c r="C393" s="153"/>
      <c r="D393" s="153"/>
      <c r="E393" s="153"/>
      <c r="F393" s="153"/>
      <c r="G393" s="153"/>
      <c r="H393" s="153"/>
      <c r="I393" s="153"/>
      <c r="J393" s="153"/>
      <c r="K393" s="153"/>
      <c r="L393" s="153"/>
      <c r="M393" s="153"/>
      <c r="N393" s="153"/>
      <c r="O393" s="153"/>
      <c r="P393" s="153"/>
      <c r="Q393" s="153"/>
      <c r="R393" s="153"/>
      <c r="S393" s="153"/>
      <c r="T393" s="153"/>
      <c r="U393" s="153"/>
      <c r="V393" s="153"/>
      <c r="W393" s="153"/>
      <c r="X393" s="153"/>
      <c r="Y393" s="153"/>
      <c r="Z393" s="153"/>
    </row>
    <row r="394" ht="15.75" customHeight="1">
      <c r="A394" s="153"/>
      <c r="B394" s="153"/>
      <c r="C394" s="153"/>
      <c r="D394" s="153"/>
      <c r="E394" s="153"/>
      <c r="F394" s="153"/>
      <c r="G394" s="153"/>
      <c r="H394" s="153"/>
      <c r="I394" s="153"/>
      <c r="J394" s="153"/>
      <c r="K394" s="153"/>
      <c r="L394" s="153"/>
      <c r="M394" s="153"/>
      <c r="N394" s="153"/>
      <c r="O394" s="153"/>
      <c r="P394" s="153"/>
      <c r="Q394" s="153"/>
      <c r="R394" s="153"/>
      <c r="S394" s="153"/>
      <c r="T394" s="153"/>
      <c r="U394" s="153"/>
      <c r="V394" s="153"/>
      <c r="W394" s="153"/>
      <c r="X394" s="153"/>
      <c r="Y394" s="153"/>
      <c r="Z394" s="153"/>
    </row>
    <row r="395" ht="15.75" customHeight="1">
      <c r="A395" s="153"/>
      <c r="B395" s="153"/>
      <c r="C395" s="153"/>
      <c r="D395" s="153"/>
      <c r="E395" s="153"/>
      <c r="F395" s="153"/>
      <c r="G395" s="153"/>
      <c r="H395" s="153"/>
      <c r="I395" s="153"/>
      <c r="J395" s="153"/>
      <c r="K395" s="153"/>
      <c r="L395" s="153"/>
      <c r="M395" s="153"/>
      <c r="N395" s="153"/>
      <c r="O395" s="153"/>
      <c r="P395" s="153"/>
      <c r="Q395" s="153"/>
      <c r="R395" s="153"/>
      <c r="S395" s="153"/>
      <c r="T395" s="153"/>
      <c r="U395" s="153"/>
      <c r="V395" s="153"/>
      <c r="W395" s="153"/>
      <c r="X395" s="153"/>
      <c r="Y395" s="153"/>
      <c r="Z395" s="153"/>
    </row>
    <row r="396" ht="15.75" customHeight="1">
      <c r="A396" s="153"/>
      <c r="B396" s="153"/>
      <c r="C396" s="153"/>
      <c r="D396" s="153"/>
      <c r="E396" s="153"/>
      <c r="F396" s="153"/>
      <c r="G396" s="153"/>
      <c r="H396" s="153"/>
      <c r="I396" s="153"/>
      <c r="J396" s="153"/>
      <c r="K396" s="153"/>
      <c r="L396" s="153"/>
      <c r="M396" s="153"/>
      <c r="N396" s="153"/>
      <c r="O396" s="153"/>
      <c r="P396" s="153"/>
      <c r="Q396" s="153"/>
      <c r="R396" s="153"/>
      <c r="S396" s="153"/>
      <c r="T396" s="153"/>
      <c r="U396" s="153"/>
      <c r="V396" s="153"/>
      <c r="W396" s="153"/>
      <c r="X396" s="153"/>
      <c r="Y396" s="153"/>
      <c r="Z396" s="153"/>
    </row>
    <row r="397" ht="15.75" customHeight="1">
      <c r="A397" s="153"/>
      <c r="B397" s="153"/>
      <c r="C397" s="153"/>
      <c r="D397" s="153"/>
      <c r="E397" s="153"/>
      <c r="F397" s="153"/>
      <c r="G397" s="153"/>
      <c r="H397" s="153"/>
      <c r="I397" s="153"/>
      <c r="J397" s="153"/>
      <c r="K397" s="153"/>
      <c r="L397" s="153"/>
      <c r="M397" s="153"/>
      <c r="N397" s="153"/>
      <c r="O397" s="153"/>
      <c r="P397" s="153"/>
      <c r="Q397" s="153"/>
      <c r="R397" s="153"/>
      <c r="S397" s="153"/>
      <c r="T397" s="153"/>
      <c r="U397" s="153"/>
      <c r="V397" s="153"/>
      <c r="W397" s="153"/>
      <c r="X397" s="153"/>
      <c r="Y397" s="153"/>
      <c r="Z397" s="153"/>
    </row>
    <row r="398" ht="15.75" customHeight="1">
      <c r="A398" s="153"/>
      <c r="B398" s="153"/>
      <c r="C398" s="153"/>
      <c r="D398" s="153"/>
      <c r="E398" s="153"/>
      <c r="F398" s="153"/>
      <c r="G398" s="153"/>
      <c r="H398" s="153"/>
      <c r="I398" s="153"/>
      <c r="J398" s="153"/>
      <c r="K398" s="153"/>
      <c r="L398" s="153"/>
      <c r="M398" s="153"/>
      <c r="N398" s="153"/>
      <c r="O398" s="153"/>
      <c r="P398" s="153"/>
      <c r="Q398" s="153"/>
      <c r="R398" s="153"/>
      <c r="S398" s="153"/>
      <c r="T398" s="153"/>
      <c r="U398" s="153"/>
      <c r="V398" s="153"/>
      <c r="W398" s="153"/>
      <c r="X398" s="153"/>
      <c r="Y398" s="153"/>
      <c r="Z398" s="153"/>
    </row>
    <row r="399" ht="15.75" customHeight="1">
      <c r="A399" s="153"/>
      <c r="B399" s="153"/>
      <c r="C399" s="153"/>
      <c r="D399" s="153"/>
      <c r="E399" s="153"/>
      <c r="F399" s="153"/>
      <c r="G399" s="153"/>
      <c r="H399" s="153"/>
      <c r="I399" s="153"/>
      <c r="J399" s="153"/>
      <c r="K399" s="153"/>
      <c r="L399" s="153"/>
      <c r="M399" s="153"/>
      <c r="N399" s="153"/>
      <c r="O399" s="153"/>
      <c r="P399" s="153"/>
      <c r="Q399" s="153"/>
      <c r="R399" s="153"/>
      <c r="S399" s="153"/>
      <c r="T399" s="153"/>
      <c r="U399" s="153"/>
      <c r="V399" s="153"/>
      <c r="W399" s="153"/>
      <c r="X399" s="153"/>
      <c r="Y399" s="153"/>
      <c r="Z399" s="153"/>
    </row>
    <row r="400" ht="15.75" customHeight="1">
      <c r="A400" s="153"/>
      <c r="B400" s="153"/>
      <c r="C400" s="153"/>
      <c r="D400" s="153"/>
      <c r="E400" s="153"/>
      <c r="F400" s="153"/>
      <c r="G400" s="153"/>
      <c r="H400" s="153"/>
      <c r="I400" s="153"/>
      <c r="J400" s="153"/>
      <c r="K400" s="153"/>
      <c r="L400" s="153"/>
      <c r="M400" s="153"/>
      <c r="N400" s="153"/>
      <c r="O400" s="153"/>
      <c r="P400" s="153"/>
      <c r="Q400" s="153"/>
      <c r="R400" s="153"/>
      <c r="S400" s="153"/>
      <c r="T400" s="153"/>
      <c r="U400" s="153"/>
      <c r="V400" s="153"/>
      <c r="W400" s="153"/>
      <c r="X400" s="153"/>
      <c r="Y400" s="153"/>
      <c r="Z400" s="153"/>
    </row>
    <row r="401" ht="15.75" customHeight="1">
      <c r="A401" s="153"/>
      <c r="B401" s="153"/>
      <c r="C401" s="153"/>
      <c r="D401" s="153"/>
      <c r="E401" s="153"/>
      <c r="F401" s="153"/>
      <c r="G401" s="153"/>
      <c r="H401" s="153"/>
      <c r="I401" s="153"/>
      <c r="J401" s="153"/>
      <c r="K401" s="153"/>
      <c r="L401" s="153"/>
      <c r="M401" s="153"/>
      <c r="N401" s="153"/>
      <c r="O401" s="153"/>
      <c r="P401" s="153"/>
      <c r="Q401" s="153"/>
      <c r="R401" s="153"/>
      <c r="S401" s="153"/>
      <c r="T401" s="153"/>
      <c r="U401" s="153"/>
      <c r="V401" s="153"/>
      <c r="W401" s="153"/>
      <c r="X401" s="153"/>
      <c r="Y401" s="153"/>
      <c r="Z401" s="153"/>
    </row>
    <row r="402" ht="15.75" customHeight="1">
      <c r="A402" s="153"/>
      <c r="B402" s="153"/>
      <c r="C402" s="153"/>
      <c r="D402" s="153"/>
      <c r="E402" s="153"/>
      <c r="F402" s="153"/>
      <c r="G402" s="153"/>
      <c r="H402" s="153"/>
      <c r="I402" s="153"/>
      <c r="J402" s="153"/>
      <c r="K402" s="153"/>
      <c r="L402" s="153"/>
      <c r="M402" s="153"/>
      <c r="N402" s="153"/>
      <c r="O402" s="153"/>
      <c r="P402" s="153"/>
      <c r="Q402" s="153"/>
      <c r="R402" s="153"/>
      <c r="S402" s="153"/>
      <c r="T402" s="153"/>
      <c r="U402" s="153"/>
      <c r="V402" s="153"/>
      <c r="W402" s="153"/>
      <c r="X402" s="153"/>
      <c r="Y402" s="153"/>
      <c r="Z402" s="153"/>
    </row>
    <row r="403" ht="15.75" customHeight="1">
      <c r="A403" s="153"/>
      <c r="B403" s="153"/>
      <c r="C403" s="153"/>
      <c r="D403" s="153"/>
      <c r="E403" s="153"/>
      <c r="F403" s="153"/>
      <c r="G403" s="153"/>
      <c r="H403" s="153"/>
      <c r="I403" s="153"/>
      <c r="J403" s="153"/>
      <c r="K403" s="153"/>
      <c r="L403" s="153"/>
      <c r="M403" s="153"/>
      <c r="N403" s="153"/>
      <c r="O403" s="153"/>
      <c r="P403" s="153"/>
      <c r="Q403" s="153"/>
      <c r="R403" s="153"/>
      <c r="S403" s="153"/>
      <c r="T403" s="153"/>
      <c r="U403" s="153"/>
      <c r="V403" s="153"/>
      <c r="W403" s="153"/>
      <c r="X403" s="153"/>
      <c r="Y403" s="153"/>
      <c r="Z403" s="153"/>
    </row>
    <row r="404" ht="15.75" customHeight="1">
      <c r="A404" s="153"/>
      <c r="B404" s="153"/>
      <c r="C404" s="153"/>
      <c r="D404" s="153"/>
      <c r="E404" s="153"/>
      <c r="F404" s="153"/>
      <c r="G404" s="153"/>
      <c r="H404" s="153"/>
      <c r="I404" s="153"/>
      <c r="J404" s="153"/>
      <c r="K404" s="153"/>
      <c r="L404" s="153"/>
      <c r="M404" s="153"/>
      <c r="N404" s="153"/>
      <c r="O404" s="153"/>
      <c r="P404" s="153"/>
      <c r="Q404" s="153"/>
      <c r="R404" s="153"/>
      <c r="S404" s="153"/>
      <c r="T404" s="153"/>
      <c r="U404" s="153"/>
      <c r="V404" s="153"/>
      <c r="W404" s="153"/>
      <c r="X404" s="153"/>
      <c r="Y404" s="153"/>
      <c r="Z404" s="153"/>
    </row>
    <row r="405" ht="15.75" customHeight="1">
      <c r="A405" s="153"/>
      <c r="B405" s="153"/>
      <c r="C405" s="153"/>
      <c r="D405" s="153"/>
      <c r="E405" s="153"/>
      <c r="F405" s="153"/>
      <c r="G405" s="153"/>
      <c r="H405" s="153"/>
      <c r="I405" s="153"/>
      <c r="J405" s="153"/>
      <c r="K405" s="153"/>
      <c r="L405" s="153"/>
      <c r="M405" s="153"/>
      <c r="N405" s="153"/>
      <c r="O405" s="153"/>
      <c r="P405" s="153"/>
      <c r="Q405" s="153"/>
      <c r="R405" s="153"/>
      <c r="S405" s="153"/>
      <c r="T405" s="153"/>
      <c r="U405" s="153"/>
      <c r="V405" s="153"/>
      <c r="W405" s="153"/>
      <c r="X405" s="153"/>
      <c r="Y405" s="153"/>
      <c r="Z405" s="153"/>
    </row>
    <row r="406" ht="15.75" customHeight="1">
      <c r="A406" s="153"/>
      <c r="B406" s="153"/>
      <c r="C406" s="153"/>
      <c r="D406" s="153"/>
      <c r="E406" s="153"/>
      <c r="F406" s="153"/>
      <c r="G406" s="153"/>
      <c r="H406" s="153"/>
      <c r="I406" s="153"/>
      <c r="J406" s="153"/>
      <c r="K406" s="153"/>
      <c r="L406" s="153"/>
      <c r="M406" s="153"/>
      <c r="N406" s="153"/>
      <c r="O406" s="153"/>
      <c r="P406" s="153"/>
      <c r="Q406" s="153"/>
      <c r="R406" s="153"/>
      <c r="S406" s="153"/>
      <c r="T406" s="153"/>
      <c r="U406" s="153"/>
      <c r="V406" s="153"/>
      <c r="W406" s="153"/>
      <c r="X406" s="153"/>
      <c r="Y406" s="153"/>
      <c r="Z406" s="153"/>
    </row>
    <row r="407" ht="15.75" customHeight="1">
      <c r="A407" s="153"/>
      <c r="B407" s="153"/>
      <c r="C407" s="153"/>
      <c r="D407" s="153"/>
      <c r="E407" s="153"/>
      <c r="F407" s="153"/>
      <c r="G407" s="153"/>
      <c r="H407" s="153"/>
      <c r="I407" s="153"/>
      <c r="J407" s="153"/>
      <c r="K407" s="153"/>
      <c r="L407" s="153"/>
      <c r="M407" s="153"/>
      <c r="N407" s="153"/>
      <c r="O407" s="153"/>
      <c r="P407" s="153"/>
      <c r="Q407" s="153"/>
      <c r="R407" s="153"/>
      <c r="S407" s="153"/>
      <c r="T407" s="153"/>
      <c r="U407" s="153"/>
      <c r="V407" s="153"/>
      <c r="W407" s="153"/>
      <c r="X407" s="153"/>
      <c r="Y407" s="153"/>
      <c r="Z407" s="153"/>
    </row>
    <row r="408" ht="15.75" customHeight="1">
      <c r="A408" s="153"/>
      <c r="B408" s="153"/>
      <c r="C408" s="153"/>
      <c r="D408" s="153"/>
      <c r="E408" s="153"/>
      <c r="F408" s="153"/>
      <c r="G408" s="153"/>
      <c r="H408" s="153"/>
      <c r="I408" s="153"/>
      <c r="J408" s="153"/>
      <c r="K408" s="153"/>
      <c r="L408" s="153"/>
      <c r="M408" s="153"/>
      <c r="N408" s="153"/>
      <c r="O408" s="153"/>
      <c r="P408" s="153"/>
      <c r="Q408" s="153"/>
      <c r="R408" s="153"/>
      <c r="S408" s="153"/>
      <c r="T408" s="153"/>
      <c r="U408" s="153"/>
      <c r="V408" s="153"/>
      <c r="W408" s="153"/>
      <c r="X408" s="153"/>
      <c r="Y408" s="153"/>
      <c r="Z408" s="153"/>
    </row>
    <row r="409" ht="15.75" customHeight="1">
      <c r="A409" s="153"/>
      <c r="B409" s="153"/>
      <c r="C409" s="153"/>
      <c r="D409" s="153"/>
      <c r="E409" s="153"/>
      <c r="F409" s="153"/>
      <c r="G409" s="153"/>
      <c r="H409" s="153"/>
      <c r="I409" s="153"/>
      <c r="J409" s="153"/>
      <c r="K409" s="153"/>
      <c r="L409" s="153"/>
      <c r="M409" s="153"/>
      <c r="N409" s="153"/>
      <c r="O409" s="153"/>
      <c r="P409" s="153"/>
      <c r="Q409" s="153"/>
      <c r="R409" s="153"/>
      <c r="S409" s="153"/>
      <c r="T409" s="153"/>
      <c r="U409" s="153"/>
      <c r="V409" s="153"/>
      <c r="W409" s="153"/>
      <c r="X409" s="153"/>
      <c r="Y409" s="153"/>
      <c r="Z409" s="153"/>
    </row>
    <row r="410" ht="15.75" customHeight="1">
      <c r="A410" s="153"/>
      <c r="B410" s="153"/>
      <c r="C410" s="153"/>
      <c r="D410" s="153"/>
      <c r="E410" s="153"/>
      <c r="F410" s="153"/>
      <c r="G410" s="153"/>
      <c r="H410" s="153"/>
      <c r="I410" s="153"/>
      <c r="J410" s="153"/>
      <c r="K410" s="153"/>
      <c r="L410" s="153"/>
      <c r="M410" s="153"/>
      <c r="N410" s="153"/>
      <c r="O410" s="153"/>
      <c r="P410" s="153"/>
      <c r="Q410" s="153"/>
      <c r="R410" s="153"/>
      <c r="S410" s="153"/>
      <c r="T410" s="153"/>
      <c r="U410" s="153"/>
      <c r="V410" s="153"/>
      <c r="W410" s="153"/>
      <c r="X410" s="153"/>
      <c r="Y410" s="153"/>
      <c r="Z410" s="153"/>
    </row>
    <row r="411" ht="15.75" customHeight="1">
      <c r="A411" s="153"/>
      <c r="B411" s="153"/>
      <c r="C411" s="153"/>
      <c r="D411" s="153"/>
      <c r="E411" s="153"/>
      <c r="F411" s="153"/>
      <c r="G411" s="153"/>
      <c r="H411" s="153"/>
      <c r="I411" s="153"/>
      <c r="J411" s="153"/>
      <c r="K411" s="153"/>
      <c r="L411" s="153"/>
      <c r="M411" s="153"/>
      <c r="N411" s="153"/>
      <c r="O411" s="153"/>
      <c r="P411" s="153"/>
      <c r="Q411" s="153"/>
      <c r="R411" s="153"/>
      <c r="S411" s="153"/>
      <c r="T411" s="153"/>
      <c r="U411" s="153"/>
      <c r="V411" s="153"/>
      <c r="W411" s="153"/>
      <c r="X411" s="153"/>
      <c r="Y411" s="153"/>
      <c r="Z411" s="153"/>
    </row>
    <row r="412" ht="15.75" customHeight="1">
      <c r="A412" s="153"/>
      <c r="B412" s="153"/>
      <c r="C412" s="153"/>
      <c r="D412" s="153"/>
      <c r="E412" s="153"/>
      <c r="F412" s="153"/>
      <c r="G412" s="153"/>
      <c r="H412" s="153"/>
      <c r="I412" s="153"/>
      <c r="J412" s="153"/>
      <c r="K412" s="153"/>
      <c r="L412" s="153"/>
      <c r="M412" s="153"/>
      <c r="N412" s="153"/>
      <c r="O412" s="153"/>
      <c r="P412" s="153"/>
      <c r="Q412" s="153"/>
      <c r="R412" s="153"/>
      <c r="S412" s="153"/>
      <c r="T412" s="153"/>
      <c r="U412" s="153"/>
      <c r="V412" s="153"/>
      <c r="W412" s="153"/>
      <c r="X412" s="153"/>
      <c r="Y412" s="153"/>
      <c r="Z412" s="153"/>
    </row>
    <row r="413" ht="15.75" customHeight="1">
      <c r="A413" s="153"/>
      <c r="B413" s="153"/>
      <c r="C413" s="153"/>
      <c r="D413" s="153"/>
      <c r="E413" s="153"/>
      <c r="F413" s="153"/>
      <c r="G413" s="153"/>
      <c r="H413" s="153"/>
      <c r="I413" s="153"/>
      <c r="J413" s="153"/>
      <c r="K413" s="153"/>
      <c r="L413" s="153"/>
      <c r="M413" s="153"/>
      <c r="N413" s="153"/>
      <c r="O413" s="153"/>
      <c r="P413" s="153"/>
      <c r="Q413" s="153"/>
      <c r="R413" s="153"/>
      <c r="S413" s="153"/>
      <c r="T413" s="153"/>
      <c r="U413" s="153"/>
      <c r="V413" s="153"/>
      <c r="W413" s="153"/>
      <c r="X413" s="153"/>
      <c r="Y413" s="153"/>
      <c r="Z413" s="153"/>
    </row>
    <row r="414" ht="15.75" customHeight="1">
      <c r="A414" s="153"/>
      <c r="B414" s="153"/>
      <c r="C414" s="153"/>
      <c r="D414" s="153"/>
      <c r="E414" s="153"/>
      <c r="F414" s="153"/>
      <c r="G414" s="153"/>
      <c r="H414" s="153"/>
      <c r="I414" s="153"/>
      <c r="J414" s="153"/>
      <c r="K414" s="153"/>
      <c r="L414" s="153"/>
      <c r="M414" s="153"/>
      <c r="N414" s="153"/>
      <c r="O414" s="153"/>
      <c r="P414" s="153"/>
      <c r="Q414" s="153"/>
      <c r="R414" s="153"/>
      <c r="S414" s="153"/>
      <c r="T414" s="153"/>
      <c r="U414" s="153"/>
      <c r="V414" s="153"/>
      <c r="W414" s="153"/>
      <c r="X414" s="153"/>
      <c r="Y414" s="153"/>
      <c r="Z414" s="153"/>
    </row>
    <row r="415" ht="15.75" customHeight="1">
      <c r="A415" s="153"/>
      <c r="B415" s="153"/>
      <c r="C415" s="153"/>
      <c r="D415" s="153"/>
      <c r="E415" s="153"/>
      <c r="F415" s="153"/>
      <c r="G415" s="153"/>
      <c r="H415" s="153"/>
      <c r="I415" s="153"/>
      <c r="J415" s="153"/>
      <c r="K415" s="153"/>
      <c r="L415" s="153"/>
      <c r="M415" s="153"/>
      <c r="N415" s="153"/>
      <c r="O415" s="153"/>
      <c r="P415" s="153"/>
      <c r="Q415" s="153"/>
      <c r="R415" s="153"/>
      <c r="S415" s="153"/>
      <c r="T415" s="153"/>
      <c r="U415" s="153"/>
      <c r="V415" s="153"/>
      <c r="W415" s="153"/>
      <c r="X415" s="153"/>
      <c r="Y415" s="153"/>
      <c r="Z415" s="153"/>
    </row>
    <row r="416" ht="15.75" customHeight="1">
      <c r="A416" s="153"/>
      <c r="B416" s="153"/>
      <c r="C416" s="153"/>
      <c r="D416" s="153"/>
      <c r="E416" s="153"/>
      <c r="F416" s="153"/>
      <c r="G416" s="153"/>
      <c r="H416" s="153"/>
      <c r="I416" s="153"/>
      <c r="J416" s="153"/>
      <c r="K416" s="153"/>
      <c r="L416" s="153"/>
      <c r="M416" s="153"/>
      <c r="N416" s="153"/>
      <c r="O416" s="153"/>
      <c r="P416" s="153"/>
      <c r="Q416" s="153"/>
      <c r="R416" s="153"/>
      <c r="S416" s="153"/>
      <c r="T416" s="153"/>
      <c r="U416" s="153"/>
      <c r="V416" s="153"/>
      <c r="W416" s="153"/>
      <c r="X416" s="153"/>
      <c r="Y416" s="153"/>
      <c r="Z416" s="153"/>
    </row>
    <row r="417" ht="15.75" customHeight="1">
      <c r="A417" s="153"/>
      <c r="B417" s="153"/>
      <c r="C417" s="153"/>
      <c r="D417" s="153"/>
      <c r="E417" s="153"/>
      <c r="F417" s="153"/>
      <c r="G417" s="153"/>
      <c r="H417" s="153"/>
      <c r="I417" s="153"/>
      <c r="J417" s="153"/>
      <c r="K417" s="153"/>
      <c r="L417" s="153"/>
      <c r="M417" s="153"/>
      <c r="N417" s="153"/>
      <c r="O417" s="153"/>
      <c r="P417" s="153"/>
      <c r="Q417" s="153"/>
      <c r="R417" s="153"/>
      <c r="S417" s="153"/>
      <c r="T417" s="153"/>
      <c r="U417" s="153"/>
      <c r="V417" s="153"/>
      <c r="W417" s="153"/>
      <c r="X417" s="153"/>
      <c r="Y417" s="153"/>
      <c r="Z417" s="153"/>
    </row>
    <row r="418" ht="15.75" customHeight="1">
      <c r="A418" s="153"/>
      <c r="B418" s="153"/>
      <c r="C418" s="153"/>
      <c r="D418" s="153"/>
      <c r="E418" s="153"/>
      <c r="F418" s="153"/>
      <c r="G418" s="153"/>
      <c r="H418" s="153"/>
      <c r="I418" s="153"/>
      <c r="J418" s="153"/>
      <c r="K418" s="153"/>
      <c r="L418" s="153"/>
      <c r="M418" s="153"/>
      <c r="N418" s="153"/>
      <c r="O418" s="153"/>
      <c r="P418" s="153"/>
      <c r="Q418" s="153"/>
      <c r="R418" s="153"/>
      <c r="S418" s="153"/>
      <c r="T418" s="153"/>
      <c r="U418" s="153"/>
      <c r="V418" s="153"/>
      <c r="W418" s="153"/>
      <c r="X418" s="153"/>
      <c r="Y418" s="153"/>
      <c r="Z418" s="153"/>
    </row>
    <row r="419" ht="15.75" customHeight="1">
      <c r="A419" s="153"/>
      <c r="B419" s="153"/>
      <c r="C419" s="153"/>
      <c r="D419" s="153"/>
      <c r="E419" s="153"/>
      <c r="F419" s="153"/>
      <c r="G419" s="153"/>
      <c r="H419" s="153"/>
      <c r="I419" s="153"/>
      <c r="J419" s="153"/>
      <c r="K419" s="153"/>
      <c r="L419" s="153"/>
      <c r="M419" s="153"/>
      <c r="N419" s="153"/>
      <c r="O419" s="153"/>
      <c r="P419" s="153"/>
      <c r="Q419" s="153"/>
      <c r="R419" s="153"/>
      <c r="S419" s="153"/>
      <c r="T419" s="153"/>
      <c r="U419" s="153"/>
      <c r="V419" s="153"/>
      <c r="W419" s="153"/>
      <c r="X419" s="153"/>
      <c r="Y419" s="153"/>
      <c r="Z419" s="153"/>
    </row>
    <row r="420" ht="15.75" customHeight="1">
      <c r="A420" s="153"/>
      <c r="B420" s="153"/>
      <c r="C420" s="153"/>
      <c r="D420" s="153"/>
      <c r="E420" s="153"/>
      <c r="F420" s="153"/>
      <c r="G420" s="153"/>
      <c r="H420" s="153"/>
      <c r="I420" s="153"/>
      <c r="J420" s="153"/>
      <c r="K420" s="153"/>
      <c r="L420" s="153"/>
      <c r="M420" s="153"/>
      <c r="N420" s="153"/>
      <c r="O420" s="153"/>
      <c r="P420" s="153"/>
      <c r="Q420" s="153"/>
      <c r="R420" s="153"/>
      <c r="S420" s="153"/>
      <c r="T420" s="153"/>
      <c r="U420" s="153"/>
      <c r="V420" s="153"/>
      <c r="W420" s="153"/>
      <c r="X420" s="153"/>
      <c r="Y420" s="153"/>
      <c r="Z420" s="153"/>
    </row>
    <row r="421" ht="15.75" customHeight="1">
      <c r="A421" s="153"/>
      <c r="B421" s="153"/>
      <c r="C421" s="153"/>
      <c r="D421" s="153"/>
      <c r="E421" s="153"/>
      <c r="F421" s="153"/>
      <c r="G421" s="153"/>
      <c r="H421" s="153"/>
      <c r="I421" s="153"/>
      <c r="J421" s="153"/>
      <c r="K421" s="153"/>
      <c r="L421" s="153"/>
      <c r="M421" s="153"/>
      <c r="N421" s="153"/>
      <c r="O421" s="153"/>
      <c r="P421" s="153"/>
      <c r="Q421" s="153"/>
      <c r="R421" s="153"/>
      <c r="S421" s="153"/>
      <c r="T421" s="153"/>
      <c r="U421" s="153"/>
      <c r="V421" s="153"/>
      <c r="W421" s="153"/>
      <c r="X421" s="153"/>
      <c r="Y421" s="153"/>
      <c r="Z421" s="153"/>
    </row>
    <row r="422" ht="15.75" customHeight="1">
      <c r="A422" s="153"/>
      <c r="B422" s="153"/>
      <c r="C422" s="153"/>
      <c r="D422" s="153"/>
      <c r="E422" s="153"/>
      <c r="F422" s="153"/>
      <c r="G422" s="153"/>
      <c r="H422" s="153"/>
      <c r="I422" s="153"/>
      <c r="J422" s="153"/>
      <c r="K422" s="153"/>
      <c r="L422" s="153"/>
      <c r="M422" s="153"/>
      <c r="N422" s="153"/>
      <c r="O422" s="153"/>
      <c r="P422" s="153"/>
      <c r="Q422" s="153"/>
      <c r="R422" s="153"/>
      <c r="S422" s="153"/>
      <c r="T422" s="153"/>
      <c r="U422" s="153"/>
      <c r="V422" s="153"/>
      <c r="W422" s="153"/>
      <c r="X422" s="153"/>
      <c r="Y422" s="153"/>
      <c r="Z422" s="153"/>
    </row>
    <row r="423" ht="15.75" customHeight="1">
      <c r="A423" s="153"/>
      <c r="B423" s="153"/>
      <c r="C423" s="153"/>
      <c r="D423" s="153"/>
      <c r="E423" s="153"/>
      <c r="F423" s="153"/>
      <c r="G423" s="153"/>
      <c r="H423" s="153"/>
      <c r="I423" s="153"/>
      <c r="J423" s="153"/>
      <c r="K423" s="153"/>
      <c r="L423" s="153"/>
      <c r="M423" s="153"/>
      <c r="N423" s="153"/>
      <c r="O423" s="153"/>
      <c r="P423" s="153"/>
      <c r="Q423" s="153"/>
      <c r="R423" s="153"/>
      <c r="S423" s="153"/>
      <c r="T423" s="153"/>
      <c r="U423" s="153"/>
      <c r="V423" s="153"/>
      <c r="W423" s="153"/>
      <c r="X423" s="153"/>
      <c r="Y423" s="153"/>
      <c r="Z423" s="153"/>
    </row>
    <row r="424" ht="15.75" customHeight="1">
      <c r="A424" s="153"/>
      <c r="B424" s="153"/>
      <c r="C424" s="153"/>
      <c r="D424" s="153"/>
      <c r="E424" s="153"/>
      <c r="F424" s="153"/>
      <c r="G424" s="153"/>
      <c r="H424" s="153"/>
      <c r="I424" s="153"/>
      <c r="J424" s="153"/>
      <c r="K424" s="153"/>
      <c r="L424" s="153"/>
      <c r="M424" s="153"/>
      <c r="N424" s="153"/>
      <c r="O424" s="153"/>
      <c r="P424" s="153"/>
      <c r="Q424" s="153"/>
      <c r="R424" s="153"/>
      <c r="S424" s="153"/>
      <c r="T424" s="153"/>
      <c r="U424" s="153"/>
      <c r="V424" s="153"/>
      <c r="W424" s="153"/>
      <c r="X424" s="153"/>
      <c r="Y424" s="153"/>
      <c r="Z424" s="153"/>
    </row>
    <row r="425" ht="15.75" customHeight="1">
      <c r="A425" s="153"/>
      <c r="B425" s="153"/>
      <c r="C425" s="153"/>
      <c r="D425" s="153"/>
      <c r="E425" s="153"/>
      <c r="F425" s="153"/>
      <c r="G425" s="153"/>
      <c r="H425" s="153"/>
      <c r="I425" s="153"/>
      <c r="J425" s="153"/>
      <c r="K425" s="153"/>
      <c r="L425" s="153"/>
      <c r="M425" s="153"/>
      <c r="N425" s="153"/>
      <c r="O425" s="153"/>
      <c r="P425" s="153"/>
      <c r="Q425" s="153"/>
      <c r="R425" s="153"/>
      <c r="S425" s="153"/>
      <c r="T425" s="153"/>
      <c r="U425" s="153"/>
      <c r="V425" s="153"/>
      <c r="W425" s="153"/>
      <c r="X425" s="153"/>
      <c r="Y425" s="153"/>
      <c r="Z425" s="153"/>
    </row>
    <row r="426" ht="15.75" customHeight="1">
      <c r="A426" s="153"/>
      <c r="B426" s="153"/>
      <c r="C426" s="153"/>
      <c r="D426" s="153"/>
      <c r="E426" s="153"/>
      <c r="F426" s="153"/>
      <c r="G426" s="153"/>
      <c r="H426" s="153"/>
      <c r="I426" s="153"/>
      <c r="J426" s="153"/>
      <c r="K426" s="153"/>
      <c r="L426" s="153"/>
      <c r="M426" s="153"/>
      <c r="N426" s="153"/>
      <c r="O426" s="153"/>
      <c r="P426" s="153"/>
      <c r="Q426" s="153"/>
      <c r="R426" s="153"/>
      <c r="S426" s="153"/>
      <c r="T426" s="153"/>
      <c r="U426" s="153"/>
      <c r="V426" s="153"/>
      <c r="W426" s="153"/>
      <c r="X426" s="153"/>
      <c r="Y426" s="153"/>
      <c r="Z426" s="153"/>
    </row>
    <row r="427" ht="15.75" customHeight="1">
      <c r="A427" s="153"/>
      <c r="B427" s="153"/>
      <c r="C427" s="153"/>
      <c r="D427" s="153"/>
      <c r="E427" s="153"/>
      <c r="F427" s="153"/>
      <c r="G427" s="153"/>
      <c r="H427" s="153"/>
      <c r="I427" s="153"/>
      <c r="J427" s="153"/>
      <c r="K427" s="153"/>
      <c r="L427" s="153"/>
      <c r="M427" s="153"/>
      <c r="N427" s="153"/>
      <c r="O427" s="153"/>
      <c r="P427" s="153"/>
      <c r="Q427" s="153"/>
      <c r="R427" s="153"/>
      <c r="S427" s="153"/>
      <c r="T427" s="153"/>
      <c r="U427" s="153"/>
      <c r="V427" s="153"/>
      <c r="W427" s="153"/>
      <c r="X427" s="153"/>
      <c r="Y427" s="153"/>
      <c r="Z427" s="153"/>
    </row>
    <row r="428" ht="15.75" customHeight="1">
      <c r="A428" s="153"/>
      <c r="B428" s="153"/>
      <c r="C428" s="153"/>
      <c r="D428" s="153"/>
      <c r="E428" s="153"/>
      <c r="F428" s="153"/>
      <c r="G428" s="153"/>
      <c r="H428" s="153"/>
      <c r="I428" s="153"/>
      <c r="J428" s="153"/>
      <c r="K428" s="153"/>
      <c r="L428" s="153"/>
      <c r="M428" s="153"/>
      <c r="N428" s="153"/>
      <c r="O428" s="153"/>
      <c r="P428" s="153"/>
      <c r="Q428" s="153"/>
      <c r="R428" s="153"/>
      <c r="S428" s="153"/>
      <c r="T428" s="153"/>
      <c r="U428" s="153"/>
      <c r="V428" s="153"/>
      <c r="W428" s="153"/>
      <c r="X428" s="153"/>
      <c r="Y428" s="153"/>
      <c r="Z428" s="153"/>
    </row>
    <row r="429" ht="15.75" customHeight="1">
      <c r="A429" s="153"/>
      <c r="B429" s="153"/>
      <c r="C429" s="153"/>
      <c r="D429" s="153"/>
      <c r="E429" s="153"/>
      <c r="F429" s="153"/>
      <c r="G429" s="153"/>
      <c r="H429" s="153"/>
      <c r="I429" s="153"/>
      <c r="J429" s="153"/>
      <c r="K429" s="153"/>
      <c r="L429" s="153"/>
      <c r="M429" s="153"/>
      <c r="N429" s="153"/>
      <c r="O429" s="153"/>
      <c r="P429" s="153"/>
      <c r="Q429" s="153"/>
      <c r="R429" s="153"/>
      <c r="S429" s="153"/>
      <c r="T429" s="153"/>
      <c r="U429" s="153"/>
      <c r="V429" s="153"/>
      <c r="W429" s="153"/>
      <c r="X429" s="153"/>
      <c r="Y429" s="153"/>
      <c r="Z429" s="153"/>
    </row>
    <row r="430" ht="15.75" customHeight="1">
      <c r="A430" s="153"/>
      <c r="B430" s="153"/>
      <c r="C430" s="153"/>
      <c r="D430" s="153"/>
      <c r="E430" s="153"/>
      <c r="F430" s="153"/>
      <c r="G430" s="153"/>
      <c r="H430" s="153"/>
      <c r="I430" s="153"/>
      <c r="J430" s="153"/>
      <c r="K430" s="153"/>
      <c r="L430" s="153"/>
      <c r="M430" s="153"/>
      <c r="N430" s="153"/>
      <c r="O430" s="153"/>
      <c r="P430" s="153"/>
      <c r="Q430" s="153"/>
      <c r="R430" s="153"/>
      <c r="S430" s="153"/>
      <c r="T430" s="153"/>
      <c r="U430" s="153"/>
      <c r="V430" s="153"/>
      <c r="W430" s="153"/>
      <c r="X430" s="153"/>
      <c r="Y430" s="153"/>
      <c r="Z430" s="153"/>
    </row>
    <row r="431" ht="15.75" customHeight="1">
      <c r="A431" s="153"/>
      <c r="B431" s="153"/>
      <c r="C431" s="153"/>
      <c r="D431" s="153"/>
      <c r="E431" s="153"/>
      <c r="F431" s="153"/>
      <c r="G431" s="153"/>
      <c r="H431" s="153"/>
      <c r="I431" s="153"/>
      <c r="J431" s="153"/>
      <c r="K431" s="153"/>
      <c r="L431" s="153"/>
      <c r="M431" s="153"/>
      <c r="N431" s="153"/>
      <c r="O431" s="153"/>
      <c r="P431" s="153"/>
      <c r="Q431" s="153"/>
      <c r="R431" s="153"/>
      <c r="S431" s="153"/>
      <c r="T431" s="153"/>
      <c r="U431" s="153"/>
      <c r="V431" s="153"/>
      <c r="W431" s="153"/>
      <c r="X431" s="153"/>
      <c r="Y431" s="153"/>
      <c r="Z431" s="153"/>
    </row>
    <row r="432" ht="15.75" customHeight="1">
      <c r="A432" s="153"/>
      <c r="B432" s="153"/>
      <c r="C432" s="153"/>
      <c r="D432" s="153"/>
      <c r="E432" s="153"/>
      <c r="F432" s="153"/>
      <c r="G432" s="153"/>
      <c r="H432" s="153"/>
      <c r="I432" s="153"/>
      <c r="J432" s="153"/>
      <c r="K432" s="153"/>
      <c r="L432" s="153"/>
      <c r="M432" s="153"/>
      <c r="N432" s="153"/>
      <c r="O432" s="153"/>
      <c r="P432" s="153"/>
      <c r="Q432" s="153"/>
      <c r="R432" s="153"/>
      <c r="S432" s="153"/>
      <c r="T432" s="153"/>
      <c r="U432" s="153"/>
      <c r="V432" s="153"/>
      <c r="W432" s="153"/>
      <c r="X432" s="153"/>
      <c r="Y432" s="153"/>
      <c r="Z432" s="153"/>
    </row>
    <row r="433" ht="15.75" customHeight="1">
      <c r="A433" s="153"/>
      <c r="B433" s="153"/>
      <c r="C433" s="153"/>
      <c r="D433" s="153"/>
      <c r="E433" s="153"/>
      <c r="F433" s="153"/>
      <c r="G433" s="153"/>
      <c r="H433" s="153"/>
      <c r="I433" s="153"/>
      <c r="J433" s="153"/>
      <c r="K433" s="153"/>
      <c r="L433" s="153"/>
      <c r="M433" s="153"/>
      <c r="N433" s="153"/>
      <c r="O433" s="153"/>
      <c r="P433" s="153"/>
      <c r="Q433" s="153"/>
      <c r="R433" s="153"/>
      <c r="S433" s="153"/>
      <c r="T433" s="153"/>
      <c r="U433" s="153"/>
      <c r="V433" s="153"/>
      <c r="W433" s="153"/>
      <c r="X433" s="153"/>
      <c r="Y433" s="153"/>
      <c r="Z433" s="153"/>
    </row>
    <row r="434" ht="15.75" customHeight="1">
      <c r="A434" s="153"/>
      <c r="B434" s="153"/>
      <c r="C434" s="153"/>
      <c r="D434" s="153"/>
      <c r="E434" s="153"/>
      <c r="F434" s="153"/>
      <c r="G434" s="153"/>
      <c r="H434" s="153"/>
      <c r="I434" s="153"/>
      <c r="J434" s="153"/>
      <c r="K434" s="153"/>
      <c r="L434" s="153"/>
      <c r="M434" s="153"/>
      <c r="N434" s="153"/>
      <c r="O434" s="153"/>
      <c r="P434" s="153"/>
      <c r="Q434" s="153"/>
      <c r="R434" s="153"/>
      <c r="S434" s="153"/>
      <c r="T434" s="153"/>
      <c r="U434" s="153"/>
      <c r="V434" s="153"/>
      <c r="W434" s="153"/>
      <c r="X434" s="153"/>
      <c r="Y434" s="153"/>
      <c r="Z434" s="153"/>
    </row>
    <row r="435" ht="15.75" customHeight="1">
      <c r="A435" s="153"/>
      <c r="B435" s="153"/>
      <c r="C435" s="153"/>
      <c r="D435" s="153"/>
      <c r="E435" s="153"/>
      <c r="F435" s="153"/>
      <c r="G435" s="153"/>
      <c r="H435" s="153"/>
      <c r="I435" s="153"/>
      <c r="J435" s="153"/>
      <c r="K435" s="153"/>
      <c r="L435" s="153"/>
      <c r="M435" s="153"/>
      <c r="N435" s="153"/>
      <c r="O435" s="153"/>
      <c r="P435" s="153"/>
      <c r="Q435" s="153"/>
      <c r="R435" s="153"/>
      <c r="S435" s="153"/>
      <c r="T435" s="153"/>
      <c r="U435" s="153"/>
      <c r="V435" s="153"/>
      <c r="W435" s="153"/>
      <c r="X435" s="153"/>
      <c r="Y435" s="153"/>
      <c r="Z435" s="153"/>
    </row>
    <row r="436" ht="15.75" customHeight="1">
      <c r="A436" s="153"/>
      <c r="B436" s="153"/>
      <c r="C436" s="153"/>
      <c r="D436" s="153"/>
      <c r="E436" s="153"/>
      <c r="F436" s="153"/>
      <c r="G436" s="153"/>
      <c r="H436" s="153"/>
      <c r="I436" s="153"/>
      <c r="J436" s="153"/>
      <c r="K436" s="153"/>
      <c r="L436" s="153"/>
      <c r="M436" s="153"/>
      <c r="N436" s="153"/>
      <c r="O436" s="153"/>
      <c r="P436" s="153"/>
      <c r="Q436" s="153"/>
      <c r="R436" s="153"/>
      <c r="S436" s="153"/>
      <c r="T436" s="153"/>
      <c r="U436" s="153"/>
      <c r="V436" s="153"/>
      <c r="W436" s="153"/>
      <c r="X436" s="153"/>
      <c r="Y436" s="153"/>
      <c r="Z436" s="153"/>
    </row>
    <row r="437" ht="15.75" customHeight="1">
      <c r="A437" s="153"/>
      <c r="B437" s="153"/>
      <c r="C437" s="153"/>
      <c r="D437" s="153"/>
      <c r="E437" s="153"/>
      <c r="F437" s="153"/>
      <c r="G437" s="153"/>
      <c r="H437" s="153"/>
      <c r="I437" s="153"/>
      <c r="J437" s="153"/>
      <c r="K437" s="153"/>
      <c r="L437" s="153"/>
      <c r="M437" s="153"/>
      <c r="N437" s="153"/>
      <c r="O437" s="153"/>
      <c r="P437" s="153"/>
      <c r="Q437" s="153"/>
      <c r="R437" s="153"/>
      <c r="S437" s="153"/>
      <c r="T437" s="153"/>
      <c r="U437" s="153"/>
      <c r="V437" s="153"/>
      <c r="W437" s="153"/>
      <c r="X437" s="153"/>
      <c r="Y437" s="153"/>
      <c r="Z437" s="153"/>
    </row>
    <row r="438" ht="15.75" customHeight="1">
      <c r="A438" s="153"/>
      <c r="B438" s="153"/>
      <c r="C438" s="153"/>
      <c r="D438" s="153"/>
      <c r="E438" s="153"/>
      <c r="F438" s="153"/>
      <c r="G438" s="153"/>
      <c r="H438" s="153"/>
      <c r="I438" s="153"/>
      <c r="J438" s="153"/>
      <c r="K438" s="153"/>
      <c r="L438" s="153"/>
      <c r="M438" s="153"/>
      <c r="N438" s="153"/>
      <c r="O438" s="153"/>
      <c r="P438" s="153"/>
      <c r="Q438" s="153"/>
      <c r="R438" s="153"/>
      <c r="S438" s="153"/>
      <c r="T438" s="153"/>
      <c r="U438" s="153"/>
      <c r="V438" s="153"/>
      <c r="W438" s="153"/>
      <c r="X438" s="153"/>
      <c r="Y438" s="153"/>
      <c r="Z438" s="153"/>
    </row>
    <row r="439" ht="15.75" customHeight="1">
      <c r="A439" s="153"/>
      <c r="B439" s="153"/>
      <c r="C439" s="153"/>
      <c r="D439" s="153"/>
      <c r="E439" s="153"/>
      <c r="F439" s="153"/>
      <c r="G439" s="153"/>
      <c r="H439" s="153"/>
      <c r="I439" s="153"/>
      <c r="J439" s="153"/>
      <c r="K439" s="153"/>
      <c r="L439" s="153"/>
      <c r="M439" s="153"/>
      <c r="N439" s="153"/>
      <c r="O439" s="153"/>
      <c r="P439" s="153"/>
      <c r="Q439" s="153"/>
      <c r="R439" s="153"/>
      <c r="S439" s="153"/>
      <c r="T439" s="153"/>
      <c r="U439" s="153"/>
      <c r="V439" s="153"/>
      <c r="W439" s="153"/>
      <c r="X439" s="153"/>
      <c r="Y439" s="153"/>
      <c r="Z439" s="153"/>
    </row>
    <row r="440" ht="15.75" customHeight="1">
      <c r="A440" s="153"/>
      <c r="B440" s="153"/>
      <c r="C440" s="153"/>
      <c r="D440" s="153"/>
      <c r="E440" s="153"/>
      <c r="F440" s="153"/>
      <c r="G440" s="153"/>
      <c r="H440" s="153"/>
      <c r="I440" s="153"/>
      <c r="J440" s="153"/>
      <c r="K440" s="153"/>
      <c r="L440" s="153"/>
      <c r="M440" s="153"/>
      <c r="N440" s="153"/>
      <c r="O440" s="153"/>
      <c r="P440" s="153"/>
      <c r="Q440" s="153"/>
      <c r="R440" s="153"/>
      <c r="S440" s="153"/>
      <c r="T440" s="153"/>
      <c r="U440" s="153"/>
      <c r="V440" s="153"/>
      <c r="W440" s="153"/>
      <c r="X440" s="153"/>
      <c r="Y440" s="153"/>
      <c r="Z440" s="153"/>
    </row>
    <row r="441" ht="15.75" customHeight="1">
      <c r="A441" s="153"/>
      <c r="B441" s="153"/>
      <c r="C441" s="153"/>
      <c r="D441" s="153"/>
      <c r="E441" s="153"/>
      <c r="F441" s="153"/>
      <c r="G441" s="153"/>
      <c r="H441" s="153"/>
      <c r="I441" s="153"/>
      <c r="J441" s="153"/>
      <c r="K441" s="153"/>
      <c r="L441" s="153"/>
      <c r="M441" s="153"/>
      <c r="N441" s="153"/>
      <c r="O441" s="153"/>
      <c r="P441" s="153"/>
      <c r="Q441" s="153"/>
      <c r="R441" s="153"/>
      <c r="S441" s="153"/>
      <c r="T441" s="153"/>
      <c r="U441" s="153"/>
      <c r="V441" s="153"/>
      <c r="W441" s="153"/>
      <c r="X441" s="153"/>
      <c r="Y441" s="153"/>
      <c r="Z441" s="153"/>
    </row>
    <row r="442" ht="15.75" customHeight="1">
      <c r="A442" s="153"/>
      <c r="B442" s="153"/>
      <c r="C442" s="153"/>
      <c r="D442" s="153"/>
      <c r="E442" s="153"/>
      <c r="F442" s="153"/>
      <c r="G442" s="153"/>
      <c r="H442" s="153"/>
      <c r="I442" s="153"/>
      <c r="J442" s="153"/>
      <c r="K442" s="153"/>
      <c r="L442" s="153"/>
      <c r="M442" s="153"/>
      <c r="N442" s="153"/>
      <c r="O442" s="153"/>
      <c r="P442" s="153"/>
      <c r="Q442" s="153"/>
      <c r="R442" s="153"/>
      <c r="S442" s="153"/>
      <c r="T442" s="153"/>
      <c r="U442" s="153"/>
      <c r="V442" s="153"/>
      <c r="W442" s="153"/>
      <c r="X442" s="153"/>
      <c r="Y442" s="153"/>
      <c r="Z442" s="153"/>
    </row>
    <row r="443" ht="15.75" customHeight="1">
      <c r="A443" s="153"/>
      <c r="B443" s="153"/>
      <c r="C443" s="153"/>
      <c r="D443" s="153"/>
      <c r="E443" s="153"/>
      <c r="F443" s="153"/>
      <c r="G443" s="153"/>
      <c r="H443" s="153"/>
      <c r="I443" s="153"/>
      <c r="J443" s="153"/>
      <c r="K443" s="153"/>
      <c r="L443" s="153"/>
      <c r="M443" s="153"/>
      <c r="N443" s="153"/>
      <c r="O443" s="153"/>
      <c r="P443" s="153"/>
      <c r="Q443" s="153"/>
      <c r="R443" s="153"/>
      <c r="S443" s="153"/>
      <c r="T443" s="153"/>
      <c r="U443" s="153"/>
      <c r="V443" s="153"/>
      <c r="W443" s="153"/>
      <c r="X443" s="153"/>
      <c r="Y443" s="153"/>
      <c r="Z443" s="153"/>
    </row>
    <row r="444" ht="15.75" customHeight="1">
      <c r="A444" s="153"/>
      <c r="B444" s="153"/>
      <c r="C444" s="153"/>
      <c r="D444" s="153"/>
      <c r="E444" s="153"/>
      <c r="F444" s="153"/>
      <c r="G444" s="153"/>
      <c r="H444" s="153"/>
      <c r="I444" s="153"/>
      <c r="J444" s="153"/>
      <c r="K444" s="153"/>
      <c r="L444" s="153"/>
      <c r="M444" s="153"/>
      <c r="N444" s="153"/>
      <c r="O444" s="153"/>
      <c r="P444" s="153"/>
      <c r="Q444" s="153"/>
      <c r="R444" s="153"/>
      <c r="S444" s="153"/>
      <c r="T444" s="153"/>
      <c r="U444" s="153"/>
      <c r="V444" s="153"/>
      <c r="W444" s="153"/>
      <c r="X444" s="153"/>
      <c r="Y444" s="153"/>
      <c r="Z444" s="153"/>
    </row>
    <row r="445" ht="15.75" customHeight="1">
      <c r="A445" s="153"/>
      <c r="B445" s="153"/>
      <c r="C445" s="153"/>
      <c r="D445" s="153"/>
      <c r="E445" s="153"/>
      <c r="F445" s="153"/>
      <c r="G445" s="153"/>
      <c r="H445" s="153"/>
      <c r="I445" s="153"/>
      <c r="J445" s="153"/>
      <c r="K445" s="153"/>
      <c r="L445" s="153"/>
      <c r="M445" s="153"/>
      <c r="N445" s="153"/>
      <c r="O445" s="153"/>
      <c r="P445" s="153"/>
      <c r="Q445" s="153"/>
      <c r="R445" s="153"/>
      <c r="S445" s="153"/>
      <c r="T445" s="153"/>
      <c r="U445" s="153"/>
      <c r="V445" s="153"/>
      <c r="W445" s="153"/>
      <c r="X445" s="153"/>
      <c r="Y445" s="153"/>
      <c r="Z445" s="153"/>
    </row>
    <row r="446" ht="15.75" customHeight="1">
      <c r="A446" s="153"/>
      <c r="B446" s="153"/>
      <c r="C446" s="153"/>
      <c r="D446" s="153"/>
      <c r="E446" s="153"/>
      <c r="F446" s="153"/>
      <c r="G446" s="153"/>
      <c r="H446" s="153"/>
      <c r="I446" s="153"/>
      <c r="J446" s="153"/>
      <c r="K446" s="153"/>
      <c r="L446" s="153"/>
      <c r="M446" s="153"/>
      <c r="N446" s="153"/>
      <c r="O446" s="153"/>
      <c r="P446" s="153"/>
      <c r="Q446" s="153"/>
      <c r="R446" s="153"/>
      <c r="S446" s="153"/>
      <c r="T446" s="153"/>
      <c r="U446" s="153"/>
      <c r="V446" s="153"/>
      <c r="W446" s="153"/>
      <c r="X446" s="153"/>
      <c r="Y446" s="153"/>
      <c r="Z446" s="153"/>
    </row>
    <row r="447" ht="15.75" customHeight="1">
      <c r="A447" s="153"/>
      <c r="B447" s="153"/>
      <c r="C447" s="153"/>
      <c r="D447" s="153"/>
      <c r="E447" s="153"/>
      <c r="F447" s="153"/>
      <c r="G447" s="153"/>
      <c r="H447" s="153"/>
      <c r="I447" s="153"/>
      <c r="J447" s="153"/>
      <c r="K447" s="153"/>
      <c r="L447" s="153"/>
      <c r="M447" s="153"/>
      <c r="N447" s="153"/>
      <c r="O447" s="153"/>
      <c r="P447" s="153"/>
      <c r="Q447" s="153"/>
      <c r="R447" s="153"/>
      <c r="S447" s="153"/>
      <c r="T447" s="153"/>
      <c r="U447" s="153"/>
      <c r="V447" s="153"/>
      <c r="W447" s="153"/>
      <c r="X447" s="153"/>
      <c r="Y447" s="153"/>
      <c r="Z447" s="153"/>
    </row>
    <row r="448" ht="15.75" customHeight="1">
      <c r="A448" s="153"/>
      <c r="B448" s="153"/>
      <c r="C448" s="153"/>
      <c r="D448" s="153"/>
      <c r="E448" s="153"/>
      <c r="F448" s="153"/>
      <c r="G448" s="153"/>
      <c r="H448" s="153"/>
      <c r="I448" s="153"/>
      <c r="J448" s="153"/>
      <c r="K448" s="153"/>
      <c r="L448" s="153"/>
      <c r="M448" s="153"/>
      <c r="N448" s="153"/>
      <c r="O448" s="153"/>
      <c r="P448" s="153"/>
      <c r="Q448" s="153"/>
      <c r="R448" s="153"/>
      <c r="S448" s="153"/>
      <c r="T448" s="153"/>
      <c r="U448" s="153"/>
      <c r="V448" s="153"/>
      <c r="W448" s="153"/>
      <c r="X448" s="153"/>
      <c r="Y448" s="153"/>
      <c r="Z448" s="153"/>
    </row>
    <row r="449" ht="15.75" customHeight="1">
      <c r="A449" s="153"/>
      <c r="B449" s="153"/>
      <c r="C449" s="153"/>
      <c r="D449" s="153"/>
      <c r="E449" s="153"/>
      <c r="F449" s="153"/>
      <c r="G449" s="153"/>
      <c r="H449" s="153"/>
      <c r="I449" s="153"/>
      <c r="J449" s="153"/>
      <c r="K449" s="153"/>
      <c r="L449" s="153"/>
      <c r="M449" s="153"/>
      <c r="N449" s="153"/>
      <c r="O449" s="153"/>
      <c r="P449" s="153"/>
      <c r="Q449" s="153"/>
      <c r="R449" s="153"/>
      <c r="S449" s="153"/>
      <c r="T449" s="153"/>
      <c r="U449" s="153"/>
      <c r="V449" s="153"/>
      <c r="W449" s="153"/>
      <c r="X449" s="153"/>
      <c r="Y449" s="153"/>
      <c r="Z449" s="153"/>
    </row>
    <row r="450" ht="15.75" customHeight="1">
      <c r="A450" s="153"/>
      <c r="B450" s="153"/>
      <c r="C450" s="153"/>
      <c r="D450" s="153"/>
      <c r="E450" s="153"/>
      <c r="F450" s="153"/>
      <c r="G450" s="153"/>
      <c r="H450" s="153"/>
      <c r="I450" s="153"/>
      <c r="J450" s="153"/>
      <c r="K450" s="153"/>
      <c r="L450" s="153"/>
      <c r="M450" s="153"/>
      <c r="N450" s="153"/>
      <c r="O450" s="153"/>
      <c r="P450" s="153"/>
      <c r="Q450" s="153"/>
      <c r="R450" s="153"/>
      <c r="S450" s="153"/>
      <c r="T450" s="153"/>
      <c r="U450" s="153"/>
      <c r="V450" s="153"/>
      <c r="W450" s="153"/>
      <c r="X450" s="153"/>
      <c r="Y450" s="153"/>
      <c r="Z450" s="153"/>
    </row>
    <row r="451" ht="15.75" customHeight="1">
      <c r="A451" s="153"/>
      <c r="B451" s="153"/>
      <c r="C451" s="153"/>
      <c r="D451" s="153"/>
      <c r="E451" s="153"/>
      <c r="F451" s="153"/>
      <c r="G451" s="153"/>
      <c r="H451" s="153"/>
      <c r="I451" s="153"/>
      <c r="J451" s="153"/>
      <c r="K451" s="153"/>
      <c r="L451" s="153"/>
      <c r="M451" s="153"/>
      <c r="N451" s="153"/>
      <c r="O451" s="153"/>
      <c r="P451" s="153"/>
      <c r="Q451" s="153"/>
      <c r="R451" s="153"/>
      <c r="S451" s="153"/>
      <c r="T451" s="153"/>
      <c r="U451" s="153"/>
      <c r="V451" s="153"/>
      <c r="W451" s="153"/>
      <c r="X451" s="153"/>
      <c r="Y451" s="153"/>
      <c r="Z451" s="153"/>
    </row>
    <row r="452" ht="15.75" customHeight="1">
      <c r="A452" s="153"/>
      <c r="B452" s="153"/>
      <c r="C452" s="153"/>
      <c r="D452" s="153"/>
      <c r="E452" s="153"/>
      <c r="F452" s="153"/>
      <c r="G452" s="153"/>
      <c r="H452" s="153"/>
      <c r="I452" s="153"/>
      <c r="J452" s="153"/>
      <c r="K452" s="153"/>
      <c r="L452" s="153"/>
      <c r="M452" s="153"/>
      <c r="N452" s="153"/>
      <c r="O452" s="153"/>
      <c r="P452" s="153"/>
      <c r="Q452" s="153"/>
      <c r="R452" s="153"/>
      <c r="S452" s="153"/>
      <c r="T452" s="153"/>
      <c r="U452" s="153"/>
      <c r="V452" s="153"/>
      <c r="W452" s="153"/>
      <c r="X452" s="153"/>
      <c r="Y452" s="153"/>
      <c r="Z452" s="153"/>
    </row>
    <row r="453" ht="15.75" customHeight="1">
      <c r="A453" s="153"/>
      <c r="B453" s="153"/>
      <c r="C453" s="153"/>
      <c r="D453" s="153"/>
      <c r="E453" s="153"/>
      <c r="F453" s="153"/>
      <c r="G453" s="153"/>
      <c r="H453" s="153"/>
      <c r="I453" s="153"/>
      <c r="J453" s="153"/>
      <c r="K453" s="153"/>
      <c r="L453" s="153"/>
      <c r="M453" s="153"/>
      <c r="N453" s="153"/>
      <c r="O453" s="153"/>
      <c r="P453" s="153"/>
      <c r="Q453" s="153"/>
      <c r="R453" s="153"/>
      <c r="S453" s="153"/>
      <c r="T453" s="153"/>
      <c r="U453" s="153"/>
      <c r="V453" s="153"/>
      <c r="W453" s="153"/>
      <c r="X453" s="153"/>
      <c r="Y453" s="153"/>
      <c r="Z453" s="153"/>
    </row>
    <row r="454" ht="15.75" customHeight="1">
      <c r="A454" s="153"/>
      <c r="B454" s="153"/>
      <c r="C454" s="153"/>
      <c r="D454" s="153"/>
      <c r="E454" s="153"/>
      <c r="F454" s="153"/>
      <c r="G454" s="153"/>
      <c r="H454" s="153"/>
      <c r="I454" s="153"/>
      <c r="J454" s="153"/>
      <c r="K454" s="153"/>
      <c r="L454" s="153"/>
      <c r="M454" s="153"/>
      <c r="N454" s="153"/>
      <c r="O454" s="153"/>
      <c r="P454" s="153"/>
      <c r="Q454" s="153"/>
      <c r="R454" s="153"/>
      <c r="S454" s="153"/>
      <c r="T454" s="153"/>
      <c r="U454" s="153"/>
      <c r="V454" s="153"/>
      <c r="W454" s="153"/>
      <c r="X454" s="153"/>
      <c r="Y454" s="153"/>
      <c r="Z454" s="153"/>
    </row>
    <row r="455" ht="15.75" customHeight="1">
      <c r="A455" s="153"/>
      <c r="B455" s="153"/>
      <c r="C455" s="153"/>
      <c r="D455" s="153"/>
      <c r="E455" s="153"/>
      <c r="F455" s="153"/>
      <c r="G455" s="153"/>
      <c r="H455" s="153"/>
      <c r="I455" s="153"/>
      <c r="J455" s="153"/>
      <c r="K455" s="153"/>
      <c r="L455" s="153"/>
      <c r="M455" s="153"/>
      <c r="N455" s="153"/>
      <c r="O455" s="153"/>
      <c r="P455" s="153"/>
      <c r="Q455" s="153"/>
      <c r="R455" s="153"/>
      <c r="S455" s="153"/>
      <c r="T455" s="153"/>
      <c r="U455" s="153"/>
      <c r="V455" s="153"/>
      <c r="W455" s="153"/>
      <c r="X455" s="153"/>
      <c r="Y455" s="153"/>
      <c r="Z455" s="153"/>
    </row>
    <row r="456" ht="15.75" customHeight="1">
      <c r="A456" s="153"/>
      <c r="B456" s="153"/>
      <c r="C456" s="153"/>
      <c r="D456" s="153"/>
      <c r="E456" s="153"/>
      <c r="F456" s="153"/>
      <c r="G456" s="153"/>
      <c r="H456" s="153"/>
      <c r="I456" s="153"/>
      <c r="J456" s="153"/>
      <c r="K456" s="153"/>
      <c r="L456" s="153"/>
      <c r="M456" s="153"/>
      <c r="N456" s="153"/>
      <c r="O456" s="153"/>
      <c r="P456" s="153"/>
      <c r="Q456" s="153"/>
      <c r="R456" s="153"/>
      <c r="S456" s="153"/>
      <c r="T456" s="153"/>
      <c r="U456" s="153"/>
      <c r="V456" s="153"/>
      <c r="W456" s="153"/>
      <c r="X456" s="153"/>
      <c r="Y456" s="153"/>
      <c r="Z456" s="153"/>
    </row>
    <row r="457" ht="15.75" customHeight="1">
      <c r="A457" s="153"/>
      <c r="B457" s="153"/>
      <c r="C457" s="153"/>
      <c r="D457" s="153"/>
      <c r="E457" s="153"/>
      <c r="F457" s="153"/>
      <c r="G457" s="153"/>
      <c r="H457" s="153"/>
      <c r="I457" s="153"/>
      <c r="J457" s="153"/>
      <c r="K457" s="153"/>
      <c r="L457" s="153"/>
      <c r="M457" s="153"/>
      <c r="N457" s="153"/>
      <c r="O457" s="153"/>
      <c r="P457" s="153"/>
      <c r="Q457" s="153"/>
      <c r="R457" s="153"/>
      <c r="S457" s="153"/>
      <c r="T457" s="153"/>
      <c r="U457" s="153"/>
      <c r="V457" s="153"/>
      <c r="W457" s="153"/>
      <c r="X457" s="153"/>
      <c r="Y457" s="153"/>
      <c r="Z457" s="153"/>
    </row>
    <row r="458" ht="15.75" customHeight="1">
      <c r="A458" s="153"/>
      <c r="B458" s="153"/>
      <c r="C458" s="153"/>
      <c r="D458" s="153"/>
      <c r="E458" s="153"/>
      <c r="F458" s="153"/>
      <c r="G458" s="153"/>
      <c r="H458" s="153"/>
      <c r="I458" s="153"/>
      <c r="J458" s="153"/>
      <c r="K458" s="153"/>
      <c r="L458" s="153"/>
      <c r="M458" s="153"/>
      <c r="N458" s="153"/>
      <c r="O458" s="153"/>
      <c r="P458" s="153"/>
      <c r="Q458" s="153"/>
      <c r="R458" s="153"/>
      <c r="S458" s="153"/>
      <c r="T458" s="153"/>
      <c r="U458" s="153"/>
      <c r="V458" s="153"/>
      <c r="W458" s="153"/>
      <c r="X458" s="153"/>
      <c r="Y458" s="153"/>
      <c r="Z458" s="153"/>
    </row>
    <row r="459" ht="15.75" customHeight="1">
      <c r="A459" s="153"/>
      <c r="B459" s="153"/>
      <c r="C459" s="153"/>
      <c r="D459" s="153"/>
      <c r="E459" s="153"/>
      <c r="F459" s="153"/>
      <c r="G459" s="153"/>
      <c r="H459" s="153"/>
      <c r="I459" s="153"/>
      <c r="J459" s="153"/>
      <c r="K459" s="153"/>
      <c r="L459" s="153"/>
      <c r="M459" s="153"/>
      <c r="N459" s="153"/>
      <c r="O459" s="153"/>
      <c r="P459" s="153"/>
      <c r="Q459" s="153"/>
      <c r="R459" s="153"/>
      <c r="S459" s="153"/>
      <c r="T459" s="153"/>
      <c r="U459" s="153"/>
      <c r="V459" s="153"/>
      <c r="W459" s="153"/>
      <c r="X459" s="153"/>
      <c r="Y459" s="153"/>
      <c r="Z459" s="153"/>
    </row>
    <row r="460" ht="15.75" customHeight="1">
      <c r="A460" s="153"/>
      <c r="B460" s="153"/>
      <c r="C460" s="153"/>
      <c r="D460" s="153"/>
      <c r="E460" s="153"/>
      <c r="F460" s="153"/>
      <c r="G460" s="153"/>
      <c r="H460" s="153"/>
      <c r="I460" s="153"/>
      <c r="J460" s="153"/>
      <c r="K460" s="153"/>
      <c r="L460" s="153"/>
      <c r="M460" s="153"/>
      <c r="N460" s="153"/>
      <c r="O460" s="153"/>
      <c r="P460" s="153"/>
      <c r="Q460" s="153"/>
      <c r="R460" s="153"/>
      <c r="S460" s="153"/>
      <c r="T460" s="153"/>
      <c r="U460" s="153"/>
      <c r="V460" s="153"/>
      <c r="W460" s="153"/>
      <c r="X460" s="153"/>
      <c r="Y460" s="153"/>
      <c r="Z460" s="153"/>
    </row>
    <row r="461" ht="15.75" customHeight="1">
      <c r="A461" s="153"/>
      <c r="B461" s="153"/>
      <c r="C461" s="153"/>
      <c r="D461" s="153"/>
      <c r="E461" s="153"/>
      <c r="F461" s="153"/>
      <c r="G461" s="153"/>
      <c r="H461" s="153"/>
      <c r="I461" s="153"/>
      <c r="J461" s="153"/>
      <c r="K461" s="153"/>
      <c r="L461" s="153"/>
      <c r="M461" s="153"/>
      <c r="N461" s="153"/>
      <c r="O461" s="153"/>
      <c r="P461" s="153"/>
      <c r="Q461" s="153"/>
      <c r="R461" s="153"/>
      <c r="S461" s="153"/>
      <c r="T461" s="153"/>
      <c r="U461" s="153"/>
      <c r="V461" s="153"/>
      <c r="W461" s="153"/>
      <c r="X461" s="153"/>
      <c r="Y461" s="153"/>
      <c r="Z461" s="153"/>
    </row>
    <row r="462" ht="15.75" customHeight="1">
      <c r="A462" s="153"/>
      <c r="B462" s="153"/>
      <c r="C462" s="153"/>
      <c r="D462" s="153"/>
      <c r="E462" s="153"/>
      <c r="F462" s="153"/>
      <c r="G462" s="153"/>
      <c r="H462" s="153"/>
      <c r="I462" s="153"/>
      <c r="J462" s="153"/>
      <c r="K462" s="153"/>
      <c r="L462" s="153"/>
      <c r="M462" s="153"/>
      <c r="N462" s="153"/>
      <c r="O462" s="153"/>
      <c r="P462" s="153"/>
      <c r="Q462" s="153"/>
      <c r="R462" s="153"/>
      <c r="S462" s="153"/>
      <c r="T462" s="153"/>
      <c r="U462" s="153"/>
      <c r="V462" s="153"/>
      <c r="W462" s="153"/>
      <c r="X462" s="153"/>
      <c r="Y462" s="153"/>
      <c r="Z462" s="153"/>
    </row>
    <row r="463" ht="15.75" customHeight="1">
      <c r="A463" s="153"/>
      <c r="B463" s="153"/>
      <c r="C463" s="153"/>
      <c r="D463" s="153"/>
      <c r="E463" s="153"/>
      <c r="F463" s="153"/>
      <c r="G463" s="153"/>
      <c r="H463" s="153"/>
      <c r="I463" s="153"/>
      <c r="J463" s="153"/>
      <c r="K463" s="153"/>
      <c r="L463" s="153"/>
      <c r="M463" s="153"/>
      <c r="N463" s="153"/>
      <c r="O463" s="153"/>
      <c r="P463" s="153"/>
      <c r="Q463" s="153"/>
      <c r="R463" s="153"/>
      <c r="S463" s="153"/>
      <c r="T463" s="153"/>
      <c r="U463" s="153"/>
      <c r="V463" s="153"/>
      <c r="W463" s="153"/>
      <c r="X463" s="153"/>
      <c r="Y463" s="153"/>
      <c r="Z463" s="153"/>
    </row>
    <row r="464" ht="15.75" customHeight="1">
      <c r="A464" s="153"/>
      <c r="B464" s="153"/>
      <c r="C464" s="153"/>
      <c r="D464" s="153"/>
      <c r="E464" s="153"/>
      <c r="F464" s="153"/>
      <c r="G464" s="153"/>
      <c r="H464" s="153"/>
      <c r="I464" s="153"/>
      <c r="J464" s="153"/>
      <c r="K464" s="153"/>
      <c r="L464" s="153"/>
      <c r="M464" s="153"/>
      <c r="N464" s="153"/>
      <c r="O464" s="153"/>
      <c r="P464" s="153"/>
      <c r="Q464" s="153"/>
      <c r="R464" s="153"/>
      <c r="S464" s="153"/>
      <c r="T464" s="153"/>
      <c r="U464" s="153"/>
      <c r="V464" s="153"/>
      <c r="W464" s="153"/>
      <c r="X464" s="153"/>
      <c r="Y464" s="153"/>
      <c r="Z464" s="153"/>
    </row>
    <row r="465" ht="15.75" customHeight="1">
      <c r="A465" s="153"/>
      <c r="B465" s="153"/>
      <c r="C465" s="153"/>
      <c r="D465" s="153"/>
      <c r="E465" s="153"/>
      <c r="F465" s="153"/>
      <c r="G465" s="153"/>
      <c r="H465" s="153"/>
      <c r="I465" s="153"/>
      <c r="J465" s="153"/>
      <c r="K465" s="153"/>
      <c r="L465" s="153"/>
      <c r="M465" s="153"/>
      <c r="N465" s="153"/>
      <c r="O465" s="153"/>
      <c r="P465" s="153"/>
      <c r="Q465" s="153"/>
      <c r="R465" s="153"/>
      <c r="S465" s="153"/>
      <c r="T465" s="153"/>
      <c r="U465" s="153"/>
      <c r="V465" s="153"/>
      <c r="W465" s="153"/>
      <c r="X465" s="153"/>
      <c r="Y465" s="153"/>
      <c r="Z465" s="153"/>
    </row>
    <row r="466" ht="15.75" customHeight="1">
      <c r="A466" s="153"/>
      <c r="B466" s="153"/>
      <c r="C466" s="153"/>
      <c r="D466" s="153"/>
      <c r="E466" s="153"/>
      <c r="F466" s="153"/>
      <c r="G466" s="153"/>
      <c r="H466" s="153"/>
      <c r="I466" s="153"/>
      <c r="J466" s="153"/>
      <c r="K466" s="153"/>
      <c r="L466" s="153"/>
      <c r="M466" s="153"/>
      <c r="N466" s="153"/>
      <c r="O466" s="153"/>
      <c r="P466" s="153"/>
      <c r="Q466" s="153"/>
      <c r="R466" s="153"/>
      <c r="S466" s="153"/>
      <c r="T466" s="153"/>
      <c r="U466" s="153"/>
      <c r="V466" s="153"/>
      <c r="W466" s="153"/>
      <c r="X466" s="153"/>
      <c r="Y466" s="153"/>
      <c r="Z466" s="153"/>
    </row>
    <row r="467" ht="15.75" customHeight="1">
      <c r="A467" s="153"/>
      <c r="B467" s="153"/>
      <c r="C467" s="153"/>
      <c r="D467" s="153"/>
      <c r="E467" s="153"/>
      <c r="F467" s="153"/>
      <c r="G467" s="153"/>
      <c r="H467" s="153"/>
      <c r="I467" s="153"/>
      <c r="J467" s="153"/>
      <c r="K467" s="153"/>
      <c r="L467" s="153"/>
      <c r="M467" s="153"/>
      <c r="N467" s="153"/>
      <c r="O467" s="153"/>
      <c r="P467" s="153"/>
      <c r="Q467" s="153"/>
      <c r="R467" s="153"/>
      <c r="S467" s="153"/>
      <c r="T467" s="153"/>
      <c r="U467" s="153"/>
      <c r="V467" s="153"/>
      <c r="W467" s="153"/>
      <c r="X467" s="153"/>
      <c r="Y467" s="153"/>
      <c r="Z467" s="153"/>
    </row>
    <row r="468" ht="15.75" customHeight="1">
      <c r="A468" s="153"/>
      <c r="B468" s="153"/>
      <c r="C468" s="153"/>
      <c r="D468" s="153"/>
      <c r="E468" s="153"/>
      <c r="F468" s="153"/>
      <c r="G468" s="153"/>
      <c r="H468" s="153"/>
      <c r="I468" s="153"/>
      <c r="J468" s="153"/>
      <c r="K468" s="153"/>
      <c r="L468" s="153"/>
      <c r="M468" s="153"/>
      <c r="N468" s="153"/>
      <c r="O468" s="153"/>
      <c r="P468" s="153"/>
      <c r="Q468" s="153"/>
      <c r="R468" s="153"/>
      <c r="S468" s="153"/>
      <c r="T468" s="153"/>
      <c r="U468" s="153"/>
      <c r="V468" s="153"/>
      <c r="W468" s="153"/>
      <c r="X468" s="153"/>
      <c r="Y468" s="153"/>
      <c r="Z468" s="153"/>
    </row>
    <row r="469" ht="15.75" customHeight="1">
      <c r="A469" s="153"/>
      <c r="B469" s="153"/>
      <c r="C469" s="153"/>
      <c r="D469" s="153"/>
      <c r="E469" s="153"/>
      <c r="F469" s="153"/>
      <c r="G469" s="153"/>
      <c r="H469" s="153"/>
      <c r="I469" s="153"/>
      <c r="J469" s="153"/>
      <c r="K469" s="153"/>
      <c r="L469" s="153"/>
      <c r="M469" s="153"/>
      <c r="N469" s="153"/>
      <c r="O469" s="153"/>
      <c r="P469" s="153"/>
      <c r="Q469" s="153"/>
      <c r="R469" s="153"/>
      <c r="S469" s="153"/>
      <c r="T469" s="153"/>
      <c r="U469" s="153"/>
      <c r="V469" s="153"/>
      <c r="W469" s="153"/>
      <c r="X469" s="153"/>
      <c r="Y469" s="153"/>
      <c r="Z469" s="153"/>
    </row>
    <row r="470" ht="15.75" customHeight="1">
      <c r="A470" s="153"/>
      <c r="B470" s="153"/>
      <c r="C470" s="153"/>
      <c r="D470" s="153"/>
      <c r="E470" s="153"/>
      <c r="F470" s="153"/>
      <c r="G470" s="153"/>
      <c r="H470" s="153"/>
      <c r="I470" s="153"/>
      <c r="J470" s="153"/>
      <c r="K470" s="153"/>
      <c r="L470" s="153"/>
      <c r="M470" s="153"/>
      <c r="N470" s="153"/>
      <c r="O470" s="153"/>
      <c r="P470" s="153"/>
      <c r="Q470" s="153"/>
      <c r="R470" s="153"/>
      <c r="S470" s="153"/>
      <c r="T470" s="153"/>
      <c r="U470" s="153"/>
      <c r="V470" s="153"/>
      <c r="W470" s="153"/>
      <c r="X470" s="153"/>
      <c r="Y470" s="153"/>
      <c r="Z470" s="153"/>
    </row>
    <row r="471" ht="15.75" customHeight="1">
      <c r="A471" s="153"/>
      <c r="B471" s="153"/>
      <c r="C471" s="153"/>
      <c r="D471" s="153"/>
      <c r="E471" s="153"/>
      <c r="F471" s="153"/>
      <c r="G471" s="153"/>
      <c r="H471" s="153"/>
      <c r="I471" s="153"/>
      <c r="J471" s="153"/>
      <c r="K471" s="153"/>
      <c r="L471" s="153"/>
      <c r="M471" s="153"/>
      <c r="N471" s="153"/>
      <c r="O471" s="153"/>
      <c r="P471" s="153"/>
      <c r="Q471" s="153"/>
      <c r="R471" s="153"/>
      <c r="S471" s="153"/>
      <c r="T471" s="153"/>
      <c r="U471" s="153"/>
      <c r="V471" s="153"/>
      <c r="W471" s="153"/>
      <c r="X471" s="153"/>
      <c r="Y471" s="153"/>
      <c r="Z471" s="153"/>
    </row>
    <row r="472" ht="15.75" customHeight="1">
      <c r="A472" s="153"/>
      <c r="B472" s="153"/>
      <c r="C472" s="153"/>
      <c r="D472" s="153"/>
      <c r="E472" s="153"/>
      <c r="F472" s="153"/>
      <c r="G472" s="153"/>
      <c r="H472" s="153"/>
      <c r="I472" s="153"/>
      <c r="J472" s="153"/>
      <c r="K472" s="153"/>
      <c r="L472" s="153"/>
      <c r="M472" s="153"/>
      <c r="N472" s="153"/>
      <c r="O472" s="153"/>
      <c r="P472" s="153"/>
      <c r="Q472" s="153"/>
      <c r="R472" s="153"/>
      <c r="S472" s="153"/>
      <c r="T472" s="153"/>
      <c r="U472" s="153"/>
      <c r="V472" s="153"/>
      <c r="W472" s="153"/>
      <c r="X472" s="153"/>
      <c r="Y472" s="153"/>
      <c r="Z472" s="153"/>
    </row>
    <row r="473" ht="15.75" customHeight="1">
      <c r="A473" s="153"/>
      <c r="B473" s="153"/>
      <c r="C473" s="153"/>
      <c r="D473" s="153"/>
      <c r="E473" s="153"/>
      <c r="F473" s="153"/>
      <c r="G473" s="153"/>
      <c r="H473" s="153"/>
      <c r="I473" s="153"/>
      <c r="J473" s="153"/>
      <c r="K473" s="153"/>
      <c r="L473" s="153"/>
      <c r="M473" s="153"/>
      <c r="N473" s="153"/>
      <c r="O473" s="153"/>
      <c r="P473" s="153"/>
      <c r="Q473" s="153"/>
      <c r="R473" s="153"/>
      <c r="S473" s="153"/>
      <c r="T473" s="153"/>
      <c r="U473" s="153"/>
      <c r="V473" s="153"/>
      <c r="W473" s="153"/>
      <c r="X473" s="153"/>
      <c r="Y473" s="153"/>
      <c r="Z473" s="153"/>
    </row>
    <row r="474" ht="15.75" customHeight="1">
      <c r="A474" s="153"/>
      <c r="B474" s="153"/>
      <c r="C474" s="153"/>
      <c r="D474" s="153"/>
      <c r="E474" s="153"/>
      <c r="F474" s="153"/>
      <c r="G474" s="153"/>
      <c r="H474" s="153"/>
      <c r="I474" s="153"/>
      <c r="J474" s="153"/>
      <c r="K474" s="153"/>
      <c r="L474" s="153"/>
      <c r="M474" s="153"/>
      <c r="N474" s="153"/>
      <c r="O474" s="153"/>
      <c r="P474" s="153"/>
      <c r="Q474" s="153"/>
      <c r="R474" s="153"/>
      <c r="S474" s="153"/>
      <c r="T474" s="153"/>
      <c r="U474" s="153"/>
      <c r="V474" s="153"/>
      <c r="W474" s="153"/>
      <c r="X474" s="153"/>
      <c r="Y474" s="153"/>
      <c r="Z474" s="153"/>
    </row>
    <row r="475" ht="15.75" customHeight="1">
      <c r="A475" s="153"/>
      <c r="B475" s="153"/>
      <c r="C475" s="153"/>
      <c r="D475" s="153"/>
      <c r="E475" s="153"/>
      <c r="F475" s="153"/>
      <c r="G475" s="153"/>
      <c r="H475" s="153"/>
      <c r="I475" s="153"/>
      <c r="J475" s="153"/>
      <c r="K475" s="153"/>
      <c r="L475" s="153"/>
      <c r="M475" s="153"/>
      <c r="N475" s="153"/>
      <c r="O475" s="153"/>
      <c r="P475" s="153"/>
      <c r="Q475" s="153"/>
      <c r="R475" s="153"/>
      <c r="S475" s="153"/>
      <c r="T475" s="153"/>
      <c r="U475" s="153"/>
      <c r="V475" s="153"/>
      <c r="W475" s="153"/>
      <c r="X475" s="153"/>
      <c r="Y475" s="153"/>
      <c r="Z475" s="153"/>
    </row>
    <row r="476" ht="15.75" customHeight="1">
      <c r="A476" s="153"/>
      <c r="B476" s="153"/>
      <c r="C476" s="153"/>
      <c r="D476" s="153"/>
      <c r="E476" s="153"/>
      <c r="F476" s="153"/>
      <c r="G476" s="153"/>
      <c r="H476" s="153"/>
      <c r="I476" s="153"/>
      <c r="J476" s="153"/>
      <c r="K476" s="153"/>
      <c r="L476" s="153"/>
      <c r="M476" s="153"/>
      <c r="N476" s="153"/>
      <c r="O476" s="153"/>
      <c r="P476" s="153"/>
      <c r="Q476" s="153"/>
      <c r="R476" s="153"/>
      <c r="S476" s="153"/>
      <c r="T476" s="153"/>
      <c r="U476" s="153"/>
      <c r="V476" s="153"/>
      <c r="W476" s="153"/>
      <c r="X476" s="153"/>
      <c r="Y476" s="153"/>
      <c r="Z476" s="153"/>
    </row>
    <row r="477" ht="15.75" customHeight="1">
      <c r="A477" s="153"/>
      <c r="B477" s="153"/>
      <c r="C477" s="153"/>
      <c r="D477" s="153"/>
      <c r="E477" s="153"/>
      <c r="F477" s="153"/>
      <c r="G477" s="153"/>
      <c r="H477" s="153"/>
      <c r="I477" s="153"/>
      <c r="J477" s="153"/>
      <c r="K477" s="153"/>
      <c r="L477" s="153"/>
      <c r="M477" s="153"/>
      <c r="N477" s="153"/>
      <c r="O477" s="153"/>
      <c r="P477" s="153"/>
      <c r="Q477" s="153"/>
      <c r="R477" s="153"/>
      <c r="S477" s="153"/>
      <c r="T477" s="153"/>
      <c r="U477" s="153"/>
      <c r="V477" s="153"/>
      <c r="W477" s="153"/>
      <c r="X477" s="153"/>
      <c r="Y477" s="153"/>
      <c r="Z477" s="153"/>
    </row>
    <row r="478" ht="15.75" customHeight="1">
      <c r="A478" s="153"/>
      <c r="B478" s="153"/>
      <c r="C478" s="153"/>
      <c r="D478" s="153"/>
      <c r="E478" s="153"/>
      <c r="F478" s="153"/>
      <c r="G478" s="153"/>
      <c r="H478" s="153"/>
      <c r="I478" s="153"/>
      <c r="J478" s="153"/>
      <c r="K478" s="153"/>
      <c r="L478" s="153"/>
      <c r="M478" s="153"/>
      <c r="N478" s="153"/>
      <c r="O478" s="153"/>
      <c r="P478" s="153"/>
      <c r="Q478" s="153"/>
      <c r="R478" s="153"/>
      <c r="S478" s="153"/>
      <c r="T478" s="153"/>
      <c r="U478" s="153"/>
      <c r="V478" s="153"/>
      <c r="W478" s="153"/>
      <c r="X478" s="153"/>
      <c r="Y478" s="153"/>
      <c r="Z478" s="153"/>
    </row>
    <row r="479" ht="15.75" customHeight="1">
      <c r="A479" s="153"/>
      <c r="B479" s="153"/>
      <c r="C479" s="153"/>
      <c r="D479" s="153"/>
      <c r="E479" s="153"/>
      <c r="F479" s="153"/>
      <c r="G479" s="153"/>
      <c r="H479" s="153"/>
      <c r="I479" s="153"/>
      <c r="J479" s="153"/>
      <c r="K479" s="153"/>
      <c r="L479" s="153"/>
      <c r="M479" s="153"/>
      <c r="N479" s="153"/>
      <c r="O479" s="153"/>
      <c r="P479" s="153"/>
      <c r="Q479" s="153"/>
      <c r="R479" s="153"/>
      <c r="S479" s="153"/>
      <c r="T479" s="153"/>
      <c r="U479" s="153"/>
      <c r="V479" s="153"/>
      <c r="W479" s="153"/>
      <c r="X479" s="153"/>
      <c r="Y479" s="153"/>
      <c r="Z479" s="153"/>
    </row>
    <row r="480" ht="15.75" customHeight="1">
      <c r="A480" s="153"/>
      <c r="B480" s="153"/>
      <c r="C480" s="153"/>
      <c r="D480" s="153"/>
      <c r="E480" s="153"/>
      <c r="F480" s="153"/>
      <c r="G480" s="153"/>
      <c r="H480" s="153"/>
      <c r="I480" s="153"/>
      <c r="J480" s="153"/>
      <c r="K480" s="153"/>
      <c r="L480" s="153"/>
      <c r="M480" s="153"/>
      <c r="N480" s="153"/>
      <c r="O480" s="153"/>
      <c r="P480" s="153"/>
      <c r="Q480" s="153"/>
      <c r="R480" s="153"/>
      <c r="S480" s="153"/>
      <c r="T480" s="153"/>
      <c r="U480" s="153"/>
      <c r="V480" s="153"/>
      <c r="W480" s="153"/>
      <c r="X480" s="153"/>
      <c r="Y480" s="153"/>
      <c r="Z480" s="153"/>
    </row>
    <row r="481" ht="15.75" customHeight="1">
      <c r="A481" s="153"/>
      <c r="B481" s="153"/>
      <c r="C481" s="153"/>
      <c r="D481" s="153"/>
      <c r="E481" s="153"/>
      <c r="F481" s="153"/>
      <c r="G481" s="153"/>
      <c r="H481" s="153"/>
      <c r="I481" s="153"/>
      <c r="J481" s="153"/>
      <c r="K481" s="153"/>
      <c r="L481" s="153"/>
      <c r="M481" s="153"/>
      <c r="N481" s="153"/>
      <c r="O481" s="153"/>
      <c r="P481" s="153"/>
      <c r="Q481" s="153"/>
      <c r="R481" s="153"/>
      <c r="S481" s="153"/>
      <c r="T481" s="153"/>
      <c r="U481" s="153"/>
      <c r="V481" s="153"/>
      <c r="W481" s="153"/>
      <c r="X481" s="153"/>
      <c r="Y481" s="153"/>
      <c r="Z481" s="153"/>
    </row>
    <row r="482" ht="15.75" customHeight="1">
      <c r="A482" s="153"/>
      <c r="B482" s="153"/>
      <c r="C482" s="153"/>
      <c r="D482" s="153"/>
      <c r="E482" s="153"/>
      <c r="F482" s="153"/>
      <c r="G482" s="153"/>
      <c r="H482" s="153"/>
      <c r="I482" s="153"/>
      <c r="J482" s="153"/>
      <c r="K482" s="153"/>
      <c r="L482" s="153"/>
      <c r="M482" s="153"/>
      <c r="N482" s="153"/>
      <c r="O482" s="153"/>
      <c r="P482" s="153"/>
      <c r="Q482" s="153"/>
      <c r="R482" s="153"/>
      <c r="S482" s="153"/>
      <c r="T482" s="153"/>
      <c r="U482" s="153"/>
      <c r="V482" s="153"/>
      <c r="W482" s="153"/>
      <c r="X482" s="153"/>
      <c r="Y482" s="153"/>
      <c r="Z482" s="153"/>
    </row>
    <row r="483" ht="15.75" customHeight="1">
      <c r="A483" s="153"/>
      <c r="B483" s="153"/>
      <c r="C483" s="153"/>
      <c r="D483" s="153"/>
      <c r="E483" s="153"/>
      <c r="F483" s="153"/>
      <c r="G483" s="153"/>
      <c r="H483" s="153"/>
      <c r="I483" s="153"/>
      <c r="J483" s="153"/>
      <c r="K483" s="153"/>
      <c r="L483" s="153"/>
      <c r="M483" s="153"/>
      <c r="N483" s="153"/>
      <c r="O483" s="153"/>
      <c r="P483" s="153"/>
      <c r="Q483" s="153"/>
      <c r="R483" s="153"/>
      <c r="S483" s="153"/>
      <c r="T483" s="153"/>
      <c r="U483" s="153"/>
      <c r="V483" s="153"/>
      <c r="W483" s="153"/>
      <c r="X483" s="153"/>
      <c r="Y483" s="153"/>
      <c r="Z483" s="153"/>
    </row>
    <row r="484" ht="15.75" customHeight="1">
      <c r="A484" s="153"/>
      <c r="B484" s="153"/>
      <c r="C484" s="153"/>
      <c r="D484" s="153"/>
      <c r="E484" s="153"/>
      <c r="F484" s="153"/>
      <c r="G484" s="153"/>
      <c r="H484" s="153"/>
      <c r="I484" s="153"/>
      <c r="J484" s="153"/>
      <c r="K484" s="153"/>
      <c r="L484" s="153"/>
      <c r="M484" s="153"/>
      <c r="N484" s="153"/>
      <c r="O484" s="153"/>
      <c r="P484" s="153"/>
      <c r="Q484" s="153"/>
      <c r="R484" s="153"/>
      <c r="S484" s="153"/>
      <c r="T484" s="153"/>
      <c r="U484" s="153"/>
      <c r="V484" s="153"/>
      <c r="W484" s="153"/>
      <c r="X484" s="153"/>
      <c r="Y484" s="153"/>
      <c r="Z484" s="153"/>
    </row>
    <row r="485" ht="15.75" customHeight="1">
      <c r="A485" s="153"/>
      <c r="B485" s="153"/>
      <c r="C485" s="153"/>
      <c r="D485" s="153"/>
      <c r="E485" s="153"/>
      <c r="F485" s="153"/>
      <c r="G485" s="153"/>
      <c r="H485" s="153"/>
      <c r="I485" s="153"/>
      <c r="J485" s="153"/>
      <c r="K485" s="153"/>
      <c r="L485" s="153"/>
      <c r="M485" s="153"/>
      <c r="N485" s="153"/>
      <c r="O485" s="153"/>
      <c r="P485" s="153"/>
      <c r="Q485" s="153"/>
      <c r="R485" s="153"/>
      <c r="S485" s="153"/>
      <c r="T485" s="153"/>
      <c r="U485" s="153"/>
      <c r="V485" s="153"/>
      <c r="W485" s="153"/>
      <c r="X485" s="153"/>
      <c r="Y485" s="153"/>
      <c r="Z485" s="153"/>
    </row>
    <row r="486" ht="15.75" customHeight="1">
      <c r="A486" s="153"/>
      <c r="B486" s="153"/>
      <c r="C486" s="153"/>
      <c r="D486" s="153"/>
      <c r="E486" s="153"/>
      <c r="F486" s="153"/>
      <c r="G486" s="153"/>
      <c r="H486" s="153"/>
      <c r="I486" s="153"/>
      <c r="J486" s="153"/>
      <c r="K486" s="153"/>
      <c r="L486" s="153"/>
      <c r="M486" s="153"/>
      <c r="N486" s="153"/>
      <c r="O486" s="153"/>
      <c r="P486" s="153"/>
      <c r="Q486" s="153"/>
      <c r="R486" s="153"/>
      <c r="S486" s="153"/>
      <c r="T486" s="153"/>
      <c r="U486" s="153"/>
      <c r="V486" s="153"/>
      <c r="W486" s="153"/>
      <c r="X486" s="153"/>
      <c r="Y486" s="153"/>
      <c r="Z486" s="153"/>
    </row>
    <row r="487" ht="15.75" customHeight="1">
      <c r="A487" s="153"/>
      <c r="B487" s="153"/>
      <c r="C487" s="153"/>
      <c r="D487" s="153"/>
      <c r="E487" s="153"/>
      <c r="F487" s="153"/>
      <c r="G487" s="153"/>
      <c r="H487" s="153"/>
      <c r="I487" s="153"/>
      <c r="J487" s="153"/>
      <c r="K487" s="153"/>
      <c r="L487" s="153"/>
      <c r="M487" s="153"/>
      <c r="N487" s="153"/>
      <c r="O487" s="153"/>
      <c r="P487" s="153"/>
      <c r="Q487" s="153"/>
      <c r="R487" s="153"/>
      <c r="S487" s="153"/>
      <c r="T487" s="153"/>
      <c r="U487" s="153"/>
      <c r="V487" s="153"/>
      <c r="W487" s="153"/>
      <c r="X487" s="153"/>
      <c r="Y487" s="153"/>
      <c r="Z487" s="153"/>
    </row>
    <row r="488" ht="15.75" customHeight="1">
      <c r="A488" s="153"/>
      <c r="B488" s="153"/>
      <c r="C488" s="153"/>
      <c r="D488" s="153"/>
      <c r="E488" s="153"/>
      <c r="F488" s="153"/>
      <c r="G488" s="153"/>
      <c r="H488" s="153"/>
      <c r="I488" s="153"/>
      <c r="J488" s="153"/>
      <c r="K488" s="153"/>
      <c r="L488" s="153"/>
      <c r="M488" s="153"/>
      <c r="N488" s="153"/>
      <c r="O488" s="153"/>
      <c r="P488" s="153"/>
      <c r="Q488" s="153"/>
      <c r="R488" s="153"/>
      <c r="S488" s="153"/>
      <c r="T488" s="153"/>
      <c r="U488" s="153"/>
      <c r="V488" s="153"/>
      <c r="W488" s="153"/>
      <c r="X488" s="153"/>
      <c r="Y488" s="153"/>
      <c r="Z488" s="153"/>
    </row>
    <row r="489" ht="15.75" customHeight="1">
      <c r="A489" s="153"/>
      <c r="B489" s="153"/>
      <c r="C489" s="153"/>
      <c r="D489" s="153"/>
      <c r="E489" s="153"/>
      <c r="F489" s="153"/>
      <c r="G489" s="153"/>
      <c r="H489" s="153"/>
      <c r="I489" s="153"/>
      <c r="J489" s="153"/>
      <c r="K489" s="153"/>
      <c r="L489" s="153"/>
      <c r="M489" s="153"/>
      <c r="N489" s="153"/>
      <c r="O489" s="153"/>
      <c r="P489" s="153"/>
      <c r="Q489" s="153"/>
      <c r="R489" s="153"/>
      <c r="S489" s="153"/>
      <c r="T489" s="153"/>
      <c r="U489" s="153"/>
      <c r="V489" s="153"/>
      <c r="W489" s="153"/>
      <c r="X489" s="153"/>
      <c r="Y489" s="153"/>
      <c r="Z489" s="153"/>
    </row>
    <row r="490" ht="15.75" customHeight="1">
      <c r="A490" s="153"/>
      <c r="B490" s="153"/>
      <c r="C490" s="153"/>
      <c r="D490" s="153"/>
      <c r="E490" s="153"/>
      <c r="F490" s="153"/>
      <c r="G490" s="153"/>
      <c r="H490" s="153"/>
      <c r="I490" s="153"/>
      <c r="J490" s="153"/>
      <c r="K490" s="153"/>
      <c r="L490" s="153"/>
      <c r="M490" s="153"/>
      <c r="N490" s="153"/>
      <c r="O490" s="153"/>
      <c r="P490" s="153"/>
      <c r="Q490" s="153"/>
      <c r="R490" s="153"/>
      <c r="S490" s="153"/>
      <c r="T490" s="153"/>
      <c r="U490" s="153"/>
      <c r="V490" s="153"/>
      <c r="W490" s="153"/>
      <c r="X490" s="153"/>
      <c r="Y490" s="153"/>
      <c r="Z490" s="153"/>
    </row>
    <row r="491" ht="15.75" customHeight="1">
      <c r="A491" s="153"/>
      <c r="B491" s="153"/>
      <c r="C491" s="153"/>
      <c r="D491" s="153"/>
      <c r="E491" s="153"/>
      <c r="F491" s="153"/>
      <c r="G491" s="153"/>
      <c r="H491" s="153"/>
      <c r="I491" s="153"/>
      <c r="J491" s="153"/>
      <c r="K491" s="153"/>
      <c r="L491" s="153"/>
      <c r="M491" s="153"/>
      <c r="N491" s="153"/>
      <c r="O491" s="153"/>
      <c r="P491" s="153"/>
      <c r="Q491" s="153"/>
      <c r="R491" s="153"/>
      <c r="S491" s="153"/>
      <c r="T491" s="153"/>
      <c r="U491" s="153"/>
      <c r="V491" s="153"/>
      <c r="W491" s="153"/>
      <c r="X491" s="153"/>
      <c r="Y491" s="153"/>
      <c r="Z491" s="153"/>
    </row>
    <row r="492" ht="15.75" customHeight="1">
      <c r="A492" s="153"/>
      <c r="B492" s="153"/>
      <c r="C492" s="153"/>
      <c r="D492" s="153"/>
      <c r="E492" s="153"/>
      <c r="F492" s="153"/>
      <c r="G492" s="153"/>
      <c r="H492" s="153"/>
      <c r="I492" s="153"/>
      <c r="J492" s="153"/>
      <c r="K492" s="153"/>
      <c r="L492" s="153"/>
      <c r="M492" s="153"/>
      <c r="N492" s="153"/>
      <c r="O492" s="153"/>
      <c r="P492" s="153"/>
      <c r="Q492" s="153"/>
      <c r="R492" s="153"/>
      <c r="S492" s="153"/>
      <c r="T492" s="153"/>
      <c r="U492" s="153"/>
      <c r="V492" s="153"/>
      <c r="W492" s="153"/>
      <c r="X492" s="153"/>
      <c r="Y492" s="153"/>
      <c r="Z492" s="153"/>
    </row>
    <row r="493" ht="15.75" customHeight="1">
      <c r="A493" s="153"/>
      <c r="B493" s="153"/>
      <c r="C493" s="153"/>
      <c r="D493" s="153"/>
      <c r="E493" s="153"/>
      <c r="F493" s="153"/>
      <c r="G493" s="153"/>
      <c r="H493" s="153"/>
      <c r="I493" s="153"/>
      <c r="J493" s="153"/>
      <c r="K493" s="153"/>
      <c r="L493" s="153"/>
      <c r="M493" s="153"/>
      <c r="N493" s="153"/>
      <c r="O493" s="153"/>
      <c r="P493" s="153"/>
      <c r="Q493" s="153"/>
      <c r="R493" s="153"/>
      <c r="S493" s="153"/>
      <c r="T493" s="153"/>
      <c r="U493" s="153"/>
      <c r="V493" s="153"/>
      <c r="W493" s="153"/>
      <c r="X493" s="153"/>
      <c r="Y493" s="153"/>
      <c r="Z493" s="153"/>
    </row>
    <row r="494" ht="15.75" customHeight="1">
      <c r="A494" s="153"/>
      <c r="B494" s="153"/>
      <c r="C494" s="153"/>
      <c r="D494" s="153"/>
      <c r="E494" s="153"/>
      <c r="F494" s="153"/>
      <c r="G494" s="153"/>
      <c r="H494" s="153"/>
      <c r="I494" s="153"/>
      <c r="J494" s="153"/>
      <c r="K494" s="153"/>
      <c r="L494" s="153"/>
      <c r="M494" s="153"/>
      <c r="N494" s="153"/>
      <c r="O494" s="153"/>
      <c r="P494" s="153"/>
      <c r="Q494" s="153"/>
      <c r="R494" s="153"/>
      <c r="S494" s="153"/>
      <c r="T494" s="153"/>
      <c r="U494" s="153"/>
      <c r="V494" s="153"/>
      <c r="W494" s="153"/>
      <c r="X494" s="153"/>
      <c r="Y494" s="153"/>
      <c r="Z494" s="153"/>
    </row>
    <row r="495" ht="15.75" customHeight="1">
      <c r="A495" s="153"/>
      <c r="B495" s="153"/>
      <c r="C495" s="153"/>
      <c r="D495" s="153"/>
      <c r="E495" s="153"/>
      <c r="F495" s="153"/>
      <c r="G495" s="153"/>
      <c r="H495" s="153"/>
      <c r="I495" s="153"/>
      <c r="J495" s="153"/>
      <c r="K495" s="153"/>
      <c r="L495" s="153"/>
      <c r="M495" s="153"/>
      <c r="N495" s="153"/>
      <c r="O495" s="153"/>
      <c r="P495" s="153"/>
      <c r="Q495" s="153"/>
      <c r="R495" s="153"/>
      <c r="S495" s="153"/>
      <c r="T495" s="153"/>
      <c r="U495" s="153"/>
      <c r="V495" s="153"/>
      <c r="W495" s="153"/>
      <c r="X495" s="153"/>
      <c r="Y495" s="153"/>
      <c r="Z495" s="153"/>
    </row>
    <row r="496" ht="15.75" customHeight="1">
      <c r="A496" s="153"/>
      <c r="B496" s="153"/>
      <c r="C496" s="153"/>
      <c r="D496" s="153"/>
      <c r="E496" s="153"/>
      <c r="F496" s="153"/>
      <c r="G496" s="153"/>
      <c r="H496" s="153"/>
      <c r="I496" s="153"/>
      <c r="J496" s="153"/>
      <c r="K496" s="153"/>
      <c r="L496" s="153"/>
      <c r="M496" s="153"/>
      <c r="N496" s="153"/>
      <c r="O496" s="153"/>
      <c r="P496" s="153"/>
      <c r="Q496" s="153"/>
      <c r="R496" s="153"/>
      <c r="S496" s="153"/>
      <c r="T496" s="153"/>
      <c r="U496" s="153"/>
      <c r="V496" s="153"/>
      <c r="W496" s="153"/>
      <c r="X496" s="153"/>
      <c r="Y496" s="153"/>
      <c r="Z496" s="153"/>
    </row>
    <row r="497" ht="15.75" customHeight="1">
      <c r="A497" s="153"/>
      <c r="B497" s="153"/>
      <c r="C497" s="153"/>
      <c r="D497" s="153"/>
      <c r="E497" s="153"/>
      <c r="F497" s="153"/>
      <c r="G497" s="153"/>
      <c r="H497" s="153"/>
      <c r="I497" s="153"/>
      <c r="J497" s="153"/>
      <c r="K497" s="153"/>
      <c r="L497" s="153"/>
      <c r="M497" s="153"/>
      <c r="N497" s="153"/>
      <c r="O497" s="153"/>
      <c r="P497" s="153"/>
      <c r="Q497" s="153"/>
      <c r="R497" s="153"/>
      <c r="S497" s="153"/>
      <c r="T497" s="153"/>
      <c r="U497" s="153"/>
      <c r="V497" s="153"/>
      <c r="W497" s="153"/>
      <c r="X497" s="153"/>
      <c r="Y497" s="153"/>
      <c r="Z497" s="153"/>
    </row>
    <row r="498" ht="15.75" customHeight="1">
      <c r="A498" s="153"/>
      <c r="B498" s="153"/>
      <c r="C498" s="153"/>
      <c r="D498" s="153"/>
      <c r="E498" s="153"/>
      <c r="F498" s="153"/>
      <c r="G498" s="153"/>
      <c r="H498" s="153"/>
      <c r="I498" s="153"/>
      <c r="J498" s="153"/>
      <c r="K498" s="153"/>
      <c r="L498" s="153"/>
      <c r="M498" s="153"/>
      <c r="N498" s="153"/>
      <c r="O498" s="153"/>
      <c r="P498" s="153"/>
      <c r="Q498" s="153"/>
      <c r="R498" s="153"/>
      <c r="S498" s="153"/>
      <c r="T498" s="153"/>
      <c r="U498" s="153"/>
      <c r="V498" s="153"/>
      <c r="W498" s="153"/>
      <c r="X498" s="153"/>
      <c r="Y498" s="153"/>
      <c r="Z498" s="153"/>
    </row>
    <row r="499" ht="15.75" customHeight="1">
      <c r="A499" s="153"/>
      <c r="B499" s="153"/>
      <c r="C499" s="153"/>
      <c r="D499" s="153"/>
      <c r="E499" s="153"/>
      <c r="F499" s="153"/>
      <c r="G499" s="153"/>
      <c r="H499" s="153"/>
      <c r="I499" s="153"/>
      <c r="J499" s="153"/>
      <c r="K499" s="153"/>
      <c r="L499" s="153"/>
      <c r="M499" s="153"/>
      <c r="N499" s="153"/>
      <c r="O499" s="153"/>
      <c r="P499" s="153"/>
      <c r="Q499" s="153"/>
      <c r="R499" s="153"/>
      <c r="S499" s="153"/>
      <c r="T499" s="153"/>
      <c r="U499" s="153"/>
      <c r="V499" s="153"/>
      <c r="W499" s="153"/>
      <c r="X499" s="153"/>
      <c r="Y499" s="153"/>
      <c r="Z499" s="153"/>
    </row>
    <row r="500" ht="15.75" customHeight="1">
      <c r="A500" s="153"/>
      <c r="B500" s="153"/>
      <c r="C500" s="153"/>
      <c r="D500" s="153"/>
      <c r="E500" s="153"/>
      <c r="F500" s="153"/>
      <c r="G500" s="153"/>
      <c r="H500" s="153"/>
      <c r="I500" s="153"/>
      <c r="J500" s="153"/>
      <c r="K500" s="153"/>
      <c r="L500" s="153"/>
      <c r="M500" s="153"/>
      <c r="N500" s="153"/>
      <c r="O500" s="153"/>
      <c r="P500" s="153"/>
      <c r="Q500" s="153"/>
      <c r="R500" s="153"/>
      <c r="S500" s="153"/>
      <c r="T500" s="153"/>
      <c r="U500" s="153"/>
      <c r="V500" s="153"/>
      <c r="W500" s="153"/>
      <c r="X500" s="153"/>
      <c r="Y500" s="153"/>
      <c r="Z500" s="153"/>
    </row>
    <row r="501" ht="15.75" customHeight="1">
      <c r="A501" s="153"/>
      <c r="B501" s="153"/>
      <c r="C501" s="153"/>
      <c r="D501" s="153"/>
      <c r="E501" s="153"/>
      <c r="F501" s="153"/>
      <c r="G501" s="153"/>
      <c r="H501" s="153"/>
      <c r="I501" s="153"/>
      <c r="J501" s="153"/>
      <c r="K501" s="153"/>
      <c r="L501" s="153"/>
      <c r="M501" s="153"/>
      <c r="N501" s="153"/>
      <c r="O501" s="153"/>
      <c r="P501" s="153"/>
      <c r="Q501" s="153"/>
      <c r="R501" s="153"/>
      <c r="S501" s="153"/>
      <c r="T501" s="153"/>
      <c r="U501" s="153"/>
      <c r="V501" s="153"/>
      <c r="W501" s="153"/>
      <c r="X501" s="153"/>
      <c r="Y501" s="153"/>
      <c r="Z501" s="153"/>
    </row>
    <row r="502" ht="15.75" customHeight="1">
      <c r="A502" s="153"/>
      <c r="B502" s="153"/>
      <c r="C502" s="153"/>
      <c r="D502" s="153"/>
      <c r="E502" s="153"/>
      <c r="F502" s="153"/>
      <c r="G502" s="153"/>
      <c r="H502" s="153"/>
      <c r="I502" s="153"/>
      <c r="J502" s="153"/>
      <c r="K502" s="153"/>
      <c r="L502" s="153"/>
      <c r="M502" s="153"/>
      <c r="N502" s="153"/>
      <c r="O502" s="153"/>
      <c r="P502" s="153"/>
      <c r="Q502" s="153"/>
      <c r="R502" s="153"/>
      <c r="S502" s="153"/>
      <c r="T502" s="153"/>
      <c r="U502" s="153"/>
      <c r="V502" s="153"/>
      <c r="W502" s="153"/>
      <c r="X502" s="153"/>
      <c r="Y502" s="153"/>
      <c r="Z502" s="153"/>
    </row>
    <row r="503" ht="15.75" customHeight="1">
      <c r="A503" s="153"/>
      <c r="B503" s="153"/>
      <c r="C503" s="153"/>
      <c r="D503" s="153"/>
      <c r="E503" s="153"/>
      <c r="F503" s="153"/>
      <c r="G503" s="153"/>
      <c r="H503" s="153"/>
      <c r="I503" s="153"/>
      <c r="J503" s="153"/>
      <c r="K503" s="153"/>
      <c r="L503" s="153"/>
      <c r="M503" s="153"/>
      <c r="N503" s="153"/>
      <c r="O503" s="153"/>
      <c r="P503" s="153"/>
      <c r="Q503" s="153"/>
      <c r="R503" s="153"/>
      <c r="S503" s="153"/>
      <c r="T503" s="153"/>
      <c r="U503" s="153"/>
      <c r="V503" s="153"/>
      <c r="W503" s="153"/>
      <c r="X503" s="153"/>
      <c r="Y503" s="153"/>
      <c r="Z503" s="153"/>
    </row>
    <row r="504" ht="15.75" customHeight="1">
      <c r="A504" s="153"/>
      <c r="B504" s="153"/>
      <c r="C504" s="153"/>
      <c r="D504" s="153"/>
      <c r="E504" s="153"/>
      <c r="F504" s="153"/>
      <c r="G504" s="153"/>
      <c r="H504" s="153"/>
      <c r="I504" s="153"/>
      <c r="J504" s="153"/>
      <c r="K504" s="153"/>
      <c r="L504" s="153"/>
      <c r="M504" s="153"/>
      <c r="N504" s="153"/>
      <c r="O504" s="153"/>
      <c r="P504" s="153"/>
      <c r="Q504" s="153"/>
      <c r="R504" s="153"/>
      <c r="S504" s="153"/>
      <c r="T504" s="153"/>
      <c r="U504" s="153"/>
      <c r="V504" s="153"/>
      <c r="W504" s="153"/>
      <c r="X504" s="153"/>
      <c r="Y504" s="153"/>
      <c r="Z504" s="153"/>
    </row>
    <row r="505" ht="15.75" customHeight="1">
      <c r="A505" s="153"/>
      <c r="B505" s="153"/>
      <c r="C505" s="153"/>
      <c r="D505" s="153"/>
      <c r="E505" s="153"/>
      <c r="F505" s="153"/>
      <c r="G505" s="153"/>
      <c r="H505" s="153"/>
      <c r="I505" s="153"/>
      <c r="J505" s="153"/>
      <c r="K505" s="153"/>
      <c r="L505" s="153"/>
      <c r="M505" s="153"/>
      <c r="N505" s="153"/>
      <c r="O505" s="153"/>
      <c r="P505" s="153"/>
      <c r="Q505" s="153"/>
      <c r="R505" s="153"/>
      <c r="S505" s="153"/>
      <c r="T505" s="153"/>
      <c r="U505" s="153"/>
      <c r="V505" s="153"/>
      <c r="W505" s="153"/>
      <c r="X505" s="153"/>
      <c r="Y505" s="153"/>
      <c r="Z505" s="153"/>
    </row>
    <row r="506" ht="15.75" customHeight="1">
      <c r="A506" s="153"/>
      <c r="B506" s="153"/>
      <c r="C506" s="153"/>
      <c r="D506" s="153"/>
      <c r="E506" s="153"/>
      <c r="F506" s="153"/>
      <c r="G506" s="153"/>
      <c r="H506" s="153"/>
      <c r="I506" s="153"/>
      <c r="J506" s="153"/>
      <c r="K506" s="153"/>
      <c r="L506" s="153"/>
      <c r="M506" s="153"/>
      <c r="N506" s="153"/>
      <c r="O506" s="153"/>
      <c r="P506" s="153"/>
      <c r="Q506" s="153"/>
      <c r="R506" s="153"/>
      <c r="S506" s="153"/>
      <c r="T506" s="153"/>
      <c r="U506" s="153"/>
      <c r="V506" s="153"/>
      <c r="W506" s="153"/>
      <c r="X506" s="153"/>
      <c r="Y506" s="153"/>
      <c r="Z506" s="153"/>
    </row>
    <row r="507" ht="15.75" customHeight="1">
      <c r="A507" s="153"/>
      <c r="B507" s="153"/>
      <c r="C507" s="153"/>
      <c r="D507" s="153"/>
      <c r="E507" s="153"/>
      <c r="F507" s="153"/>
      <c r="G507" s="153"/>
      <c r="H507" s="153"/>
      <c r="I507" s="153"/>
      <c r="J507" s="153"/>
      <c r="K507" s="153"/>
      <c r="L507" s="153"/>
      <c r="M507" s="153"/>
      <c r="N507" s="153"/>
      <c r="O507" s="153"/>
      <c r="P507" s="153"/>
      <c r="Q507" s="153"/>
      <c r="R507" s="153"/>
      <c r="S507" s="153"/>
      <c r="T507" s="153"/>
      <c r="U507" s="153"/>
      <c r="V507" s="153"/>
      <c r="W507" s="153"/>
      <c r="X507" s="153"/>
      <c r="Y507" s="153"/>
      <c r="Z507" s="153"/>
    </row>
    <row r="508" ht="15.75" customHeight="1">
      <c r="A508" s="153"/>
      <c r="B508" s="153"/>
      <c r="C508" s="153"/>
      <c r="D508" s="153"/>
      <c r="E508" s="153"/>
      <c r="F508" s="153"/>
      <c r="G508" s="153"/>
      <c r="H508" s="153"/>
      <c r="I508" s="153"/>
      <c r="J508" s="153"/>
      <c r="K508" s="153"/>
      <c r="L508" s="153"/>
      <c r="M508" s="153"/>
      <c r="N508" s="153"/>
      <c r="O508" s="153"/>
      <c r="P508" s="153"/>
      <c r="Q508" s="153"/>
      <c r="R508" s="153"/>
      <c r="S508" s="153"/>
      <c r="T508" s="153"/>
      <c r="U508" s="153"/>
      <c r="V508" s="153"/>
      <c r="W508" s="153"/>
      <c r="X508" s="153"/>
      <c r="Y508" s="153"/>
      <c r="Z508" s="153"/>
    </row>
    <row r="509" ht="15.75" customHeight="1">
      <c r="A509" s="153"/>
      <c r="B509" s="153"/>
      <c r="C509" s="153"/>
      <c r="D509" s="153"/>
      <c r="E509" s="153"/>
      <c r="F509" s="153"/>
      <c r="G509" s="153"/>
      <c r="H509" s="153"/>
      <c r="I509" s="153"/>
      <c r="J509" s="153"/>
      <c r="K509" s="153"/>
      <c r="L509" s="153"/>
      <c r="M509" s="153"/>
      <c r="N509" s="153"/>
      <c r="O509" s="153"/>
      <c r="P509" s="153"/>
      <c r="Q509" s="153"/>
      <c r="R509" s="153"/>
      <c r="S509" s="153"/>
      <c r="T509" s="153"/>
      <c r="U509" s="153"/>
      <c r="V509" s="153"/>
      <c r="W509" s="153"/>
      <c r="X509" s="153"/>
      <c r="Y509" s="153"/>
      <c r="Z509" s="153"/>
    </row>
    <row r="510" ht="15.75" customHeight="1">
      <c r="A510" s="153"/>
      <c r="B510" s="153"/>
      <c r="C510" s="153"/>
      <c r="D510" s="153"/>
      <c r="E510" s="153"/>
      <c r="F510" s="153"/>
      <c r="G510" s="153"/>
      <c r="H510" s="153"/>
      <c r="I510" s="153"/>
      <c r="J510" s="153"/>
      <c r="K510" s="153"/>
      <c r="L510" s="153"/>
      <c r="M510" s="153"/>
      <c r="N510" s="153"/>
      <c r="O510" s="153"/>
      <c r="P510" s="153"/>
      <c r="Q510" s="153"/>
      <c r="R510" s="153"/>
      <c r="S510" s="153"/>
      <c r="T510" s="153"/>
      <c r="U510" s="153"/>
      <c r="V510" s="153"/>
      <c r="W510" s="153"/>
      <c r="X510" s="153"/>
      <c r="Y510" s="153"/>
      <c r="Z510" s="153"/>
    </row>
    <row r="511" ht="15.75" customHeight="1">
      <c r="A511" s="153"/>
      <c r="B511" s="153"/>
      <c r="C511" s="153"/>
      <c r="D511" s="153"/>
      <c r="E511" s="153"/>
      <c r="F511" s="153"/>
      <c r="G511" s="153"/>
      <c r="H511" s="153"/>
      <c r="I511" s="153"/>
      <c r="J511" s="153"/>
      <c r="K511" s="153"/>
      <c r="L511" s="153"/>
      <c r="M511" s="153"/>
      <c r="N511" s="153"/>
      <c r="O511" s="153"/>
      <c r="P511" s="153"/>
      <c r="Q511" s="153"/>
      <c r="R511" s="153"/>
      <c r="S511" s="153"/>
      <c r="T511" s="153"/>
      <c r="U511" s="153"/>
      <c r="V511" s="153"/>
      <c r="W511" s="153"/>
      <c r="X511" s="153"/>
      <c r="Y511" s="153"/>
      <c r="Z511" s="153"/>
    </row>
    <row r="512" ht="15.75" customHeight="1">
      <c r="A512" s="153"/>
      <c r="B512" s="153"/>
      <c r="C512" s="153"/>
      <c r="D512" s="153"/>
      <c r="E512" s="153"/>
      <c r="F512" s="153"/>
      <c r="G512" s="153"/>
      <c r="H512" s="153"/>
      <c r="I512" s="153"/>
      <c r="J512" s="153"/>
      <c r="K512" s="153"/>
      <c r="L512" s="153"/>
      <c r="M512" s="153"/>
      <c r="N512" s="153"/>
      <c r="O512" s="153"/>
      <c r="P512" s="153"/>
      <c r="Q512" s="153"/>
      <c r="R512" s="153"/>
      <c r="S512" s="153"/>
      <c r="T512" s="153"/>
      <c r="U512" s="153"/>
      <c r="V512" s="153"/>
      <c r="W512" s="153"/>
      <c r="X512" s="153"/>
      <c r="Y512" s="153"/>
      <c r="Z512" s="153"/>
    </row>
    <row r="513" ht="15.75" customHeight="1">
      <c r="A513" s="153"/>
      <c r="B513" s="153"/>
      <c r="C513" s="153"/>
      <c r="D513" s="153"/>
      <c r="E513" s="153"/>
      <c r="F513" s="153"/>
      <c r="G513" s="153"/>
      <c r="H513" s="153"/>
      <c r="I513" s="153"/>
      <c r="J513" s="153"/>
      <c r="K513" s="153"/>
      <c r="L513" s="153"/>
      <c r="M513" s="153"/>
      <c r="N513" s="153"/>
      <c r="O513" s="153"/>
      <c r="P513" s="153"/>
      <c r="Q513" s="153"/>
      <c r="R513" s="153"/>
      <c r="S513" s="153"/>
      <c r="T513" s="153"/>
      <c r="U513" s="153"/>
      <c r="V513" s="153"/>
      <c r="W513" s="153"/>
      <c r="X513" s="153"/>
      <c r="Y513" s="153"/>
      <c r="Z513" s="153"/>
    </row>
    <row r="514" ht="15.75" customHeight="1">
      <c r="A514" s="153"/>
      <c r="B514" s="153"/>
      <c r="C514" s="153"/>
      <c r="D514" s="153"/>
      <c r="E514" s="153"/>
      <c r="F514" s="153"/>
      <c r="G514" s="153"/>
      <c r="H514" s="153"/>
      <c r="I514" s="153"/>
      <c r="J514" s="153"/>
      <c r="K514" s="153"/>
      <c r="L514" s="153"/>
      <c r="M514" s="153"/>
      <c r="N514" s="153"/>
      <c r="O514" s="153"/>
      <c r="P514" s="153"/>
      <c r="Q514" s="153"/>
      <c r="R514" s="153"/>
      <c r="S514" s="153"/>
      <c r="T514" s="153"/>
      <c r="U514" s="153"/>
      <c r="V514" s="153"/>
      <c r="W514" s="153"/>
      <c r="X514" s="153"/>
      <c r="Y514" s="153"/>
      <c r="Z514" s="153"/>
    </row>
    <row r="515" ht="15.75" customHeight="1">
      <c r="A515" s="153"/>
      <c r="B515" s="153"/>
      <c r="C515" s="153"/>
      <c r="D515" s="153"/>
      <c r="E515" s="153"/>
      <c r="F515" s="153"/>
      <c r="G515" s="153"/>
      <c r="H515" s="153"/>
      <c r="I515" s="153"/>
      <c r="J515" s="153"/>
      <c r="K515" s="153"/>
      <c r="L515" s="153"/>
      <c r="M515" s="153"/>
      <c r="N515" s="153"/>
      <c r="O515" s="153"/>
      <c r="P515" s="153"/>
      <c r="Q515" s="153"/>
      <c r="R515" s="153"/>
      <c r="S515" s="153"/>
      <c r="T515" s="153"/>
      <c r="U515" s="153"/>
      <c r="V515" s="153"/>
      <c r="W515" s="153"/>
      <c r="X515" s="153"/>
      <c r="Y515" s="153"/>
      <c r="Z515" s="153"/>
    </row>
    <row r="516" ht="15.75" customHeight="1">
      <c r="A516" s="153"/>
      <c r="B516" s="153"/>
      <c r="C516" s="153"/>
      <c r="D516" s="153"/>
      <c r="E516" s="153"/>
      <c r="F516" s="153"/>
      <c r="G516" s="153"/>
      <c r="H516" s="153"/>
      <c r="I516" s="153"/>
      <c r="J516" s="153"/>
      <c r="K516" s="153"/>
      <c r="L516" s="153"/>
      <c r="M516" s="153"/>
      <c r="N516" s="153"/>
      <c r="O516" s="153"/>
      <c r="P516" s="153"/>
      <c r="Q516" s="153"/>
      <c r="R516" s="153"/>
      <c r="S516" s="153"/>
      <c r="T516" s="153"/>
      <c r="U516" s="153"/>
      <c r="V516" s="153"/>
      <c r="W516" s="153"/>
      <c r="X516" s="153"/>
      <c r="Y516" s="153"/>
      <c r="Z516" s="153"/>
    </row>
    <row r="517" ht="15.75" customHeight="1">
      <c r="A517" s="153"/>
      <c r="B517" s="153"/>
      <c r="C517" s="153"/>
      <c r="D517" s="153"/>
      <c r="E517" s="153"/>
      <c r="F517" s="153"/>
      <c r="G517" s="153"/>
      <c r="H517" s="153"/>
      <c r="I517" s="153"/>
      <c r="J517" s="153"/>
      <c r="K517" s="153"/>
      <c r="L517" s="153"/>
      <c r="M517" s="153"/>
      <c r="N517" s="153"/>
      <c r="O517" s="153"/>
      <c r="P517" s="153"/>
      <c r="Q517" s="153"/>
      <c r="R517" s="153"/>
      <c r="S517" s="153"/>
      <c r="T517" s="153"/>
      <c r="U517" s="153"/>
      <c r="V517" s="153"/>
      <c r="W517" s="153"/>
      <c r="X517" s="153"/>
      <c r="Y517" s="153"/>
      <c r="Z517" s="153"/>
    </row>
    <row r="518" ht="15.75" customHeight="1">
      <c r="A518" s="153"/>
      <c r="B518" s="153"/>
      <c r="C518" s="153"/>
      <c r="D518" s="153"/>
      <c r="E518" s="153"/>
      <c r="F518" s="153"/>
      <c r="G518" s="153"/>
      <c r="H518" s="153"/>
      <c r="I518" s="153"/>
      <c r="J518" s="153"/>
      <c r="K518" s="153"/>
      <c r="L518" s="153"/>
      <c r="M518" s="153"/>
      <c r="N518" s="153"/>
      <c r="O518" s="153"/>
      <c r="P518" s="153"/>
      <c r="Q518" s="153"/>
      <c r="R518" s="153"/>
      <c r="S518" s="153"/>
      <c r="T518" s="153"/>
      <c r="U518" s="153"/>
      <c r="V518" s="153"/>
      <c r="W518" s="153"/>
      <c r="X518" s="153"/>
      <c r="Y518" s="153"/>
      <c r="Z518" s="153"/>
    </row>
    <row r="519" ht="15.75" customHeight="1">
      <c r="A519" s="153"/>
      <c r="B519" s="153"/>
      <c r="C519" s="153"/>
      <c r="D519" s="153"/>
      <c r="E519" s="153"/>
      <c r="F519" s="153"/>
      <c r="G519" s="153"/>
      <c r="H519" s="153"/>
      <c r="I519" s="153"/>
      <c r="J519" s="153"/>
      <c r="K519" s="153"/>
      <c r="L519" s="153"/>
      <c r="M519" s="153"/>
      <c r="N519" s="153"/>
      <c r="O519" s="153"/>
      <c r="P519" s="153"/>
      <c r="Q519" s="153"/>
      <c r="R519" s="153"/>
      <c r="S519" s="153"/>
      <c r="T519" s="153"/>
      <c r="U519" s="153"/>
      <c r="V519" s="153"/>
      <c r="W519" s="153"/>
      <c r="X519" s="153"/>
      <c r="Y519" s="153"/>
      <c r="Z519" s="153"/>
    </row>
    <row r="520" ht="15.75" customHeight="1">
      <c r="A520" s="153"/>
      <c r="B520" s="153"/>
      <c r="C520" s="153"/>
      <c r="D520" s="153"/>
      <c r="E520" s="153"/>
      <c r="F520" s="153"/>
      <c r="G520" s="153"/>
      <c r="H520" s="153"/>
      <c r="I520" s="153"/>
      <c r="J520" s="153"/>
      <c r="K520" s="153"/>
      <c r="L520" s="153"/>
      <c r="M520" s="153"/>
      <c r="N520" s="153"/>
      <c r="O520" s="153"/>
      <c r="P520" s="153"/>
      <c r="Q520" s="153"/>
      <c r="R520" s="153"/>
      <c r="S520" s="153"/>
      <c r="T520" s="153"/>
      <c r="U520" s="153"/>
      <c r="V520" s="153"/>
      <c r="W520" s="153"/>
      <c r="X520" s="153"/>
      <c r="Y520" s="153"/>
      <c r="Z520" s="153"/>
    </row>
    <row r="521" ht="15.75" customHeight="1">
      <c r="A521" s="153"/>
      <c r="B521" s="153"/>
      <c r="C521" s="153"/>
      <c r="D521" s="153"/>
      <c r="E521" s="153"/>
      <c r="F521" s="153"/>
      <c r="G521" s="153"/>
      <c r="H521" s="153"/>
      <c r="I521" s="153"/>
      <c r="J521" s="153"/>
      <c r="K521" s="153"/>
      <c r="L521" s="153"/>
      <c r="M521" s="153"/>
      <c r="N521" s="153"/>
      <c r="O521" s="153"/>
      <c r="P521" s="153"/>
      <c r="Q521" s="153"/>
      <c r="R521" s="153"/>
      <c r="S521" s="153"/>
      <c r="T521" s="153"/>
      <c r="U521" s="153"/>
      <c r="V521" s="153"/>
      <c r="W521" s="153"/>
      <c r="X521" s="153"/>
      <c r="Y521" s="153"/>
      <c r="Z521" s="153"/>
    </row>
    <row r="522" ht="15.75" customHeight="1">
      <c r="A522" s="153"/>
      <c r="B522" s="153"/>
      <c r="C522" s="153"/>
      <c r="D522" s="153"/>
      <c r="E522" s="153"/>
      <c r="F522" s="153"/>
      <c r="G522" s="153"/>
      <c r="H522" s="153"/>
      <c r="I522" s="153"/>
      <c r="J522" s="153"/>
      <c r="K522" s="153"/>
      <c r="L522" s="153"/>
      <c r="M522" s="153"/>
      <c r="N522" s="153"/>
      <c r="O522" s="153"/>
      <c r="P522" s="153"/>
      <c r="Q522" s="153"/>
      <c r="R522" s="153"/>
      <c r="S522" s="153"/>
      <c r="T522" s="153"/>
      <c r="U522" s="153"/>
      <c r="V522" s="153"/>
      <c r="W522" s="153"/>
      <c r="X522" s="153"/>
      <c r="Y522" s="153"/>
      <c r="Z522" s="153"/>
    </row>
    <row r="523" ht="15.75" customHeight="1">
      <c r="A523" s="153"/>
      <c r="B523" s="153"/>
      <c r="C523" s="153"/>
      <c r="D523" s="153"/>
      <c r="E523" s="153"/>
      <c r="F523" s="153"/>
      <c r="G523" s="153"/>
      <c r="H523" s="153"/>
      <c r="I523" s="153"/>
      <c r="J523" s="153"/>
      <c r="K523" s="153"/>
      <c r="L523" s="153"/>
      <c r="M523" s="153"/>
      <c r="N523" s="153"/>
      <c r="O523" s="153"/>
      <c r="P523" s="153"/>
      <c r="Q523" s="153"/>
      <c r="R523" s="153"/>
      <c r="S523" s="153"/>
      <c r="T523" s="153"/>
      <c r="U523" s="153"/>
      <c r="V523" s="153"/>
      <c r="W523" s="153"/>
      <c r="X523" s="153"/>
      <c r="Y523" s="153"/>
      <c r="Z523" s="153"/>
    </row>
    <row r="524" ht="15.75" customHeight="1">
      <c r="A524" s="153"/>
      <c r="B524" s="153"/>
      <c r="C524" s="153"/>
      <c r="D524" s="153"/>
      <c r="E524" s="153"/>
      <c r="F524" s="153"/>
      <c r="G524" s="153"/>
      <c r="H524" s="153"/>
      <c r="I524" s="153"/>
      <c r="J524" s="153"/>
      <c r="K524" s="153"/>
      <c r="L524" s="153"/>
      <c r="M524" s="153"/>
      <c r="N524" s="153"/>
      <c r="O524" s="153"/>
      <c r="P524" s="153"/>
      <c r="Q524" s="153"/>
      <c r="R524" s="153"/>
      <c r="S524" s="153"/>
      <c r="T524" s="153"/>
      <c r="U524" s="153"/>
      <c r="V524" s="153"/>
      <c r="W524" s="153"/>
      <c r="X524" s="153"/>
      <c r="Y524" s="153"/>
      <c r="Z524" s="153"/>
    </row>
    <row r="525" ht="15.75" customHeight="1">
      <c r="A525" s="153"/>
      <c r="B525" s="153"/>
      <c r="C525" s="153"/>
      <c r="D525" s="153"/>
      <c r="E525" s="153"/>
      <c r="F525" s="153"/>
      <c r="G525" s="153"/>
      <c r="H525" s="153"/>
      <c r="I525" s="153"/>
      <c r="J525" s="153"/>
      <c r="K525" s="153"/>
      <c r="L525" s="153"/>
      <c r="M525" s="153"/>
      <c r="N525" s="153"/>
      <c r="O525" s="153"/>
      <c r="P525" s="153"/>
      <c r="Q525" s="153"/>
      <c r="R525" s="153"/>
      <c r="S525" s="153"/>
      <c r="T525" s="153"/>
      <c r="U525" s="153"/>
      <c r="V525" s="153"/>
      <c r="W525" s="153"/>
      <c r="X525" s="153"/>
      <c r="Y525" s="153"/>
      <c r="Z525" s="153"/>
    </row>
    <row r="526" ht="15.75" customHeight="1">
      <c r="A526" s="153"/>
      <c r="B526" s="153"/>
      <c r="C526" s="153"/>
      <c r="D526" s="153"/>
      <c r="E526" s="153"/>
      <c r="F526" s="153"/>
      <c r="G526" s="153"/>
      <c r="H526" s="153"/>
      <c r="I526" s="153"/>
      <c r="J526" s="153"/>
      <c r="K526" s="153"/>
      <c r="L526" s="153"/>
      <c r="M526" s="153"/>
      <c r="N526" s="153"/>
      <c r="O526" s="153"/>
      <c r="P526" s="153"/>
      <c r="Q526" s="153"/>
      <c r="R526" s="153"/>
      <c r="S526" s="153"/>
      <c r="T526" s="153"/>
      <c r="U526" s="153"/>
      <c r="V526" s="153"/>
      <c r="W526" s="153"/>
      <c r="X526" s="153"/>
      <c r="Y526" s="153"/>
      <c r="Z526" s="153"/>
    </row>
    <row r="527" ht="15.75" customHeight="1">
      <c r="A527" s="153"/>
      <c r="B527" s="153"/>
      <c r="C527" s="153"/>
      <c r="D527" s="153"/>
      <c r="E527" s="153"/>
      <c r="F527" s="153"/>
      <c r="G527" s="153"/>
      <c r="H527" s="153"/>
      <c r="I527" s="153"/>
      <c r="J527" s="153"/>
      <c r="K527" s="153"/>
      <c r="L527" s="153"/>
      <c r="M527" s="153"/>
      <c r="N527" s="153"/>
      <c r="O527" s="153"/>
      <c r="P527" s="153"/>
      <c r="Q527" s="153"/>
      <c r="R527" s="153"/>
      <c r="S527" s="153"/>
      <c r="T527" s="153"/>
      <c r="U527" s="153"/>
      <c r="V527" s="153"/>
      <c r="W527" s="153"/>
      <c r="X527" s="153"/>
      <c r="Y527" s="153"/>
      <c r="Z527" s="153"/>
    </row>
    <row r="528" ht="15.75" customHeight="1">
      <c r="A528" s="153"/>
      <c r="B528" s="153"/>
      <c r="C528" s="153"/>
      <c r="D528" s="153"/>
      <c r="E528" s="153"/>
      <c r="F528" s="153"/>
      <c r="G528" s="153"/>
      <c r="H528" s="153"/>
      <c r="I528" s="153"/>
      <c r="J528" s="153"/>
      <c r="K528" s="153"/>
      <c r="L528" s="153"/>
      <c r="M528" s="153"/>
      <c r="N528" s="153"/>
      <c r="O528" s="153"/>
      <c r="P528" s="153"/>
      <c r="Q528" s="153"/>
      <c r="R528" s="153"/>
      <c r="S528" s="153"/>
      <c r="T528" s="153"/>
      <c r="U528" s="153"/>
      <c r="V528" s="153"/>
      <c r="W528" s="153"/>
      <c r="X528" s="153"/>
      <c r="Y528" s="153"/>
      <c r="Z528" s="153"/>
    </row>
    <row r="529" ht="15.75" customHeight="1">
      <c r="A529" s="153"/>
      <c r="B529" s="153"/>
      <c r="C529" s="153"/>
      <c r="D529" s="153"/>
      <c r="E529" s="153"/>
      <c r="F529" s="153"/>
      <c r="G529" s="153"/>
      <c r="H529" s="153"/>
      <c r="I529" s="153"/>
      <c r="J529" s="153"/>
      <c r="K529" s="153"/>
      <c r="L529" s="153"/>
      <c r="M529" s="153"/>
      <c r="N529" s="153"/>
      <c r="O529" s="153"/>
      <c r="P529" s="153"/>
      <c r="Q529" s="153"/>
      <c r="R529" s="153"/>
      <c r="S529" s="153"/>
      <c r="T529" s="153"/>
      <c r="U529" s="153"/>
      <c r="V529" s="153"/>
      <c r="W529" s="153"/>
      <c r="X529" s="153"/>
      <c r="Y529" s="153"/>
      <c r="Z529" s="153"/>
    </row>
    <row r="530" ht="15.75" customHeight="1">
      <c r="A530" s="153"/>
      <c r="B530" s="153"/>
      <c r="C530" s="153"/>
      <c r="D530" s="153"/>
      <c r="E530" s="153"/>
      <c r="F530" s="153"/>
      <c r="G530" s="153"/>
      <c r="H530" s="153"/>
      <c r="I530" s="153"/>
      <c r="J530" s="153"/>
      <c r="K530" s="153"/>
      <c r="L530" s="153"/>
      <c r="M530" s="153"/>
      <c r="N530" s="153"/>
      <c r="O530" s="153"/>
      <c r="P530" s="153"/>
      <c r="Q530" s="153"/>
      <c r="R530" s="153"/>
      <c r="S530" s="153"/>
      <c r="T530" s="153"/>
      <c r="U530" s="153"/>
      <c r="V530" s="153"/>
      <c r="W530" s="153"/>
      <c r="X530" s="153"/>
      <c r="Y530" s="153"/>
      <c r="Z530" s="153"/>
    </row>
    <row r="531" ht="15.75" customHeight="1">
      <c r="A531" s="153"/>
      <c r="B531" s="153"/>
      <c r="C531" s="153"/>
      <c r="D531" s="153"/>
      <c r="E531" s="153"/>
      <c r="F531" s="153"/>
      <c r="G531" s="153"/>
      <c r="H531" s="153"/>
      <c r="I531" s="153"/>
      <c r="J531" s="153"/>
      <c r="K531" s="153"/>
      <c r="L531" s="153"/>
      <c r="M531" s="153"/>
      <c r="N531" s="153"/>
      <c r="O531" s="153"/>
      <c r="P531" s="153"/>
      <c r="Q531" s="153"/>
      <c r="R531" s="153"/>
      <c r="S531" s="153"/>
      <c r="T531" s="153"/>
      <c r="U531" s="153"/>
      <c r="V531" s="153"/>
      <c r="W531" s="153"/>
      <c r="X531" s="153"/>
      <c r="Y531" s="153"/>
      <c r="Z531" s="153"/>
    </row>
    <row r="532" ht="15.75" customHeight="1">
      <c r="A532" s="153"/>
      <c r="B532" s="153"/>
      <c r="C532" s="153"/>
      <c r="D532" s="153"/>
      <c r="E532" s="153"/>
      <c r="F532" s="153"/>
      <c r="G532" s="153"/>
      <c r="H532" s="153"/>
      <c r="I532" s="153"/>
      <c r="J532" s="153"/>
      <c r="K532" s="153"/>
      <c r="L532" s="153"/>
      <c r="M532" s="153"/>
      <c r="N532" s="153"/>
      <c r="O532" s="153"/>
      <c r="P532" s="153"/>
      <c r="Q532" s="153"/>
      <c r="R532" s="153"/>
      <c r="S532" s="153"/>
      <c r="T532" s="153"/>
      <c r="U532" s="153"/>
      <c r="V532" s="153"/>
      <c r="W532" s="153"/>
      <c r="X532" s="153"/>
      <c r="Y532" s="153"/>
      <c r="Z532" s="153"/>
    </row>
    <row r="533" ht="15.75" customHeight="1">
      <c r="A533" s="153"/>
      <c r="B533" s="153"/>
      <c r="C533" s="153"/>
      <c r="D533" s="153"/>
      <c r="E533" s="153"/>
      <c r="F533" s="153"/>
      <c r="G533" s="153"/>
      <c r="H533" s="153"/>
      <c r="I533" s="153"/>
      <c r="J533" s="153"/>
      <c r="K533" s="153"/>
      <c r="L533" s="153"/>
      <c r="M533" s="153"/>
      <c r="N533" s="153"/>
      <c r="O533" s="153"/>
      <c r="P533" s="153"/>
      <c r="Q533" s="153"/>
      <c r="R533" s="153"/>
      <c r="S533" s="153"/>
      <c r="T533" s="153"/>
      <c r="U533" s="153"/>
      <c r="V533" s="153"/>
      <c r="W533" s="153"/>
      <c r="X533" s="153"/>
      <c r="Y533" s="153"/>
      <c r="Z533" s="153"/>
    </row>
    <row r="534" ht="15.75" customHeight="1">
      <c r="A534" s="153"/>
      <c r="B534" s="153"/>
      <c r="C534" s="153"/>
      <c r="D534" s="153"/>
      <c r="E534" s="153"/>
      <c r="F534" s="153"/>
      <c r="G534" s="153"/>
      <c r="H534" s="153"/>
      <c r="I534" s="153"/>
      <c r="J534" s="153"/>
      <c r="K534" s="153"/>
      <c r="L534" s="153"/>
      <c r="M534" s="153"/>
      <c r="N534" s="153"/>
      <c r="O534" s="153"/>
      <c r="P534" s="153"/>
      <c r="Q534" s="153"/>
      <c r="R534" s="153"/>
      <c r="S534" s="153"/>
      <c r="T534" s="153"/>
      <c r="U534" s="153"/>
      <c r="V534" s="153"/>
      <c r="W534" s="153"/>
      <c r="X534" s="153"/>
      <c r="Y534" s="153"/>
      <c r="Z534" s="153"/>
    </row>
    <row r="535" ht="15.75" customHeight="1">
      <c r="A535" s="153"/>
      <c r="B535" s="153"/>
      <c r="C535" s="153"/>
      <c r="D535" s="153"/>
      <c r="E535" s="153"/>
      <c r="F535" s="153"/>
      <c r="G535" s="153"/>
      <c r="H535" s="153"/>
      <c r="I535" s="153"/>
      <c r="J535" s="153"/>
      <c r="K535" s="153"/>
      <c r="L535" s="153"/>
      <c r="M535" s="153"/>
      <c r="N535" s="153"/>
      <c r="O535" s="153"/>
      <c r="P535" s="153"/>
      <c r="Q535" s="153"/>
      <c r="R535" s="153"/>
      <c r="S535" s="153"/>
      <c r="T535" s="153"/>
      <c r="U535" s="153"/>
      <c r="V535" s="153"/>
      <c r="W535" s="153"/>
      <c r="X535" s="153"/>
      <c r="Y535" s="153"/>
      <c r="Z535" s="153"/>
    </row>
    <row r="536" ht="15.75" customHeight="1">
      <c r="A536" s="153"/>
      <c r="B536" s="153"/>
      <c r="C536" s="153"/>
      <c r="D536" s="153"/>
      <c r="E536" s="153"/>
      <c r="F536" s="153"/>
      <c r="G536" s="153"/>
      <c r="H536" s="153"/>
      <c r="I536" s="153"/>
      <c r="J536" s="153"/>
      <c r="K536" s="153"/>
      <c r="L536" s="153"/>
      <c r="M536" s="153"/>
      <c r="N536" s="153"/>
      <c r="O536" s="153"/>
      <c r="P536" s="153"/>
      <c r="Q536" s="153"/>
      <c r="R536" s="153"/>
      <c r="S536" s="153"/>
      <c r="T536" s="153"/>
      <c r="U536" s="153"/>
      <c r="V536" s="153"/>
      <c r="W536" s="153"/>
      <c r="X536" s="153"/>
      <c r="Y536" s="153"/>
      <c r="Z536" s="153"/>
    </row>
    <row r="537" ht="15.75" customHeight="1">
      <c r="A537" s="153"/>
      <c r="B537" s="153"/>
      <c r="C537" s="153"/>
      <c r="D537" s="153"/>
      <c r="E537" s="153"/>
      <c r="F537" s="153"/>
      <c r="G537" s="153"/>
      <c r="H537" s="153"/>
      <c r="I537" s="153"/>
      <c r="J537" s="153"/>
      <c r="K537" s="153"/>
      <c r="L537" s="153"/>
      <c r="M537" s="153"/>
      <c r="N537" s="153"/>
      <c r="O537" s="153"/>
      <c r="P537" s="153"/>
      <c r="Q537" s="153"/>
      <c r="R537" s="153"/>
      <c r="S537" s="153"/>
      <c r="T537" s="153"/>
      <c r="U537" s="153"/>
      <c r="V537" s="153"/>
      <c r="W537" s="153"/>
      <c r="X537" s="153"/>
      <c r="Y537" s="153"/>
      <c r="Z537" s="153"/>
    </row>
    <row r="538" ht="15.75" customHeight="1">
      <c r="A538" s="153"/>
      <c r="B538" s="153"/>
      <c r="C538" s="153"/>
      <c r="D538" s="153"/>
      <c r="E538" s="153"/>
      <c r="F538" s="153"/>
      <c r="G538" s="153"/>
      <c r="H538" s="153"/>
      <c r="I538" s="153"/>
      <c r="J538" s="153"/>
      <c r="K538" s="153"/>
      <c r="L538" s="153"/>
      <c r="M538" s="153"/>
      <c r="N538" s="153"/>
      <c r="O538" s="153"/>
      <c r="P538" s="153"/>
      <c r="Q538" s="153"/>
      <c r="R538" s="153"/>
      <c r="S538" s="153"/>
      <c r="T538" s="153"/>
      <c r="U538" s="153"/>
      <c r="V538" s="153"/>
      <c r="W538" s="153"/>
      <c r="X538" s="153"/>
      <c r="Y538" s="153"/>
      <c r="Z538" s="153"/>
    </row>
    <row r="539" ht="15.75" customHeight="1">
      <c r="A539" s="153"/>
      <c r="B539" s="153"/>
      <c r="C539" s="153"/>
      <c r="D539" s="153"/>
      <c r="E539" s="153"/>
      <c r="F539" s="153"/>
      <c r="G539" s="153"/>
      <c r="H539" s="153"/>
      <c r="I539" s="153"/>
      <c r="J539" s="153"/>
      <c r="K539" s="153"/>
      <c r="L539" s="153"/>
      <c r="M539" s="153"/>
      <c r="N539" s="153"/>
      <c r="O539" s="153"/>
      <c r="P539" s="153"/>
      <c r="Q539" s="153"/>
      <c r="R539" s="153"/>
      <c r="S539" s="153"/>
      <c r="T539" s="153"/>
      <c r="U539" s="153"/>
      <c r="V539" s="153"/>
      <c r="W539" s="153"/>
      <c r="X539" s="153"/>
      <c r="Y539" s="153"/>
      <c r="Z539" s="153"/>
    </row>
    <row r="540" ht="15.75" customHeight="1">
      <c r="A540" s="153"/>
      <c r="B540" s="153"/>
      <c r="C540" s="153"/>
      <c r="D540" s="153"/>
      <c r="E540" s="153"/>
      <c r="F540" s="153"/>
      <c r="G540" s="153"/>
      <c r="H540" s="153"/>
      <c r="I540" s="153"/>
      <c r="J540" s="153"/>
      <c r="K540" s="153"/>
      <c r="L540" s="153"/>
      <c r="M540" s="153"/>
      <c r="N540" s="153"/>
      <c r="O540" s="153"/>
      <c r="P540" s="153"/>
      <c r="Q540" s="153"/>
      <c r="R540" s="153"/>
      <c r="S540" s="153"/>
      <c r="T540" s="153"/>
      <c r="U540" s="153"/>
      <c r="V540" s="153"/>
      <c r="W540" s="153"/>
      <c r="X540" s="153"/>
      <c r="Y540" s="153"/>
      <c r="Z540" s="153"/>
    </row>
    <row r="541" ht="15.75" customHeight="1">
      <c r="A541" s="153"/>
      <c r="B541" s="153"/>
      <c r="C541" s="153"/>
      <c r="D541" s="153"/>
      <c r="E541" s="153"/>
      <c r="F541" s="153"/>
      <c r="G541" s="153"/>
      <c r="H541" s="153"/>
      <c r="I541" s="153"/>
      <c r="J541" s="153"/>
      <c r="K541" s="153"/>
      <c r="L541" s="153"/>
      <c r="M541" s="153"/>
      <c r="N541" s="153"/>
      <c r="O541" s="153"/>
      <c r="P541" s="153"/>
      <c r="Q541" s="153"/>
      <c r="R541" s="153"/>
      <c r="S541" s="153"/>
      <c r="T541" s="153"/>
      <c r="U541" s="153"/>
      <c r="V541" s="153"/>
      <c r="W541" s="153"/>
      <c r="X541" s="153"/>
      <c r="Y541" s="153"/>
      <c r="Z541" s="153"/>
    </row>
    <row r="542" ht="15.75" customHeight="1">
      <c r="A542" s="153"/>
      <c r="B542" s="153"/>
      <c r="C542" s="153"/>
      <c r="D542" s="153"/>
      <c r="E542" s="153"/>
      <c r="F542" s="153"/>
      <c r="G542" s="153"/>
      <c r="H542" s="153"/>
      <c r="I542" s="153"/>
      <c r="J542" s="153"/>
      <c r="K542" s="153"/>
      <c r="L542" s="153"/>
      <c r="M542" s="153"/>
      <c r="N542" s="153"/>
      <c r="O542" s="153"/>
      <c r="P542" s="153"/>
      <c r="Q542" s="153"/>
      <c r="R542" s="153"/>
      <c r="S542" s="153"/>
      <c r="T542" s="153"/>
      <c r="U542" s="153"/>
      <c r="V542" s="153"/>
      <c r="W542" s="153"/>
      <c r="X542" s="153"/>
      <c r="Y542" s="153"/>
      <c r="Z542" s="153"/>
    </row>
    <row r="543" ht="15.75" customHeight="1">
      <c r="A543" s="153"/>
      <c r="B543" s="153"/>
      <c r="C543" s="153"/>
      <c r="D543" s="153"/>
      <c r="E543" s="153"/>
      <c r="F543" s="153"/>
      <c r="G543" s="153"/>
      <c r="H543" s="153"/>
      <c r="I543" s="153"/>
      <c r="J543" s="153"/>
      <c r="K543" s="153"/>
      <c r="L543" s="153"/>
      <c r="M543" s="153"/>
      <c r="N543" s="153"/>
      <c r="O543" s="153"/>
      <c r="P543" s="153"/>
      <c r="Q543" s="153"/>
      <c r="R543" s="153"/>
      <c r="S543" s="153"/>
      <c r="T543" s="153"/>
      <c r="U543" s="153"/>
      <c r="V543" s="153"/>
      <c r="W543" s="153"/>
      <c r="X543" s="153"/>
      <c r="Y543" s="153"/>
      <c r="Z543" s="153"/>
    </row>
    <row r="544" ht="15.75" customHeight="1">
      <c r="A544" s="153"/>
      <c r="B544" s="153"/>
      <c r="C544" s="153"/>
      <c r="D544" s="153"/>
      <c r="E544" s="153"/>
      <c r="F544" s="153"/>
      <c r="G544" s="153"/>
      <c r="H544" s="153"/>
      <c r="I544" s="153"/>
      <c r="J544" s="153"/>
      <c r="K544" s="153"/>
      <c r="L544" s="153"/>
      <c r="M544" s="153"/>
      <c r="N544" s="153"/>
      <c r="O544" s="153"/>
      <c r="P544" s="153"/>
      <c r="Q544" s="153"/>
      <c r="R544" s="153"/>
      <c r="S544" s="153"/>
      <c r="T544" s="153"/>
      <c r="U544" s="153"/>
      <c r="V544" s="153"/>
      <c r="W544" s="153"/>
      <c r="X544" s="153"/>
      <c r="Y544" s="153"/>
      <c r="Z544" s="153"/>
    </row>
    <row r="545" ht="15.75" customHeight="1">
      <c r="A545" s="153"/>
      <c r="B545" s="153"/>
      <c r="C545" s="153"/>
      <c r="D545" s="153"/>
      <c r="E545" s="153"/>
      <c r="F545" s="153"/>
      <c r="G545" s="153"/>
      <c r="H545" s="153"/>
      <c r="I545" s="153"/>
      <c r="J545" s="153"/>
      <c r="K545" s="153"/>
      <c r="L545" s="153"/>
      <c r="M545" s="153"/>
      <c r="N545" s="153"/>
      <c r="O545" s="153"/>
      <c r="P545" s="153"/>
      <c r="Q545" s="153"/>
      <c r="R545" s="153"/>
      <c r="S545" s="153"/>
      <c r="T545" s="153"/>
      <c r="U545" s="153"/>
      <c r="V545" s="153"/>
      <c r="W545" s="153"/>
      <c r="X545" s="153"/>
      <c r="Y545" s="153"/>
      <c r="Z545" s="153"/>
    </row>
    <row r="546" ht="15.75" customHeight="1">
      <c r="A546" s="153"/>
      <c r="B546" s="153"/>
      <c r="C546" s="153"/>
      <c r="D546" s="153"/>
      <c r="E546" s="153"/>
      <c r="F546" s="153"/>
      <c r="G546" s="153"/>
      <c r="H546" s="153"/>
      <c r="I546" s="153"/>
      <c r="J546" s="153"/>
      <c r="K546" s="153"/>
      <c r="L546" s="153"/>
      <c r="M546" s="153"/>
      <c r="N546" s="153"/>
      <c r="O546" s="153"/>
      <c r="P546" s="153"/>
      <c r="Q546" s="153"/>
      <c r="R546" s="153"/>
      <c r="S546" s="153"/>
      <c r="T546" s="153"/>
      <c r="U546" s="153"/>
      <c r="V546" s="153"/>
      <c r="W546" s="153"/>
      <c r="X546" s="153"/>
      <c r="Y546" s="153"/>
      <c r="Z546" s="153"/>
    </row>
    <row r="547" ht="15.75" customHeight="1">
      <c r="A547" s="153"/>
      <c r="B547" s="153"/>
      <c r="C547" s="153"/>
      <c r="D547" s="153"/>
      <c r="E547" s="153"/>
      <c r="F547" s="153"/>
      <c r="G547" s="153"/>
      <c r="H547" s="153"/>
      <c r="I547" s="153"/>
      <c r="J547" s="153"/>
      <c r="K547" s="153"/>
      <c r="L547" s="153"/>
      <c r="M547" s="153"/>
      <c r="N547" s="153"/>
      <c r="O547" s="153"/>
      <c r="P547" s="153"/>
      <c r="Q547" s="153"/>
      <c r="R547" s="153"/>
      <c r="S547" s="153"/>
      <c r="T547" s="153"/>
      <c r="U547" s="153"/>
      <c r="V547" s="153"/>
      <c r="W547" s="153"/>
      <c r="X547" s="153"/>
      <c r="Y547" s="153"/>
      <c r="Z547" s="153"/>
    </row>
    <row r="548" ht="15.75" customHeight="1">
      <c r="A548" s="153"/>
      <c r="B548" s="153"/>
      <c r="C548" s="153"/>
      <c r="D548" s="153"/>
      <c r="E548" s="153"/>
      <c r="F548" s="153"/>
      <c r="G548" s="153"/>
      <c r="H548" s="153"/>
      <c r="I548" s="153"/>
      <c r="J548" s="153"/>
      <c r="K548" s="153"/>
      <c r="L548" s="153"/>
      <c r="M548" s="153"/>
      <c r="N548" s="153"/>
      <c r="O548" s="153"/>
      <c r="P548" s="153"/>
      <c r="Q548" s="153"/>
      <c r="R548" s="153"/>
      <c r="S548" s="153"/>
      <c r="T548" s="153"/>
      <c r="U548" s="153"/>
      <c r="V548" s="153"/>
      <c r="W548" s="153"/>
      <c r="X548" s="153"/>
      <c r="Y548" s="153"/>
      <c r="Z548" s="153"/>
    </row>
    <row r="549" ht="15.75" customHeight="1">
      <c r="A549" s="153"/>
      <c r="B549" s="153"/>
      <c r="C549" s="153"/>
      <c r="D549" s="153"/>
      <c r="E549" s="153"/>
      <c r="F549" s="153"/>
      <c r="G549" s="153"/>
      <c r="H549" s="153"/>
      <c r="I549" s="153"/>
      <c r="J549" s="153"/>
      <c r="K549" s="153"/>
      <c r="L549" s="153"/>
      <c r="M549" s="153"/>
      <c r="N549" s="153"/>
      <c r="O549" s="153"/>
      <c r="P549" s="153"/>
      <c r="Q549" s="153"/>
      <c r="R549" s="153"/>
      <c r="S549" s="153"/>
      <c r="T549" s="153"/>
      <c r="U549" s="153"/>
      <c r="V549" s="153"/>
      <c r="W549" s="153"/>
      <c r="X549" s="153"/>
      <c r="Y549" s="153"/>
      <c r="Z549" s="153"/>
    </row>
    <row r="550" ht="15.75" customHeight="1">
      <c r="A550" s="153"/>
      <c r="B550" s="153"/>
      <c r="C550" s="153"/>
      <c r="D550" s="153"/>
      <c r="E550" s="153"/>
      <c r="F550" s="153"/>
      <c r="G550" s="153"/>
      <c r="H550" s="153"/>
      <c r="I550" s="153"/>
      <c r="J550" s="153"/>
      <c r="K550" s="153"/>
      <c r="L550" s="153"/>
      <c r="M550" s="153"/>
      <c r="N550" s="153"/>
      <c r="O550" s="153"/>
      <c r="P550" s="153"/>
      <c r="Q550" s="153"/>
      <c r="R550" s="153"/>
      <c r="S550" s="153"/>
      <c r="T550" s="153"/>
      <c r="U550" s="153"/>
      <c r="V550" s="153"/>
      <c r="W550" s="153"/>
      <c r="X550" s="153"/>
      <c r="Y550" s="153"/>
      <c r="Z550" s="153"/>
    </row>
    <row r="551" ht="15.75" customHeight="1">
      <c r="A551" s="153"/>
      <c r="B551" s="153"/>
      <c r="C551" s="153"/>
      <c r="D551" s="153"/>
      <c r="E551" s="153"/>
      <c r="F551" s="153"/>
      <c r="G551" s="153"/>
      <c r="H551" s="153"/>
      <c r="I551" s="153"/>
      <c r="J551" s="153"/>
      <c r="K551" s="153"/>
      <c r="L551" s="153"/>
      <c r="M551" s="153"/>
      <c r="N551" s="153"/>
      <c r="O551" s="153"/>
      <c r="P551" s="153"/>
      <c r="Q551" s="153"/>
      <c r="R551" s="153"/>
      <c r="S551" s="153"/>
      <c r="T551" s="153"/>
      <c r="U551" s="153"/>
      <c r="V551" s="153"/>
      <c r="W551" s="153"/>
      <c r="X551" s="153"/>
      <c r="Y551" s="153"/>
      <c r="Z551" s="153"/>
    </row>
    <row r="552" ht="15.75" customHeight="1">
      <c r="A552" s="153"/>
      <c r="B552" s="153"/>
      <c r="C552" s="153"/>
      <c r="D552" s="153"/>
      <c r="E552" s="153"/>
      <c r="F552" s="153"/>
      <c r="G552" s="153"/>
      <c r="H552" s="153"/>
      <c r="I552" s="153"/>
      <c r="J552" s="153"/>
      <c r="K552" s="153"/>
      <c r="L552" s="153"/>
      <c r="M552" s="153"/>
      <c r="N552" s="153"/>
      <c r="O552" s="153"/>
      <c r="P552" s="153"/>
      <c r="Q552" s="153"/>
      <c r="R552" s="153"/>
      <c r="S552" s="153"/>
      <c r="T552" s="153"/>
      <c r="U552" s="153"/>
      <c r="V552" s="153"/>
      <c r="W552" s="153"/>
      <c r="X552" s="153"/>
      <c r="Y552" s="153"/>
      <c r="Z552" s="153"/>
    </row>
    <row r="553" ht="15.75" customHeight="1">
      <c r="A553" s="153"/>
      <c r="B553" s="153"/>
      <c r="C553" s="153"/>
      <c r="D553" s="153"/>
      <c r="E553" s="153"/>
      <c r="F553" s="153"/>
      <c r="G553" s="153"/>
      <c r="H553" s="153"/>
      <c r="I553" s="153"/>
      <c r="J553" s="153"/>
      <c r="K553" s="153"/>
      <c r="L553" s="153"/>
      <c r="M553" s="153"/>
      <c r="N553" s="153"/>
      <c r="O553" s="153"/>
      <c r="P553" s="153"/>
      <c r="Q553" s="153"/>
      <c r="R553" s="153"/>
      <c r="S553" s="153"/>
      <c r="T553" s="153"/>
      <c r="U553" s="153"/>
      <c r="V553" s="153"/>
      <c r="W553" s="153"/>
      <c r="X553" s="153"/>
      <c r="Y553" s="153"/>
      <c r="Z553" s="153"/>
    </row>
    <row r="554" ht="15.75" customHeight="1">
      <c r="A554" s="153"/>
      <c r="B554" s="153"/>
      <c r="C554" s="153"/>
      <c r="D554" s="153"/>
      <c r="E554" s="153"/>
      <c r="F554" s="153"/>
      <c r="G554" s="153"/>
      <c r="H554" s="153"/>
      <c r="I554" s="153"/>
      <c r="J554" s="153"/>
      <c r="K554" s="153"/>
      <c r="L554" s="153"/>
      <c r="M554" s="153"/>
      <c r="N554" s="153"/>
      <c r="O554" s="153"/>
      <c r="P554" s="153"/>
      <c r="Q554" s="153"/>
      <c r="R554" s="153"/>
      <c r="S554" s="153"/>
      <c r="T554" s="153"/>
      <c r="U554" s="153"/>
      <c r="V554" s="153"/>
      <c r="W554" s="153"/>
      <c r="X554" s="153"/>
      <c r="Y554" s="153"/>
      <c r="Z554" s="153"/>
    </row>
    <row r="555" ht="15.75" customHeight="1">
      <c r="A555" s="153"/>
      <c r="B555" s="153"/>
      <c r="C555" s="153"/>
      <c r="D555" s="153"/>
      <c r="E555" s="153"/>
      <c r="F555" s="153"/>
      <c r="G555" s="153"/>
      <c r="H555" s="153"/>
      <c r="I555" s="153"/>
      <c r="J555" s="153"/>
      <c r="K555" s="153"/>
      <c r="L555" s="153"/>
      <c r="M555" s="153"/>
      <c r="N555" s="153"/>
      <c r="O555" s="153"/>
      <c r="P555" s="153"/>
      <c r="Q555" s="153"/>
      <c r="R555" s="153"/>
      <c r="S555" s="153"/>
      <c r="T555" s="153"/>
      <c r="U555" s="153"/>
      <c r="V555" s="153"/>
      <c r="W555" s="153"/>
      <c r="X555" s="153"/>
      <c r="Y555" s="153"/>
      <c r="Z555" s="153"/>
    </row>
    <row r="556" ht="15.75" customHeight="1">
      <c r="A556" s="153"/>
      <c r="B556" s="153"/>
      <c r="C556" s="153"/>
      <c r="D556" s="153"/>
      <c r="E556" s="153"/>
      <c r="F556" s="153"/>
      <c r="G556" s="153"/>
      <c r="H556" s="153"/>
      <c r="I556" s="153"/>
      <c r="J556" s="153"/>
      <c r="K556" s="153"/>
      <c r="L556" s="153"/>
      <c r="M556" s="153"/>
      <c r="N556" s="153"/>
      <c r="O556" s="153"/>
      <c r="P556" s="153"/>
      <c r="Q556" s="153"/>
      <c r="R556" s="153"/>
      <c r="S556" s="153"/>
      <c r="T556" s="153"/>
      <c r="U556" s="153"/>
      <c r="V556" s="153"/>
      <c r="W556" s="153"/>
      <c r="X556" s="153"/>
      <c r="Y556" s="153"/>
      <c r="Z556" s="153"/>
    </row>
    <row r="557" ht="15.75" customHeight="1">
      <c r="A557" s="153"/>
      <c r="B557" s="153"/>
      <c r="C557" s="153"/>
      <c r="D557" s="153"/>
      <c r="E557" s="153"/>
      <c r="F557" s="153"/>
      <c r="G557" s="153"/>
      <c r="H557" s="153"/>
      <c r="I557" s="153"/>
      <c r="J557" s="153"/>
      <c r="K557" s="153"/>
      <c r="L557" s="153"/>
      <c r="M557" s="153"/>
      <c r="N557" s="153"/>
      <c r="O557" s="153"/>
      <c r="P557" s="153"/>
      <c r="Q557" s="153"/>
      <c r="R557" s="153"/>
      <c r="S557" s="153"/>
      <c r="T557" s="153"/>
      <c r="U557" s="153"/>
      <c r="V557" s="153"/>
      <c r="W557" s="153"/>
      <c r="X557" s="153"/>
      <c r="Y557" s="153"/>
      <c r="Z557" s="153"/>
    </row>
    <row r="558" ht="15.75" customHeight="1">
      <c r="A558" s="153"/>
      <c r="B558" s="153"/>
      <c r="C558" s="153"/>
      <c r="D558" s="153"/>
      <c r="E558" s="153"/>
      <c r="F558" s="153"/>
      <c r="G558" s="153"/>
      <c r="H558" s="153"/>
      <c r="I558" s="153"/>
      <c r="J558" s="153"/>
      <c r="K558" s="153"/>
      <c r="L558" s="153"/>
      <c r="M558" s="153"/>
      <c r="N558" s="153"/>
      <c r="O558" s="153"/>
      <c r="P558" s="153"/>
      <c r="Q558" s="153"/>
      <c r="R558" s="153"/>
      <c r="S558" s="153"/>
      <c r="T558" s="153"/>
      <c r="U558" s="153"/>
      <c r="V558" s="153"/>
      <c r="W558" s="153"/>
      <c r="X558" s="153"/>
      <c r="Y558" s="153"/>
      <c r="Z558" s="153"/>
    </row>
    <row r="559" ht="15.75" customHeight="1">
      <c r="A559" s="153"/>
      <c r="B559" s="153"/>
      <c r="C559" s="153"/>
      <c r="D559" s="153"/>
      <c r="E559" s="153"/>
      <c r="F559" s="153"/>
      <c r="G559" s="153"/>
      <c r="H559" s="153"/>
      <c r="I559" s="153"/>
      <c r="J559" s="153"/>
      <c r="K559" s="153"/>
      <c r="L559" s="153"/>
      <c r="M559" s="153"/>
      <c r="N559" s="153"/>
      <c r="O559" s="153"/>
      <c r="P559" s="153"/>
      <c r="Q559" s="153"/>
      <c r="R559" s="153"/>
      <c r="S559" s="153"/>
      <c r="T559" s="153"/>
      <c r="U559" s="153"/>
      <c r="V559" s="153"/>
      <c r="W559" s="153"/>
      <c r="X559" s="153"/>
      <c r="Y559" s="153"/>
      <c r="Z559" s="153"/>
    </row>
    <row r="560" ht="15.75" customHeight="1">
      <c r="A560" s="153"/>
      <c r="B560" s="153"/>
      <c r="C560" s="153"/>
      <c r="D560" s="153"/>
      <c r="E560" s="153"/>
      <c r="F560" s="153"/>
      <c r="G560" s="153"/>
      <c r="H560" s="153"/>
      <c r="I560" s="153"/>
      <c r="J560" s="153"/>
      <c r="K560" s="153"/>
      <c r="L560" s="153"/>
      <c r="M560" s="153"/>
      <c r="N560" s="153"/>
      <c r="O560" s="153"/>
      <c r="P560" s="153"/>
      <c r="Q560" s="153"/>
      <c r="R560" s="153"/>
      <c r="S560" s="153"/>
      <c r="T560" s="153"/>
      <c r="U560" s="153"/>
      <c r="V560" s="153"/>
      <c r="W560" s="153"/>
      <c r="X560" s="153"/>
      <c r="Y560" s="153"/>
      <c r="Z560" s="153"/>
    </row>
    <row r="561" ht="15.75" customHeight="1">
      <c r="A561" s="153"/>
      <c r="B561" s="153"/>
      <c r="C561" s="153"/>
      <c r="D561" s="153"/>
      <c r="E561" s="153"/>
      <c r="F561" s="153"/>
      <c r="G561" s="153"/>
      <c r="H561" s="153"/>
      <c r="I561" s="153"/>
      <c r="J561" s="153"/>
      <c r="K561" s="153"/>
      <c r="L561" s="153"/>
      <c r="M561" s="153"/>
      <c r="N561" s="153"/>
      <c r="O561" s="153"/>
      <c r="P561" s="153"/>
      <c r="Q561" s="153"/>
      <c r="R561" s="153"/>
      <c r="S561" s="153"/>
      <c r="T561" s="153"/>
      <c r="U561" s="153"/>
      <c r="V561" s="153"/>
      <c r="W561" s="153"/>
      <c r="X561" s="153"/>
      <c r="Y561" s="153"/>
      <c r="Z561" s="153"/>
    </row>
    <row r="562" ht="15.75" customHeight="1">
      <c r="A562" s="153"/>
      <c r="B562" s="153"/>
      <c r="C562" s="153"/>
      <c r="D562" s="153"/>
      <c r="E562" s="153"/>
      <c r="F562" s="153"/>
      <c r="G562" s="153"/>
      <c r="H562" s="153"/>
      <c r="I562" s="153"/>
      <c r="J562" s="153"/>
      <c r="K562" s="153"/>
      <c r="L562" s="153"/>
      <c r="M562" s="153"/>
      <c r="N562" s="153"/>
      <c r="O562" s="153"/>
      <c r="P562" s="153"/>
      <c r="Q562" s="153"/>
      <c r="R562" s="153"/>
      <c r="S562" s="153"/>
      <c r="T562" s="153"/>
      <c r="U562" s="153"/>
      <c r="V562" s="153"/>
      <c r="W562" s="153"/>
      <c r="X562" s="153"/>
      <c r="Y562" s="153"/>
      <c r="Z562" s="153"/>
    </row>
    <row r="563" ht="15.75" customHeight="1">
      <c r="A563" s="153"/>
      <c r="B563" s="153"/>
      <c r="C563" s="153"/>
      <c r="D563" s="153"/>
      <c r="E563" s="153"/>
      <c r="F563" s="153"/>
      <c r="G563" s="153"/>
      <c r="H563" s="153"/>
      <c r="I563" s="153"/>
      <c r="J563" s="153"/>
      <c r="K563" s="153"/>
      <c r="L563" s="153"/>
      <c r="M563" s="153"/>
      <c r="N563" s="153"/>
      <c r="O563" s="153"/>
      <c r="P563" s="153"/>
      <c r="Q563" s="153"/>
      <c r="R563" s="153"/>
      <c r="S563" s="153"/>
      <c r="T563" s="153"/>
      <c r="U563" s="153"/>
      <c r="V563" s="153"/>
      <c r="W563" s="153"/>
      <c r="X563" s="153"/>
      <c r="Y563" s="153"/>
      <c r="Z563" s="153"/>
    </row>
    <row r="564" ht="15.75" customHeight="1">
      <c r="A564" s="153"/>
      <c r="B564" s="153"/>
      <c r="C564" s="153"/>
      <c r="D564" s="153"/>
      <c r="E564" s="153"/>
      <c r="F564" s="153"/>
      <c r="G564" s="153"/>
      <c r="H564" s="153"/>
      <c r="I564" s="153"/>
      <c r="J564" s="153"/>
      <c r="K564" s="153"/>
      <c r="L564" s="153"/>
      <c r="M564" s="153"/>
      <c r="N564" s="153"/>
      <c r="O564" s="153"/>
      <c r="P564" s="153"/>
      <c r="Q564" s="153"/>
      <c r="R564" s="153"/>
      <c r="S564" s="153"/>
      <c r="T564" s="153"/>
      <c r="U564" s="153"/>
      <c r="V564" s="153"/>
      <c r="W564" s="153"/>
      <c r="X564" s="153"/>
      <c r="Y564" s="153"/>
      <c r="Z564" s="153"/>
    </row>
    <row r="565" ht="15.75" customHeight="1">
      <c r="A565" s="153"/>
      <c r="B565" s="153"/>
      <c r="C565" s="153"/>
      <c r="D565" s="153"/>
      <c r="E565" s="153"/>
      <c r="F565" s="153"/>
      <c r="G565" s="153"/>
      <c r="H565" s="153"/>
      <c r="I565" s="153"/>
      <c r="J565" s="153"/>
      <c r="K565" s="153"/>
      <c r="L565" s="153"/>
      <c r="M565" s="153"/>
      <c r="N565" s="153"/>
      <c r="O565" s="153"/>
      <c r="P565" s="153"/>
      <c r="Q565" s="153"/>
      <c r="R565" s="153"/>
      <c r="S565" s="153"/>
      <c r="T565" s="153"/>
      <c r="U565" s="153"/>
      <c r="V565" s="153"/>
      <c r="W565" s="153"/>
      <c r="X565" s="153"/>
      <c r="Y565" s="153"/>
      <c r="Z565" s="153"/>
    </row>
    <row r="566" ht="15.75" customHeight="1">
      <c r="A566" s="153"/>
      <c r="B566" s="153"/>
      <c r="C566" s="153"/>
      <c r="D566" s="153"/>
      <c r="E566" s="153"/>
      <c r="F566" s="153"/>
      <c r="G566" s="153"/>
      <c r="H566" s="153"/>
      <c r="I566" s="153"/>
      <c r="J566" s="153"/>
      <c r="K566" s="153"/>
      <c r="L566" s="153"/>
      <c r="M566" s="153"/>
      <c r="N566" s="153"/>
      <c r="O566" s="153"/>
      <c r="P566" s="153"/>
      <c r="Q566" s="153"/>
      <c r="R566" s="153"/>
      <c r="S566" s="153"/>
      <c r="T566" s="153"/>
      <c r="U566" s="153"/>
      <c r="V566" s="153"/>
      <c r="W566" s="153"/>
      <c r="X566" s="153"/>
      <c r="Y566" s="153"/>
      <c r="Z566" s="153"/>
    </row>
    <row r="567" ht="15.75" customHeight="1">
      <c r="A567" s="153"/>
      <c r="B567" s="153"/>
      <c r="C567" s="153"/>
      <c r="D567" s="153"/>
      <c r="E567" s="153"/>
      <c r="F567" s="153"/>
      <c r="G567" s="153"/>
      <c r="H567" s="153"/>
      <c r="I567" s="153"/>
      <c r="J567" s="153"/>
      <c r="K567" s="153"/>
      <c r="L567" s="153"/>
      <c r="M567" s="153"/>
      <c r="N567" s="153"/>
      <c r="O567" s="153"/>
      <c r="P567" s="153"/>
      <c r="Q567" s="153"/>
      <c r="R567" s="153"/>
      <c r="S567" s="153"/>
      <c r="T567" s="153"/>
      <c r="U567" s="153"/>
      <c r="V567" s="153"/>
      <c r="W567" s="153"/>
      <c r="X567" s="153"/>
      <c r="Y567" s="153"/>
      <c r="Z567" s="153"/>
    </row>
    <row r="568" ht="15.75" customHeight="1">
      <c r="A568" s="153"/>
      <c r="B568" s="153"/>
      <c r="C568" s="153"/>
      <c r="D568" s="153"/>
      <c r="E568" s="153"/>
      <c r="F568" s="153"/>
      <c r="G568" s="153"/>
      <c r="H568" s="153"/>
      <c r="I568" s="153"/>
      <c r="J568" s="153"/>
      <c r="K568" s="153"/>
      <c r="L568" s="153"/>
      <c r="M568" s="153"/>
      <c r="N568" s="153"/>
      <c r="O568" s="153"/>
      <c r="P568" s="153"/>
      <c r="Q568" s="153"/>
      <c r="R568" s="153"/>
      <c r="S568" s="153"/>
      <c r="T568" s="153"/>
      <c r="U568" s="153"/>
      <c r="V568" s="153"/>
      <c r="W568" s="153"/>
      <c r="X568" s="153"/>
      <c r="Y568" s="153"/>
      <c r="Z568" s="153"/>
    </row>
    <row r="569" ht="15.75" customHeight="1">
      <c r="A569" s="153"/>
      <c r="B569" s="153"/>
      <c r="C569" s="153"/>
      <c r="D569" s="153"/>
      <c r="E569" s="153"/>
      <c r="F569" s="153"/>
      <c r="G569" s="153"/>
      <c r="H569" s="153"/>
      <c r="I569" s="153"/>
      <c r="J569" s="153"/>
      <c r="K569" s="153"/>
      <c r="L569" s="153"/>
      <c r="M569" s="153"/>
      <c r="N569" s="153"/>
      <c r="O569" s="153"/>
      <c r="P569" s="153"/>
      <c r="Q569" s="153"/>
      <c r="R569" s="153"/>
      <c r="S569" s="153"/>
      <c r="T569" s="153"/>
      <c r="U569" s="153"/>
      <c r="V569" s="153"/>
      <c r="W569" s="153"/>
      <c r="X569" s="153"/>
      <c r="Y569" s="153"/>
      <c r="Z569" s="153"/>
    </row>
    <row r="570" ht="15.75" customHeight="1">
      <c r="A570" s="153"/>
      <c r="B570" s="153"/>
      <c r="C570" s="153"/>
      <c r="D570" s="153"/>
      <c r="E570" s="153"/>
      <c r="F570" s="153"/>
      <c r="G570" s="153"/>
      <c r="H570" s="153"/>
      <c r="I570" s="153"/>
      <c r="J570" s="153"/>
      <c r="K570" s="153"/>
      <c r="L570" s="153"/>
      <c r="M570" s="153"/>
      <c r="N570" s="153"/>
      <c r="O570" s="153"/>
      <c r="P570" s="153"/>
      <c r="Q570" s="153"/>
      <c r="R570" s="153"/>
      <c r="S570" s="153"/>
      <c r="T570" s="153"/>
      <c r="U570" s="153"/>
      <c r="V570" s="153"/>
      <c r="W570" s="153"/>
      <c r="X570" s="153"/>
      <c r="Y570" s="153"/>
      <c r="Z570" s="153"/>
    </row>
    <row r="571" ht="15.75" customHeight="1">
      <c r="A571" s="153"/>
      <c r="B571" s="153"/>
      <c r="C571" s="153"/>
      <c r="D571" s="153"/>
      <c r="E571" s="153"/>
      <c r="F571" s="153"/>
      <c r="G571" s="153"/>
      <c r="H571" s="153"/>
      <c r="I571" s="153"/>
      <c r="J571" s="153"/>
      <c r="K571" s="153"/>
      <c r="L571" s="153"/>
      <c r="M571" s="153"/>
      <c r="N571" s="153"/>
      <c r="O571" s="153"/>
      <c r="P571" s="153"/>
      <c r="Q571" s="153"/>
      <c r="R571" s="153"/>
      <c r="S571" s="153"/>
      <c r="T571" s="153"/>
      <c r="U571" s="153"/>
      <c r="V571" s="153"/>
      <c r="W571" s="153"/>
      <c r="X571" s="153"/>
      <c r="Y571" s="153"/>
      <c r="Z571" s="153"/>
    </row>
    <row r="572" ht="15.75" customHeight="1">
      <c r="A572" s="153"/>
      <c r="B572" s="153"/>
      <c r="C572" s="153"/>
      <c r="D572" s="153"/>
      <c r="E572" s="153"/>
      <c r="F572" s="153"/>
      <c r="G572" s="153"/>
      <c r="H572" s="153"/>
      <c r="I572" s="153"/>
      <c r="J572" s="153"/>
      <c r="K572" s="153"/>
      <c r="L572" s="153"/>
      <c r="M572" s="153"/>
      <c r="N572" s="153"/>
      <c r="O572" s="153"/>
      <c r="P572" s="153"/>
      <c r="Q572" s="153"/>
      <c r="R572" s="153"/>
      <c r="S572" s="153"/>
      <c r="T572" s="153"/>
      <c r="U572" s="153"/>
      <c r="V572" s="153"/>
      <c r="W572" s="153"/>
      <c r="X572" s="153"/>
      <c r="Y572" s="153"/>
      <c r="Z572" s="153"/>
    </row>
    <row r="573" ht="15.75" customHeight="1">
      <c r="A573" s="153"/>
      <c r="B573" s="153"/>
      <c r="C573" s="153"/>
      <c r="D573" s="153"/>
      <c r="E573" s="153"/>
      <c r="F573" s="153"/>
      <c r="G573" s="153"/>
      <c r="H573" s="153"/>
      <c r="I573" s="153"/>
      <c r="J573" s="153"/>
      <c r="K573" s="153"/>
      <c r="L573" s="153"/>
      <c r="M573" s="153"/>
      <c r="N573" s="153"/>
      <c r="O573" s="153"/>
      <c r="P573" s="153"/>
      <c r="Q573" s="153"/>
      <c r="R573" s="153"/>
      <c r="S573" s="153"/>
      <c r="T573" s="153"/>
      <c r="U573" s="153"/>
      <c r="V573" s="153"/>
      <c r="W573" s="153"/>
      <c r="X573" s="153"/>
      <c r="Y573" s="153"/>
      <c r="Z573" s="153"/>
    </row>
    <row r="574" ht="15.75" customHeight="1">
      <c r="A574" s="153"/>
      <c r="B574" s="153"/>
      <c r="C574" s="153"/>
      <c r="D574" s="153"/>
      <c r="E574" s="153"/>
      <c r="F574" s="153"/>
      <c r="G574" s="153"/>
      <c r="H574" s="153"/>
      <c r="I574" s="153"/>
      <c r="J574" s="153"/>
      <c r="K574" s="153"/>
      <c r="L574" s="153"/>
      <c r="M574" s="153"/>
      <c r="N574" s="153"/>
      <c r="O574" s="153"/>
      <c r="P574" s="153"/>
      <c r="Q574" s="153"/>
      <c r="R574" s="153"/>
      <c r="S574" s="153"/>
      <c r="T574" s="153"/>
      <c r="U574" s="153"/>
      <c r="V574" s="153"/>
      <c r="W574" s="153"/>
      <c r="X574" s="153"/>
      <c r="Y574" s="153"/>
      <c r="Z574" s="153"/>
    </row>
    <row r="575" ht="15.75" customHeight="1">
      <c r="A575" s="153"/>
      <c r="B575" s="153"/>
      <c r="C575" s="153"/>
      <c r="D575" s="153"/>
      <c r="E575" s="153"/>
      <c r="F575" s="153"/>
      <c r="G575" s="153"/>
      <c r="H575" s="153"/>
      <c r="I575" s="153"/>
      <c r="J575" s="153"/>
      <c r="K575" s="153"/>
      <c r="L575" s="153"/>
      <c r="M575" s="153"/>
      <c r="N575" s="153"/>
      <c r="O575" s="153"/>
      <c r="P575" s="153"/>
      <c r="Q575" s="153"/>
      <c r="R575" s="153"/>
      <c r="S575" s="153"/>
      <c r="T575" s="153"/>
      <c r="U575" s="153"/>
      <c r="V575" s="153"/>
      <c r="W575" s="153"/>
      <c r="X575" s="153"/>
      <c r="Y575" s="153"/>
      <c r="Z575" s="153"/>
    </row>
    <row r="576" ht="15.75" customHeight="1">
      <c r="A576" s="153"/>
      <c r="B576" s="153"/>
      <c r="C576" s="153"/>
      <c r="D576" s="153"/>
      <c r="E576" s="153"/>
      <c r="F576" s="153"/>
      <c r="G576" s="153"/>
      <c r="H576" s="153"/>
      <c r="I576" s="153"/>
      <c r="J576" s="153"/>
      <c r="K576" s="153"/>
      <c r="L576" s="153"/>
      <c r="M576" s="153"/>
      <c r="N576" s="153"/>
      <c r="O576" s="153"/>
      <c r="P576" s="153"/>
      <c r="Q576" s="153"/>
      <c r="R576" s="153"/>
      <c r="S576" s="153"/>
      <c r="T576" s="153"/>
      <c r="U576" s="153"/>
      <c r="V576" s="153"/>
      <c r="W576" s="153"/>
      <c r="X576" s="153"/>
      <c r="Y576" s="153"/>
      <c r="Z576" s="153"/>
    </row>
    <row r="577" ht="15.75" customHeight="1">
      <c r="A577" s="153"/>
      <c r="B577" s="153"/>
      <c r="C577" s="153"/>
      <c r="D577" s="153"/>
      <c r="E577" s="153"/>
      <c r="F577" s="153"/>
      <c r="G577" s="153"/>
      <c r="H577" s="153"/>
      <c r="I577" s="153"/>
      <c r="J577" s="153"/>
      <c r="K577" s="153"/>
      <c r="L577" s="153"/>
      <c r="M577" s="153"/>
      <c r="N577" s="153"/>
      <c r="O577" s="153"/>
      <c r="P577" s="153"/>
      <c r="Q577" s="153"/>
      <c r="R577" s="153"/>
      <c r="S577" s="153"/>
      <c r="T577" s="153"/>
      <c r="U577" s="153"/>
      <c r="V577" s="153"/>
      <c r="W577" s="153"/>
      <c r="X577" s="153"/>
      <c r="Y577" s="153"/>
      <c r="Z577" s="153"/>
    </row>
    <row r="578" ht="15.75" customHeight="1">
      <c r="A578" s="153"/>
      <c r="B578" s="153"/>
      <c r="C578" s="153"/>
      <c r="D578" s="153"/>
      <c r="E578" s="153"/>
      <c r="F578" s="153"/>
      <c r="G578" s="153"/>
      <c r="H578" s="153"/>
      <c r="I578" s="153"/>
      <c r="J578" s="153"/>
      <c r="K578" s="153"/>
      <c r="L578" s="153"/>
      <c r="M578" s="153"/>
      <c r="N578" s="153"/>
      <c r="O578" s="153"/>
      <c r="P578" s="153"/>
      <c r="Q578" s="153"/>
      <c r="R578" s="153"/>
      <c r="S578" s="153"/>
      <c r="T578" s="153"/>
      <c r="U578" s="153"/>
      <c r="V578" s="153"/>
      <c r="W578" s="153"/>
      <c r="X578" s="153"/>
      <c r="Y578" s="153"/>
      <c r="Z578" s="153"/>
    </row>
    <row r="579" ht="15.75" customHeight="1">
      <c r="A579" s="153"/>
      <c r="B579" s="153"/>
      <c r="C579" s="153"/>
      <c r="D579" s="153"/>
      <c r="E579" s="153"/>
      <c r="F579" s="153"/>
      <c r="G579" s="153"/>
      <c r="H579" s="153"/>
      <c r="I579" s="153"/>
      <c r="J579" s="153"/>
      <c r="K579" s="153"/>
      <c r="L579" s="153"/>
      <c r="M579" s="153"/>
      <c r="N579" s="153"/>
      <c r="O579" s="153"/>
      <c r="P579" s="153"/>
      <c r="Q579" s="153"/>
      <c r="R579" s="153"/>
      <c r="S579" s="153"/>
      <c r="T579" s="153"/>
      <c r="U579" s="153"/>
      <c r="V579" s="153"/>
      <c r="W579" s="153"/>
      <c r="X579" s="153"/>
      <c r="Y579" s="153"/>
      <c r="Z579" s="153"/>
    </row>
    <row r="580" ht="15.75" customHeight="1">
      <c r="A580" s="153"/>
      <c r="B580" s="153"/>
      <c r="C580" s="153"/>
      <c r="D580" s="153"/>
      <c r="E580" s="153"/>
      <c r="F580" s="153"/>
      <c r="G580" s="153"/>
      <c r="H580" s="153"/>
      <c r="I580" s="153"/>
      <c r="J580" s="153"/>
      <c r="K580" s="153"/>
      <c r="L580" s="153"/>
      <c r="M580" s="153"/>
      <c r="N580" s="153"/>
      <c r="O580" s="153"/>
      <c r="P580" s="153"/>
      <c r="Q580" s="153"/>
      <c r="R580" s="153"/>
      <c r="S580" s="153"/>
      <c r="T580" s="153"/>
      <c r="U580" s="153"/>
      <c r="V580" s="153"/>
      <c r="W580" s="153"/>
      <c r="X580" s="153"/>
      <c r="Y580" s="153"/>
      <c r="Z580" s="153"/>
    </row>
    <row r="581" ht="15.75" customHeight="1">
      <c r="A581" s="153"/>
      <c r="B581" s="153"/>
      <c r="C581" s="153"/>
      <c r="D581" s="153"/>
      <c r="E581" s="153"/>
      <c r="F581" s="153"/>
      <c r="G581" s="153"/>
      <c r="H581" s="153"/>
      <c r="I581" s="153"/>
      <c r="J581" s="153"/>
      <c r="K581" s="153"/>
      <c r="L581" s="153"/>
      <c r="M581" s="153"/>
      <c r="N581" s="153"/>
      <c r="O581" s="153"/>
      <c r="P581" s="153"/>
      <c r="Q581" s="153"/>
      <c r="R581" s="153"/>
      <c r="S581" s="153"/>
      <c r="T581" s="153"/>
      <c r="U581" s="153"/>
      <c r="V581" s="153"/>
      <c r="W581" s="153"/>
      <c r="X581" s="153"/>
      <c r="Y581" s="153"/>
      <c r="Z581" s="153"/>
    </row>
    <row r="582" ht="15.75" customHeight="1">
      <c r="A582" s="153"/>
      <c r="B582" s="153"/>
      <c r="C582" s="153"/>
      <c r="D582" s="153"/>
      <c r="E582" s="153"/>
      <c r="F582" s="153"/>
      <c r="G582" s="153"/>
      <c r="H582" s="153"/>
      <c r="I582" s="153"/>
      <c r="J582" s="153"/>
      <c r="K582" s="153"/>
      <c r="L582" s="153"/>
      <c r="M582" s="153"/>
      <c r="N582" s="153"/>
      <c r="O582" s="153"/>
      <c r="P582" s="153"/>
      <c r="Q582" s="153"/>
      <c r="R582" s="153"/>
      <c r="S582" s="153"/>
      <c r="T582" s="153"/>
      <c r="U582" s="153"/>
      <c r="V582" s="153"/>
      <c r="W582" s="153"/>
      <c r="X582" s="153"/>
      <c r="Y582" s="153"/>
      <c r="Z582" s="153"/>
    </row>
    <row r="583" ht="15.75" customHeight="1">
      <c r="A583" s="153"/>
      <c r="B583" s="153"/>
      <c r="C583" s="153"/>
      <c r="D583" s="153"/>
      <c r="E583" s="153"/>
      <c r="F583" s="153"/>
      <c r="G583" s="153"/>
      <c r="H583" s="153"/>
      <c r="I583" s="153"/>
      <c r="J583" s="153"/>
      <c r="K583" s="153"/>
      <c r="L583" s="153"/>
      <c r="M583" s="153"/>
      <c r="N583" s="153"/>
      <c r="O583" s="153"/>
      <c r="P583" s="153"/>
      <c r="Q583" s="153"/>
      <c r="R583" s="153"/>
      <c r="S583" s="153"/>
      <c r="T583" s="153"/>
      <c r="U583" s="153"/>
      <c r="V583" s="153"/>
      <c r="W583" s="153"/>
      <c r="X583" s="153"/>
      <c r="Y583" s="153"/>
      <c r="Z583" s="153"/>
    </row>
    <row r="584" ht="15.75" customHeight="1">
      <c r="A584" s="153"/>
      <c r="B584" s="153"/>
      <c r="C584" s="153"/>
      <c r="D584" s="153"/>
      <c r="E584" s="153"/>
      <c r="F584" s="153"/>
      <c r="G584" s="153"/>
      <c r="H584" s="153"/>
      <c r="I584" s="153"/>
      <c r="J584" s="153"/>
      <c r="K584" s="153"/>
      <c r="L584" s="153"/>
      <c r="M584" s="153"/>
      <c r="N584" s="153"/>
      <c r="O584" s="153"/>
      <c r="P584" s="153"/>
      <c r="Q584" s="153"/>
      <c r="R584" s="153"/>
      <c r="S584" s="153"/>
      <c r="T584" s="153"/>
      <c r="U584" s="153"/>
      <c r="V584" s="153"/>
      <c r="W584" s="153"/>
      <c r="X584" s="153"/>
      <c r="Y584" s="153"/>
      <c r="Z584" s="153"/>
    </row>
    <row r="585" ht="15.75" customHeight="1">
      <c r="A585" s="153"/>
      <c r="B585" s="153"/>
      <c r="C585" s="153"/>
      <c r="D585" s="153"/>
      <c r="E585" s="153"/>
      <c r="F585" s="153"/>
      <c r="G585" s="153"/>
      <c r="H585" s="153"/>
      <c r="I585" s="153"/>
      <c r="J585" s="153"/>
      <c r="K585" s="153"/>
      <c r="L585" s="153"/>
      <c r="M585" s="153"/>
      <c r="N585" s="153"/>
      <c r="O585" s="153"/>
      <c r="P585" s="153"/>
      <c r="Q585" s="153"/>
      <c r="R585" s="153"/>
      <c r="S585" s="153"/>
      <c r="T585" s="153"/>
      <c r="U585" s="153"/>
      <c r="V585" s="153"/>
      <c r="W585" s="153"/>
      <c r="X585" s="153"/>
      <c r="Y585" s="153"/>
      <c r="Z585" s="153"/>
    </row>
    <row r="586" ht="15.75" customHeight="1">
      <c r="A586" s="153"/>
      <c r="B586" s="153"/>
      <c r="C586" s="153"/>
      <c r="D586" s="153"/>
      <c r="E586" s="153"/>
      <c r="F586" s="153"/>
      <c r="G586" s="153"/>
      <c r="H586" s="153"/>
      <c r="I586" s="153"/>
      <c r="J586" s="153"/>
      <c r="K586" s="153"/>
      <c r="L586" s="153"/>
      <c r="M586" s="153"/>
      <c r="N586" s="153"/>
      <c r="O586" s="153"/>
      <c r="P586" s="153"/>
      <c r="Q586" s="153"/>
      <c r="R586" s="153"/>
      <c r="S586" s="153"/>
      <c r="T586" s="153"/>
      <c r="U586" s="153"/>
      <c r="V586" s="153"/>
      <c r="W586" s="153"/>
      <c r="X586" s="153"/>
      <c r="Y586" s="153"/>
      <c r="Z586" s="153"/>
    </row>
    <row r="587" ht="15.75" customHeight="1">
      <c r="A587" s="153"/>
      <c r="B587" s="153"/>
      <c r="C587" s="153"/>
      <c r="D587" s="153"/>
      <c r="E587" s="153"/>
      <c r="F587" s="153"/>
      <c r="G587" s="153"/>
      <c r="H587" s="153"/>
      <c r="I587" s="153"/>
      <c r="J587" s="153"/>
      <c r="K587" s="153"/>
      <c r="L587" s="153"/>
      <c r="M587" s="153"/>
      <c r="N587" s="153"/>
      <c r="O587" s="153"/>
      <c r="P587" s="153"/>
      <c r="Q587" s="153"/>
      <c r="R587" s="153"/>
      <c r="S587" s="153"/>
      <c r="T587" s="153"/>
      <c r="U587" s="153"/>
      <c r="V587" s="153"/>
      <c r="W587" s="153"/>
      <c r="X587" s="153"/>
      <c r="Y587" s="153"/>
      <c r="Z587" s="153"/>
    </row>
    <row r="588" ht="15.75" customHeight="1">
      <c r="A588" s="153"/>
      <c r="B588" s="153"/>
      <c r="C588" s="153"/>
      <c r="D588" s="153"/>
      <c r="E588" s="153"/>
      <c r="F588" s="153"/>
      <c r="G588" s="153"/>
      <c r="H588" s="153"/>
      <c r="I588" s="153"/>
      <c r="J588" s="153"/>
      <c r="K588" s="153"/>
      <c r="L588" s="153"/>
      <c r="M588" s="153"/>
      <c r="N588" s="153"/>
      <c r="O588" s="153"/>
      <c r="P588" s="153"/>
      <c r="Q588" s="153"/>
      <c r="R588" s="153"/>
      <c r="S588" s="153"/>
      <c r="T588" s="153"/>
      <c r="U588" s="153"/>
      <c r="V588" s="153"/>
      <c r="W588" s="153"/>
      <c r="X588" s="153"/>
      <c r="Y588" s="153"/>
      <c r="Z588" s="153"/>
    </row>
    <row r="589" ht="15.75" customHeight="1">
      <c r="A589" s="153"/>
      <c r="B589" s="153"/>
      <c r="C589" s="153"/>
      <c r="D589" s="153"/>
      <c r="E589" s="153"/>
      <c r="F589" s="153"/>
      <c r="G589" s="153"/>
      <c r="H589" s="153"/>
      <c r="I589" s="153"/>
      <c r="J589" s="153"/>
      <c r="K589" s="153"/>
      <c r="L589" s="153"/>
      <c r="M589" s="153"/>
      <c r="N589" s="153"/>
      <c r="O589" s="153"/>
      <c r="P589" s="153"/>
      <c r="Q589" s="153"/>
      <c r="R589" s="153"/>
      <c r="S589" s="153"/>
      <c r="T589" s="153"/>
      <c r="U589" s="153"/>
      <c r="V589" s="153"/>
      <c r="W589" s="153"/>
      <c r="X589" s="153"/>
      <c r="Y589" s="153"/>
      <c r="Z589" s="153"/>
    </row>
    <row r="590" ht="15.75" customHeight="1">
      <c r="A590" s="153"/>
      <c r="B590" s="153"/>
      <c r="C590" s="153"/>
      <c r="D590" s="153"/>
      <c r="E590" s="153"/>
      <c r="F590" s="153"/>
      <c r="G590" s="153"/>
      <c r="H590" s="153"/>
      <c r="I590" s="153"/>
      <c r="J590" s="153"/>
      <c r="K590" s="153"/>
      <c r="L590" s="153"/>
      <c r="M590" s="153"/>
      <c r="N590" s="153"/>
      <c r="O590" s="153"/>
      <c r="P590" s="153"/>
      <c r="Q590" s="153"/>
      <c r="R590" s="153"/>
      <c r="S590" s="153"/>
      <c r="T590" s="153"/>
      <c r="U590" s="153"/>
      <c r="V590" s="153"/>
      <c r="W590" s="153"/>
      <c r="X590" s="153"/>
      <c r="Y590" s="153"/>
      <c r="Z590" s="153"/>
    </row>
    <row r="591" ht="15.75" customHeight="1">
      <c r="A591" s="153"/>
      <c r="B591" s="153"/>
      <c r="C591" s="153"/>
      <c r="D591" s="153"/>
      <c r="E591" s="153"/>
      <c r="F591" s="153"/>
      <c r="G591" s="153"/>
      <c r="H591" s="153"/>
      <c r="I591" s="153"/>
      <c r="J591" s="153"/>
      <c r="K591" s="153"/>
      <c r="L591" s="153"/>
      <c r="M591" s="153"/>
      <c r="N591" s="153"/>
      <c r="O591" s="153"/>
      <c r="P591" s="153"/>
      <c r="Q591" s="153"/>
      <c r="R591" s="153"/>
      <c r="S591" s="153"/>
      <c r="T591" s="153"/>
      <c r="U591" s="153"/>
      <c r="V591" s="153"/>
      <c r="W591" s="153"/>
      <c r="X591" s="153"/>
      <c r="Y591" s="153"/>
      <c r="Z591" s="153"/>
    </row>
    <row r="592" ht="15.75" customHeight="1">
      <c r="A592" s="153"/>
      <c r="B592" s="153"/>
      <c r="C592" s="153"/>
      <c r="D592" s="153"/>
      <c r="E592" s="153"/>
      <c r="F592" s="153"/>
      <c r="G592" s="153"/>
      <c r="H592" s="153"/>
      <c r="I592" s="153"/>
      <c r="J592" s="153"/>
      <c r="K592" s="153"/>
      <c r="L592" s="153"/>
      <c r="M592" s="153"/>
      <c r="N592" s="153"/>
      <c r="O592" s="153"/>
      <c r="P592" s="153"/>
      <c r="Q592" s="153"/>
      <c r="R592" s="153"/>
      <c r="S592" s="153"/>
      <c r="T592" s="153"/>
      <c r="U592" s="153"/>
      <c r="V592" s="153"/>
      <c r="W592" s="153"/>
      <c r="X592" s="153"/>
      <c r="Y592" s="153"/>
      <c r="Z592" s="153"/>
    </row>
    <row r="593" ht="15.75" customHeight="1">
      <c r="A593" s="153"/>
      <c r="B593" s="153"/>
      <c r="C593" s="153"/>
      <c r="D593" s="153"/>
      <c r="E593" s="153"/>
      <c r="F593" s="153"/>
      <c r="G593" s="153"/>
      <c r="H593" s="153"/>
      <c r="I593" s="153"/>
      <c r="J593" s="153"/>
      <c r="K593" s="153"/>
      <c r="L593" s="153"/>
      <c r="M593" s="153"/>
      <c r="N593" s="153"/>
      <c r="O593" s="153"/>
      <c r="P593" s="153"/>
      <c r="Q593" s="153"/>
      <c r="R593" s="153"/>
      <c r="S593" s="153"/>
      <c r="T593" s="153"/>
      <c r="U593" s="153"/>
      <c r="V593" s="153"/>
      <c r="W593" s="153"/>
      <c r="X593" s="153"/>
      <c r="Y593" s="153"/>
      <c r="Z593" s="153"/>
    </row>
    <row r="594" ht="15.75" customHeight="1">
      <c r="A594" s="153"/>
      <c r="B594" s="153"/>
      <c r="C594" s="153"/>
      <c r="D594" s="153"/>
      <c r="E594" s="153"/>
      <c r="F594" s="153"/>
      <c r="G594" s="153"/>
      <c r="H594" s="153"/>
      <c r="I594" s="153"/>
      <c r="J594" s="153"/>
      <c r="K594" s="153"/>
      <c r="L594" s="153"/>
      <c r="M594" s="153"/>
      <c r="N594" s="153"/>
      <c r="O594" s="153"/>
      <c r="P594" s="153"/>
      <c r="Q594" s="153"/>
      <c r="R594" s="153"/>
      <c r="S594" s="153"/>
      <c r="T594" s="153"/>
      <c r="U594" s="153"/>
      <c r="V594" s="153"/>
      <c r="W594" s="153"/>
      <c r="X594" s="153"/>
      <c r="Y594" s="153"/>
      <c r="Z594" s="153"/>
    </row>
    <row r="595" ht="15.75" customHeight="1">
      <c r="A595" s="153"/>
      <c r="B595" s="153"/>
      <c r="C595" s="153"/>
      <c r="D595" s="153"/>
      <c r="E595" s="153"/>
      <c r="F595" s="153"/>
      <c r="G595" s="153"/>
      <c r="H595" s="153"/>
      <c r="I595" s="153"/>
      <c r="J595" s="153"/>
      <c r="K595" s="153"/>
      <c r="L595" s="153"/>
      <c r="M595" s="153"/>
      <c r="N595" s="153"/>
      <c r="O595" s="153"/>
      <c r="P595" s="153"/>
      <c r="Q595" s="153"/>
      <c r="R595" s="153"/>
      <c r="S595" s="153"/>
      <c r="T595" s="153"/>
      <c r="U595" s="153"/>
      <c r="V595" s="153"/>
      <c r="W595" s="153"/>
      <c r="X595" s="153"/>
      <c r="Y595" s="153"/>
      <c r="Z595" s="153"/>
    </row>
    <row r="596" ht="15.75" customHeight="1">
      <c r="A596" s="153"/>
      <c r="B596" s="153"/>
      <c r="C596" s="153"/>
      <c r="D596" s="153"/>
      <c r="E596" s="153"/>
      <c r="F596" s="153"/>
      <c r="G596" s="153"/>
      <c r="H596" s="153"/>
      <c r="I596" s="153"/>
      <c r="J596" s="153"/>
      <c r="K596" s="153"/>
      <c r="L596" s="153"/>
      <c r="M596" s="153"/>
      <c r="N596" s="153"/>
      <c r="O596" s="153"/>
      <c r="P596" s="153"/>
      <c r="Q596" s="153"/>
      <c r="R596" s="153"/>
      <c r="S596" s="153"/>
      <c r="T596" s="153"/>
      <c r="U596" s="153"/>
      <c r="V596" s="153"/>
      <c r="W596" s="153"/>
      <c r="X596" s="153"/>
      <c r="Y596" s="153"/>
      <c r="Z596" s="153"/>
    </row>
    <row r="597" ht="15.75" customHeight="1">
      <c r="A597" s="153"/>
      <c r="B597" s="153"/>
      <c r="C597" s="153"/>
      <c r="D597" s="153"/>
      <c r="E597" s="153"/>
      <c r="F597" s="153"/>
      <c r="G597" s="153"/>
      <c r="H597" s="153"/>
      <c r="I597" s="153"/>
      <c r="J597" s="153"/>
      <c r="K597" s="153"/>
      <c r="L597" s="153"/>
      <c r="M597" s="153"/>
      <c r="N597" s="153"/>
      <c r="O597" s="153"/>
      <c r="P597" s="153"/>
      <c r="Q597" s="153"/>
      <c r="R597" s="153"/>
      <c r="S597" s="153"/>
      <c r="T597" s="153"/>
      <c r="U597" s="153"/>
      <c r="V597" s="153"/>
      <c r="W597" s="153"/>
      <c r="X597" s="153"/>
      <c r="Y597" s="153"/>
      <c r="Z597" s="153"/>
    </row>
    <row r="598" ht="15.75" customHeight="1">
      <c r="A598" s="153"/>
      <c r="B598" s="153"/>
      <c r="C598" s="153"/>
      <c r="D598" s="153"/>
      <c r="E598" s="153"/>
      <c r="F598" s="153"/>
      <c r="G598" s="153"/>
      <c r="H598" s="153"/>
      <c r="I598" s="153"/>
      <c r="J598" s="153"/>
      <c r="K598" s="153"/>
      <c r="L598" s="153"/>
      <c r="M598" s="153"/>
      <c r="N598" s="153"/>
      <c r="O598" s="153"/>
      <c r="P598" s="153"/>
      <c r="Q598" s="153"/>
      <c r="R598" s="153"/>
      <c r="S598" s="153"/>
      <c r="T598" s="153"/>
      <c r="U598" s="153"/>
      <c r="V598" s="153"/>
      <c r="W598" s="153"/>
      <c r="X598" s="153"/>
      <c r="Y598" s="153"/>
      <c r="Z598" s="153"/>
    </row>
    <row r="599" ht="15.75" customHeight="1">
      <c r="A599" s="153"/>
      <c r="B599" s="153"/>
      <c r="C599" s="153"/>
      <c r="D599" s="153"/>
      <c r="E599" s="153"/>
      <c r="F599" s="153"/>
      <c r="G599" s="153"/>
      <c r="H599" s="153"/>
      <c r="I599" s="153"/>
      <c r="J599" s="153"/>
      <c r="K599" s="153"/>
      <c r="L599" s="153"/>
      <c r="M599" s="153"/>
      <c r="N599" s="153"/>
      <c r="O599" s="153"/>
      <c r="P599" s="153"/>
      <c r="Q599" s="153"/>
      <c r="R599" s="153"/>
      <c r="S599" s="153"/>
      <c r="T599" s="153"/>
      <c r="U599" s="153"/>
      <c r="V599" s="153"/>
      <c r="W599" s="153"/>
      <c r="X599" s="153"/>
      <c r="Y599" s="153"/>
      <c r="Z599" s="153"/>
    </row>
    <row r="600" ht="15.75" customHeight="1">
      <c r="A600" s="153"/>
      <c r="B600" s="153"/>
      <c r="C600" s="153"/>
      <c r="D600" s="153"/>
      <c r="E600" s="153"/>
      <c r="F600" s="153"/>
      <c r="G600" s="153"/>
      <c r="H600" s="153"/>
      <c r="I600" s="153"/>
      <c r="J600" s="153"/>
      <c r="K600" s="153"/>
      <c r="L600" s="153"/>
      <c r="M600" s="153"/>
      <c r="N600" s="153"/>
      <c r="O600" s="153"/>
      <c r="P600" s="153"/>
      <c r="Q600" s="153"/>
      <c r="R600" s="153"/>
      <c r="S600" s="153"/>
      <c r="T600" s="153"/>
      <c r="U600" s="153"/>
      <c r="V600" s="153"/>
      <c r="W600" s="153"/>
      <c r="X600" s="153"/>
      <c r="Y600" s="153"/>
      <c r="Z600" s="153"/>
    </row>
    <row r="601" ht="15.75" customHeight="1">
      <c r="A601" s="153"/>
      <c r="B601" s="153"/>
      <c r="C601" s="153"/>
      <c r="D601" s="153"/>
      <c r="E601" s="153"/>
      <c r="F601" s="153"/>
      <c r="G601" s="153"/>
      <c r="H601" s="153"/>
      <c r="I601" s="153"/>
      <c r="J601" s="153"/>
      <c r="K601" s="153"/>
      <c r="L601" s="153"/>
      <c r="M601" s="153"/>
      <c r="N601" s="153"/>
      <c r="O601" s="153"/>
      <c r="P601" s="153"/>
      <c r="Q601" s="153"/>
      <c r="R601" s="153"/>
      <c r="S601" s="153"/>
      <c r="T601" s="153"/>
      <c r="U601" s="153"/>
      <c r="V601" s="153"/>
      <c r="W601" s="153"/>
      <c r="X601" s="153"/>
      <c r="Y601" s="153"/>
      <c r="Z601" s="153"/>
    </row>
    <row r="602" ht="15.75" customHeight="1">
      <c r="A602" s="153"/>
      <c r="B602" s="153"/>
      <c r="C602" s="153"/>
      <c r="D602" s="153"/>
      <c r="E602" s="153"/>
      <c r="F602" s="153"/>
      <c r="G602" s="153"/>
      <c r="H602" s="153"/>
      <c r="I602" s="153"/>
      <c r="J602" s="153"/>
      <c r="K602" s="153"/>
      <c r="L602" s="153"/>
      <c r="M602" s="153"/>
      <c r="N602" s="153"/>
      <c r="O602" s="153"/>
      <c r="P602" s="153"/>
      <c r="Q602" s="153"/>
      <c r="R602" s="153"/>
      <c r="S602" s="153"/>
      <c r="T602" s="153"/>
      <c r="U602" s="153"/>
      <c r="V602" s="153"/>
      <c r="W602" s="153"/>
      <c r="X602" s="153"/>
      <c r="Y602" s="153"/>
      <c r="Z602" s="153"/>
    </row>
    <row r="603" ht="15.75" customHeight="1">
      <c r="A603" s="153"/>
      <c r="B603" s="153"/>
      <c r="C603" s="153"/>
      <c r="D603" s="153"/>
      <c r="E603" s="153"/>
      <c r="F603" s="153"/>
      <c r="G603" s="153"/>
      <c r="H603" s="153"/>
      <c r="I603" s="153"/>
      <c r="J603" s="153"/>
      <c r="K603" s="153"/>
      <c r="L603" s="153"/>
      <c r="M603" s="153"/>
      <c r="N603" s="153"/>
      <c r="O603" s="153"/>
      <c r="P603" s="153"/>
      <c r="Q603" s="153"/>
      <c r="R603" s="153"/>
      <c r="S603" s="153"/>
      <c r="T603" s="153"/>
      <c r="U603" s="153"/>
      <c r="V603" s="153"/>
      <c r="W603" s="153"/>
      <c r="X603" s="153"/>
      <c r="Y603" s="153"/>
      <c r="Z603" s="153"/>
    </row>
    <row r="604" ht="15.75" customHeight="1">
      <c r="A604" s="153"/>
      <c r="B604" s="153"/>
      <c r="C604" s="153"/>
      <c r="D604" s="153"/>
      <c r="E604" s="153"/>
      <c r="F604" s="153"/>
      <c r="G604" s="153"/>
      <c r="H604" s="153"/>
      <c r="I604" s="153"/>
      <c r="J604" s="153"/>
      <c r="K604" s="153"/>
      <c r="L604" s="153"/>
      <c r="M604" s="153"/>
      <c r="N604" s="153"/>
      <c r="O604" s="153"/>
      <c r="P604" s="153"/>
      <c r="Q604" s="153"/>
      <c r="R604" s="153"/>
      <c r="S604" s="153"/>
      <c r="T604" s="153"/>
      <c r="U604" s="153"/>
      <c r="V604" s="153"/>
      <c r="W604" s="153"/>
      <c r="X604" s="153"/>
      <c r="Y604" s="153"/>
      <c r="Z604" s="153"/>
    </row>
    <row r="605" ht="15.75" customHeight="1">
      <c r="A605" s="153"/>
      <c r="B605" s="153"/>
      <c r="C605" s="153"/>
      <c r="D605" s="153"/>
      <c r="E605" s="153"/>
      <c r="F605" s="153"/>
      <c r="G605" s="153"/>
      <c r="H605" s="153"/>
      <c r="I605" s="153"/>
      <c r="J605" s="153"/>
      <c r="K605" s="153"/>
      <c r="L605" s="153"/>
      <c r="M605" s="153"/>
      <c r="N605" s="153"/>
      <c r="O605" s="153"/>
      <c r="P605" s="153"/>
      <c r="Q605" s="153"/>
      <c r="R605" s="153"/>
      <c r="S605" s="153"/>
      <c r="T605" s="153"/>
      <c r="U605" s="153"/>
      <c r="V605" s="153"/>
      <c r="W605" s="153"/>
      <c r="X605" s="153"/>
      <c r="Y605" s="153"/>
      <c r="Z605" s="153"/>
    </row>
    <row r="606" ht="15.75" customHeight="1">
      <c r="A606" s="153"/>
      <c r="B606" s="153"/>
      <c r="C606" s="153"/>
      <c r="D606" s="153"/>
      <c r="E606" s="153"/>
      <c r="F606" s="153"/>
      <c r="G606" s="153"/>
      <c r="H606" s="153"/>
      <c r="I606" s="153"/>
      <c r="J606" s="153"/>
      <c r="K606" s="153"/>
      <c r="L606" s="153"/>
      <c r="M606" s="153"/>
      <c r="N606" s="153"/>
      <c r="O606" s="153"/>
      <c r="P606" s="153"/>
      <c r="Q606" s="153"/>
      <c r="R606" s="153"/>
      <c r="S606" s="153"/>
      <c r="T606" s="153"/>
      <c r="U606" s="153"/>
      <c r="V606" s="153"/>
      <c r="W606" s="153"/>
      <c r="X606" s="153"/>
      <c r="Y606" s="153"/>
      <c r="Z606" s="153"/>
    </row>
    <row r="607" ht="15.75" customHeight="1">
      <c r="A607" s="153"/>
      <c r="B607" s="153"/>
      <c r="C607" s="153"/>
      <c r="D607" s="153"/>
      <c r="E607" s="153"/>
      <c r="F607" s="153"/>
      <c r="G607" s="153"/>
      <c r="H607" s="153"/>
      <c r="I607" s="153"/>
      <c r="J607" s="153"/>
      <c r="K607" s="153"/>
      <c r="L607" s="153"/>
      <c r="M607" s="153"/>
      <c r="N607" s="153"/>
      <c r="O607" s="153"/>
      <c r="P607" s="153"/>
      <c r="Q607" s="153"/>
      <c r="R607" s="153"/>
      <c r="S607" s="153"/>
      <c r="T607" s="153"/>
      <c r="U607" s="153"/>
      <c r="V607" s="153"/>
      <c r="W607" s="153"/>
      <c r="X607" s="153"/>
      <c r="Y607" s="153"/>
      <c r="Z607" s="153"/>
    </row>
    <row r="608" ht="15.75" customHeight="1">
      <c r="A608" s="153"/>
      <c r="B608" s="153"/>
      <c r="C608" s="153"/>
      <c r="D608" s="153"/>
      <c r="E608" s="153"/>
      <c r="F608" s="153"/>
      <c r="G608" s="153"/>
      <c r="H608" s="153"/>
      <c r="I608" s="153"/>
      <c r="J608" s="153"/>
      <c r="K608" s="153"/>
      <c r="L608" s="153"/>
      <c r="M608" s="153"/>
      <c r="N608" s="153"/>
      <c r="O608" s="153"/>
      <c r="P608" s="153"/>
      <c r="Q608" s="153"/>
      <c r="R608" s="153"/>
      <c r="S608" s="153"/>
      <c r="T608" s="153"/>
      <c r="U608" s="153"/>
      <c r="V608" s="153"/>
      <c r="W608" s="153"/>
      <c r="X608" s="153"/>
      <c r="Y608" s="153"/>
      <c r="Z608" s="153"/>
    </row>
    <row r="609" ht="15.75" customHeight="1">
      <c r="A609" s="153"/>
      <c r="B609" s="153"/>
      <c r="C609" s="153"/>
      <c r="D609" s="153"/>
      <c r="E609" s="153"/>
      <c r="F609" s="153"/>
      <c r="G609" s="153"/>
      <c r="H609" s="153"/>
      <c r="I609" s="153"/>
      <c r="J609" s="153"/>
      <c r="K609" s="153"/>
      <c r="L609" s="153"/>
      <c r="M609" s="153"/>
      <c r="N609" s="153"/>
      <c r="O609" s="153"/>
      <c r="P609" s="153"/>
      <c r="Q609" s="153"/>
      <c r="R609" s="153"/>
      <c r="S609" s="153"/>
      <c r="T609" s="153"/>
      <c r="U609" s="153"/>
      <c r="V609" s="153"/>
      <c r="W609" s="153"/>
      <c r="X609" s="153"/>
      <c r="Y609" s="153"/>
      <c r="Z609" s="153"/>
    </row>
    <row r="610" ht="15.75" customHeight="1">
      <c r="A610" s="153"/>
      <c r="B610" s="153"/>
      <c r="C610" s="153"/>
      <c r="D610" s="153"/>
      <c r="E610" s="153"/>
      <c r="F610" s="153"/>
      <c r="G610" s="153"/>
      <c r="H610" s="153"/>
      <c r="I610" s="153"/>
      <c r="J610" s="153"/>
      <c r="K610" s="153"/>
      <c r="L610" s="153"/>
      <c r="M610" s="153"/>
      <c r="N610" s="153"/>
      <c r="O610" s="153"/>
      <c r="P610" s="153"/>
      <c r="Q610" s="153"/>
      <c r="R610" s="153"/>
      <c r="S610" s="153"/>
      <c r="T610" s="153"/>
      <c r="U610" s="153"/>
      <c r="V610" s="153"/>
      <c r="W610" s="153"/>
      <c r="X610" s="153"/>
      <c r="Y610" s="153"/>
      <c r="Z610" s="153"/>
    </row>
    <row r="611" ht="15.75" customHeight="1">
      <c r="A611" s="153"/>
      <c r="B611" s="153"/>
      <c r="C611" s="153"/>
      <c r="D611" s="153"/>
      <c r="E611" s="153"/>
      <c r="F611" s="153"/>
      <c r="G611" s="153"/>
      <c r="H611" s="153"/>
      <c r="I611" s="153"/>
      <c r="J611" s="153"/>
      <c r="K611" s="153"/>
      <c r="L611" s="153"/>
      <c r="M611" s="153"/>
      <c r="N611" s="153"/>
      <c r="O611" s="153"/>
      <c r="P611" s="153"/>
      <c r="Q611" s="153"/>
      <c r="R611" s="153"/>
      <c r="S611" s="153"/>
      <c r="T611" s="153"/>
      <c r="U611" s="153"/>
      <c r="V611" s="153"/>
      <c r="W611" s="153"/>
      <c r="X611" s="153"/>
      <c r="Y611" s="153"/>
      <c r="Z611" s="153"/>
    </row>
    <row r="612" ht="15.75" customHeight="1">
      <c r="A612" s="153"/>
      <c r="B612" s="153"/>
      <c r="C612" s="153"/>
      <c r="D612" s="153"/>
      <c r="E612" s="153"/>
      <c r="F612" s="153"/>
      <c r="G612" s="153"/>
      <c r="H612" s="153"/>
      <c r="I612" s="153"/>
      <c r="J612" s="153"/>
      <c r="K612" s="153"/>
      <c r="L612" s="153"/>
      <c r="M612" s="153"/>
      <c r="N612" s="153"/>
      <c r="O612" s="153"/>
      <c r="P612" s="153"/>
      <c r="Q612" s="153"/>
      <c r="R612" s="153"/>
      <c r="S612" s="153"/>
      <c r="T612" s="153"/>
      <c r="U612" s="153"/>
      <c r="V612" s="153"/>
      <c r="W612" s="153"/>
      <c r="X612" s="153"/>
      <c r="Y612" s="153"/>
      <c r="Z612" s="153"/>
    </row>
    <row r="613" ht="15.75" customHeight="1">
      <c r="A613" s="153"/>
      <c r="B613" s="153"/>
      <c r="C613" s="153"/>
      <c r="D613" s="153"/>
      <c r="E613" s="153"/>
      <c r="F613" s="153"/>
      <c r="G613" s="153"/>
      <c r="H613" s="153"/>
      <c r="I613" s="153"/>
      <c r="J613" s="153"/>
      <c r="K613" s="153"/>
      <c r="L613" s="153"/>
      <c r="M613" s="153"/>
      <c r="N613" s="153"/>
      <c r="O613" s="153"/>
      <c r="P613" s="153"/>
      <c r="Q613" s="153"/>
      <c r="R613" s="153"/>
      <c r="S613" s="153"/>
      <c r="T613" s="153"/>
      <c r="U613" s="153"/>
      <c r="V613" s="153"/>
      <c r="W613" s="153"/>
      <c r="X613" s="153"/>
      <c r="Y613" s="153"/>
      <c r="Z613" s="153"/>
    </row>
    <row r="614" ht="15.75" customHeight="1">
      <c r="A614" s="153"/>
      <c r="B614" s="153"/>
      <c r="C614" s="153"/>
      <c r="D614" s="153"/>
      <c r="E614" s="153"/>
      <c r="F614" s="153"/>
      <c r="G614" s="153"/>
      <c r="H614" s="153"/>
      <c r="I614" s="153"/>
      <c r="J614" s="153"/>
      <c r="K614" s="153"/>
      <c r="L614" s="153"/>
      <c r="M614" s="153"/>
      <c r="N614" s="153"/>
      <c r="O614" s="153"/>
      <c r="P614" s="153"/>
      <c r="Q614" s="153"/>
      <c r="R614" s="153"/>
      <c r="S614" s="153"/>
      <c r="T614" s="153"/>
      <c r="U614" s="153"/>
      <c r="V614" s="153"/>
      <c r="W614" s="153"/>
      <c r="X614" s="153"/>
      <c r="Y614" s="153"/>
      <c r="Z614" s="153"/>
    </row>
    <row r="615" ht="15.75" customHeight="1">
      <c r="A615" s="153"/>
      <c r="B615" s="153"/>
      <c r="C615" s="153"/>
      <c r="D615" s="153"/>
      <c r="E615" s="153"/>
      <c r="F615" s="153"/>
      <c r="G615" s="153"/>
      <c r="H615" s="153"/>
      <c r="I615" s="153"/>
      <c r="J615" s="153"/>
      <c r="K615" s="153"/>
      <c r="L615" s="153"/>
      <c r="M615" s="153"/>
      <c r="N615" s="153"/>
      <c r="O615" s="153"/>
      <c r="P615" s="153"/>
      <c r="Q615" s="153"/>
      <c r="R615" s="153"/>
      <c r="S615" s="153"/>
      <c r="T615" s="153"/>
      <c r="U615" s="153"/>
      <c r="V615" s="153"/>
      <c r="W615" s="153"/>
      <c r="X615" s="153"/>
      <c r="Y615" s="153"/>
      <c r="Z615" s="153"/>
    </row>
    <row r="616" ht="15.75" customHeight="1">
      <c r="A616" s="153"/>
      <c r="B616" s="153"/>
      <c r="C616" s="153"/>
      <c r="D616" s="153"/>
      <c r="E616" s="153"/>
      <c r="F616" s="153"/>
      <c r="G616" s="153"/>
      <c r="H616" s="153"/>
      <c r="I616" s="153"/>
      <c r="J616" s="153"/>
      <c r="K616" s="153"/>
      <c r="L616" s="153"/>
      <c r="M616" s="153"/>
      <c r="N616" s="153"/>
      <c r="O616" s="153"/>
      <c r="P616" s="153"/>
      <c r="Q616" s="153"/>
      <c r="R616" s="153"/>
      <c r="S616" s="153"/>
      <c r="T616" s="153"/>
      <c r="U616" s="153"/>
      <c r="V616" s="153"/>
      <c r="W616" s="153"/>
      <c r="X616" s="153"/>
      <c r="Y616" s="153"/>
      <c r="Z616" s="153"/>
    </row>
    <row r="617" ht="15.75" customHeight="1">
      <c r="A617" s="153"/>
      <c r="B617" s="153"/>
      <c r="C617" s="153"/>
      <c r="D617" s="153"/>
      <c r="E617" s="153"/>
      <c r="F617" s="153"/>
      <c r="G617" s="153"/>
      <c r="H617" s="153"/>
      <c r="I617" s="153"/>
      <c r="J617" s="153"/>
      <c r="K617" s="153"/>
      <c r="L617" s="153"/>
      <c r="M617" s="153"/>
      <c r="N617" s="153"/>
      <c r="O617" s="153"/>
      <c r="P617" s="153"/>
      <c r="Q617" s="153"/>
      <c r="R617" s="153"/>
      <c r="S617" s="153"/>
      <c r="T617" s="153"/>
      <c r="U617" s="153"/>
      <c r="V617" s="153"/>
      <c r="W617" s="153"/>
      <c r="X617" s="153"/>
      <c r="Y617" s="153"/>
      <c r="Z617" s="153"/>
    </row>
    <row r="618" ht="15.75" customHeight="1">
      <c r="A618" s="153"/>
      <c r="B618" s="153"/>
      <c r="C618" s="153"/>
      <c r="D618" s="153"/>
      <c r="E618" s="153"/>
      <c r="F618" s="153"/>
      <c r="G618" s="153"/>
      <c r="H618" s="153"/>
      <c r="I618" s="153"/>
      <c r="J618" s="153"/>
      <c r="K618" s="153"/>
      <c r="L618" s="153"/>
      <c r="M618" s="153"/>
      <c r="N618" s="153"/>
      <c r="O618" s="153"/>
      <c r="P618" s="153"/>
      <c r="Q618" s="153"/>
      <c r="R618" s="153"/>
      <c r="S618" s="153"/>
      <c r="T618" s="153"/>
      <c r="U618" s="153"/>
      <c r="V618" s="153"/>
      <c r="W618" s="153"/>
      <c r="X618" s="153"/>
      <c r="Y618" s="153"/>
      <c r="Z618" s="153"/>
    </row>
    <row r="619" ht="15.75" customHeight="1">
      <c r="A619" s="153"/>
      <c r="B619" s="153"/>
      <c r="C619" s="153"/>
      <c r="D619" s="153"/>
      <c r="E619" s="153"/>
      <c r="F619" s="153"/>
      <c r="G619" s="153"/>
      <c r="H619" s="153"/>
      <c r="I619" s="153"/>
      <c r="J619" s="153"/>
      <c r="K619" s="153"/>
      <c r="L619" s="153"/>
      <c r="M619" s="153"/>
      <c r="N619" s="153"/>
      <c r="O619" s="153"/>
      <c r="P619" s="153"/>
      <c r="Q619" s="153"/>
      <c r="R619" s="153"/>
      <c r="S619" s="153"/>
      <c r="T619" s="153"/>
      <c r="U619" s="153"/>
      <c r="V619" s="153"/>
      <c r="W619" s="153"/>
      <c r="X619" s="153"/>
      <c r="Y619" s="153"/>
      <c r="Z619" s="153"/>
    </row>
    <row r="620" ht="15.75" customHeight="1">
      <c r="A620" s="153"/>
      <c r="B620" s="153"/>
      <c r="C620" s="153"/>
      <c r="D620" s="153"/>
      <c r="E620" s="153"/>
      <c r="F620" s="153"/>
      <c r="G620" s="153"/>
      <c r="H620" s="153"/>
      <c r="I620" s="153"/>
      <c r="J620" s="153"/>
      <c r="K620" s="153"/>
      <c r="L620" s="153"/>
      <c r="M620" s="153"/>
      <c r="N620" s="153"/>
      <c r="O620" s="153"/>
      <c r="P620" s="153"/>
      <c r="Q620" s="153"/>
      <c r="R620" s="153"/>
      <c r="S620" s="153"/>
      <c r="T620" s="153"/>
      <c r="U620" s="153"/>
      <c r="V620" s="153"/>
      <c r="W620" s="153"/>
      <c r="X620" s="153"/>
      <c r="Y620" s="153"/>
      <c r="Z620" s="153"/>
    </row>
    <row r="621" ht="15.75" customHeight="1">
      <c r="A621" s="153"/>
      <c r="B621" s="153"/>
      <c r="C621" s="153"/>
      <c r="D621" s="153"/>
      <c r="E621" s="153"/>
      <c r="F621" s="153"/>
      <c r="G621" s="153"/>
      <c r="H621" s="153"/>
      <c r="I621" s="153"/>
      <c r="J621" s="153"/>
      <c r="K621" s="153"/>
      <c r="L621" s="153"/>
      <c r="M621" s="153"/>
      <c r="N621" s="153"/>
      <c r="O621" s="153"/>
      <c r="P621" s="153"/>
      <c r="Q621" s="153"/>
      <c r="R621" s="153"/>
      <c r="S621" s="153"/>
      <c r="T621" s="153"/>
      <c r="U621" s="153"/>
      <c r="V621" s="153"/>
      <c r="W621" s="153"/>
      <c r="X621" s="153"/>
      <c r="Y621" s="153"/>
      <c r="Z621" s="153"/>
    </row>
    <row r="622" ht="15.75" customHeight="1">
      <c r="A622" s="153"/>
      <c r="B622" s="153"/>
      <c r="C622" s="153"/>
      <c r="D622" s="153"/>
      <c r="E622" s="153"/>
      <c r="F622" s="153"/>
      <c r="G622" s="153"/>
      <c r="H622" s="153"/>
      <c r="I622" s="153"/>
      <c r="J622" s="153"/>
      <c r="K622" s="153"/>
      <c r="L622" s="153"/>
      <c r="M622" s="153"/>
      <c r="N622" s="153"/>
      <c r="O622" s="153"/>
      <c r="P622" s="153"/>
      <c r="Q622" s="153"/>
      <c r="R622" s="153"/>
      <c r="S622" s="153"/>
      <c r="T622" s="153"/>
      <c r="U622" s="153"/>
      <c r="V622" s="153"/>
      <c r="W622" s="153"/>
      <c r="X622" s="153"/>
      <c r="Y622" s="153"/>
      <c r="Z622" s="153"/>
    </row>
    <row r="623" ht="15.75" customHeight="1">
      <c r="A623" s="153"/>
      <c r="B623" s="153"/>
      <c r="C623" s="153"/>
      <c r="D623" s="153"/>
      <c r="E623" s="153"/>
      <c r="F623" s="153"/>
      <c r="G623" s="153"/>
      <c r="H623" s="153"/>
      <c r="I623" s="153"/>
      <c r="J623" s="153"/>
      <c r="K623" s="153"/>
      <c r="L623" s="153"/>
      <c r="M623" s="153"/>
      <c r="N623" s="153"/>
      <c r="O623" s="153"/>
      <c r="P623" s="153"/>
      <c r="Q623" s="153"/>
      <c r="R623" s="153"/>
      <c r="S623" s="153"/>
      <c r="T623" s="153"/>
      <c r="U623" s="153"/>
      <c r="V623" s="153"/>
      <c r="W623" s="153"/>
      <c r="X623" s="153"/>
      <c r="Y623" s="153"/>
      <c r="Z623" s="153"/>
    </row>
    <row r="624" ht="15.75" customHeight="1">
      <c r="A624" s="153"/>
      <c r="B624" s="153"/>
      <c r="C624" s="153"/>
      <c r="D624" s="153"/>
      <c r="E624" s="153"/>
      <c r="F624" s="153"/>
      <c r="G624" s="153"/>
      <c r="H624" s="153"/>
      <c r="I624" s="153"/>
      <c r="J624" s="153"/>
      <c r="K624" s="153"/>
      <c r="L624" s="153"/>
      <c r="M624" s="153"/>
      <c r="N624" s="153"/>
      <c r="O624" s="153"/>
      <c r="P624" s="153"/>
      <c r="Q624" s="153"/>
      <c r="R624" s="153"/>
      <c r="S624" s="153"/>
      <c r="T624" s="153"/>
      <c r="U624" s="153"/>
      <c r="V624" s="153"/>
      <c r="W624" s="153"/>
      <c r="X624" s="153"/>
      <c r="Y624" s="153"/>
      <c r="Z624" s="153"/>
    </row>
    <row r="625" ht="15.75" customHeight="1">
      <c r="A625" s="153"/>
      <c r="B625" s="153"/>
      <c r="C625" s="153"/>
      <c r="D625" s="153"/>
      <c r="E625" s="153"/>
      <c r="F625" s="153"/>
      <c r="G625" s="153"/>
      <c r="H625" s="153"/>
      <c r="I625" s="153"/>
      <c r="J625" s="153"/>
      <c r="K625" s="153"/>
      <c r="L625" s="153"/>
      <c r="M625" s="153"/>
      <c r="N625" s="153"/>
      <c r="O625" s="153"/>
      <c r="P625" s="153"/>
      <c r="Q625" s="153"/>
      <c r="R625" s="153"/>
      <c r="S625" s="153"/>
      <c r="T625" s="153"/>
      <c r="U625" s="153"/>
      <c r="V625" s="153"/>
      <c r="W625" s="153"/>
      <c r="X625" s="153"/>
      <c r="Y625" s="153"/>
      <c r="Z625" s="153"/>
    </row>
    <row r="626" ht="15.75" customHeight="1">
      <c r="A626" s="153"/>
      <c r="B626" s="153"/>
      <c r="C626" s="153"/>
      <c r="D626" s="153"/>
      <c r="E626" s="153"/>
      <c r="F626" s="153"/>
      <c r="G626" s="153"/>
      <c r="H626" s="153"/>
      <c r="I626" s="153"/>
      <c r="J626" s="153"/>
      <c r="K626" s="153"/>
      <c r="L626" s="153"/>
      <c r="M626" s="153"/>
      <c r="N626" s="153"/>
      <c r="O626" s="153"/>
      <c r="P626" s="153"/>
      <c r="Q626" s="153"/>
      <c r="R626" s="153"/>
      <c r="S626" s="153"/>
      <c r="T626" s="153"/>
      <c r="U626" s="153"/>
      <c r="V626" s="153"/>
      <c r="W626" s="153"/>
      <c r="X626" s="153"/>
      <c r="Y626" s="153"/>
      <c r="Z626" s="153"/>
    </row>
    <row r="627" ht="15.75" customHeight="1">
      <c r="A627" s="153"/>
      <c r="B627" s="153"/>
      <c r="C627" s="153"/>
      <c r="D627" s="153"/>
      <c r="E627" s="153"/>
      <c r="F627" s="153"/>
      <c r="G627" s="153"/>
      <c r="H627" s="153"/>
      <c r="I627" s="153"/>
      <c r="J627" s="153"/>
      <c r="K627" s="153"/>
      <c r="L627" s="153"/>
      <c r="M627" s="153"/>
      <c r="N627" s="153"/>
      <c r="O627" s="153"/>
      <c r="P627" s="153"/>
      <c r="Q627" s="153"/>
      <c r="R627" s="153"/>
      <c r="S627" s="153"/>
      <c r="T627" s="153"/>
      <c r="U627" s="153"/>
      <c r="V627" s="153"/>
      <c r="W627" s="153"/>
      <c r="X627" s="153"/>
      <c r="Y627" s="153"/>
      <c r="Z627" s="153"/>
    </row>
    <row r="628" ht="15.75" customHeight="1">
      <c r="A628" s="153"/>
      <c r="B628" s="153"/>
      <c r="C628" s="153"/>
      <c r="D628" s="153"/>
      <c r="E628" s="153"/>
      <c r="F628" s="153"/>
      <c r="G628" s="153"/>
      <c r="H628" s="153"/>
      <c r="I628" s="153"/>
      <c r="J628" s="153"/>
      <c r="K628" s="153"/>
      <c r="L628" s="153"/>
      <c r="M628" s="153"/>
      <c r="N628" s="153"/>
      <c r="O628" s="153"/>
      <c r="P628" s="153"/>
      <c r="Q628" s="153"/>
      <c r="R628" s="153"/>
      <c r="S628" s="153"/>
      <c r="T628" s="153"/>
      <c r="U628" s="153"/>
      <c r="V628" s="153"/>
      <c r="W628" s="153"/>
      <c r="X628" s="153"/>
      <c r="Y628" s="153"/>
      <c r="Z628" s="153"/>
    </row>
    <row r="629" ht="15.75" customHeight="1">
      <c r="A629" s="153"/>
      <c r="B629" s="153"/>
      <c r="C629" s="153"/>
      <c r="D629" s="153"/>
      <c r="E629" s="153"/>
      <c r="F629" s="153"/>
      <c r="G629" s="153"/>
      <c r="H629" s="153"/>
      <c r="I629" s="153"/>
      <c r="J629" s="153"/>
      <c r="K629" s="153"/>
      <c r="L629" s="153"/>
      <c r="M629" s="153"/>
      <c r="N629" s="153"/>
      <c r="O629" s="153"/>
      <c r="P629" s="153"/>
      <c r="Q629" s="153"/>
      <c r="R629" s="153"/>
      <c r="S629" s="153"/>
      <c r="T629" s="153"/>
      <c r="U629" s="153"/>
      <c r="V629" s="153"/>
      <c r="W629" s="153"/>
      <c r="X629" s="153"/>
      <c r="Y629" s="153"/>
      <c r="Z629" s="153"/>
    </row>
    <row r="630" ht="15.75" customHeight="1">
      <c r="A630" s="153"/>
      <c r="B630" s="153"/>
      <c r="C630" s="153"/>
      <c r="D630" s="153"/>
      <c r="E630" s="153"/>
      <c r="F630" s="153"/>
      <c r="G630" s="153"/>
      <c r="H630" s="153"/>
      <c r="I630" s="153"/>
      <c r="J630" s="153"/>
      <c r="K630" s="153"/>
      <c r="L630" s="153"/>
      <c r="M630" s="153"/>
      <c r="N630" s="153"/>
      <c r="O630" s="153"/>
      <c r="P630" s="153"/>
      <c r="Q630" s="153"/>
      <c r="R630" s="153"/>
      <c r="S630" s="153"/>
      <c r="T630" s="153"/>
      <c r="U630" s="153"/>
      <c r="V630" s="153"/>
      <c r="W630" s="153"/>
      <c r="X630" s="153"/>
      <c r="Y630" s="153"/>
      <c r="Z630" s="153"/>
    </row>
    <row r="631" ht="15.75" customHeight="1">
      <c r="A631" s="153"/>
      <c r="B631" s="153"/>
      <c r="C631" s="153"/>
      <c r="D631" s="153"/>
      <c r="E631" s="153"/>
      <c r="F631" s="153"/>
      <c r="G631" s="153"/>
      <c r="H631" s="153"/>
      <c r="I631" s="153"/>
      <c r="J631" s="153"/>
      <c r="K631" s="153"/>
      <c r="L631" s="153"/>
      <c r="M631" s="153"/>
      <c r="N631" s="153"/>
      <c r="O631" s="153"/>
      <c r="P631" s="153"/>
      <c r="Q631" s="153"/>
      <c r="R631" s="153"/>
      <c r="S631" s="153"/>
      <c r="T631" s="153"/>
      <c r="U631" s="153"/>
      <c r="V631" s="153"/>
      <c r="W631" s="153"/>
      <c r="X631" s="153"/>
      <c r="Y631" s="153"/>
      <c r="Z631" s="153"/>
    </row>
    <row r="632" ht="15.75" customHeight="1">
      <c r="A632" s="153"/>
      <c r="B632" s="153"/>
      <c r="C632" s="153"/>
      <c r="D632" s="153"/>
      <c r="E632" s="153"/>
      <c r="F632" s="153"/>
      <c r="G632" s="153"/>
      <c r="H632" s="153"/>
      <c r="I632" s="153"/>
      <c r="J632" s="153"/>
      <c r="K632" s="153"/>
      <c r="L632" s="153"/>
      <c r="M632" s="153"/>
      <c r="N632" s="153"/>
      <c r="O632" s="153"/>
      <c r="P632" s="153"/>
      <c r="Q632" s="153"/>
      <c r="R632" s="153"/>
      <c r="S632" s="153"/>
      <c r="T632" s="153"/>
      <c r="U632" s="153"/>
      <c r="V632" s="153"/>
      <c r="W632" s="153"/>
      <c r="X632" s="153"/>
      <c r="Y632" s="153"/>
      <c r="Z632" s="153"/>
    </row>
    <row r="633" ht="15.75" customHeight="1">
      <c r="A633" s="153"/>
      <c r="B633" s="153"/>
      <c r="C633" s="153"/>
      <c r="D633" s="153"/>
      <c r="E633" s="153"/>
      <c r="F633" s="153"/>
      <c r="G633" s="153"/>
      <c r="H633" s="153"/>
      <c r="I633" s="153"/>
      <c r="J633" s="153"/>
      <c r="K633" s="153"/>
      <c r="L633" s="153"/>
      <c r="M633" s="153"/>
      <c r="N633" s="153"/>
      <c r="O633" s="153"/>
      <c r="P633" s="153"/>
      <c r="Q633" s="153"/>
      <c r="R633" s="153"/>
      <c r="S633" s="153"/>
      <c r="T633" s="153"/>
      <c r="U633" s="153"/>
      <c r="V633" s="153"/>
      <c r="W633" s="153"/>
      <c r="X633" s="153"/>
      <c r="Y633" s="153"/>
      <c r="Z633" s="153"/>
    </row>
    <row r="634" ht="15.75" customHeight="1">
      <c r="A634" s="153"/>
      <c r="B634" s="153"/>
      <c r="C634" s="153"/>
      <c r="D634" s="153"/>
      <c r="E634" s="153"/>
      <c r="F634" s="153"/>
      <c r="G634" s="153"/>
      <c r="H634" s="153"/>
      <c r="I634" s="153"/>
      <c r="J634" s="153"/>
      <c r="K634" s="153"/>
      <c r="L634" s="153"/>
      <c r="M634" s="153"/>
      <c r="N634" s="153"/>
      <c r="O634" s="153"/>
      <c r="P634" s="153"/>
      <c r="Q634" s="153"/>
      <c r="R634" s="153"/>
      <c r="S634" s="153"/>
      <c r="T634" s="153"/>
      <c r="U634" s="153"/>
      <c r="V634" s="153"/>
      <c r="W634" s="153"/>
      <c r="X634" s="153"/>
      <c r="Y634" s="153"/>
      <c r="Z634" s="153"/>
    </row>
    <row r="635" ht="15.75" customHeight="1">
      <c r="A635" s="153"/>
      <c r="B635" s="153"/>
      <c r="C635" s="153"/>
      <c r="D635" s="153"/>
      <c r="E635" s="153"/>
      <c r="F635" s="153"/>
      <c r="G635" s="153"/>
      <c r="H635" s="153"/>
      <c r="I635" s="153"/>
      <c r="J635" s="153"/>
      <c r="K635" s="153"/>
      <c r="L635" s="153"/>
      <c r="M635" s="153"/>
      <c r="N635" s="153"/>
      <c r="O635" s="153"/>
      <c r="P635" s="153"/>
      <c r="Q635" s="153"/>
      <c r="R635" s="153"/>
      <c r="S635" s="153"/>
      <c r="T635" s="153"/>
      <c r="U635" s="153"/>
      <c r="V635" s="153"/>
      <c r="W635" s="153"/>
      <c r="X635" s="153"/>
      <c r="Y635" s="153"/>
      <c r="Z635" s="153"/>
    </row>
    <row r="636" ht="15.75" customHeight="1">
      <c r="A636" s="153"/>
      <c r="B636" s="153"/>
      <c r="C636" s="153"/>
      <c r="D636" s="153"/>
      <c r="E636" s="153"/>
      <c r="F636" s="153"/>
      <c r="G636" s="153"/>
      <c r="H636" s="153"/>
      <c r="I636" s="153"/>
      <c r="J636" s="153"/>
      <c r="K636" s="153"/>
      <c r="L636" s="153"/>
      <c r="M636" s="153"/>
      <c r="N636" s="153"/>
      <c r="O636" s="153"/>
      <c r="P636" s="153"/>
      <c r="Q636" s="153"/>
      <c r="R636" s="153"/>
      <c r="S636" s="153"/>
      <c r="T636" s="153"/>
      <c r="U636" s="153"/>
      <c r="V636" s="153"/>
      <c r="W636" s="153"/>
      <c r="X636" s="153"/>
      <c r="Y636" s="153"/>
      <c r="Z636" s="153"/>
    </row>
    <row r="637" ht="15.75" customHeight="1">
      <c r="A637" s="153"/>
      <c r="B637" s="153"/>
      <c r="C637" s="153"/>
      <c r="D637" s="153"/>
      <c r="E637" s="153"/>
      <c r="F637" s="153"/>
      <c r="G637" s="153"/>
      <c r="H637" s="153"/>
      <c r="I637" s="153"/>
      <c r="J637" s="153"/>
      <c r="K637" s="153"/>
      <c r="L637" s="153"/>
      <c r="M637" s="153"/>
      <c r="N637" s="153"/>
      <c r="O637" s="153"/>
      <c r="P637" s="153"/>
      <c r="Q637" s="153"/>
      <c r="R637" s="153"/>
      <c r="S637" s="153"/>
      <c r="T637" s="153"/>
      <c r="U637" s="153"/>
      <c r="V637" s="153"/>
      <c r="W637" s="153"/>
      <c r="X637" s="153"/>
      <c r="Y637" s="153"/>
      <c r="Z637" s="153"/>
    </row>
    <row r="638" ht="15.75" customHeight="1">
      <c r="A638" s="153"/>
      <c r="B638" s="153"/>
      <c r="C638" s="153"/>
      <c r="D638" s="153"/>
      <c r="E638" s="153"/>
      <c r="F638" s="153"/>
      <c r="G638" s="153"/>
      <c r="H638" s="153"/>
      <c r="I638" s="153"/>
      <c r="J638" s="153"/>
      <c r="K638" s="153"/>
      <c r="L638" s="153"/>
      <c r="M638" s="153"/>
      <c r="N638" s="153"/>
      <c r="O638" s="153"/>
      <c r="P638" s="153"/>
      <c r="Q638" s="153"/>
      <c r="R638" s="153"/>
      <c r="S638" s="153"/>
      <c r="T638" s="153"/>
      <c r="U638" s="153"/>
      <c r="V638" s="153"/>
      <c r="W638" s="153"/>
      <c r="X638" s="153"/>
      <c r="Y638" s="153"/>
      <c r="Z638" s="153"/>
    </row>
    <row r="639" ht="15.75" customHeight="1">
      <c r="A639" s="153"/>
      <c r="B639" s="153"/>
      <c r="C639" s="153"/>
      <c r="D639" s="153"/>
      <c r="E639" s="153"/>
      <c r="F639" s="153"/>
      <c r="G639" s="153"/>
      <c r="H639" s="153"/>
      <c r="I639" s="153"/>
      <c r="J639" s="153"/>
      <c r="K639" s="153"/>
      <c r="L639" s="153"/>
      <c r="M639" s="153"/>
      <c r="N639" s="153"/>
      <c r="O639" s="153"/>
      <c r="P639" s="153"/>
      <c r="Q639" s="153"/>
      <c r="R639" s="153"/>
      <c r="S639" s="153"/>
      <c r="T639" s="153"/>
      <c r="U639" s="153"/>
      <c r="V639" s="153"/>
      <c r="W639" s="153"/>
      <c r="X639" s="153"/>
      <c r="Y639" s="153"/>
      <c r="Z639" s="153"/>
    </row>
    <row r="640" ht="15.75" customHeight="1">
      <c r="A640" s="153"/>
      <c r="B640" s="153"/>
      <c r="C640" s="153"/>
      <c r="D640" s="153"/>
      <c r="E640" s="153"/>
      <c r="F640" s="153"/>
      <c r="G640" s="153"/>
      <c r="H640" s="153"/>
      <c r="I640" s="153"/>
      <c r="J640" s="153"/>
      <c r="K640" s="153"/>
      <c r="L640" s="153"/>
      <c r="M640" s="153"/>
      <c r="N640" s="153"/>
      <c r="O640" s="153"/>
      <c r="P640" s="153"/>
      <c r="Q640" s="153"/>
      <c r="R640" s="153"/>
      <c r="S640" s="153"/>
      <c r="T640" s="153"/>
      <c r="U640" s="153"/>
      <c r="V640" s="153"/>
      <c r="W640" s="153"/>
      <c r="X640" s="153"/>
      <c r="Y640" s="153"/>
      <c r="Z640" s="153"/>
    </row>
    <row r="641" ht="15.75" customHeight="1">
      <c r="A641" s="153"/>
      <c r="B641" s="153"/>
      <c r="C641" s="153"/>
      <c r="D641" s="153"/>
      <c r="E641" s="153"/>
      <c r="F641" s="153"/>
      <c r="G641" s="153"/>
      <c r="H641" s="153"/>
      <c r="I641" s="153"/>
      <c r="J641" s="153"/>
      <c r="K641" s="153"/>
      <c r="L641" s="153"/>
      <c r="M641" s="153"/>
      <c r="N641" s="153"/>
      <c r="O641" s="153"/>
      <c r="P641" s="153"/>
      <c r="Q641" s="153"/>
      <c r="R641" s="153"/>
      <c r="S641" s="153"/>
      <c r="T641" s="153"/>
      <c r="U641" s="153"/>
      <c r="V641" s="153"/>
      <c r="W641" s="153"/>
      <c r="X641" s="153"/>
      <c r="Y641" s="153"/>
      <c r="Z641" s="153"/>
    </row>
    <row r="642" ht="15.75" customHeight="1">
      <c r="A642" s="153"/>
      <c r="B642" s="153"/>
      <c r="C642" s="153"/>
      <c r="D642" s="153"/>
      <c r="E642" s="153"/>
      <c r="F642" s="153"/>
      <c r="G642" s="153"/>
      <c r="H642" s="153"/>
      <c r="I642" s="153"/>
      <c r="J642" s="153"/>
      <c r="K642" s="153"/>
      <c r="L642" s="153"/>
      <c r="M642" s="153"/>
      <c r="N642" s="153"/>
      <c r="O642" s="153"/>
      <c r="P642" s="153"/>
      <c r="Q642" s="153"/>
      <c r="R642" s="153"/>
      <c r="S642" s="153"/>
      <c r="T642" s="153"/>
      <c r="U642" s="153"/>
      <c r="V642" s="153"/>
      <c r="W642" s="153"/>
      <c r="X642" s="153"/>
      <c r="Y642" s="153"/>
      <c r="Z642" s="153"/>
    </row>
    <row r="643" ht="15.75" customHeight="1">
      <c r="A643" s="153"/>
      <c r="B643" s="153"/>
      <c r="C643" s="153"/>
      <c r="D643" s="153"/>
      <c r="E643" s="153"/>
      <c r="F643" s="153"/>
      <c r="G643" s="153"/>
      <c r="H643" s="153"/>
      <c r="I643" s="153"/>
      <c r="J643" s="153"/>
      <c r="K643" s="153"/>
      <c r="L643" s="153"/>
      <c r="M643" s="153"/>
      <c r="N643" s="153"/>
      <c r="O643" s="153"/>
      <c r="P643" s="153"/>
      <c r="Q643" s="153"/>
      <c r="R643" s="153"/>
      <c r="S643" s="153"/>
      <c r="T643" s="153"/>
      <c r="U643" s="153"/>
      <c r="V643" s="153"/>
      <c r="W643" s="153"/>
      <c r="X643" s="153"/>
      <c r="Y643" s="153"/>
      <c r="Z643" s="153"/>
    </row>
    <row r="644" ht="15.75" customHeight="1">
      <c r="A644" s="153"/>
      <c r="B644" s="153"/>
      <c r="C644" s="153"/>
      <c r="D644" s="153"/>
      <c r="E644" s="153"/>
      <c r="F644" s="153"/>
      <c r="G644" s="153"/>
      <c r="H644" s="153"/>
      <c r="I644" s="153"/>
      <c r="J644" s="153"/>
      <c r="K644" s="153"/>
      <c r="L644" s="153"/>
      <c r="M644" s="153"/>
      <c r="N644" s="153"/>
      <c r="O644" s="153"/>
      <c r="P644" s="153"/>
      <c r="Q644" s="153"/>
      <c r="R644" s="153"/>
      <c r="S644" s="153"/>
      <c r="T644" s="153"/>
      <c r="U644" s="153"/>
      <c r="V644" s="153"/>
      <c r="W644" s="153"/>
      <c r="X644" s="153"/>
      <c r="Y644" s="153"/>
      <c r="Z644" s="153"/>
    </row>
    <row r="645" ht="15.75" customHeight="1">
      <c r="A645" s="153"/>
      <c r="B645" s="153"/>
      <c r="C645" s="153"/>
      <c r="D645" s="153"/>
      <c r="E645" s="153"/>
      <c r="F645" s="153"/>
      <c r="G645" s="153"/>
      <c r="H645" s="153"/>
      <c r="I645" s="153"/>
      <c r="J645" s="153"/>
      <c r="K645" s="153"/>
      <c r="L645" s="153"/>
      <c r="M645" s="153"/>
      <c r="N645" s="153"/>
      <c r="O645" s="153"/>
      <c r="P645" s="153"/>
      <c r="Q645" s="153"/>
      <c r="R645" s="153"/>
      <c r="S645" s="153"/>
      <c r="T645" s="153"/>
      <c r="U645" s="153"/>
      <c r="V645" s="153"/>
      <c r="W645" s="153"/>
      <c r="X645" s="153"/>
      <c r="Y645" s="153"/>
      <c r="Z645" s="153"/>
    </row>
    <row r="646" ht="15.75" customHeight="1">
      <c r="A646" s="153"/>
      <c r="B646" s="153"/>
      <c r="C646" s="153"/>
      <c r="D646" s="153"/>
      <c r="E646" s="153"/>
      <c r="F646" s="153"/>
      <c r="G646" s="153"/>
      <c r="H646" s="153"/>
      <c r="I646" s="153"/>
      <c r="J646" s="153"/>
      <c r="K646" s="153"/>
      <c r="L646" s="153"/>
      <c r="M646" s="153"/>
      <c r="N646" s="153"/>
      <c r="O646" s="153"/>
      <c r="P646" s="153"/>
      <c r="Q646" s="153"/>
      <c r="R646" s="153"/>
      <c r="S646" s="153"/>
      <c r="T646" s="153"/>
      <c r="U646" s="153"/>
      <c r="V646" s="153"/>
      <c r="W646" s="153"/>
      <c r="X646" s="153"/>
      <c r="Y646" s="153"/>
      <c r="Z646" s="153"/>
    </row>
    <row r="647" ht="15.75" customHeight="1">
      <c r="A647" s="153"/>
      <c r="B647" s="153"/>
      <c r="C647" s="153"/>
      <c r="D647" s="153"/>
      <c r="E647" s="153"/>
      <c r="F647" s="153"/>
      <c r="G647" s="153"/>
      <c r="H647" s="153"/>
      <c r="I647" s="153"/>
      <c r="J647" s="153"/>
      <c r="K647" s="153"/>
      <c r="L647" s="153"/>
      <c r="M647" s="153"/>
      <c r="N647" s="153"/>
      <c r="O647" s="153"/>
      <c r="P647" s="153"/>
      <c r="Q647" s="153"/>
      <c r="R647" s="153"/>
      <c r="S647" s="153"/>
      <c r="T647" s="153"/>
      <c r="U647" s="153"/>
      <c r="V647" s="153"/>
      <c r="W647" s="153"/>
      <c r="X647" s="153"/>
      <c r="Y647" s="153"/>
      <c r="Z647" s="153"/>
    </row>
    <row r="648" ht="15.75" customHeight="1">
      <c r="A648" s="153"/>
      <c r="B648" s="153"/>
      <c r="C648" s="153"/>
      <c r="D648" s="153"/>
      <c r="E648" s="153"/>
      <c r="F648" s="153"/>
      <c r="G648" s="153"/>
      <c r="H648" s="153"/>
      <c r="I648" s="153"/>
      <c r="J648" s="153"/>
      <c r="K648" s="153"/>
      <c r="L648" s="153"/>
      <c r="M648" s="153"/>
      <c r="N648" s="153"/>
      <c r="O648" s="153"/>
      <c r="P648" s="153"/>
      <c r="Q648" s="153"/>
      <c r="R648" s="153"/>
      <c r="S648" s="153"/>
      <c r="T648" s="153"/>
      <c r="U648" s="153"/>
      <c r="V648" s="153"/>
      <c r="W648" s="153"/>
      <c r="X648" s="153"/>
      <c r="Y648" s="153"/>
      <c r="Z648" s="153"/>
    </row>
    <row r="649" ht="15.75" customHeight="1">
      <c r="A649" s="153"/>
      <c r="B649" s="153"/>
      <c r="C649" s="153"/>
      <c r="D649" s="153"/>
      <c r="E649" s="153"/>
      <c r="F649" s="153"/>
      <c r="G649" s="153"/>
      <c r="H649" s="153"/>
      <c r="I649" s="153"/>
      <c r="J649" s="153"/>
      <c r="K649" s="153"/>
      <c r="L649" s="153"/>
      <c r="M649" s="153"/>
      <c r="N649" s="153"/>
      <c r="O649" s="153"/>
      <c r="P649" s="153"/>
      <c r="Q649" s="153"/>
      <c r="R649" s="153"/>
      <c r="S649" s="153"/>
      <c r="T649" s="153"/>
      <c r="U649" s="153"/>
      <c r="V649" s="153"/>
      <c r="W649" s="153"/>
      <c r="X649" s="153"/>
      <c r="Y649" s="153"/>
      <c r="Z649" s="153"/>
    </row>
    <row r="650" ht="15.75" customHeight="1">
      <c r="A650" s="153"/>
      <c r="B650" s="153"/>
      <c r="C650" s="153"/>
      <c r="D650" s="153"/>
      <c r="E650" s="153"/>
      <c r="F650" s="153"/>
      <c r="G650" s="153"/>
      <c r="H650" s="153"/>
      <c r="I650" s="153"/>
      <c r="J650" s="153"/>
      <c r="K650" s="153"/>
      <c r="L650" s="153"/>
      <c r="M650" s="153"/>
      <c r="N650" s="153"/>
      <c r="O650" s="153"/>
      <c r="P650" s="153"/>
      <c r="Q650" s="153"/>
      <c r="R650" s="153"/>
      <c r="S650" s="153"/>
      <c r="T650" s="153"/>
      <c r="U650" s="153"/>
      <c r="V650" s="153"/>
      <c r="W650" s="153"/>
      <c r="X650" s="153"/>
      <c r="Y650" s="153"/>
      <c r="Z650" s="153"/>
    </row>
    <row r="651" ht="15.75" customHeight="1">
      <c r="A651" s="153"/>
      <c r="B651" s="153"/>
      <c r="C651" s="153"/>
      <c r="D651" s="153"/>
      <c r="E651" s="153"/>
      <c r="F651" s="153"/>
      <c r="G651" s="153"/>
      <c r="H651" s="153"/>
      <c r="I651" s="153"/>
      <c r="J651" s="153"/>
      <c r="K651" s="153"/>
      <c r="L651" s="153"/>
      <c r="M651" s="153"/>
      <c r="N651" s="153"/>
      <c r="O651" s="153"/>
      <c r="P651" s="153"/>
      <c r="Q651" s="153"/>
      <c r="R651" s="153"/>
      <c r="S651" s="153"/>
      <c r="T651" s="153"/>
      <c r="U651" s="153"/>
      <c r="V651" s="153"/>
      <c r="W651" s="153"/>
      <c r="X651" s="153"/>
      <c r="Y651" s="153"/>
      <c r="Z651" s="153"/>
    </row>
    <row r="652" ht="15.75" customHeight="1">
      <c r="A652" s="153"/>
      <c r="B652" s="153"/>
      <c r="C652" s="153"/>
      <c r="D652" s="153"/>
      <c r="E652" s="153"/>
      <c r="F652" s="153"/>
      <c r="G652" s="153"/>
      <c r="H652" s="153"/>
      <c r="I652" s="153"/>
      <c r="J652" s="153"/>
      <c r="K652" s="153"/>
      <c r="L652" s="153"/>
      <c r="M652" s="153"/>
      <c r="N652" s="153"/>
      <c r="O652" s="153"/>
      <c r="P652" s="153"/>
      <c r="Q652" s="153"/>
      <c r="R652" s="153"/>
      <c r="S652" s="153"/>
      <c r="T652" s="153"/>
      <c r="U652" s="153"/>
      <c r="V652" s="153"/>
      <c r="W652" s="153"/>
      <c r="X652" s="153"/>
      <c r="Y652" s="153"/>
      <c r="Z652" s="153"/>
    </row>
    <row r="653" ht="15.75" customHeight="1">
      <c r="A653" s="153"/>
      <c r="B653" s="153"/>
      <c r="C653" s="153"/>
      <c r="D653" s="153"/>
      <c r="E653" s="153"/>
      <c r="F653" s="153"/>
      <c r="G653" s="153"/>
      <c r="H653" s="153"/>
      <c r="I653" s="153"/>
      <c r="J653" s="153"/>
      <c r="K653" s="153"/>
      <c r="L653" s="153"/>
      <c r="M653" s="153"/>
      <c r="N653" s="153"/>
      <c r="O653" s="153"/>
      <c r="P653" s="153"/>
      <c r="Q653" s="153"/>
      <c r="R653" s="153"/>
      <c r="S653" s="153"/>
      <c r="T653" s="153"/>
      <c r="U653" s="153"/>
      <c r="V653" s="153"/>
      <c r="W653" s="153"/>
      <c r="X653" s="153"/>
      <c r="Y653" s="153"/>
      <c r="Z653" s="153"/>
    </row>
    <row r="654" ht="15.75" customHeight="1">
      <c r="A654" s="153"/>
      <c r="B654" s="153"/>
      <c r="C654" s="153"/>
      <c r="D654" s="153"/>
      <c r="E654" s="153"/>
      <c r="F654" s="153"/>
      <c r="G654" s="153"/>
      <c r="H654" s="153"/>
      <c r="I654" s="153"/>
      <c r="J654" s="153"/>
      <c r="K654" s="153"/>
      <c r="L654" s="153"/>
      <c r="M654" s="153"/>
      <c r="N654" s="153"/>
      <c r="O654" s="153"/>
      <c r="P654" s="153"/>
      <c r="Q654" s="153"/>
      <c r="R654" s="153"/>
      <c r="S654" s="153"/>
      <c r="T654" s="153"/>
      <c r="U654" s="153"/>
      <c r="V654" s="153"/>
      <c r="W654" s="153"/>
      <c r="X654" s="153"/>
      <c r="Y654" s="153"/>
      <c r="Z654" s="153"/>
    </row>
    <row r="655" ht="15.75" customHeight="1">
      <c r="A655" s="153"/>
      <c r="B655" s="153"/>
      <c r="C655" s="153"/>
      <c r="D655" s="153"/>
      <c r="E655" s="153"/>
      <c r="F655" s="153"/>
      <c r="G655" s="153"/>
      <c r="H655" s="153"/>
      <c r="I655" s="153"/>
      <c r="J655" s="153"/>
      <c r="K655" s="153"/>
      <c r="L655" s="153"/>
      <c r="M655" s="153"/>
      <c r="N655" s="153"/>
      <c r="O655" s="153"/>
      <c r="P655" s="153"/>
      <c r="Q655" s="153"/>
      <c r="R655" s="153"/>
      <c r="S655" s="153"/>
      <c r="T655" s="153"/>
      <c r="U655" s="153"/>
      <c r="V655" s="153"/>
      <c r="W655" s="153"/>
      <c r="X655" s="153"/>
      <c r="Y655" s="153"/>
      <c r="Z655" s="153"/>
    </row>
    <row r="656" ht="15.75" customHeight="1">
      <c r="A656" s="153"/>
      <c r="B656" s="153"/>
      <c r="C656" s="153"/>
      <c r="D656" s="153"/>
      <c r="E656" s="153"/>
      <c r="F656" s="153"/>
      <c r="G656" s="153"/>
      <c r="H656" s="153"/>
      <c r="I656" s="153"/>
      <c r="J656" s="153"/>
      <c r="K656" s="153"/>
      <c r="L656" s="153"/>
      <c r="M656" s="153"/>
      <c r="N656" s="153"/>
      <c r="O656" s="153"/>
      <c r="P656" s="153"/>
      <c r="Q656" s="153"/>
      <c r="R656" s="153"/>
      <c r="S656" s="153"/>
      <c r="T656" s="153"/>
      <c r="U656" s="153"/>
      <c r="V656" s="153"/>
      <c r="W656" s="153"/>
      <c r="X656" s="153"/>
      <c r="Y656" s="153"/>
      <c r="Z656" s="153"/>
    </row>
    <row r="657" ht="15.75" customHeight="1">
      <c r="A657" s="153"/>
      <c r="B657" s="153"/>
      <c r="C657" s="153"/>
      <c r="D657" s="153"/>
      <c r="E657" s="153"/>
      <c r="F657" s="153"/>
      <c r="G657" s="153"/>
      <c r="H657" s="153"/>
      <c r="I657" s="153"/>
      <c r="J657" s="153"/>
      <c r="K657" s="153"/>
      <c r="L657" s="153"/>
      <c r="M657" s="153"/>
      <c r="N657" s="153"/>
      <c r="O657" s="153"/>
      <c r="P657" s="153"/>
      <c r="Q657" s="153"/>
      <c r="R657" s="153"/>
      <c r="S657" s="153"/>
      <c r="T657" s="153"/>
      <c r="U657" s="153"/>
      <c r="V657" s="153"/>
      <c r="W657" s="153"/>
      <c r="X657" s="153"/>
      <c r="Y657" s="153"/>
      <c r="Z657" s="153"/>
    </row>
    <row r="658" ht="15.75" customHeight="1">
      <c r="A658" s="153"/>
      <c r="B658" s="153"/>
      <c r="C658" s="153"/>
      <c r="D658" s="153"/>
      <c r="E658" s="153"/>
      <c r="F658" s="153"/>
      <c r="G658" s="153"/>
      <c r="H658" s="153"/>
      <c r="I658" s="153"/>
      <c r="J658" s="153"/>
      <c r="K658" s="153"/>
      <c r="L658" s="153"/>
      <c r="M658" s="153"/>
      <c r="N658" s="153"/>
      <c r="O658" s="153"/>
      <c r="P658" s="153"/>
      <c r="Q658" s="153"/>
      <c r="R658" s="153"/>
      <c r="S658" s="153"/>
      <c r="T658" s="153"/>
      <c r="U658" s="153"/>
      <c r="V658" s="153"/>
      <c r="W658" s="153"/>
      <c r="X658" s="153"/>
      <c r="Y658" s="153"/>
      <c r="Z658" s="153"/>
    </row>
    <row r="659" ht="15.75" customHeight="1">
      <c r="A659" s="153"/>
      <c r="B659" s="153"/>
      <c r="C659" s="153"/>
      <c r="D659" s="153"/>
      <c r="E659" s="153"/>
      <c r="F659" s="153"/>
      <c r="G659" s="153"/>
      <c r="H659" s="153"/>
      <c r="I659" s="153"/>
      <c r="J659" s="153"/>
      <c r="K659" s="153"/>
      <c r="L659" s="153"/>
      <c r="M659" s="153"/>
      <c r="N659" s="153"/>
      <c r="O659" s="153"/>
      <c r="P659" s="153"/>
      <c r="Q659" s="153"/>
      <c r="R659" s="153"/>
      <c r="S659" s="153"/>
      <c r="T659" s="153"/>
      <c r="U659" s="153"/>
      <c r="V659" s="153"/>
      <c r="W659" s="153"/>
      <c r="X659" s="153"/>
      <c r="Y659" s="153"/>
      <c r="Z659" s="153"/>
    </row>
    <row r="660" ht="15.75" customHeight="1">
      <c r="A660" s="153"/>
      <c r="B660" s="153"/>
      <c r="C660" s="153"/>
      <c r="D660" s="153"/>
      <c r="E660" s="153"/>
      <c r="F660" s="153"/>
      <c r="G660" s="153"/>
      <c r="H660" s="153"/>
      <c r="I660" s="153"/>
      <c r="J660" s="153"/>
      <c r="K660" s="153"/>
      <c r="L660" s="153"/>
      <c r="M660" s="153"/>
      <c r="N660" s="153"/>
      <c r="O660" s="153"/>
      <c r="P660" s="153"/>
      <c r="Q660" s="153"/>
      <c r="R660" s="153"/>
      <c r="S660" s="153"/>
      <c r="T660" s="153"/>
      <c r="U660" s="153"/>
      <c r="V660" s="153"/>
      <c r="W660" s="153"/>
      <c r="X660" s="153"/>
      <c r="Y660" s="153"/>
      <c r="Z660" s="153"/>
    </row>
    <row r="661" ht="15.75" customHeight="1">
      <c r="A661" s="153"/>
      <c r="B661" s="153"/>
      <c r="C661" s="153"/>
      <c r="D661" s="153"/>
      <c r="E661" s="153"/>
      <c r="F661" s="153"/>
      <c r="G661" s="153"/>
      <c r="H661" s="153"/>
      <c r="I661" s="153"/>
      <c r="J661" s="153"/>
      <c r="K661" s="153"/>
      <c r="L661" s="153"/>
      <c r="M661" s="153"/>
      <c r="N661" s="153"/>
      <c r="O661" s="153"/>
      <c r="P661" s="153"/>
      <c r="Q661" s="153"/>
      <c r="R661" s="153"/>
      <c r="S661" s="153"/>
      <c r="T661" s="153"/>
      <c r="U661" s="153"/>
      <c r="V661" s="153"/>
      <c r="W661" s="153"/>
      <c r="X661" s="153"/>
      <c r="Y661" s="153"/>
      <c r="Z661" s="153"/>
    </row>
    <row r="662" ht="15.75" customHeight="1">
      <c r="A662" s="153"/>
      <c r="B662" s="153"/>
      <c r="C662" s="153"/>
      <c r="D662" s="153"/>
      <c r="E662" s="153"/>
      <c r="F662" s="153"/>
      <c r="G662" s="153"/>
      <c r="H662" s="153"/>
      <c r="I662" s="153"/>
      <c r="J662" s="153"/>
      <c r="K662" s="153"/>
      <c r="L662" s="153"/>
      <c r="M662" s="153"/>
      <c r="N662" s="153"/>
      <c r="O662" s="153"/>
      <c r="P662" s="153"/>
      <c r="Q662" s="153"/>
      <c r="R662" s="153"/>
      <c r="S662" s="153"/>
      <c r="T662" s="153"/>
      <c r="U662" s="153"/>
      <c r="V662" s="153"/>
      <c r="W662" s="153"/>
      <c r="X662" s="153"/>
      <c r="Y662" s="153"/>
      <c r="Z662" s="153"/>
    </row>
    <row r="663" ht="15.75" customHeight="1">
      <c r="A663" s="153"/>
      <c r="B663" s="153"/>
      <c r="C663" s="153"/>
      <c r="D663" s="153"/>
      <c r="E663" s="153"/>
      <c r="F663" s="153"/>
      <c r="G663" s="153"/>
      <c r="H663" s="153"/>
      <c r="I663" s="153"/>
      <c r="J663" s="153"/>
      <c r="K663" s="153"/>
      <c r="L663" s="153"/>
      <c r="M663" s="153"/>
      <c r="N663" s="153"/>
      <c r="O663" s="153"/>
      <c r="P663" s="153"/>
      <c r="Q663" s="153"/>
      <c r="R663" s="153"/>
      <c r="S663" s="153"/>
      <c r="T663" s="153"/>
      <c r="U663" s="153"/>
      <c r="V663" s="153"/>
      <c r="W663" s="153"/>
      <c r="X663" s="153"/>
      <c r="Y663" s="153"/>
      <c r="Z663" s="153"/>
    </row>
    <row r="664" ht="15.75" customHeight="1">
      <c r="A664" s="153"/>
      <c r="B664" s="153"/>
      <c r="C664" s="153"/>
      <c r="D664" s="153"/>
      <c r="E664" s="153"/>
      <c r="F664" s="153"/>
      <c r="G664" s="153"/>
      <c r="H664" s="153"/>
      <c r="I664" s="153"/>
      <c r="J664" s="153"/>
      <c r="K664" s="153"/>
      <c r="L664" s="153"/>
      <c r="M664" s="153"/>
      <c r="N664" s="153"/>
      <c r="O664" s="153"/>
      <c r="P664" s="153"/>
      <c r="Q664" s="153"/>
      <c r="R664" s="153"/>
      <c r="S664" s="153"/>
      <c r="T664" s="153"/>
      <c r="U664" s="153"/>
      <c r="V664" s="153"/>
      <c r="W664" s="153"/>
      <c r="X664" s="153"/>
      <c r="Y664" s="153"/>
      <c r="Z664" s="153"/>
    </row>
    <row r="665" ht="15.75" customHeight="1">
      <c r="A665" s="153"/>
      <c r="B665" s="153"/>
      <c r="C665" s="153"/>
      <c r="D665" s="153"/>
      <c r="E665" s="153"/>
      <c r="F665" s="153"/>
      <c r="G665" s="153"/>
      <c r="H665" s="153"/>
      <c r="I665" s="153"/>
      <c r="J665" s="153"/>
      <c r="K665" s="153"/>
      <c r="L665" s="153"/>
      <c r="M665" s="153"/>
      <c r="N665" s="153"/>
      <c r="O665" s="153"/>
      <c r="P665" s="153"/>
      <c r="Q665" s="153"/>
      <c r="R665" s="153"/>
      <c r="S665" s="153"/>
      <c r="T665" s="153"/>
      <c r="U665" s="153"/>
      <c r="V665" s="153"/>
      <c r="W665" s="153"/>
      <c r="X665" s="153"/>
      <c r="Y665" s="153"/>
      <c r="Z665" s="153"/>
    </row>
    <row r="666" ht="15.75" customHeight="1">
      <c r="A666" s="153"/>
      <c r="B666" s="153"/>
      <c r="C666" s="153"/>
      <c r="D666" s="153"/>
      <c r="E666" s="153"/>
      <c r="F666" s="153"/>
      <c r="G666" s="153"/>
      <c r="H666" s="153"/>
      <c r="I666" s="153"/>
      <c r="J666" s="153"/>
      <c r="K666" s="153"/>
      <c r="L666" s="153"/>
      <c r="M666" s="153"/>
      <c r="N666" s="153"/>
      <c r="O666" s="153"/>
      <c r="P666" s="153"/>
      <c r="Q666" s="153"/>
      <c r="R666" s="153"/>
      <c r="S666" s="153"/>
      <c r="T666" s="153"/>
      <c r="U666" s="153"/>
      <c r="V666" s="153"/>
      <c r="W666" s="153"/>
      <c r="X666" s="153"/>
      <c r="Y666" s="153"/>
      <c r="Z666" s="153"/>
    </row>
    <row r="667" ht="15.75" customHeight="1">
      <c r="A667" s="153"/>
      <c r="B667" s="153"/>
      <c r="C667" s="153"/>
      <c r="D667" s="153"/>
      <c r="E667" s="153"/>
      <c r="F667" s="153"/>
      <c r="G667" s="153"/>
      <c r="H667" s="153"/>
      <c r="I667" s="153"/>
      <c r="J667" s="153"/>
      <c r="K667" s="153"/>
      <c r="L667" s="153"/>
      <c r="M667" s="153"/>
      <c r="N667" s="153"/>
      <c r="O667" s="153"/>
      <c r="P667" s="153"/>
      <c r="Q667" s="153"/>
      <c r="R667" s="153"/>
      <c r="S667" s="153"/>
      <c r="T667" s="153"/>
      <c r="U667" s="153"/>
      <c r="V667" s="153"/>
      <c r="W667" s="153"/>
      <c r="X667" s="153"/>
      <c r="Y667" s="153"/>
      <c r="Z667" s="153"/>
    </row>
    <row r="668" ht="15.75" customHeight="1">
      <c r="A668" s="153"/>
      <c r="B668" s="153"/>
      <c r="C668" s="153"/>
      <c r="D668" s="153"/>
      <c r="E668" s="153"/>
      <c r="F668" s="153"/>
      <c r="G668" s="153"/>
      <c r="H668" s="153"/>
      <c r="I668" s="153"/>
      <c r="J668" s="153"/>
      <c r="K668" s="153"/>
      <c r="L668" s="153"/>
      <c r="M668" s="153"/>
      <c r="N668" s="153"/>
      <c r="O668" s="153"/>
      <c r="P668" s="153"/>
      <c r="Q668" s="153"/>
      <c r="R668" s="153"/>
      <c r="S668" s="153"/>
      <c r="T668" s="153"/>
      <c r="U668" s="153"/>
      <c r="V668" s="153"/>
      <c r="W668" s="153"/>
      <c r="X668" s="153"/>
      <c r="Y668" s="153"/>
      <c r="Z668" s="153"/>
    </row>
    <row r="669" ht="15.75" customHeight="1">
      <c r="A669" s="153"/>
      <c r="B669" s="153"/>
      <c r="C669" s="153"/>
      <c r="D669" s="153"/>
      <c r="E669" s="153"/>
      <c r="F669" s="153"/>
      <c r="G669" s="153"/>
      <c r="H669" s="153"/>
      <c r="I669" s="153"/>
      <c r="J669" s="153"/>
      <c r="K669" s="153"/>
      <c r="L669" s="153"/>
      <c r="M669" s="153"/>
      <c r="N669" s="153"/>
      <c r="O669" s="153"/>
      <c r="P669" s="153"/>
      <c r="Q669" s="153"/>
      <c r="R669" s="153"/>
      <c r="S669" s="153"/>
      <c r="T669" s="153"/>
      <c r="U669" s="153"/>
      <c r="V669" s="153"/>
      <c r="W669" s="153"/>
      <c r="X669" s="153"/>
      <c r="Y669" s="153"/>
      <c r="Z669" s="153"/>
    </row>
    <row r="670" ht="15.75" customHeight="1">
      <c r="A670" s="153"/>
      <c r="B670" s="153"/>
      <c r="C670" s="153"/>
      <c r="D670" s="153"/>
      <c r="E670" s="153"/>
      <c r="F670" s="153"/>
      <c r="G670" s="153"/>
      <c r="H670" s="153"/>
      <c r="I670" s="153"/>
      <c r="J670" s="153"/>
      <c r="K670" s="153"/>
      <c r="L670" s="153"/>
      <c r="M670" s="153"/>
      <c r="N670" s="153"/>
      <c r="O670" s="153"/>
      <c r="P670" s="153"/>
      <c r="Q670" s="153"/>
      <c r="R670" s="153"/>
      <c r="S670" s="153"/>
      <c r="T670" s="153"/>
      <c r="U670" s="153"/>
      <c r="V670" s="153"/>
      <c r="W670" s="153"/>
      <c r="X670" s="153"/>
      <c r="Y670" s="153"/>
      <c r="Z670" s="153"/>
    </row>
    <row r="671" ht="15.75" customHeight="1">
      <c r="A671" s="153"/>
      <c r="B671" s="153"/>
      <c r="C671" s="153"/>
      <c r="D671" s="153"/>
      <c r="E671" s="153"/>
      <c r="F671" s="153"/>
      <c r="G671" s="153"/>
      <c r="H671" s="153"/>
      <c r="I671" s="153"/>
      <c r="J671" s="153"/>
      <c r="K671" s="153"/>
      <c r="L671" s="153"/>
      <c r="M671" s="153"/>
      <c r="N671" s="153"/>
      <c r="O671" s="153"/>
      <c r="P671" s="153"/>
      <c r="Q671" s="153"/>
      <c r="R671" s="153"/>
      <c r="S671" s="153"/>
      <c r="T671" s="153"/>
      <c r="U671" s="153"/>
      <c r="V671" s="153"/>
      <c r="W671" s="153"/>
      <c r="X671" s="153"/>
      <c r="Y671" s="153"/>
      <c r="Z671" s="153"/>
    </row>
    <row r="672" ht="15.75" customHeight="1">
      <c r="A672" s="153"/>
      <c r="B672" s="153"/>
      <c r="C672" s="153"/>
      <c r="D672" s="153"/>
      <c r="E672" s="153"/>
      <c r="F672" s="153"/>
      <c r="G672" s="153"/>
      <c r="H672" s="153"/>
      <c r="I672" s="153"/>
      <c r="J672" s="153"/>
      <c r="K672" s="153"/>
      <c r="L672" s="153"/>
      <c r="M672" s="153"/>
      <c r="N672" s="153"/>
      <c r="O672" s="153"/>
      <c r="P672" s="153"/>
      <c r="Q672" s="153"/>
      <c r="R672" s="153"/>
      <c r="S672" s="153"/>
      <c r="T672" s="153"/>
      <c r="U672" s="153"/>
      <c r="V672" s="153"/>
      <c r="W672" s="153"/>
      <c r="X672" s="153"/>
      <c r="Y672" s="153"/>
      <c r="Z672" s="153"/>
    </row>
    <row r="673" ht="15.75" customHeight="1">
      <c r="A673" s="153"/>
      <c r="B673" s="153"/>
      <c r="C673" s="153"/>
      <c r="D673" s="153"/>
      <c r="E673" s="153"/>
      <c r="F673" s="153"/>
      <c r="G673" s="153"/>
      <c r="H673" s="153"/>
      <c r="I673" s="153"/>
      <c r="J673" s="153"/>
      <c r="K673" s="153"/>
      <c r="L673" s="153"/>
      <c r="M673" s="153"/>
      <c r="N673" s="153"/>
      <c r="O673" s="153"/>
      <c r="P673" s="153"/>
      <c r="Q673" s="153"/>
      <c r="R673" s="153"/>
      <c r="S673" s="153"/>
      <c r="T673" s="153"/>
      <c r="U673" s="153"/>
      <c r="V673" s="153"/>
      <c r="W673" s="153"/>
      <c r="X673" s="153"/>
      <c r="Y673" s="153"/>
      <c r="Z673" s="153"/>
    </row>
    <row r="674" ht="15.75" customHeight="1">
      <c r="A674" s="153"/>
      <c r="B674" s="153"/>
      <c r="C674" s="153"/>
      <c r="D674" s="153"/>
      <c r="E674" s="153"/>
      <c r="F674" s="153"/>
      <c r="G674" s="153"/>
      <c r="H674" s="153"/>
      <c r="I674" s="153"/>
      <c r="J674" s="153"/>
      <c r="K674" s="153"/>
      <c r="L674" s="153"/>
      <c r="M674" s="153"/>
      <c r="N674" s="153"/>
      <c r="O674" s="153"/>
      <c r="P674" s="153"/>
      <c r="Q674" s="153"/>
      <c r="R674" s="153"/>
      <c r="S674" s="153"/>
      <c r="T674" s="153"/>
      <c r="U674" s="153"/>
      <c r="V674" s="153"/>
      <c r="W674" s="153"/>
      <c r="X674" s="153"/>
      <c r="Y674" s="153"/>
      <c r="Z674" s="153"/>
    </row>
    <row r="675" ht="15.75" customHeight="1">
      <c r="A675" s="153"/>
      <c r="B675" s="153"/>
      <c r="C675" s="153"/>
      <c r="D675" s="153"/>
      <c r="E675" s="153"/>
      <c r="F675" s="153"/>
      <c r="G675" s="153"/>
      <c r="H675" s="153"/>
      <c r="I675" s="153"/>
      <c r="J675" s="153"/>
      <c r="K675" s="153"/>
      <c r="L675" s="153"/>
      <c r="M675" s="153"/>
      <c r="N675" s="153"/>
      <c r="O675" s="153"/>
      <c r="P675" s="153"/>
      <c r="Q675" s="153"/>
      <c r="R675" s="153"/>
      <c r="S675" s="153"/>
      <c r="T675" s="153"/>
      <c r="U675" s="153"/>
      <c r="V675" s="153"/>
      <c r="W675" s="153"/>
      <c r="X675" s="153"/>
      <c r="Y675" s="153"/>
      <c r="Z675" s="153"/>
    </row>
    <row r="676" ht="15.75" customHeight="1">
      <c r="A676" s="153"/>
      <c r="B676" s="153"/>
      <c r="C676" s="153"/>
      <c r="D676" s="153"/>
      <c r="E676" s="153"/>
      <c r="F676" s="153"/>
      <c r="G676" s="153"/>
      <c r="H676" s="153"/>
      <c r="I676" s="153"/>
      <c r="J676" s="153"/>
      <c r="K676" s="153"/>
      <c r="L676" s="153"/>
      <c r="M676" s="153"/>
      <c r="N676" s="153"/>
      <c r="O676" s="153"/>
      <c r="P676" s="153"/>
      <c r="Q676" s="153"/>
      <c r="R676" s="153"/>
      <c r="S676" s="153"/>
      <c r="T676" s="153"/>
      <c r="U676" s="153"/>
      <c r="V676" s="153"/>
      <c r="W676" s="153"/>
      <c r="X676" s="153"/>
      <c r="Y676" s="153"/>
      <c r="Z676" s="153"/>
    </row>
    <row r="677" ht="15.75" customHeight="1">
      <c r="A677" s="153"/>
      <c r="B677" s="153"/>
      <c r="C677" s="153"/>
      <c r="D677" s="153"/>
      <c r="E677" s="153"/>
      <c r="F677" s="153"/>
      <c r="G677" s="153"/>
      <c r="H677" s="153"/>
      <c r="I677" s="153"/>
      <c r="J677" s="153"/>
      <c r="K677" s="153"/>
      <c r="L677" s="153"/>
      <c r="M677" s="153"/>
      <c r="N677" s="153"/>
      <c r="O677" s="153"/>
      <c r="P677" s="153"/>
      <c r="Q677" s="153"/>
      <c r="R677" s="153"/>
      <c r="S677" s="153"/>
      <c r="T677" s="153"/>
      <c r="U677" s="153"/>
      <c r="V677" s="153"/>
      <c r="W677" s="153"/>
      <c r="X677" s="153"/>
      <c r="Y677" s="153"/>
      <c r="Z677" s="153"/>
    </row>
    <row r="678" ht="15.75" customHeight="1">
      <c r="A678" s="153"/>
      <c r="B678" s="153"/>
      <c r="C678" s="153"/>
      <c r="D678" s="153"/>
      <c r="E678" s="153"/>
      <c r="F678" s="153"/>
      <c r="G678" s="153"/>
      <c r="H678" s="153"/>
      <c r="I678" s="153"/>
      <c r="J678" s="153"/>
      <c r="K678" s="153"/>
      <c r="L678" s="153"/>
      <c r="M678" s="153"/>
      <c r="N678" s="153"/>
      <c r="O678" s="153"/>
      <c r="P678" s="153"/>
      <c r="Q678" s="153"/>
      <c r="R678" s="153"/>
      <c r="S678" s="153"/>
      <c r="T678" s="153"/>
      <c r="U678" s="153"/>
      <c r="V678" s="153"/>
      <c r="W678" s="153"/>
      <c r="X678" s="153"/>
      <c r="Y678" s="153"/>
      <c r="Z678" s="153"/>
    </row>
    <row r="679" ht="15.75" customHeight="1">
      <c r="A679" s="153"/>
      <c r="B679" s="153"/>
      <c r="C679" s="153"/>
      <c r="D679" s="153"/>
      <c r="E679" s="153"/>
      <c r="F679" s="153"/>
      <c r="G679" s="153"/>
      <c r="H679" s="153"/>
      <c r="I679" s="153"/>
      <c r="J679" s="153"/>
      <c r="K679" s="153"/>
      <c r="L679" s="153"/>
      <c r="M679" s="153"/>
      <c r="N679" s="153"/>
      <c r="O679" s="153"/>
      <c r="P679" s="153"/>
      <c r="Q679" s="153"/>
      <c r="R679" s="153"/>
      <c r="S679" s="153"/>
      <c r="T679" s="153"/>
      <c r="U679" s="153"/>
      <c r="V679" s="153"/>
      <c r="W679" s="153"/>
      <c r="X679" s="153"/>
      <c r="Y679" s="153"/>
      <c r="Z679" s="153"/>
    </row>
    <row r="680" ht="15.75" customHeight="1">
      <c r="A680" s="153"/>
      <c r="B680" s="153"/>
      <c r="C680" s="153"/>
      <c r="D680" s="153"/>
      <c r="E680" s="153"/>
      <c r="F680" s="153"/>
      <c r="G680" s="153"/>
      <c r="H680" s="153"/>
      <c r="I680" s="153"/>
      <c r="J680" s="153"/>
      <c r="K680" s="153"/>
      <c r="L680" s="153"/>
      <c r="M680" s="153"/>
      <c r="N680" s="153"/>
      <c r="O680" s="153"/>
      <c r="P680" s="153"/>
      <c r="Q680" s="153"/>
      <c r="R680" s="153"/>
      <c r="S680" s="153"/>
      <c r="T680" s="153"/>
      <c r="U680" s="153"/>
      <c r="V680" s="153"/>
      <c r="W680" s="153"/>
      <c r="X680" s="153"/>
      <c r="Y680" s="153"/>
      <c r="Z680" s="153"/>
    </row>
    <row r="681" ht="15.75" customHeight="1">
      <c r="A681" s="153"/>
      <c r="B681" s="153"/>
      <c r="C681" s="153"/>
      <c r="D681" s="153"/>
      <c r="E681" s="153"/>
      <c r="F681" s="153"/>
      <c r="G681" s="153"/>
      <c r="H681" s="153"/>
      <c r="I681" s="153"/>
      <c r="J681" s="153"/>
      <c r="K681" s="153"/>
      <c r="L681" s="153"/>
      <c r="M681" s="153"/>
      <c r="N681" s="153"/>
      <c r="O681" s="153"/>
      <c r="P681" s="153"/>
      <c r="Q681" s="153"/>
      <c r="R681" s="153"/>
      <c r="S681" s="153"/>
      <c r="T681" s="153"/>
      <c r="U681" s="153"/>
      <c r="V681" s="153"/>
      <c r="W681" s="153"/>
      <c r="X681" s="153"/>
      <c r="Y681" s="153"/>
      <c r="Z681" s="153"/>
    </row>
    <row r="682" ht="15.75" customHeight="1">
      <c r="A682" s="153"/>
      <c r="B682" s="153"/>
      <c r="C682" s="153"/>
      <c r="D682" s="153"/>
      <c r="E682" s="153"/>
      <c r="F682" s="153"/>
      <c r="G682" s="153"/>
      <c r="H682" s="153"/>
      <c r="I682" s="153"/>
      <c r="J682" s="153"/>
      <c r="K682" s="153"/>
      <c r="L682" s="153"/>
      <c r="M682" s="153"/>
      <c r="N682" s="153"/>
      <c r="O682" s="153"/>
      <c r="P682" s="153"/>
      <c r="Q682" s="153"/>
      <c r="R682" s="153"/>
      <c r="S682" s="153"/>
      <c r="T682" s="153"/>
      <c r="U682" s="153"/>
      <c r="V682" s="153"/>
      <c r="W682" s="153"/>
      <c r="X682" s="153"/>
      <c r="Y682" s="153"/>
      <c r="Z682" s="153"/>
    </row>
    <row r="683" ht="15.75" customHeight="1">
      <c r="A683" s="153"/>
      <c r="B683" s="153"/>
      <c r="C683" s="153"/>
      <c r="D683" s="153"/>
      <c r="E683" s="153"/>
      <c r="F683" s="153"/>
      <c r="G683" s="153"/>
      <c r="H683" s="153"/>
      <c r="I683" s="153"/>
      <c r="J683" s="153"/>
      <c r="K683" s="153"/>
      <c r="L683" s="153"/>
      <c r="M683" s="153"/>
      <c r="N683" s="153"/>
      <c r="O683" s="153"/>
      <c r="P683" s="153"/>
      <c r="Q683" s="153"/>
      <c r="R683" s="153"/>
      <c r="S683" s="153"/>
      <c r="T683" s="153"/>
      <c r="U683" s="153"/>
      <c r="V683" s="153"/>
      <c r="W683" s="153"/>
      <c r="X683" s="153"/>
      <c r="Y683" s="153"/>
      <c r="Z683" s="153"/>
    </row>
    <row r="684" ht="15.75" customHeight="1">
      <c r="A684" s="153"/>
      <c r="B684" s="153"/>
      <c r="C684" s="153"/>
      <c r="D684" s="153"/>
      <c r="E684" s="153"/>
      <c r="F684" s="153"/>
      <c r="G684" s="153"/>
      <c r="H684" s="153"/>
      <c r="I684" s="153"/>
      <c r="J684" s="153"/>
      <c r="K684" s="153"/>
      <c r="L684" s="153"/>
      <c r="M684" s="153"/>
      <c r="N684" s="153"/>
      <c r="O684" s="153"/>
      <c r="P684" s="153"/>
      <c r="Q684" s="153"/>
      <c r="R684" s="153"/>
      <c r="S684" s="153"/>
      <c r="T684" s="153"/>
      <c r="U684" s="153"/>
      <c r="V684" s="153"/>
      <c r="W684" s="153"/>
      <c r="X684" s="153"/>
      <c r="Y684" s="153"/>
      <c r="Z684" s="153"/>
    </row>
    <row r="685" ht="15.75" customHeight="1">
      <c r="A685" s="153"/>
      <c r="B685" s="153"/>
      <c r="C685" s="153"/>
      <c r="D685" s="153"/>
      <c r="E685" s="153"/>
      <c r="F685" s="153"/>
      <c r="G685" s="153"/>
      <c r="H685" s="153"/>
      <c r="I685" s="153"/>
      <c r="J685" s="153"/>
      <c r="K685" s="153"/>
      <c r="L685" s="153"/>
      <c r="M685" s="153"/>
      <c r="N685" s="153"/>
      <c r="O685" s="153"/>
      <c r="P685" s="153"/>
      <c r="Q685" s="153"/>
      <c r="R685" s="153"/>
      <c r="S685" s="153"/>
      <c r="T685" s="153"/>
      <c r="U685" s="153"/>
      <c r="V685" s="153"/>
      <c r="W685" s="153"/>
      <c r="X685" s="153"/>
      <c r="Y685" s="153"/>
      <c r="Z685" s="153"/>
    </row>
    <row r="686" ht="15.75" customHeight="1">
      <c r="A686" s="153"/>
      <c r="B686" s="153"/>
      <c r="C686" s="153"/>
      <c r="D686" s="153"/>
      <c r="E686" s="153"/>
      <c r="F686" s="153"/>
      <c r="G686" s="153"/>
      <c r="H686" s="153"/>
      <c r="I686" s="153"/>
      <c r="J686" s="153"/>
      <c r="K686" s="153"/>
      <c r="L686" s="153"/>
      <c r="M686" s="153"/>
      <c r="N686" s="153"/>
      <c r="O686" s="153"/>
      <c r="P686" s="153"/>
      <c r="Q686" s="153"/>
      <c r="R686" s="153"/>
      <c r="S686" s="153"/>
      <c r="T686" s="153"/>
      <c r="U686" s="153"/>
      <c r="V686" s="153"/>
      <c r="W686" s="153"/>
      <c r="X686" s="153"/>
      <c r="Y686" s="153"/>
      <c r="Z686" s="153"/>
    </row>
    <row r="687" ht="15.75" customHeight="1">
      <c r="A687" s="153"/>
      <c r="B687" s="153"/>
      <c r="C687" s="153"/>
      <c r="D687" s="153"/>
      <c r="E687" s="153"/>
      <c r="F687" s="153"/>
      <c r="G687" s="153"/>
      <c r="H687" s="153"/>
      <c r="I687" s="153"/>
      <c r="J687" s="153"/>
      <c r="K687" s="153"/>
      <c r="L687" s="153"/>
      <c r="M687" s="153"/>
      <c r="N687" s="153"/>
      <c r="O687" s="153"/>
      <c r="P687" s="153"/>
      <c r="Q687" s="153"/>
      <c r="R687" s="153"/>
      <c r="S687" s="153"/>
      <c r="T687" s="153"/>
      <c r="U687" s="153"/>
      <c r="V687" s="153"/>
      <c r="W687" s="153"/>
      <c r="X687" s="153"/>
      <c r="Y687" s="153"/>
      <c r="Z687" s="153"/>
    </row>
    <row r="688" ht="15.75" customHeight="1">
      <c r="A688" s="153"/>
      <c r="B688" s="153"/>
      <c r="C688" s="153"/>
      <c r="D688" s="153"/>
      <c r="E688" s="153"/>
      <c r="F688" s="153"/>
      <c r="G688" s="153"/>
      <c r="H688" s="153"/>
      <c r="I688" s="153"/>
      <c r="J688" s="153"/>
      <c r="K688" s="153"/>
      <c r="L688" s="153"/>
      <c r="M688" s="153"/>
      <c r="N688" s="153"/>
      <c r="O688" s="153"/>
      <c r="P688" s="153"/>
      <c r="Q688" s="153"/>
      <c r="R688" s="153"/>
      <c r="S688" s="153"/>
      <c r="T688" s="153"/>
      <c r="U688" s="153"/>
      <c r="V688" s="153"/>
      <c r="W688" s="153"/>
      <c r="X688" s="153"/>
      <c r="Y688" s="153"/>
      <c r="Z688" s="153"/>
    </row>
    <row r="689" ht="15.75" customHeight="1">
      <c r="A689" s="153"/>
      <c r="B689" s="153"/>
      <c r="C689" s="153"/>
      <c r="D689" s="153"/>
      <c r="E689" s="153"/>
      <c r="F689" s="153"/>
      <c r="G689" s="153"/>
      <c r="H689" s="153"/>
      <c r="I689" s="153"/>
      <c r="J689" s="153"/>
      <c r="K689" s="153"/>
      <c r="L689" s="153"/>
      <c r="M689" s="153"/>
      <c r="N689" s="153"/>
      <c r="O689" s="153"/>
      <c r="P689" s="153"/>
      <c r="Q689" s="153"/>
      <c r="R689" s="153"/>
      <c r="S689" s="153"/>
      <c r="T689" s="153"/>
      <c r="U689" s="153"/>
      <c r="V689" s="153"/>
      <c r="W689" s="153"/>
      <c r="X689" s="153"/>
      <c r="Y689" s="153"/>
      <c r="Z689" s="153"/>
    </row>
    <row r="690" ht="15.75" customHeight="1">
      <c r="A690" s="153"/>
      <c r="B690" s="153"/>
      <c r="C690" s="153"/>
      <c r="D690" s="153"/>
      <c r="E690" s="153"/>
      <c r="F690" s="153"/>
      <c r="G690" s="153"/>
      <c r="H690" s="153"/>
      <c r="I690" s="153"/>
      <c r="J690" s="153"/>
      <c r="K690" s="153"/>
      <c r="L690" s="153"/>
      <c r="M690" s="153"/>
      <c r="N690" s="153"/>
      <c r="O690" s="153"/>
      <c r="P690" s="153"/>
      <c r="Q690" s="153"/>
      <c r="R690" s="153"/>
      <c r="S690" s="153"/>
      <c r="T690" s="153"/>
      <c r="U690" s="153"/>
      <c r="V690" s="153"/>
      <c r="W690" s="153"/>
      <c r="X690" s="153"/>
      <c r="Y690" s="153"/>
      <c r="Z690" s="153"/>
    </row>
    <row r="691" ht="15.75" customHeight="1">
      <c r="A691" s="153"/>
      <c r="B691" s="153"/>
      <c r="C691" s="153"/>
      <c r="D691" s="153"/>
      <c r="E691" s="153"/>
      <c r="F691" s="153"/>
      <c r="G691" s="153"/>
      <c r="H691" s="153"/>
      <c r="I691" s="153"/>
      <c r="J691" s="153"/>
      <c r="K691" s="153"/>
      <c r="L691" s="153"/>
      <c r="M691" s="153"/>
      <c r="N691" s="153"/>
      <c r="O691" s="153"/>
      <c r="P691" s="153"/>
      <c r="Q691" s="153"/>
      <c r="R691" s="153"/>
      <c r="S691" s="153"/>
      <c r="T691" s="153"/>
      <c r="U691" s="153"/>
      <c r="V691" s="153"/>
      <c r="W691" s="153"/>
      <c r="X691" s="153"/>
      <c r="Y691" s="153"/>
      <c r="Z691" s="153"/>
    </row>
    <row r="692" ht="15.75" customHeight="1">
      <c r="A692" s="153"/>
      <c r="B692" s="153"/>
      <c r="C692" s="153"/>
      <c r="D692" s="153"/>
      <c r="E692" s="153"/>
      <c r="F692" s="153"/>
      <c r="G692" s="153"/>
      <c r="H692" s="153"/>
      <c r="I692" s="153"/>
      <c r="J692" s="153"/>
      <c r="K692" s="153"/>
      <c r="L692" s="153"/>
      <c r="M692" s="153"/>
      <c r="N692" s="153"/>
      <c r="O692" s="153"/>
      <c r="P692" s="153"/>
      <c r="Q692" s="153"/>
      <c r="R692" s="153"/>
      <c r="S692" s="153"/>
      <c r="T692" s="153"/>
      <c r="U692" s="153"/>
      <c r="V692" s="153"/>
      <c r="W692" s="153"/>
      <c r="X692" s="153"/>
      <c r="Y692" s="153"/>
      <c r="Z692" s="153"/>
    </row>
    <row r="693" ht="15.75" customHeight="1">
      <c r="A693" s="153"/>
      <c r="B693" s="153"/>
      <c r="C693" s="153"/>
      <c r="D693" s="153"/>
      <c r="E693" s="153"/>
      <c r="F693" s="153"/>
      <c r="G693" s="153"/>
      <c r="H693" s="153"/>
      <c r="I693" s="153"/>
      <c r="J693" s="153"/>
      <c r="K693" s="153"/>
      <c r="L693" s="153"/>
      <c r="M693" s="153"/>
      <c r="N693" s="153"/>
      <c r="O693" s="153"/>
      <c r="P693" s="153"/>
      <c r="Q693" s="153"/>
      <c r="R693" s="153"/>
      <c r="S693" s="153"/>
      <c r="T693" s="153"/>
      <c r="U693" s="153"/>
      <c r="V693" s="153"/>
      <c r="W693" s="153"/>
      <c r="X693" s="153"/>
      <c r="Y693" s="153"/>
      <c r="Z693" s="153"/>
    </row>
    <row r="694" ht="15.75" customHeight="1">
      <c r="A694" s="153"/>
      <c r="B694" s="153"/>
      <c r="C694" s="153"/>
      <c r="D694" s="153"/>
      <c r="E694" s="153"/>
      <c r="F694" s="153"/>
      <c r="G694" s="153"/>
      <c r="H694" s="153"/>
      <c r="I694" s="153"/>
      <c r="J694" s="153"/>
      <c r="K694" s="153"/>
      <c r="L694" s="153"/>
      <c r="M694" s="153"/>
      <c r="N694" s="153"/>
      <c r="O694" s="153"/>
      <c r="P694" s="153"/>
      <c r="Q694" s="153"/>
      <c r="R694" s="153"/>
      <c r="S694" s="153"/>
      <c r="T694" s="153"/>
      <c r="U694" s="153"/>
      <c r="V694" s="153"/>
      <c r="W694" s="153"/>
      <c r="X694" s="153"/>
      <c r="Y694" s="153"/>
      <c r="Z694" s="153"/>
    </row>
    <row r="695" ht="15.75" customHeight="1">
      <c r="A695" s="153"/>
      <c r="B695" s="153"/>
      <c r="C695" s="153"/>
      <c r="D695" s="153"/>
      <c r="E695" s="153"/>
      <c r="F695" s="153"/>
      <c r="G695" s="153"/>
      <c r="H695" s="153"/>
      <c r="I695" s="153"/>
      <c r="J695" s="153"/>
      <c r="K695" s="153"/>
      <c r="L695" s="153"/>
      <c r="M695" s="153"/>
      <c r="N695" s="153"/>
      <c r="O695" s="153"/>
      <c r="P695" s="153"/>
      <c r="Q695" s="153"/>
      <c r="R695" s="153"/>
      <c r="S695" s="153"/>
      <c r="T695" s="153"/>
      <c r="U695" s="153"/>
      <c r="V695" s="153"/>
      <c r="W695" s="153"/>
      <c r="X695" s="153"/>
      <c r="Y695" s="153"/>
      <c r="Z695" s="153"/>
    </row>
    <row r="696" ht="15.75" customHeight="1">
      <c r="A696" s="153"/>
      <c r="B696" s="153"/>
      <c r="C696" s="153"/>
      <c r="D696" s="153"/>
      <c r="E696" s="153"/>
      <c r="F696" s="153"/>
      <c r="G696" s="153"/>
      <c r="H696" s="153"/>
      <c r="I696" s="153"/>
      <c r="J696" s="153"/>
      <c r="K696" s="153"/>
      <c r="L696" s="153"/>
      <c r="M696" s="153"/>
      <c r="N696" s="153"/>
      <c r="O696" s="153"/>
      <c r="P696" s="153"/>
      <c r="Q696" s="153"/>
      <c r="R696" s="153"/>
      <c r="S696" s="153"/>
      <c r="T696" s="153"/>
      <c r="U696" s="153"/>
      <c r="V696" s="153"/>
      <c r="W696" s="153"/>
      <c r="X696" s="153"/>
      <c r="Y696" s="153"/>
      <c r="Z696" s="153"/>
    </row>
    <row r="697" ht="15.75" customHeight="1">
      <c r="A697" s="153"/>
      <c r="B697" s="153"/>
      <c r="C697" s="153"/>
      <c r="D697" s="153"/>
      <c r="E697" s="153"/>
      <c r="F697" s="153"/>
      <c r="G697" s="153"/>
      <c r="H697" s="153"/>
      <c r="I697" s="153"/>
      <c r="J697" s="153"/>
      <c r="K697" s="153"/>
      <c r="L697" s="153"/>
      <c r="M697" s="153"/>
      <c r="N697" s="153"/>
      <c r="O697" s="153"/>
      <c r="P697" s="153"/>
      <c r="Q697" s="153"/>
      <c r="R697" s="153"/>
      <c r="S697" s="153"/>
      <c r="T697" s="153"/>
      <c r="U697" s="153"/>
      <c r="V697" s="153"/>
      <c r="W697" s="153"/>
      <c r="X697" s="153"/>
      <c r="Y697" s="153"/>
      <c r="Z697" s="153"/>
    </row>
    <row r="698" ht="15.75" customHeight="1">
      <c r="A698" s="153"/>
      <c r="B698" s="153"/>
      <c r="C698" s="153"/>
      <c r="D698" s="153"/>
      <c r="E698" s="153"/>
      <c r="F698" s="153"/>
      <c r="G698" s="153"/>
      <c r="H698" s="153"/>
      <c r="I698" s="153"/>
      <c r="J698" s="153"/>
      <c r="K698" s="153"/>
      <c r="L698" s="153"/>
      <c r="M698" s="153"/>
      <c r="N698" s="153"/>
      <c r="O698" s="153"/>
      <c r="P698" s="153"/>
      <c r="Q698" s="153"/>
      <c r="R698" s="153"/>
      <c r="S698" s="153"/>
      <c r="T698" s="153"/>
      <c r="U698" s="153"/>
      <c r="V698" s="153"/>
      <c r="W698" s="153"/>
      <c r="X698" s="153"/>
      <c r="Y698" s="153"/>
      <c r="Z698" s="153"/>
    </row>
    <row r="699" ht="15.75" customHeight="1">
      <c r="A699" s="153"/>
      <c r="B699" s="153"/>
      <c r="C699" s="153"/>
      <c r="D699" s="153"/>
      <c r="E699" s="153"/>
      <c r="F699" s="153"/>
      <c r="G699" s="153"/>
      <c r="H699" s="153"/>
      <c r="I699" s="153"/>
      <c r="J699" s="153"/>
      <c r="K699" s="153"/>
      <c r="L699" s="153"/>
      <c r="M699" s="153"/>
      <c r="N699" s="153"/>
      <c r="O699" s="153"/>
      <c r="P699" s="153"/>
      <c r="Q699" s="153"/>
      <c r="R699" s="153"/>
      <c r="S699" s="153"/>
      <c r="T699" s="153"/>
      <c r="U699" s="153"/>
      <c r="V699" s="153"/>
      <c r="W699" s="153"/>
      <c r="X699" s="153"/>
      <c r="Y699" s="153"/>
      <c r="Z699" s="153"/>
    </row>
    <row r="700" ht="15.75" customHeight="1">
      <c r="A700" s="153"/>
      <c r="B700" s="153"/>
      <c r="C700" s="153"/>
      <c r="D700" s="153"/>
      <c r="E700" s="153"/>
      <c r="F700" s="153"/>
      <c r="G700" s="153"/>
      <c r="H700" s="153"/>
      <c r="I700" s="153"/>
      <c r="J700" s="153"/>
      <c r="K700" s="153"/>
      <c r="L700" s="153"/>
      <c r="M700" s="153"/>
      <c r="N700" s="153"/>
      <c r="O700" s="153"/>
      <c r="P700" s="153"/>
      <c r="Q700" s="153"/>
      <c r="R700" s="153"/>
      <c r="S700" s="153"/>
      <c r="T700" s="153"/>
      <c r="U700" s="153"/>
      <c r="V700" s="153"/>
      <c r="W700" s="153"/>
      <c r="X700" s="153"/>
      <c r="Y700" s="153"/>
      <c r="Z700" s="153"/>
    </row>
    <row r="701" ht="15.75" customHeight="1">
      <c r="A701" s="153"/>
      <c r="B701" s="153"/>
      <c r="C701" s="153"/>
      <c r="D701" s="153"/>
      <c r="E701" s="153"/>
      <c r="F701" s="153"/>
      <c r="G701" s="153"/>
      <c r="H701" s="153"/>
      <c r="I701" s="153"/>
      <c r="J701" s="153"/>
      <c r="K701" s="153"/>
      <c r="L701" s="153"/>
      <c r="M701" s="153"/>
      <c r="N701" s="153"/>
      <c r="O701" s="153"/>
      <c r="P701" s="153"/>
      <c r="Q701" s="153"/>
      <c r="R701" s="153"/>
      <c r="S701" s="153"/>
      <c r="T701" s="153"/>
      <c r="U701" s="153"/>
      <c r="V701" s="153"/>
      <c r="W701" s="153"/>
      <c r="X701" s="153"/>
      <c r="Y701" s="153"/>
      <c r="Z701" s="153"/>
    </row>
    <row r="702" ht="15.75" customHeight="1">
      <c r="A702" s="153"/>
      <c r="B702" s="153"/>
      <c r="C702" s="153"/>
      <c r="D702" s="153"/>
      <c r="E702" s="153"/>
      <c r="F702" s="153"/>
      <c r="G702" s="153"/>
      <c r="H702" s="153"/>
      <c r="I702" s="153"/>
      <c r="J702" s="153"/>
      <c r="K702" s="153"/>
      <c r="L702" s="153"/>
      <c r="M702" s="153"/>
      <c r="N702" s="153"/>
      <c r="O702" s="153"/>
      <c r="P702" s="153"/>
      <c r="Q702" s="153"/>
      <c r="R702" s="153"/>
      <c r="S702" s="153"/>
      <c r="T702" s="153"/>
      <c r="U702" s="153"/>
      <c r="V702" s="153"/>
      <c r="W702" s="153"/>
      <c r="X702" s="153"/>
      <c r="Y702" s="153"/>
      <c r="Z702" s="153"/>
    </row>
    <row r="703" ht="15.75" customHeight="1">
      <c r="A703" s="153"/>
      <c r="B703" s="153"/>
      <c r="C703" s="153"/>
      <c r="D703" s="153"/>
      <c r="E703" s="153"/>
      <c r="F703" s="153"/>
      <c r="G703" s="153"/>
      <c r="H703" s="153"/>
      <c r="I703" s="153"/>
      <c r="J703" s="153"/>
      <c r="K703" s="153"/>
      <c r="L703" s="153"/>
      <c r="M703" s="153"/>
      <c r="N703" s="153"/>
      <c r="O703" s="153"/>
      <c r="P703" s="153"/>
      <c r="Q703" s="153"/>
      <c r="R703" s="153"/>
      <c r="S703" s="153"/>
      <c r="T703" s="153"/>
      <c r="U703" s="153"/>
      <c r="V703" s="153"/>
      <c r="W703" s="153"/>
      <c r="X703" s="153"/>
      <c r="Y703" s="153"/>
      <c r="Z703" s="153"/>
    </row>
    <row r="704" ht="15.75" customHeight="1">
      <c r="A704" s="153"/>
      <c r="B704" s="153"/>
      <c r="C704" s="153"/>
      <c r="D704" s="153"/>
      <c r="E704" s="153"/>
      <c r="F704" s="153"/>
      <c r="G704" s="153"/>
      <c r="H704" s="153"/>
      <c r="I704" s="153"/>
      <c r="J704" s="153"/>
      <c r="K704" s="153"/>
      <c r="L704" s="153"/>
      <c r="M704" s="153"/>
      <c r="N704" s="153"/>
      <c r="O704" s="153"/>
      <c r="P704" s="153"/>
      <c r="Q704" s="153"/>
      <c r="R704" s="153"/>
      <c r="S704" s="153"/>
      <c r="T704" s="153"/>
      <c r="U704" s="153"/>
      <c r="V704" s="153"/>
      <c r="W704" s="153"/>
      <c r="X704" s="153"/>
      <c r="Y704" s="153"/>
      <c r="Z704" s="153"/>
    </row>
    <row r="705" ht="15.75" customHeight="1">
      <c r="A705" s="153"/>
      <c r="B705" s="153"/>
      <c r="C705" s="153"/>
      <c r="D705" s="153"/>
      <c r="E705" s="153"/>
      <c r="F705" s="153"/>
      <c r="G705" s="153"/>
      <c r="H705" s="153"/>
      <c r="I705" s="153"/>
      <c r="J705" s="153"/>
      <c r="K705" s="153"/>
      <c r="L705" s="153"/>
      <c r="M705" s="153"/>
      <c r="N705" s="153"/>
      <c r="O705" s="153"/>
      <c r="P705" s="153"/>
      <c r="Q705" s="153"/>
      <c r="R705" s="153"/>
      <c r="S705" s="153"/>
      <c r="T705" s="153"/>
      <c r="U705" s="153"/>
      <c r="V705" s="153"/>
      <c r="W705" s="153"/>
      <c r="X705" s="153"/>
      <c r="Y705" s="153"/>
      <c r="Z705" s="153"/>
    </row>
    <row r="706" ht="15.75" customHeight="1">
      <c r="A706" s="153"/>
      <c r="B706" s="153"/>
      <c r="C706" s="153"/>
      <c r="D706" s="153"/>
      <c r="E706" s="153"/>
      <c r="F706" s="153"/>
      <c r="G706" s="153"/>
      <c r="H706" s="153"/>
      <c r="I706" s="153"/>
      <c r="J706" s="153"/>
      <c r="K706" s="153"/>
      <c r="L706" s="153"/>
      <c r="M706" s="153"/>
      <c r="N706" s="153"/>
      <c r="O706" s="153"/>
      <c r="P706" s="153"/>
      <c r="Q706" s="153"/>
      <c r="R706" s="153"/>
      <c r="S706" s="153"/>
      <c r="T706" s="153"/>
      <c r="U706" s="153"/>
      <c r="V706" s="153"/>
      <c r="W706" s="153"/>
      <c r="X706" s="153"/>
      <c r="Y706" s="153"/>
      <c r="Z706" s="153"/>
    </row>
    <row r="707" ht="15.75" customHeight="1">
      <c r="A707" s="153"/>
      <c r="B707" s="153"/>
      <c r="C707" s="153"/>
      <c r="D707" s="153"/>
      <c r="E707" s="153"/>
      <c r="F707" s="153"/>
      <c r="G707" s="153"/>
      <c r="H707" s="153"/>
      <c r="I707" s="153"/>
      <c r="J707" s="153"/>
      <c r="K707" s="153"/>
      <c r="L707" s="153"/>
      <c r="M707" s="153"/>
      <c r="N707" s="153"/>
      <c r="O707" s="153"/>
      <c r="P707" s="153"/>
      <c r="Q707" s="153"/>
      <c r="R707" s="153"/>
      <c r="S707" s="153"/>
      <c r="T707" s="153"/>
      <c r="U707" s="153"/>
      <c r="V707" s="153"/>
      <c r="W707" s="153"/>
      <c r="X707" s="153"/>
      <c r="Y707" s="153"/>
      <c r="Z707" s="153"/>
    </row>
    <row r="708" ht="15.75" customHeight="1">
      <c r="A708" s="153"/>
      <c r="B708" s="153"/>
      <c r="C708" s="153"/>
      <c r="D708" s="153"/>
      <c r="E708" s="153"/>
      <c r="F708" s="153"/>
      <c r="G708" s="153"/>
      <c r="H708" s="153"/>
      <c r="I708" s="153"/>
      <c r="J708" s="153"/>
      <c r="K708" s="153"/>
      <c r="L708" s="153"/>
      <c r="M708" s="153"/>
      <c r="N708" s="153"/>
      <c r="O708" s="153"/>
      <c r="P708" s="153"/>
      <c r="Q708" s="153"/>
      <c r="R708" s="153"/>
      <c r="S708" s="153"/>
      <c r="T708" s="153"/>
      <c r="U708" s="153"/>
      <c r="V708" s="153"/>
      <c r="W708" s="153"/>
      <c r="X708" s="153"/>
      <c r="Y708" s="153"/>
      <c r="Z708" s="153"/>
    </row>
    <row r="709" ht="15.75" customHeight="1">
      <c r="A709" s="153"/>
      <c r="B709" s="153"/>
      <c r="C709" s="153"/>
      <c r="D709" s="153"/>
      <c r="E709" s="153"/>
      <c r="F709" s="153"/>
      <c r="G709" s="153"/>
      <c r="H709" s="153"/>
      <c r="I709" s="153"/>
      <c r="J709" s="153"/>
      <c r="K709" s="153"/>
      <c r="L709" s="153"/>
      <c r="M709" s="153"/>
      <c r="N709" s="153"/>
      <c r="O709" s="153"/>
      <c r="P709" s="153"/>
      <c r="Q709" s="153"/>
      <c r="R709" s="153"/>
      <c r="S709" s="153"/>
      <c r="T709" s="153"/>
      <c r="U709" s="153"/>
      <c r="V709" s="153"/>
      <c r="W709" s="153"/>
      <c r="X709" s="153"/>
      <c r="Y709" s="153"/>
      <c r="Z709" s="153"/>
    </row>
    <row r="710" ht="15.75" customHeight="1">
      <c r="A710" s="153"/>
      <c r="B710" s="153"/>
      <c r="C710" s="153"/>
      <c r="D710" s="153"/>
      <c r="E710" s="153"/>
      <c r="F710" s="153"/>
      <c r="G710" s="153"/>
      <c r="H710" s="153"/>
      <c r="I710" s="153"/>
      <c r="J710" s="153"/>
      <c r="K710" s="153"/>
      <c r="L710" s="153"/>
      <c r="M710" s="153"/>
      <c r="N710" s="153"/>
      <c r="O710" s="153"/>
      <c r="P710" s="153"/>
      <c r="Q710" s="153"/>
      <c r="R710" s="153"/>
      <c r="S710" s="153"/>
      <c r="T710" s="153"/>
      <c r="U710" s="153"/>
      <c r="V710" s="153"/>
      <c r="W710" s="153"/>
      <c r="X710" s="153"/>
      <c r="Y710" s="153"/>
      <c r="Z710" s="153"/>
    </row>
    <row r="711" ht="15.75" customHeight="1">
      <c r="A711" s="153"/>
      <c r="B711" s="153"/>
      <c r="C711" s="153"/>
      <c r="D711" s="153"/>
      <c r="E711" s="153"/>
      <c r="F711" s="153"/>
      <c r="G711" s="153"/>
      <c r="H711" s="153"/>
      <c r="I711" s="153"/>
      <c r="J711" s="153"/>
      <c r="K711" s="153"/>
      <c r="L711" s="153"/>
      <c r="M711" s="153"/>
      <c r="N711" s="153"/>
      <c r="O711" s="153"/>
      <c r="P711" s="153"/>
      <c r="Q711" s="153"/>
      <c r="R711" s="153"/>
      <c r="S711" s="153"/>
      <c r="T711" s="153"/>
      <c r="U711" s="153"/>
      <c r="V711" s="153"/>
      <c r="W711" s="153"/>
      <c r="X711" s="153"/>
      <c r="Y711" s="153"/>
      <c r="Z711" s="153"/>
    </row>
    <row r="712" ht="15.75" customHeight="1">
      <c r="A712" s="153"/>
      <c r="B712" s="153"/>
      <c r="C712" s="153"/>
      <c r="D712" s="153"/>
      <c r="E712" s="153"/>
      <c r="F712" s="153"/>
      <c r="G712" s="153"/>
      <c r="H712" s="153"/>
      <c r="I712" s="153"/>
      <c r="J712" s="153"/>
      <c r="K712" s="153"/>
      <c r="L712" s="153"/>
      <c r="M712" s="153"/>
      <c r="N712" s="153"/>
      <c r="O712" s="153"/>
      <c r="P712" s="153"/>
      <c r="Q712" s="153"/>
      <c r="R712" s="153"/>
      <c r="S712" s="153"/>
      <c r="T712" s="153"/>
      <c r="U712" s="153"/>
      <c r="V712" s="153"/>
      <c r="W712" s="153"/>
      <c r="X712" s="153"/>
      <c r="Y712" s="153"/>
      <c r="Z712" s="153"/>
    </row>
    <row r="713" ht="15.75" customHeight="1">
      <c r="A713" s="153"/>
      <c r="B713" s="153"/>
      <c r="C713" s="153"/>
      <c r="D713" s="153"/>
      <c r="E713" s="153"/>
      <c r="F713" s="153"/>
      <c r="G713" s="153"/>
      <c r="H713" s="153"/>
      <c r="I713" s="153"/>
      <c r="J713" s="153"/>
      <c r="K713" s="153"/>
      <c r="L713" s="153"/>
      <c r="M713" s="153"/>
      <c r="N713" s="153"/>
      <c r="O713" s="153"/>
      <c r="P713" s="153"/>
      <c r="Q713" s="153"/>
      <c r="R713" s="153"/>
      <c r="S713" s="153"/>
      <c r="T713" s="153"/>
      <c r="U713" s="153"/>
      <c r="V713" s="153"/>
      <c r="W713" s="153"/>
      <c r="X713" s="153"/>
      <c r="Y713" s="153"/>
      <c r="Z713" s="153"/>
    </row>
    <row r="714" ht="15.75" customHeight="1">
      <c r="A714" s="153"/>
      <c r="B714" s="153"/>
      <c r="C714" s="153"/>
      <c r="D714" s="153"/>
      <c r="E714" s="153"/>
      <c r="F714" s="153"/>
      <c r="G714" s="153"/>
      <c r="H714" s="153"/>
      <c r="I714" s="153"/>
      <c r="J714" s="153"/>
      <c r="K714" s="153"/>
      <c r="L714" s="153"/>
      <c r="M714" s="153"/>
      <c r="N714" s="153"/>
      <c r="O714" s="153"/>
      <c r="P714" s="153"/>
      <c r="Q714" s="153"/>
      <c r="R714" s="153"/>
      <c r="S714" s="153"/>
      <c r="T714" s="153"/>
      <c r="U714" s="153"/>
      <c r="V714" s="153"/>
      <c r="W714" s="153"/>
      <c r="X714" s="153"/>
      <c r="Y714" s="153"/>
      <c r="Z714" s="153"/>
    </row>
    <row r="715" ht="15.75" customHeight="1">
      <c r="A715" s="153"/>
      <c r="B715" s="153"/>
      <c r="C715" s="153"/>
      <c r="D715" s="153"/>
      <c r="E715" s="153"/>
      <c r="F715" s="153"/>
      <c r="G715" s="153"/>
      <c r="H715" s="153"/>
      <c r="I715" s="153"/>
      <c r="J715" s="153"/>
      <c r="K715" s="153"/>
      <c r="L715" s="153"/>
      <c r="M715" s="153"/>
      <c r="N715" s="153"/>
      <c r="O715" s="153"/>
      <c r="P715" s="153"/>
      <c r="Q715" s="153"/>
      <c r="R715" s="153"/>
      <c r="S715" s="153"/>
      <c r="T715" s="153"/>
      <c r="U715" s="153"/>
      <c r="V715" s="153"/>
      <c r="W715" s="153"/>
      <c r="X715" s="153"/>
      <c r="Y715" s="153"/>
      <c r="Z715" s="153"/>
    </row>
    <row r="716" ht="15.75" customHeight="1">
      <c r="A716" s="153"/>
      <c r="B716" s="153"/>
      <c r="C716" s="153"/>
      <c r="D716" s="153"/>
      <c r="E716" s="153"/>
      <c r="F716" s="153"/>
      <c r="G716" s="153"/>
      <c r="H716" s="153"/>
      <c r="I716" s="153"/>
      <c r="J716" s="153"/>
      <c r="K716" s="153"/>
      <c r="L716" s="153"/>
      <c r="M716" s="153"/>
      <c r="N716" s="153"/>
      <c r="O716" s="153"/>
      <c r="P716" s="153"/>
      <c r="Q716" s="153"/>
      <c r="R716" s="153"/>
      <c r="S716" s="153"/>
      <c r="T716" s="153"/>
      <c r="U716" s="153"/>
      <c r="V716" s="153"/>
      <c r="W716" s="153"/>
      <c r="X716" s="153"/>
      <c r="Y716" s="153"/>
      <c r="Z716" s="153"/>
    </row>
    <row r="717" ht="15.75" customHeight="1">
      <c r="A717" s="153"/>
      <c r="B717" s="153"/>
      <c r="C717" s="153"/>
      <c r="D717" s="153"/>
      <c r="E717" s="153"/>
      <c r="F717" s="153"/>
      <c r="G717" s="153"/>
      <c r="H717" s="153"/>
      <c r="I717" s="153"/>
      <c r="J717" s="153"/>
      <c r="K717" s="153"/>
      <c r="L717" s="153"/>
      <c r="M717" s="153"/>
      <c r="N717" s="153"/>
      <c r="O717" s="153"/>
      <c r="P717" s="153"/>
      <c r="Q717" s="153"/>
      <c r="R717" s="153"/>
      <c r="S717" s="153"/>
      <c r="T717" s="153"/>
      <c r="U717" s="153"/>
      <c r="V717" s="153"/>
      <c r="W717" s="153"/>
      <c r="X717" s="153"/>
      <c r="Y717" s="153"/>
      <c r="Z717" s="153"/>
    </row>
    <row r="718" ht="15.75" customHeight="1">
      <c r="A718" s="153"/>
      <c r="B718" s="153"/>
      <c r="C718" s="153"/>
      <c r="D718" s="153"/>
      <c r="E718" s="153"/>
      <c r="F718" s="153"/>
      <c r="G718" s="153"/>
      <c r="H718" s="153"/>
      <c r="I718" s="153"/>
      <c r="J718" s="153"/>
      <c r="K718" s="153"/>
      <c r="L718" s="153"/>
      <c r="M718" s="153"/>
      <c r="N718" s="153"/>
      <c r="O718" s="153"/>
      <c r="P718" s="153"/>
      <c r="Q718" s="153"/>
      <c r="R718" s="153"/>
      <c r="S718" s="153"/>
      <c r="T718" s="153"/>
      <c r="U718" s="153"/>
      <c r="V718" s="153"/>
      <c r="W718" s="153"/>
      <c r="X718" s="153"/>
      <c r="Y718" s="153"/>
      <c r="Z718" s="153"/>
    </row>
    <row r="719" ht="15.75" customHeight="1">
      <c r="A719" s="153"/>
      <c r="B719" s="153"/>
      <c r="C719" s="153"/>
      <c r="D719" s="153"/>
      <c r="E719" s="153"/>
      <c r="F719" s="153"/>
      <c r="G719" s="153"/>
      <c r="H719" s="153"/>
      <c r="I719" s="153"/>
      <c r="J719" s="153"/>
      <c r="K719" s="153"/>
      <c r="L719" s="153"/>
      <c r="M719" s="153"/>
      <c r="N719" s="153"/>
      <c r="O719" s="153"/>
      <c r="P719" s="153"/>
      <c r="Q719" s="153"/>
      <c r="R719" s="153"/>
      <c r="S719" s="153"/>
      <c r="T719" s="153"/>
      <c r="U719" s="153"/>
      <c r="V719" s="153"/>
      <c r="W719" s="153"/>
      <c r="X719" s="153"/>
      <c r="Y719" s="153"/>
      <c r="Z719" s="153"/>
    </row>
    <row r="720" ht="15.75" customHeight="1">
      <c r="A720" s="153"/>
      <c r="B720" s="153"/>
      <c r="C720" s="153"/>
      <c r="D720" s="153"/>
      <c r="E720" s="153"/>
      <c r="F720" s="153"/>
      <c r="G720" s="153"/>
      <c r="H720" s="153"/>
      <c r="I720" s="153"/>
      <c r="J720" s="153"/>
      <c r="K720" s="153"/>
      <c r="L720" s="153"/>
      <c r="M720" s="153"/>
      <c r="N720" s="153"/>
      <c r="O720" s="153"/>
      <c r="P720" s="153"/>
      <c r="Q720" s="153"/>
      <c r="R720" s="153"/>
      <c r="S720" s="153"/>
      <c r="T720" s="153"/>
      <c r="U720" s="153"/>
      <c r="V720" s="153"/>
      <c r="W720" s="153"/>
      <c r="X720" s="153"/>
      <c r="Y720" s="153"/>
      <c r="Z720" s="153"/>
    </row>
    <row r="721" ht="15.75" customHeight="1">
      <c r="A721" s="153"/>
      <c r="B721" s="153"/>
      <c r="C721" s="153"/>
      <c r="D721" s="153"/>
      <c r="E721" s="153"/>
      <c r="F721" s="153"/>
      <c r="G721" s="153"/>
      <c r="H721" s="153"/>
      <c r="I721" s="153"/>
      <c r="J721" s="153"/>
      <c r="K721" s="153"/>
      <c r="L721" s="153"/>
      <c r="M721" s="153"/>
      <c r="N721" s="153"/>
      <c r="O721" s="153"/>
      <c r="P721" s="153"/>
      <c r="Q721" s="153"/>
      <c r="R721" s="153"/>
      <c r="S721" s="153"/>
      <c r="T721" s="153"/>
      <c r="U721" s="153"/>
      <c r="V721" s="153"/>
      <c r="W721" s="153"/>
      <c r="X721" s="153"/>
      <c r="Y721" s="153"/>
      <c r="Z721" s="153"/>
    </row>
    <row r="722" ht="15.75" customHeight="1">
      <c r="A722" s="153"/>
      <c r="B722" s="153"/>
      <c r="C722" s="153"/>
      <c r="D722" s="153"/>
      <c r="E722" s="153"/>
      <c r="F722" s="153"/>
      <c r="G722" s="153"/>
      <c r="H722" s="153"/>
      <c r="I722" s="153"/>
      <c r="J722" s="153"/>
      <c r="K722" s="153"/>
      <c r="L722" s="153"/>
      <c r="M722" s="153"/>
      <c r="N722" s="153"/>
      <c r="O722" s="153"/>
      <c r="P722" s="153"/>
      <c r="Q722" s="153"/>
      <c r="R722" s="153"/>
      <c r="S722" s="153"/>
      <c r="T722" s="153"/>
      <c r="U722" s="153"/>
      <c r="V722" s="153"/>
      <c r="W722" s="153"/>
      <c r="X722" s="153"/>
      <c r="Y722" s="153"/>
      <c r="Z722" s="153"/>
    </row>
    <row r="723" ht="15.75" customHeight="1">
      <c r="A723" s="153"/>
      <c r="B723" s="153"/>
      <c r="C723" s="153"/>
      <c r="D723" s="153"/>
      <c r="E723" s="153"/>
      <c r="F723" s="153"/>
      <c r="G723" s="153"/>
      <c r="H723" s="153"/>
      <c r="I723" s="153"/>
      <c r="J723" s="153"/>
      <c r="K723" s="153"/>
      <c r="L723" s="153"/>
      <c r="M723" s="153"/>
      <c r="N723" s="153"/>
      <c r="O723" s="153"/>
      <c r="P723" s="153"/>
      <c r="Q723" s="153"/>
      <c r="R723" s="153"/>
      <c r="S723" s="153"/>
      <c r="T723" s="153"/>
      <c r="U723" s="153"/>
      <c r="V723" s="153"/>
      <c r="W723" s="153"/>
      <c r="X723" s="153"/>
      <c r="Y723" s="153"/>
      <c r="Z723" s="153"/>
    </row>
    <row r="724" ht="15.75" customHeight="1">
      <c r="A724" s="153"/>
      <c r="B724" s="153"/>
      <c r="C724" s="153"/>
      <c r="D724" s="153"/>
      <c r="E724" s="153"/>
      <c r="F724" s="153"/>
      <c r="G724" s="153"/>
      <c r="H724" s="153"/>
      <c r="I724" s="153"/>
      <c r="J724" s="153"/>
      <c r="K724" s="153"/>
      <c r="L724" s="153"/>
      <c r="M724" s="153"/>
      <c r="N724" s="153"/>
      <c r="O724" s="153"/>
      <c r="P724" s="153"/>
      <c r="Q724" s="153"/>
      <c r="R724" s="153"/>
      <c r="S724" s="153"/>
      <c r="T724" s="153"/>
      <c r="U724" s="153"/>
      <c r="V724" s="153"/>
      <c r="W724" s="153"/>
      <c r="X724" s="153"/>
      <c r="Y724" s="153"/>
      <c r="Z724" s="153"/>
    </row>
    <row r="725" ht="15.75" customHeight="1">
      <c r="A725" s="153"/>
      <c r="B725" s="153"/>
      <c r="C725" s="153"/>
      <c r="D725" s="153"/>
      <c r="E725" s="153"/>
      <c r="F725" s="153"/>
      <c r="G725" s="153"/>
      <c r="H725" s="153"/>
      <c r="I725" s="153"/>
      <c r="J725" s="153"/>
      <c r="K725" s="153"/>
      <c r="L725" s="153"/>
      <c r="M725" s="153"/>
      <c r="N725" s="153"/>
      <c r="O725" s="153"/>
      <c r="P725" s="153"/>
      <c r="Q725" s="153"/>
      <c r="R725" s="153"/>
      <c r="S725" s="153"/>
      <c r="T725" s="153"/>
      <c r="U725" s="153"/>
      <c r="V725" s="153"/>
      <c r="W725" s="153"/>
      <c r="X725" s="153"/>
      <c r="Y725" s="153"/>
      <c r="Z725" s="153"/>
    </row>
    <row r="726" ht="15.75" customHeight="1">
      <c r="A726" s="153"/>
      <c r="B726" s="153"/>
      <c r="C726" s="153"/>
      <c r="D726" s="153"/>
      <c r="E726" s="153"/>
      <c r="F726" s="153"/>
      <c r="G726" s="153"/>
      <c r="H726" s="153"/>
      <c r="I726" s="153"/>
      <c r="J726" s="153"/>
      <c r="K726" s="153"/>
      <c r="L726" s="153"/>
      <c r="M726" s="153"/>
      <c r="N726" s="153"/>
      <c r="O726" s="153"/>
      <c r="P726" s="153"/>
      <c r="Q726" s="153"/>
      <c r="R726" s="153"/>
      <c r="S726" s="153"/>
      <c r="T726" s="153"/>
      <c r="U726" s="153"/>
      <c r="V726" s="153"/>
      <c r="W726" s="153"/>
      <c r="X726" s="153"/>
      <c r="Y726" s="153"/>
      <c r="Z726" s="153"/>
    </row>
    <row r="727" ht="15.75" customHeight="1">
      <c r="A727" s="153"/>
      <c r="B727" s="153"/>
      <c r="C727" s="153"/>
      <c r="D727" s="153"/>
      <c r="E727" s="153"/>
      <c r="F727" s="153"/>
      <c r="G727" s="153"/>
      <c r="H727" s="153"/>
      <c r="I727" s="153"/>
      <c r="J727" s="153"/>
      <c r="K727" s="153"/>
      <c r="L727" s="153"/>
      <c r="M727" s="153"/>
      <c r="N727" s="153"/>
      <c r="O727" s="153"/>
      <c r="P727" s="153"/>
      <c r="Q727" s="153"/>
      <c r="R727" s="153"/>
      <c r="S727" s="153"/>
      <c r="T727" s="153"/>
      <c r="U727" s="153"/>
      <c r="V727" s="153"/>
      <c r="W727" s="153"/>
      <c r="X727" s="153"/>
      <c r="Y727" s="153"/>
      <c r="Z727" s="153"/>
    </row>
    <row r="728" ht="15.75" customHeight="1">
      <c r="A728" s="153"/>
      <c r="B728" s="153"/>
      <c r="C728" s="153"/>
      <c r="D728" s="153"/>
      <c r="E728" s="153"/>
      <c r="F728" s="153"/>
      <c r="G728" s="153"/>
      <c r="H728" s="153"/>
      <c r="I728" s="153"/>
      <c r="J728" s="153"/>
      <c r="K728" s="153"/>
      <c r="L728" s="153"/>
      <c r="M728" s="153"/>
      <c r="N728" s="153"/>
      <c r="O728" s="153"/>
      <c r="P728" s="153"/>
      <c r="Q728" s="153"/>
      <c r="R728" s="153"/>
      <c r="S728" s="153"/>
      <c r="T728" s="153"/>
      <c r="U728" s="153"/>
      <c r="V728" s="153"/>
      <c r="W728" s="153"/>
      <c r="X728" s="153"/>
      <c r="Y728" s="153"/>
      <c r="Z728" s="153"/>
    </row>
    <row r="729" ht="15.75" customHeight="1">
      <c r="A729" s="153"/>
      <c r="B729" s="153"/>
      <c r="C729" s="153"/>
      <c r="D729" s="153"/>
      <c r="E729" s="153"/>
      <c r="F729" s="153"/>
      <c r="G729" s="153"/>
      <c r="H729" s="153"/>
      <c r="I729" s="153"/>
      <c r="J729" s="153"/>
      <c r="K729" s="153"/>
      <c r="L729" s="153"/>
      <c r="M729" s="153"/>
      <c r="N729" s="153"/>
      <c r="O729" s="153"/>
      <c r="P729" s="153"/>
      <c r="Q729" s="153"/>
      <c r="R729" s="153"/>
      <c r="S729" s="153"/>
      <c r="T729" s="153"/>
      <c r="U729" s="153"/>
      <c r="V729" s="153"/>
      <c r="W729" s="153"/>
      <c r="X729" s="153"/>
      <c r="Y729" s="153"/>
      <c r="Z729" s="153"/>
    </row>
    <row r="730" ht="15.75" customHeight="1">
      <c r="A730" s="153"/>
      <c r="B730" s="153"/>
      <c r="C730" s="153"/>
      <c r="D730" s="153"/>
      <c r="E730" s="153"/>
      <c r="F730" s="153"/>
      <c r="G730" s="153"/>
      <c r="H730" s="153"/>
      <c r="I730" s="153"/>
      <c r="J730" s="153"/>
      <c r="K730" s="153"/>
      <c r="L730" s="153"/>
      <c r="M730" s="153"/>
      <c r="N730" s="153"/>
      <c r="O730" s="153"/>
      <c r="P730" s="153"/>
      <c r="Q730" s="153"/>
      <c r="R730" s="153"/>
      <c r="S730" s="153"/>
      <c r="T730" s="153"/>
      <c r="U730" s="153"/>
      <c r="V730" s="153"/>
      <c r="W730" s="153"/>
      <c r="X730" s="153"/>
      <c r="Y730" s="153"/>
      <c r="Z730" s="153"/>
    </row>
    <row r="731" ht="15.75" customHeight="1">
      <c r="A731" s="153"/>
      <c r="B731" s="153"/>
      <c r="C731" s="153"/>
      <c r="D731" s="153"/>
      <c r="E731" s="153"/>
      <c r="F731" s="153"/>
      <c r="G731" s="153"/>
      <c r="H731" s="153"/>
      <c r="I731" s="153"/>
      <c r="J731" s="153"/>
      <c r="K731" s="153"/>
      <c r="L731" s="153"/>
      <c r="M731" s="153"/>
      <c r="N731" s="153"/>
      <c r="O731" s="153"/>
      <c r="P731" s="153"/>
      <c r="Q731" s="153"/>
      <c r="R731" s="153"/>
      <c r="S731" s="153"/>
      <c r="T731" s="153"/>
      <c r="U731" s="153"/>
      <c r="V731" s="153"/>
      <c r="W731" s="153"/>
      <c r="X731" s="153"/>
      <c r="Y731" s="153"/>
      <c r="Z731" s="153"/>
    </row>
    <row r="732" ht="15.75" customHeight="1">
      <c r="A732" s="153"/>
      <c r="B732" s="153"/>
      <c r="C732" s="153"/>
      <c r="D732" s="153"/>
      <c r="E732" s="153"/>
      <c r="F732" s="153"/>
      <c r="G732" s="153"/>
      <c r="H732" s="153"/>
      <c r="I732" s="153"/>
      <c r="J732" s="153"/>
      <c r="K732" s="153"/>
      <c r="L732" s="153"/>
      <c r="M732" s="153"/>
      <c r="N732" s="153"/>
      <c r="O732" s="153"/>
      <c r="P732" s="153"/>
      <c r="Q732" s="153"/>
      <c r="R732" s="153"/>
      <c r="S732" s="153"/>
      <c r="T732" s="153"/>
      <c r="U732" s="153"/>
      <c r="V732" s="153"/>
      <c r="W732" s="153"/>
      <c r="X732" s="153"/>
      <c r="Y732" s="153"/>
      <c r="Z732" s="153"/>
    </row>
    <row r="733" ht="15.75" customHeight="1">
      <c r="A733" s="153"/>
      <c r="B733" s="153"/>
      <c r="C733" s="153"/>
      <c r="D733" s="153"/>
      <c r="E733" s="153"/>
      <c r="F733" s="153"/>
      <c r="G733" s="153"/>
      <c r="H733" s="153"/>
      <c r="I733" s="153"/>
      <c r="J733" s="153"/>
      <c r="K733" s="153"/>
      <c r="L733" s="153"/>
      <c r="M733" s="153"/>
      <c r="N733" s="153"/>
      <c r="O733" s="153"/>
      <c r="P733" s="153"/>
      <c r="Q733" s="153"/>
      <c r="R733" s="153"/>
      <c r="S733" s="153"/>
      <c r="T733" s="153"/>
      <c r="U733" s="153"/>
      <c r="V733" s="153"/>
      <c r="W733" s="153"/>
      <c r="X733" s="153"/>
      <c r="Y733" s="153"/>
      <c r="Z733" s="153"/>
    </row>
    <row r="734" ht="15.75" customHeight="1">
      <c r="A734" s="153"/>
      <c r="B734" s="153"/>
      <c r="C734" s="153"/>
      <c r="D734" s="153"/>
      <c r="E734" s="153"/>
      <c r="F734" s="153"/>
      <c r="G734" s="153"/>
      <c r="H734" s="153"/>
      <c r="I734" s="153"/>
      <c r="J734" s="153"/>
      <c r="K734" s="153"/>
      <c r="L734" s="153"/>
      <c r="M734" s="153"/>
      <c r="N734" s="153"/>
      <c r="O734" s="153"/>
      <c r="P734" s="153"/>
      <c r="Q734" s="153"/>
      <c r="R734" s="153"/>
      <c r="S734" s="153"/>
      <c r="T734" s="153"/>
      <c r="U734" s="153"/>
      <c r="V734" s="153"/>
      <c r="W734" s="153"/>
      <c r="X734" s="153"/>
      <c r="Y734" s="153"/>
      <c r="Z734" s="153"/>
    </row>
    <row r="735" ht="15.75" customHeight="1">
      <c r="A735" s="153"/>
      <c r="B735" s="153"/>
      <c r="C735" s="153"/>
      <c r="D735" s="153"/>
      <c r="E735" s="153"/>
      <c r="F735" s="153"/>
      <c r="G735" s="153"/>
      <c r="H735" s="153"/>
      <c r="I735" s="153"/>
      <c r="J735" s="153"/>
      <c r="K735" s="153"/>
      <c r="L735" s="153"/>
      <c r="M735" s="153"/>
      <c r="N735" s="153"/>
      <c r="O735" s="153"/>
      <c r="P735" s="153"/>
      <c r="Q735" s="153"/>
      <c r="R735" s="153"/>
      <c r="S735" s="153"/>
      <c r="T735" s="153"/>
      <c r="U735" s="153"/>
      <c r="V735" s="153"/>
      <c r="W735" s="153"/>
      <c r="X735" s="153"/>
      <c r="Y735" s="153"/>
      <c r="Z735" s="153"/>
    </row>
    <row r="736" ht="15.75" customHeight="1">
      <c r="A736" s="153"/>
      <c r="B736" s="153"/>
      <c r="C736" s="153"/>
      <c r="D736" s="153"/>
      <c r="E736" s="153"/>
      <c r="F736" s="153"/>
      <c r="G736" s="153"/>
      <c r="H736" s="153"/>
      <c r="I736" s="153"/>
      <c r="J736" s="153"/>
      <c r="K736" s="153"/>
      <c r="L736" s="153"/>
      <c r="M736" s="153"/>
      <c r="N736" s="153"/>
      <c r="O736" s="153"/>
      <c r="P736" s="153"/>
      <c r="Q736" s="153"/>
      <c r="R736" s="153"/>
      <c r="S736" s="153"/>
      <c r="T736" s="153"/>
      <c r="U736" s="153"/>
      <c r="V736" s="153"/>
      <c r="W736" s="153"/>
      <c r="X736" s="153"/>
      <c r="Y736" s="153"/>
      <c r="Z736" s="153"/>
    </row>
    <row r="737" ht="15.75" customHeight="1">
      <c r="A737" s="153"/>
      <c r="B737" s="153"/>
      <c r="C737" s="153"/>
      <c r="D737" s="153"/>
      <c r="E737" s="153"/>
      <c r="F737" s="153"/>
      <c r="G737" s="153"/>
      <c r="H737" s="153"/>
      <c r="I737" s="153"/>
      <c r="J737" s="153"/>
      <c r="K737" s="153"/>
      <c r="L737" s="153"/>
      <c r="M737" s="153"/>
      <c r="N737" s="153"/>
      <c r="O737" s="153"/>
      <c r="P737" s="153"/>
      <c r="Q737" s="153"/>
      <c r="R737" s="153"/>
      <c r="S737" s="153"/>
      <c r="T737" s="153"/>
      <c r="U737" s="153"/>
      <c r="V737" s="153"/>
      <c r="W737" s="153"/>
      <c r="X737" s="153"/>
      <c r="Y737" s="153"/>
      <c r="Z737" s="153"/>
    </row>
    <row r="738" ht="15.75" customHeight="1">
      <c r="A738" s="153"/>
      <c r="B738" s="153"/>
      <c r="C738" s="153"/>
      <c r="D738" s="153"/>
      <c r="E738" s="153"/>
      <c r="F738" s="153"/>
      <c r="G738" s="153"/>
      <c r="H738" s="153"/>
      <c r="I738" s="153"/>
      <c r="J738" s="153"/>
      <c r="K738" s="153"/>
      <c r="L738" s="153"/>
      <c r="M738" s="153"/>
      <c r="N738" s="153"/>
      <c r="O738" s="153"/>
      <c r="P738" s="153"/>
      <c r="Q738" s="153"/>
      <c r="R738" s="153"/>
      <c r="S738" s="153"/>
      <c r="T738" s="153"/>
      <c r="U738" s="153"/>
      <c r="V738" s="153"/>
      <c r="W738" s="153"/>
      <c r="X738" s="153"/>
      <c r="Y738" s="153"/>
      <c r="Z738" s="153"/>
    </row>
    <row r="739" ht="15.75" customHeight="1">
      <c r="A739" s="153"/>
      <c r="B739" s="153"/>
      <c r="C739" s="153"/>
      <c r="D739" s="153"/>
      <c r="E739" s="153"/>
      <c r="F739" s="153"/>
      <c r="G739" s="153"/>
      <c r="H739" s="153"/>
      <c r="I739" s="153"/>
      <c r="J739" s="153"/>
      <c r="K739" s="153"/>
      <c r="L739" s="153"/>
      <c r="M739" s="153"/>
      <c r="N739" s="153"/>
      <c r="O739" s="153"/>
      <c r="P739" s="153"/>
      <c r="Q739" s="153"/>
      <c r="R739" s="153"/>
      <c r="S739" s="153"/>
      <c r="T739" s="153"/>
      <c r="U739" s="153"/>
      <c r="V739" s="153"/>
      <c r="W739" s="153"/>
      <c r="X739" s="153"/>
      <c r="Y739" s="153"/>
      <c r="Z739" s="153"/>
    </row>
    <row r="740" ht="15.75" customHeight="1">
      <c r="A740" s="153"/>
      <c r="B740" s="153"/>
      <c r="C740" s="153"/>
      <c r="D740" s="153"/>
      <c r="E740" s="153"/>
      <c r="F740" s="153"/>
      <c r="G740" s="153"/>
      <c r="H740" s="153"/>
      <c r="I740" s="153"/>
      <c r="J740" s="153"/>
      <c r="K740" s="153"/>
      <c r="L740" s="153"/>
      <c r="M740" s="153"/>
      <c r="N740" s="153"/>
      <c r="O740" s="153"/>
      <c r="P740" s="153"/>
      <c r="Q740" s="153"/>
      <c r="R740" s="153"/>
      <c r="S740" s="153"/>
      <c r="T740" s="153"/>
      <c r="U740" s="153"/>
      <c r="V740" s="153"/>
      <c r="W740" s="153"/>
      <c r="X740" s="153"/>
      <c r="Y740" s="153"/>
      <c r="Z740" s="153"/>
    </row>
    <row r="741" ht="15.75" customHeight="1">
      <c r="A741" s="153"/>
      <c r="B741" s="153"/>
      <c r="C741" s="153"/>
      <c r="D741" s="153"/>
      <c r="E741" s="153"/>
      <c r="F741" s="153"/>
      <c r="G741" s="153"/>
      <c r="H741" s="153"/>
      <c r="I741" s="153"/>
      <c r="J741" s="153"/>
      <c r="K741" s="153"/>
      <c r="L741" s="153"/>
      <c r="M741" s="153"/>
      <c r="N741" s="153"/>
      <c r="O741" s="153"/>
      <c r="P741" s="153"/>
      <c r="Q741" s="153"/>
      <c r="R741" s="153"/>
      <c r="S741" s="153"/>
      <c r="T741" s="153"/>
      <c r="U741" s="153"/>
      <c r="V741" s="153"/>
      <c r="W741" s="153"/>
      <c r="X741" s="153"/>
      <c r="Y741" s="153"/>
      <c r="Z741" s="153"/>
    </row>
    <row r="742" ht="15.75" customHeight="1">
      <c r="A742" s="153"/>
      <c r="B742" s="153"/>
      <c r="C742" s="153"/>
      <c r="D742" s="153"/>
      <c r="E742" s="153"/>
      <c r="F742" s="153"/>
      <c r="G742" s="153"/>
      <c r="H742" s="153"/>
      <c r="I742" s="153"/>
      <c r="J742" s="153"/>
      <c r="K742" s="153"/>
      <c r="L742" s="153"/>
      <c r="M742" s="153"/>
      <c r="N742" s="153"/>
      <c r="O742" s="153"/>
      <c r="P742" s="153"/>
      <c r="Q742" s="153"/>
      <c r="R742" s="153"/>
      <c r="S742" s="153"/>
      <c r="T742" s="153"/>
      <c r="U742" s="153"/>
      <c r="V742" s="153"/>
      <c r="W742" s="153"/>
      <c r="X742" s="153"/>
      <c r="Y742" s="153"/>
      <c r="Z742" s="153"/>
    </row>
    <row r="743" ht="15.75" customHeight="1">
      <c r="A743" s="153"/>
      <c r="B743" s="153"/>
      <c r="C743" s="153"/>
      <c r="D743" s="153"/>
      <c r="E743" s="153"/>
      <c r="F743" s="153"/>
      <c r="G743" s="153"/>
      <c r="H743" s="153"/>
      <c r="I743" s="153"/>
      <c r="J743" s="153"/>
      <c r="K743" s="153"/>
      <c r="L743" s="153"/>
      <c r="M743" s="153"/>
      <c r="N743" s="153"/>
      <c r="O743" s="153"/>
      <c r="P743" s="153"/>
      <c r="Q743" s="153"/>
      <c r="R743" s="153"/>
      <c r="S743" s="153"/>
      <c r="T743" s="153"/>
      <c r="U743" s="153"/>
      <c r="V743" s="153"/>
      <c r="W743" s="153"/>
      <c r="X743" s="153"/>
      <c r="Y743" s="153"/>
      <c r="Z743" s="153"/>
    </row>
    <row r="744" ht="15.75" customHeight="1">
      <c r="A744" s="153"/>
      <c r="B744" s="153"/>
      <c r="C744" s="153"/>
      <c r="D744" s="153"/>
      <c r="E744" s="153"/>
      <c r="F744" s="153"/>
      <c r="G744" s="153"/>
      <c r="H744" s="153"/>
      <c r="I744" s="153"/>
      <c r="J744" s="153"/>
      <c r="K744" s="153"/>
      <c r="L744" s="153"/>
      <c r="M744" s="153"/>
      <c r="N744" s="153"/>
      <c r="O744" s="153"/>
      <c r="P744" s="153"/>
      <c r="Q744" s="153"/>
      <c r="R744" s="153"/>
      <c r="S744" s="153"/>
      <c r="T744" s="153"/>
      <c r="U744" s="153"/>
      <c r="V744" s="153"/>
      <c r="W744" s="153"/>
      <c r="X744" s="153"/>
      <c r="Y744" s="153"/>
      <c r="Z744" s="153"/>
    </row>
    <row r="745" ht="15.75" customHeight="1">
      <c r="A745" s="153"/>
      <c r="B745" s="153"/>
      <c r="C745" s="153"/>
      <c r="D745" s="153"/>
      <c r="E745" s="153"/>
      <c r="F745" s="153"/>
      <c r="G745" s="153"/>
      <c r="H745" s="153"/>
      <c r="I745" s="153"/>
      <c r="J745" s="153"/>
      <c r="K745" s="153"/>
      <c r="L745" s="153"/>
      <c r="M745" s="153"/>
      <c r="N745" s="153"/>
      <c r="O745" s="153"/>
      <c r="P745" s="153"/>
      <c r="Q745" s="153"/>
      <c r="R745" s="153"/>
      <c r="S745" s="153"/>
      <c r="T745" s="153"/>
      <c r="U745" s="153"/>
      <c r="V745" s="153"/>
      <c r="W745" s="153"/>
      <c r="X745" s="153"/>
      <c r="Y745" s="153"/>
      <c r="Z745" s="153"/>
    </row>
    <row r="746" ht="15.75" customHeight="1">
      <c r="A746" s="153"/>
      <c r="B746" s="153"/>
      <c r="C746" s="153"/>
      <c r="D746" s="153"/>
      <c r="E746" s="153"/>
      <c r="F746" s="153"/>
      <c r="G746" s="153"/>
      <c r="H746" s="153"/>
      <c r="I746" s="153"/>
      <c r="J746" s="153"/>
      <c r="K746" s="153"/>
      <c r="L746" s="153"/>
      <c r="M746" s="153"/>
      <c r="N746" s="153"/>
      <c r="O746" s="153"/>
      <c r="P746" s="153"/>
      <c r="Q746" s="153"/>
      <c r="R746" s="153"/>
      <c r="S746" s="153"/>
      <c r="T746" s="153"/>
      <c r="U746" s="153"/>
      <c r="V746" s="153"/>
      <c r="W746" s="153"/>
      <c r="X746" s="153"/>
      <c r="Y746" s="153"/>
      <c r="Z746" s="153"/>
    </row>
    <row r="747" ht="15.75" customHeight="1">
      <c r="A747" s="153"/>
      <c r="B747" s="153"/>
      <c r="C747" s="153"/>
      <c r="D747" s="153"/>
      <c r="E747" s="153"/>
      <c r="F747" s="153"/>
      <c r="G747" s="153"/>
      <c r="H747" s="153"/>
      <c r="I747" s="153"/>
      <c r="J747" s="153"/>
      <c r="K747" s="153"/>
      <c r="L747" s="153"/>
      <c r="M747" s="153"/>
      <c r="N747" s="153"/>
      <c r="O747" s="153"/>
      <c r="P747" s="153"/>
      <c r="Q747" s="153"/>
      <c r="R747" s="153"/>
      <c r="S747" s="153"/>
      <c r="T747" s="153"/>
      <c r="U747" s="153"/>
      <c r="V747" s="153"/>
      <c r="W747" s="153"/>
      <c r="X747" s="153"/>
      <c r="Y747" s="153"/>
      <c r="Z747" s="153"/>
    </row>
    <row r="748" ht="15.75" customHeight="1">
      <c r="A748" s="153"/>
      <c r="B748" s="153"/>
      <c r="C748" s="153"/>
      <c r="D748" s="153"/>
      <c r="E748" s="153"/>
      <c r="F748" s="153"/>
      <c r="G748" s="153"/>
      <c r="H748" s="153"/>
      <c r="I748" s="153"/>
      <c r="J748" s="153"/>
      <c r="K748" s="153"/>
      <c r="L748" s="153"/>
      <c r="M748" s="153"/>
      <c r="N748" s="153"/>
      <c r="O748" s="153"/>
      <c r="P748" s="153"/>
      <c r="Q748" s="153"/>
      <c r="R748" s="153"/>
      <c r="S748" s="153"/>
      <c r="T748" s="153"/>
      <c r="U748" s="153"/>
      <c r="V748" s="153"/>
      <c r="W748" s="153"/>
      <c r="X748" s="153"/>
      <c r="Y748" s="153"/>
      <c r="Z748" s="153"/>
    </row>
    <row r="749" ht="15.75" customHeight="1">
      <c r="A749" s="153"/>
      <c r="B749" s="153"/>
      <c r="C749" s="153"/>
      <c r="D749" s="153"/>
      <c r="E749" s="153"/>
      <c r="F749" s="153"/>
      <c r="G749" s="153"/>
      <c r="H749" s="153"/>
      <c r="I749" s="153"/>
      <c r="J749" s="153"/>
      <c r="K749" s="153"/>
      <c r="L749" s="153"/>
      <c r="M749" s="153"/>
      <c r="N749" s="153"/>
      <c r="O749" s="153"/>
      <c r="P749" s="153"/>
      <c r="Q749" s="153"/>
      <c r="R749" s="153"/>
      <c r="S749" s="153"/>
      <c r="T749" s="153"/>
      <c r="U749" s="153"/>
      <c r="V749" s="153"/>
      <c r="W749" s="153"/>
      <c r="X749" s="153"/>
      <c r="Y749" s="153"/>
      <c r="Z749" s="153"/>
    </row>
    <row r="750" ht="15.75" customHeight="1">
      <c r="A750" s="153"/>
      <c r="B750" s="153"/>
      <c r="C750" s="153"/>
      <c r="D750" s="153"/>
      <c r="E750" s="153"/>
      <c r="F750" s="153"/>
      <c r="G750" s="153"/>
      <c r="H750" s="153"/>
      <c r="I750" s="153"/>
      <c r="J750" s="153"/>
      <c r="K750" s="153"/>
      <c r="L750" s="153"/>
      <c r="M750" s="153"/>
      <c r="N750" s="153"/>
      <c r="O750" s="153"/>
      <c r="P750" s="153"/>
      <c r="Q750" s="153"/>
      <c r="R750" s="153"/>
      <c r="S750" s="153"/>
      <c r="T750" s="153"/>
      <c r="U750" s="153"/>
      <c r="V750" s="153"/>
      <c r="W750" s="153"/>
      <c r="X750" s="153"/>
      <c r="Y750" s="153"/>
      <c r="Z750" s="153"/>
    </row>
    <row r="751" ht="15.75" customHeight="1">
      <c r="A751" s="153"/>
      <c r="B751" s="153"/>
      <c r="C751" s="153"/>
      <c r="D751" s="153"/>
      <c r="E751" s="153"/>
      <c r="F751" s="153"/>
      <c r="G751" s="153"/>
      <c r="H751" s="153"/>
      <c r="I751" s="153"/>
      <c r="J751" s="153"/>
      <c r="K751" s="153"/>
      <c r="L751" s="153"/>
      <c r="M751" s="153"/>
      <c r="N751" s="153"/>
      <c r="O751" s="153"/>
      <c r="P751" s="153"/>
      <c r="Q751" s="153"/>
      <c r="R751" s="153"/>
      <c r="S751" s="153"/>
      <c r="T751" s="153"/>
      <c r="U751" s="153"/>
      <c r="V751" s="153"/>
      <c r="W751" s="153"/>
      <c r="X751" s="153"/>
      <c r="Y751" s="153"/>
      <c r="Z751" s="153"/>
    </row>
    <row r="752" ht="15.75" customHeight="1">
      <c r="A752" s="153"/>
      <c r="B752" s="153"/>
      <c r="C752" s="153"/>
      <c r="D752" s="153"/>
      <c r="E752" s="153"/>
      <c r="F752" s="153"/>
      <c r="G752" s="153"/>
      <c r="H752" s="153"/>
      <c r="I752" s="153"/>
      <c r="J752" s="153"/>
      <c r="K752" s="153"/>
      <c r="L752" s="153"/>
      <c r="M752" s="153"/>
      <c r="N752" s="153"/>
      <c r="O752" s="153"/>
      <c r="P752" s="153"/>
      <c r="Q752" s="153"/>
      <c r="R752" s="153"/>
      <c r="S752" s="153"/>
      <c r="T752" s="153"/>
      <c r="U752" s="153"/>
      <c r="V752" s="153"/>
      <c r="W752" s="153"/>
      <c r="X752" s="153"/>
      <c r="Y752" s="153"/>
      <c r="Z752" s="153"/>
    </row>
    <row r="753" ht="15.75" customHeight="1">
      <c r="A753" s="153"/>
      <c r="B753" s="153"/>
      <c r="C753" s="153"/>
      <c r="D753" s="153"/>
      <c r="E753" s="153"/>
      <c r="F753" s="153"/>
      <c r="G753" s="153"/>
      <c r="H753" s="153"/>
      <c r="I753" s="153"/>
      <c r="J753" s="153"/>
      <c r="K753" s="153"/>
      <c r="L753" s="153"/>
      <c r="M753" s="153"/>
      <c r="N753" s="153"/>
      <c r="O753" s="153"/>
      <c r="P753" s="153"/>
      <c r="Q753" s="153"/>
      <c r="R753" s="153"/>
      <c r="S753" s="153"/>
      <c r="T753" s="153"/>
      <c r="U753" s="153"/>
      <c r="V753" s="153"/>
      <c r="W753" s="153"/>
      <c r="X753" s="153"/>
      <c r="Y753" s="153"/>
      <c r="Z753" s="153"/>
    </row>
    <row r="754" ht="15.75" customHeight="1">
      <c r="A754" s="153"/>
      <c r="B754" s="153"/>
      <c r="C754" s="153"/>
      <c r="D754" s="153"/>
      <c r="E754" s="153"/>
      <c r="F754" s="153"/>
      <c r="G754" s="153"/>
      <c r="H754" s="153"/>
      <c r="I754" s="153"/>
      <c r="J754" s="153"/>
      <c r="K754" s="153"/>
      <c r="L754" s="153"/>
      <c r="M754" s="153"/>
      <c r="N754" s="153"/>
      <c r="O754" s="153"/>
      <c r="P754" s="153"/>
      <c r="Q754" s="153"/>
      <c r="R754" s="153"/>
      <c r="S754" s="153"/>
      <c r="T754" s="153"/>
      <c r="U754" s="153"/>
      <c r="V754" s="153"/>
      <c r="W754" s="153"/>
      <c r="X754" s="153"/>
      <c r="Y754" s="153"/>
      <c r="Z754" s="153"/>
    </row>
    <row r="755" ht="15.75" customHeight="1">
      <c r="A755" s="153"/>
      <c r="B755" s="153"/>
      <c r="C755" s="153"/>
      <c r="D755" s="153"/>
      <c r="E755" s="153"/>
      <c r="F755" s="153"/>
      <c r="G755" s="153"/>
      <c r="H755" s="153"/>
      <c r="I755" s="153"/>
      <c r="J755" s="153"/>
      <c r="K755" s="153"/>
      <c r="L755" s="153"/>
      <c r="M755" s="153"/>
      <c r="N755" s="153"/>
      <c r="O755" s="153"/>
      <c r="P755" s="153"/>
      <c r="Q755" s="153"/>
      <c r="R755" s="153"/>
      <c r="S755" s="153"/>
      <c r="T755" s="153"/>
      <c r="U755" s="153"/>
      <c r="V755" s="153"/>
      <c r="W755" s="153"/>
      <c r="X755" s="153"/>
      <c r="Y755" s="153"/>
      <c r="Z755" s="153"/>
    </row>
    <row r="756" ht="15.75" customHeight="1">
      <c r="A756" s="153"/>
      <c r="B756" s="153"/>
      <c r="C756" s="153"/>
      <c r="D756" s="153"/>
      <c r="E756" s="153"/>
      <c r="F756" s="153"/>
      <c r="G756" s="153"/>
      <c r="H756" s="153"/>
      <c r="I756" s="153"/>
      <c r="J756" s="153"/>
      <c r="K756" s="153"/>
      <c r="L756" s="153"/>
      <c r="M756" s="153"/>
      <c r="N756" s="153"/>
      <c r="O756" s="153"/>
      <c r="P756" s="153"/>
      <c r="Q756" s="153"/>
      <c r="R756" s="153"/>
      <c r="S756" s="153"/>
      <c r="T756" s="153"/>
      <c r="U756" s="153"/>
      <c r="V756" s="153"/>
      <c r="W756" s="153"/>
      <c r="X756" s="153"/>
      <c r="Y756" s="153"/>
      <c r="Z756" s="153"/>
    </row>
    <row r="757" ht="15.75" customHeight="1">
      <c r="A757" s="153"/>
      <c r="B757" s="153"/>
      <c r="C757" s="153"/>
      <c r="D757" s="153"/>
      <c r="E757" s="153"/>
      <c r="F757" s="153"/>
      <c r="G757" s="153"/>
      <c r="H757" s="153"/>
      <c r="I757" s="153"/>
      <c r="J757" s="153"/>
      <c r="K757" s="153"/>
      <c r="L757" s="153"/>
      <c r="M757" s="153"/>
      <c r="N757" s="153"/>
      <c r="O757" s="153"/>
      <c r="P757" s="153"/>
      <c r="Q757" s="153"/>
      <c r="R757" s="153"/>
      <c r="S757" s="153"/>
      <c r="T757" s="153"/>
      <c r="U757" s="153"/>
      <c r="V757" s="153"/>
      <c r="W757" s="153"/>
      <c r="X757" s="153"/>
      <c r="Y757" s="153"/>
      <c r="Z757" s="153"/>
    </row>
    <row r="758" ht="15.75" customHeight="1">
      <c r="A758" s="153"/>
      <c r="B758" s="153"/>
      <c r="C758" s="153"/>
      <c r="D758" s="153"/>
      <c r="E758" s="153"/>
      <c r="F758" s="153"/>
      <c r="G758" s="153"/>
      <c r="H758" s="153"/>
      <c r="I758" s="153"/>
      <c r="J758" s="153"/>
      <c r="K758" s="153"/>
      <c r="L758" s="153"/>
      <c r="M758" s="153"/>
      <c r="N758" s="153"/>
      <c r="O758" s="153"/>
      <c r="P758" s="153"/>
      <c r="Q758" s="153"/>
      <c r="R758" s="153"/>
      <c r="S758" s="153"/>
      <c r="T758" s="153"/>
      <c r="U758" s="153"/>
      <c r="V758" s="153"/>
      <c r="W758" s="153"/>
      <c r="X758" s="153"/>
      <c r="Y758" s="153"/>
      <c r="Z758" s="153"/>
    </row>
    <row r="759" ht="15.75" customHeight="1">
      <c r="A759" s="153"/>
      <c r="B759" s="153"/>
      <c r="C759" s="153"/>
      <c r="D759" s="153"/>
      <c r="E759" s="153"/>
      <c r="F759" s="153"/>
      <c r="G759" s="153"/>
      <c r="H759" s="153"/>
      <c r="I759" s="153"/>
      <c r="J759" s="153"/>
      <c r="K759" s="153"/>
      <c r="L759" s="153"/>
      <c r="M759" s="153"/>
      <c r="N759" s="153"/>
      <c r="O759" s="153"/>
      <c r="P759" s="153"/>
      <c r="Q759" s="153"/>
      <c r="R759" s="153"/>
      <c r="S759" s="153"/>
      <c r="T759" s="153"/>
      <c r="U759" s="153"/>
      <c r="V759" s="153"/>
      <c r="W759" s="153"/>
      <c r="X759" s="153"/>
      <c r="Y759" s="153"/>
      <c r="Z759" s="153"/>
    </row>
    <row r="760" ht="15.75" customHeight="1">
      <c r="A760" s="153"/>
      <c r="B760" s="153"/>
      <c r="C760" s="153"/>
      <c r="D760" s="153"/>
      <c r="E760" s="153"/>
      <c r="F760" s="153"/>
      <c r="G760" s="153"/>
      <c r="H760" s="153"/>
      <c r="I760" s="153"/>
      <c r="J760" s="153"/>
      <c r="K760" s="153"/>
      <c r="L760" s="153"/>
      <c r="M760" s="153"/>
      <c r="N760" s="153"/>
      <c r="O760" s="153"/>
      <c r="P760" s="153"/>
      <c r="Q760" s="153"/>
      <c r="R760" s="153"/>
      <c r="S760" s="153"/>
      <c r="T760" s="153"/>
      <c r="U760" s="153"/>
      <c r="V760" s="153"/>
      <c r="W760" s="153"/>
      <c r="X760" s="153"/>
      <c r="Y760" s="153"/>
      <c r="Z760" s="153"/>
    </row>
    <row r="761" ht="15.75" customHeight="1">
      <c r="A761" s="153"/>
      <c r="B761" s="153"/>
      <c r="C761" s="153"/>
      <c r="D761" s="153"/>
      <c r="E761" s="153"/>
      <c r="F761" s="153"/>
      <c r="G761" s="153"/>
      <c r="H761" s="153"/>
      <c r="I761" s="153"/>
      <c r="J761" s="153"/>
      <c r="K761" s="153"/>
      <c r="L761" s="153"/>
      <c r="M761" s="153"/>
      <c r="N761" s="153"/>
      <c r="O761" s="153"/>
      <c r="P761" s="153"/>
      <c r="Q761" s="153"/>
      <c r="R761" s="153"/>
      <c r="S761" s="153"/>
      <c r="T761" s="153"/>
      <c r="U761" s="153"/>
      <c r="V761" s="153"/>
      <c r="W761" s="153"/>
      <c r="X761" s="153"/>
      <c r="Y761" s="153"/>
      <c r="Z761" s="153"/>
    </row>
    <row r="762" ht="15.75" customHeight="1">
      <c r="A762" s="153"/>
      <c r="B762" s="153"/>
      <c r="C762" s="153"/>
      <c r="D762" s="153"/>
      <c r="E762" s="153"/>
      <c r="F762" s="153"/>
      <c r="G762" s="153"/>
      <c r="H762" s="153"/>
      <c r="I762" s="153"/>
      <c r="J762" s="153"/>
      <c r="K762" s="153"/>
      <c r="L762" s="153"/>
      <c r="M762" s="153"/>
      <c r="N762" s="153"/>
      <c r="O762" s="153"/>
      <c r="P762" s="153"/>
      <c r="Q762" s="153"/>
      <c r="R762" s="153"/>
      <c r="S762" s="153"/>
      <c r="T762" s="153"/>
      <c r="U762" s="153"/>
      <c r="V762" s="153"/>
      <c r="W762" s="153"/>
      <c r="X762" s="153"/>
      <c r="Y762" s="153"/>
      <c r="Z762" s="153"/>
    </row>
    <row r="763" ht="15.75" customHeight="1">
      <c r="A763" s="153"/>
      <c r="B763" s="153"/>
      <c r="C763" s="153"/>
      <c r="D763" s="153"/>
      <c r="E763" s="153"/>
      <c r="F763" s="153"/>
      <c r="G763" s="153"/>
      <c r="H763" s="153"/>
      <c r="I763" s="153"/>
      <c r="J763" s="153"/>
      <c r="K763" s="153"/>
      <c r="L763" s="153"/>
      <c r="M763" s="153"/>
      <c r="N763" s="153"/>
      <c r="O763" s="153"/>
      <c r="P763" s="153"/>
      <c r="Q763" s="153"/>
      <c r="R763" s="153"/>
      <c r="S763" s="153"/>
      <c r="T763" s="153"/>
      <c r="U763" s="153"/>
      <c r="V763" s="153"/>
      <c r="W763" s="153"/>
      <c r="X763" s="153"/>
      <c r="Y763" s="153"/>
      <c r="Z763" s="153"/>
    </row>
    <row r="764" ht="15.75" customHeight="1">
      <c r="A764" s="153"/>
      <c r="B764" s="153"/>
      <c r="C764" s="153"/>
      <c r="D764" s="153"/>
      <c r="E764" s="153"/>
      <c r="F764" s="153"/>
      <c r="G764" s="153"/>
      <c r="H764" s="153"/>
      <c r="I764" s="153"/>
      <c r="J764" s="153"/>
      <c r="K764" s="153"/>
      <c r="L764" s="153"/>
      <c r="M764" s="153"/>
      <c r="N764" s="153"/>
      <c r="O764" s="153"/>
      <c r="P764" s="153"/>
      <c r="Q764" s="153"/>
      <c r="R764" s="153"/>
      <c r="S764" s="153"/>
      <c r="T764" s="153"/>
      <c r="U764" s="153"/>
      <c r="V764" s="153"/>
      <c r="W764" s="153"/>
      <c r="X764" s="153"/>
      <c r="Y764" s="153"/>
      <c r="Z764" s="153"/>
    </row>
    <row r="765" ht="15.75" customHeight="1">
      <c r="A765" s="153"/>
      <c r="B765" s="153"/>
      <c r="C765" s="153"/>
      <c r="D765" s="153"/>
      <c r="E765" s="153"/>
      <c r="F765" s="153"/>
      <c r="G765" s="153"/>
      <c r="H765" s="153"/>
      <c r="I765" s="153"/>
      <c r="J765" s="153"/>
      <c r="K765" s="153"/>
      <c r="L765" s="153"/>
      <c r="M765" s="153"/>
      <c r="N765" s="153"/>
      <c r="O765" s="153"/>
      <c r="P765" s="153"/>
      <c r="Q765" s="153"/>
      <c r="R765" s="153"/>
      <c r="S765" s="153"/>
      <c r="T765" s="153"/>
      <c r="U765" s="153"/>
      <c r="V765" s="153"/>
      <c r="W765" s="153"/>
      <c r="X765" s="153"/>
      <c r="Y765" s="153"/>
      <c r="Z765" s="153"/>
    </row>
    <row r="766" ht="15.75" customHeight="1">
      <c r="A766" s="153"/>
      <c r="B766" s="153"/>
      <c r="C766" s="153"/>
      <c r="D766" s="153"/>
      <c r="E766" s="153"/>
      <c r="F766" s="153"/>
      <c r="G766" s="153"/>
      <c r="H766" s="153"/>
      <c r="I766" s="153"/>
      <c r="J766" s="153"/>
      <c r="K766" s="153"/>
      <c r="L766" s="153"/>
      <c r="M766" s="153"/>
      <c r="N766" s="153"/>
      <c r="O766" s="153"/>
      <c r="P766" s="153"/>
      <c r="Q766" s="153"/>
      <c r="R766" s="153"/>
      <c r="S766" s="153"/>
      <c r="T766" s="153"/>
      <c r="U766" s="153"/>
      <c r="V766" s="153"/>
      <c r="W766" s="153"/>
      <c r="X766" s="153"/>
      <c r="Y766" s="153"/>
      <c r="Z766" s="153"/>
    </row>
    <row r="767" ht="15.75" customHeight="1">
      <c r="A767" s="153"/>
      <c r="B767" s="153"/>
      <c r="C767" s="153"/>
      <c r="D767" s="153"/>
      <c r="E767" s="153"/>
      <c r="F767" s="153"/>
      <c r="G767" s="153"/>
      <c r="H767" s="153"/>
      <c r="I767" s="153"/>
      <c r="J767" s="153"/>
      <c r="K767" s="153"/>
      <c r="L767" s="153"/>
      <c r="M767" s="153"/>
      <c r="N767" s="153"/>
      <c r="O767" s="153"/>
      <c r="P767" s="153"/>
      <c r="Q767" s="153"/>
      <c r="R767" s="153"/>
      <c r="S767" s="153"/>
      <c r="T767" s="153"/>
      <c r="U767" s="153"/>
      <c r="V767" s="153"/>
      <c r="W767" s="153"/>
      <c r="X767" s="153"/>
      <c r="Y767" s="153"/>
      <c r="Z767" s="153"/>
    </row>
    <row r="768" ht="15.75" customHeight="1">
      <c r="A768" s="153"/>
      <c r="B768" s="153"/>
      <c r="C768" s="153"/>
      <c r="D768" s="153"/>
      <c r="E768" s="153"/>
      <c r="F768" s="153"/>
      <c r="G768" s="153"/>
      <c r="H768" s="153"/>
      <c r="I768" s="153"/>
      <c r="J768" s="153"/>
      <c r="K768" s="153"/>
      <c r="L768" s="153"/>
      <c r="M768" s="153"/>
      <c r="N768" s="153"/>
      <c r="O768" s="153"/>
      <c r="P768" s="153"/>
      <c r="Q768" s="153"/>
      <c r="R768" s="153"/>
      <c r="S768" s="153"/>
      <c r="T768" s="153"/>
      <c r="U768" s="153"/>
      <c r="V768" s="153"/>
      <c r="W768" s="153"/>
      <c r="X768" s="153"/>
      <c r="Y768" s="153"/>
      <c r="Z768" s="153"/>
    </row>
    <row r="769" ht="15.75" customHeight="1">
      <c r="A769" s="153"/>
      <c r="B769" s="153"/>
      <c r="C769" s="153"/>
      <c r="D769" s="153"/>
      <c r="E769" s="153"/>
      <c r="F769" s="153"/>
      <c r="G769" s="153"/>
      <c r="H769" s="153"/>
      <c r="I769" s="153"/>
      <c r="J769" s="153"/>
      <c r="K769" s="153"/>
      <c r="L769" s="153"/>
      <c r="M769" s="153"/>
      <c r="N769" s="153"/>
      <c r="O769" s="153"/>
      <c r="P769" s="153"/>
      <c r="Q769" s="153"/>
      <c r="R769" s="153"/>
      <c r="S769" s="153"/>
      <c r="T769" s="153"/>
      <c r="U769" s="153"/>
      <c r="V769" s="153"/>
      <c r="W769" s="153"/>
      <c r="X769" s="153"/>
      <c r="Y769" s="153"/>
      <c r="Z769" s="153"/>
    </row>
    <row r="770" ht="15.75" customHeight="1">
      <c r="A770" s="153"/>
      <c r="B770" s="153"/>
      <c r="C770" s="153"/>
      <c r="D770" s="153"/>
      <c r="E770" s="153"/>
      <c r="F770" s="153"/>
      <c r="G770" s="153"/>
      <c r="H770" s="153"/>
      <c r="I770" s="153"/>
      <c r="J770" s="153"/>
      <c r="K770" s="153"/>
      <c r="L770" s="153"/>
      <c r="M770" s="153"/>
      <c r="N770" s="153"/>
      <c r="O770" s="153"/>
      <c r="P770" s="153"/>
      <c r="Q770" s="153"/>
      <c r="R770" s="153"/>
      <c r="S770" s="153"/>
      <c r="T770" s="153"/>
      <c r="U770" s="153"/>
      <c r="V770" s="153"/>
      <c r="W770" s="153"/>
      <c r="X770" s="153"/>
      <c r="Y770" s="153"/>
      <c r="Z770" s="153"/>
    </row>
    <row r="771" ht="15.75" customHeight="1">
      <c r="A771" s="153"/>
      <c r="B771" s="153"/>
      <c r="C771" s="153"/>
      <c r="D771" s="153"/>
      <c r="E771" s="153"/>
      <c r="F771" s="153"/>
      <c r="G771" s="153"/>
      <c r="H771" s="153"/>
      <c r="I771" s="153"/>
      <c r="J771" s="153"/>
      <c r="K771" s="153"/>
      <c r="L771" s="153"/>
      <c r="M771" s="153"/>
      <c r="N771" s="153"/>
      <c r="O771" s="153"/>
      <c r="P771" s="153"/>
      <c r="Q771" s="153"/>
      <c r="R771" s="153"/>
      <c r="S771" s="153"/>
      <c r="T771" s="153"/>
      <c r="U771" s="153"/>
      <c r="V771" s="153"/>
      <c r="W771" s="153"/>
      <c r="X771" s="153"/>
      <c r="Y771" s="153"/>
      <c r="Z771" s="153"/>
    </row>
    <row r="772" ht="15.75" customHeight="1">
      <c r="A772" s="153"/>
      <c r="B772" s="153"/>
      <c r="C772" s="153"/>
      <c r="D772" s="153"/>
      <c r="E772" s="153"/>
      <c r="F772" s="153"/>
      <c r="G772" s="153"/>
      <c r="H772" s="153"/>
      <c r="I772" s="153"/>
      <c r="J772" s="153"/>
      <c r="K772" s="153"/>
      <c r="L772" s="153"/>
      <c r="M772" s="153"/>
      <c r="N772" s="153"/>
      <c r="O772" s="153"/>
      <c r="P772" s="153"/>
      <c r="Q772" s="153"/>
      <c r="R772" s="153"/>
      <c r="S772" s="153"/>
      <c r="T772" s="153"/>
      <c r="U772" s="153"/>
      <c r="V772" s="153"/>
      <c r="W772" s="153"/>
      <c r="X772" s="153"/>
      <c r="Y772" s="153"/>
      <c r="Z772" s="153"/>
    </row>
    <row r="773" ht="15.75" customHeight="1">
      <c r="A773" s="153"/>
      <c r="B773" s="153"/>
      <c r="C773" s="153"/>
      <c r="D773" s="153"/>
      <c r="E773" s="153"/>
      <c r="F773" s="153"/>
      <c r="G773" s="153"/>
      <c r="H773" s="153"/>
      <c r="I773" s="153"/>
      <c r="J773" s="153"/>
      <c r="K773" s="153"/>
      <c r="L773" s="153"/>
      <c r="M773" s="153"/>
      <c r="N773" s="153"/>
      <c r="O773" s="153"/>
      <c r="P773" s="153"/>
      <c r="Q773" s="153"/>
      <c r="R773" s="153"/>
      <c r="S773" s="153"/>
      <c r="T773" s="153"/>
      <c r="U773" s="153"/>
      <c r="V773" s="153"/>
      <c r="W773" s="153"/>
      <c r="X773" s="153"/>
      <c r="Y773" s="153"/>
      <c r="Z773" s="153"/>
    </row>
    <row r="774" ht="15.75" customHeight="1">
      <c r="A774" s="153"/>
      <c r="B774" s="153"/>
      <c r="C774" s="153"/>
      <c r="D774" s="153"/>
      <c r="E774" s="153"/>
      <c r="F774" s="153"/>
      <c r="G774" s="153"/>
      <c r="H774" s="153"/>
      <c r="I774" s="153"/>
      <c r="J774" s="153"/>
      <c r="K774" s="153"/>
      <c r="L774" s="153"/>
      <c r="M774" s="153"/>
      <c r="N774" s="153"/>
      <c r="O774" s="153"/>
      <c r="P774" s="153"/>
      <c r="Q774" s="153"/>
      <c r="R774" s="153"/>
      <c r="S774" s="153"/>
      <c r="T774" s="153"/>
      <c r="U774" s="153"/>
      <c r="V774" s="153"/>
      <c r="W774" s="153"/>
      <c r="X774" s="153"/>
      <c r="Y774" s="153"/>
      <c r="Z774" s="153"/>
    </row>
    <row r="775" ht="15.75" customHeight="1">
      <c r="A775" s="153"/>
      <c r="B775" s="153"/>
      <c r="C775" s="153"/>
      <c r="D775" s="153"/>
      <c r="E775" s="153"/>
      <c r="F775" s="153"/>
      <c r="G775" s="153"/>
      <c r="H775" s="153"/>
      <c r="I775" s="153"/>
      <c r="J775" s="153"/>
      <c r="K775" s="153"/>
      <c r="L775" s="153"/>
      <c r="M775" s="153"/>
      <c r="N775" s="153"/>
      <c r="O775" s="153"/>
      <c r="P775" s="153"/>
      <c r="Q775" s="153"/>
      <c r="R775" s="153"/>
      <c r="S775" s="153"/>
      <c r="T775" s="153"/>
      <c r="U775" s="153"/>
      <c r="V775" s="153"/>
      <c r="W775" s="153"/>
      <c r="X775" s="153"/>
      <c r="Y775" s="153"/>
      <c r="Z775" s="153"/>
    </row>
    <row r="776" ht="15.75" customHeight="1">
      <c r="A776" s="153"/>
      <c r="B776" s="153"/>
      <c r="C776" s="153"/>
      <c r="D776" s="153"/>
      <c r="E776" s="153"/>
      <c r="F776" s="153"/>
      <c r="G776" s="153"/>
      <c r="H776" s="153"/>
      <c r="I776" s="153"/>
      <c r="J776" s="153"/>
      <c r="K776" s="153"/>
      <c r="L776" s="153"/>
      <c r="M776" s="153"/>
      <c r="N776" s="153"/>
      <c r="O776" s="153"/>
      <c r="P776" s="153"/>
      <c r="Q776" s="153"/>
      <c r="R776" s="153"/>
      <c r="S776" s="153"/>
      <c r="T776" s="153"/>
      <c r="U776" s="153"/>
      <c r="V776" s="153"/>
      <c r="W776" s="153"/>
      <c r="X776" s="153"/>
      <c r="Y776" s="153"/>
      <c r="Z776" s="153"/>
    </row>
    <row r="777" ht="15.75" customHeight="1">
      <c r="A777" s="153"/>
      <c r="B777" s="153"/>
      <c r="C777" s="153"/>
      <c r="D777" s="153"/>
      <c r="E777" s="153"/>
      <c r="F777" s="153"/>
      <c r="G777" s="153"/>
      <c r="H777" s="153"/>
      <c r="I777" s="153"/>
      <c r="J777" s="153"/>
      <c r="K777" s="153"/>
      <c r="L777" s="153"/>
      <c r="M777" s="153"/>
      <c r="N777" s="153"/>
      <c r="O777" s="153"/>
      <c r="P777" s="153"/>
      <c r="Q777" s="153"/>
      <c r="R777" s="153"/>
      <c r="S777" s="153"/>
      <c r="T777" s="153"/>
      <c r="U777" s="153"/>
      <c r="V777" s="153"/>
      <c r="W777" s="153"/>
      <c r="X777" s="153"/>
      <c r="Y777" s="153"/>
      <c r="Z777" s="153"/>
    </row>
    <row r="778" ht="15.75" customHeight="1">
      <c r="A778" s="153"/>
      <c r="B778" s="153"/>
      <c r="C778" s="153"/>
      <c r="D778" s="153"/>
      <c r="E778" s="153"/>
      <c r="F778" s="153"/>
      <c r="G778" s="153"/>
      <c r="H778" s="153"/>
      <c r="I778" s="153"/>
      <c r="J778" s="153"/>
      <c r="K778" s="153"/>
      <c r="L778" s="153"/>
      <c r="M778" s="153"/>
      <c r="N778" s="153"/>
      <c r="O778" s="153"/>
      <c r="P778" s="153"/>
      <c r="Q778" s="153"/>
      <c r="R778" s="153"/>
      <c r="S778" s="153"/>
      <c r="T778" s="153"/>
      <c r="U778" s="153"/>
      <c r="V778" s="153"/>
      <c r="W778" s="153"/>
      <c r="X778" s="153"/>
      <c r="Y778" s="153"/>
      <c r="Z778" s="153"/>
    </row>
    <row r="779" ht="15.75" customHeight="1">
      <c r="A779" s="153"/>
      <c r="B779" s="153"/>
      <c r="C779" s="153"/>
      <c r="D779" s="153"/>
      <c r="E779" s="153"/>
      <c r="F779" s="153"/>
      <c r="G779" s="153"/>
      <c r="H779" s="153"/>
      <c r="I779" s="153"/>
      <c r="J779" s="153"/>
      <c r="K779" s="153"/>
      <c r="L779" s="153"/>
      <c r="M779" s="153"/>
      <c r="N779" s="153"/>
      <c r="O779" s="153"/>
      <c r="P779" s="153"/>
      <c r="Q779" s="153"/>
      <c r="R779" s="153"/>
      <c r="S779" s="153"/>
      <c r="T779" s="153"/>
      <c r="U779" s="153"/>
      <c r="V779" s="153"/>
      <c r="W779" s="153"/>
      <c r="X779" s="153"/>
      <c r="Y779" s="153"/>
      <c r="Z779" s="153"/>
    </row>
    <row r="780" ht="15.75" customHeight="1">
      <c r="A780" s="153"/>
      <c r="B780" s="153"/>
      <c r="C780" s="153"/>
      <c r="D780" s="153"/>
      <c r="E780" s="153"/>
      <c r="F780" s="153"/>
      <c r="G780" s="153"/>
      <c r="H780" s="153"/>
      <c r="I780" s="153"/>
      <c r="J780" s="153"/>
      <c r="K780" s="153"/>
      <c r="L780" s="153"/>
      <c r="M780" s="153"/>
      <c r="N780" s="153"/>
      <c r="O780" s="153"/>
      <c r="P780" s="153"/>
      <c r="Q780" s="153"/>
      <c r="R780" s="153"/>
      <c r="S780" s="153"/>
      <c r="T780" s="153"/>
      <c r="U780" s="153"/>
      <c r="V780" s="153"/>
      <c r="W780" s="153"/>
      <c r="X780" s="153"/>
      <c r="Y780" s="153"/>
      <c r="Z780" s="153"/>
    </row>
    <row r="781" ht="15.75" customHeight="1">
      <c r="A781" s="153"/>
      <c r="B781" s="153"/>
      <c r="C781" s="153"/>
      <c r="D781" s="153"/>
      <c r="E781" s="153"/>
      <c r="F781" s="153"/>
      <c r="G781" s="153"/>
      <c r="H781" s="153"/>
      <c r="I781" s="153"/>
      <c r="J781" s="153"/>
      <c r="K781" s="153"/>
      <c r="L781" s="153"/>
      <c r="M781" s="153"/>
      <c r="N781" s="153"/>
      <c r="O781" s="153"/>
      <c r="P781" s="153"/>
      <c r="Q781" s="153"/>
      <c r="R781" s="153"/>
      <c r="S781" s="153"/>
      <c r="T781" s="153"/>
      <c r="U781" s="153"/>
      <c r="V781" s="153"/>
      <c r="W781" s="153"/>
      <c r="X781" s="153"/>
      <c r="Y781" s="153"/>
      <c r="Z781" s="153"/>
    </row>
    <row r="782" ht="15.75" customHeight="1">
      <c r="A782" s="153"/>
      <c r="B782" s="153"/>
      <c r="C782" s="153"/>
      <c r="D782" s="153"/>
      <c r="E782" s="153"/>
      <c r="F782" s="153"/>
      <c r="G782" s="153"/>
      <c r="H782" s="153"/>
      <c r="I782" s="153"/>
      <c r="J782" s="153"/>
      <c r="K782" s="153"/>
      <c r="L782" s="153"/>
      <c r="M782" s="153"/>
      <c r="N782" s="153"/>
      <c r="O782" s="153"/>
      <c r="P782" s="153"/>
      <c r="Q782" s="153"/>
      <c r="R782" s="153"/>
      <c r="S782" s="153"/>
      <c r="T782" s="153"/>
      <c r="U782" s="153"/>
      <c r="V782" s="153"/>
      <c r="W782" s="153"/>
      <c r="X782" s="153"/>
      <c r="Y782" s="153"/>
      <c r="Z782" s="153"/>
    </row>
    <row r="783" ht="15.75" customHeight="1">
      <c r="A783" s="153"/>
      <c r="B783" s="153"/>
      <c r="C783" s="153"/>
      <c r="D783" s="153"/>
      <c r="E783" s="153"/>
      <c r="F783" s="153"/>
      <c r="G783" s="153"/>
      <c r="H783" s="153"/>
      <c r="I783" s="153"/>
      <c r="J783" s="153"/>
      <c r="K783" s="153"/>
      <c r="L783" s="153"/>
      <c r="M783" s="153"/>
      <c r="N783" s="153"/>
      <c r="O783" s="153"/>
      <c r="P783" s="153"/>
      <c r="Q783" s="153"/>
      <c r="R783" s="153"/>
      <c r="S783" s="153"/>
      <c r="T783" s="153"/>
      <c r="U783" s="153"/>
      <c r="V783" s="153"/>
      <c r="W783" s="153"/>
      <c r="X783" s="153"/>
      <c r="Y783" s="153"/>
      <c r="Z783" s="153"/>
    </row>
    <row r="784" ht="15.75" customHeight="1">
      <c r="A784" s="153"/>
      <c r="B784" s="153"/>
      <c r="C784" s="153"/>
      <c r="D784" s="153"/>
      <c r="E784" s="153"/>
      <c r="F784" s="153"/>
      <c r="G784" s="153"/>
      <c r="H784" s="153"/>
      <c r="I784" s="153"/>
      <c r="J784" s="153"/>
      <c r="K784" s="153"/>
      <c r="L784" s="153"/>
      <c r="M784" s="153"/>
      <c r="N784" s="153"/>
      <c r="O784" s="153"/>
      <c r="P784" s="153"/>
      <c r="Q784" s="153"/>
      <c r="R784" s="153"/>
      <c r="S784" s="153"/>
      <c r="T784" s="153"/>
      <c r="U784" s="153"/>
      <c r="V784" s="153"/>
      <c r="W784" s="153"/>
      <c r="X784" s="153"/>
      <c r="Y784" s="153"/>
      <c r="Z784" s="153"/>
    </row>
    <row r="785" ht="15.75" customHeight="1">
      <c r="A785" s="153"/>
      <c r="B785" s="153"/>
      <c r="C785" s="153"/>
      <c r="D785" s="153"/>
      <c r="E785" s="153"/>
      <c r="F785" s="153"/>
      <c r="G785" s="153"/>
      <c r="H785" s="153"/>
      <c r="I785" s="153"/>
      <c r="J785" s="153"/>
      <c r="K785" s="153"/>
      <c r="L785" s="153"/>
      <c r="M785" s="153"/>
      <c r="N785" s="153"/>
      <c r="O785" s="153"/>
      <c r="P785" s="153"/>
      <c r="Q785" s="153"/>
      <c r="R785" s="153"/>
      <c r="S785" s="153"/>
      <c r="T785" s="153"/>
      <c r="U785" s="153"/>
      <c r="V785" s="153"/>
      <c r="W785" s="153"/>
      <c r="X785" s="153"/>
      <c r="Y785" s="153"/>
      <c r="Z785" s="153"/>
    </row>
    <row r="786" ht="15.75" customHeight="1">
      <c r="A786" s="153"/>
      <c r="B786" s="153"/>
      <c r="C786" s="153"/>
      <c r="D786" s="153"/>
      <c r="E786" s="153"/>
      <c r="F786" s="153"/>
      <c r="G786" s="153"/>
      <c r="H786" s="153"/>
      <c r="I786" s="153"/>
      <c r="J786" s="153"/>
      <c r="K786" s="153"/>
      <c r="L786" s="153"/>
      <c r="M786" s="153"/>
      <c r="N786" s="153"/>
      <c r="O786" s="153"/>
      <c r="P786" s="153"/>
      <c r="Q786" s="153"/>
      <c r="R786" s="153"/>
      <c r="S786" s="153"/>
      <c r="T786" s="153"/>
      <c r="U786" s="153"/>
      <c r="V786" s="153"/>
      <c r="W786" s="153"/>
      <c r="X786" s="153"/>
      <c r="Y786" s="153"/>
      <c r="Z786" s="153"/>
    </row>
    <row r="787" ht="15.75" customHeight="1">
      <c r="A787" s="153"/>
      <c r="B787" s="153"/>
      <c r="C787" s="153"/>
      <c r="D787" s="153"/>
      <c r="E787" s="153"/>
      <c r="F787" s="153"/>
      <c r="G787" s="153"/>
      <c r="H787" s="153"/>
      <c r="I787" s="153"/>
      <c r="J787" s="153"/>
      <c r="K787" s="153"/>
      <c r="L787" s="153"/>
      <c r="M787" s="153"/>
      <c r="N787" s="153"/>
      <c r="O787" s="153"/>
      <c r="P787" s="153"/>
      <c r="Q787" s="153"/>
      <c r="R787" s="153"/>
      <c r="S787" s="153"/>
      <c r="T787" s="153"/>
      <c r="U787" s="153"/>
      <c r="V787" s="153"/>
      <c r="W787" s="153"/>
      <c r="X787" s="153"/>
      <c r="Y787" s="153"/>
      <c r="Z787" s="153"/>
    </row>
    <row r="788" ht="15.75" customHeight="1">
      <c r="A788" s="153"/>
      <c r="B788" s="153"/>
      <c r="C788" s="153"/>
      <c r="D788" s="153"/>
      <c r="E788" s="153"/>
      <c r="F788" s="153"/>
      <c r="G788" s="153"/>
      <c r="H788" s="153"/>
      <c r="I788" s="153"/>
      <c r="J788" s="153"/>
      <c r="K788" s="153"/>
      <c r="L788" s="153"/>
      <c r="M788" s="153"/>
      <c r="N788" s="153"/>
      <c r="O788" s="153"/>
      <c r="P788" s="153"/>
      <c r="Q788" s="153"/>
      <c r="R788" s="153"/>
      <c r="S788" s="153"/>
      <c r="T788" s="153"/>
      <c r="U788" s="153"/>
      <c r="V788" s="153"/>
      <c r="W788" s="153"/>
      <c r="X788" s="153"/>
      <c r="Y788" s="153"/>
      <c r="Z788" s="153"/>
    </row>
    <row r="789" ht="15.75" customHeight="1">
      <c r="A789" s="153"/>
      <c r="B789" s="153"/>
      <c r="C789" s="153"/>
      <c r="D789" s="153"/>
      <c r="E789" s="153"/>
      <c r="F789" s="153"/>
      <c r="G789" s="153"/>
      <c r="H789" s="153"/>
      <c r="I789" s="153"/>
      <c r="J789" s="153"/>
      <c r="K789" s="153"/>
      <c r="L789" s="153"/>
      <c r="M789" s="153"/>
      <c r="N789" s="153"/>
      <c r="O789" s="153"/>
      <c r="P789" s="153"/>
      <c r="Q789" s="153"/>
      <c r="R789" s="153"/>
      <c r="S789" s="153"/>
      <c r="T789" s="153"/>
      <c r="U789" s="153"/>
      <c r="V789" s="153"/>
      <c r="W789" s="153"/>
      <c r="X789" s="153"/>
      <c r="Y789" s="153"/>
      <c r="Z789" s="153"/>
    </row>
    <row r="790" ht="15.75" customHeight="1">
      <c r="A790" s="153"/>
      <c r="B790" s="153"/>
      <c r="C790" s="153"/>
      <c r="D790" s="153"/>
      <c r="E790" s="153"/>
      <c r="F790" s="153"/>
      <c r="G790" s="153"/>
      <c r="H790" s="153"/>
      <c r="I790" s="153"/>
      <c r="J790" s="153"/>
      <c r="K790" s="153"/>
      <c r="L790" s="153"/>
      <c r="M790" s="153"/>
      <c r="N790" s="153"/>
      <c r="O790" s="153"/>
      <c r="P790" s="153"/>
      <c r="Q790" s="153"/>
      <c r="R790" s="153"/>
      <c r="S790" s="153"/>
      <c r="T790" s="153"/>
      <c r="U790" s="153"/>
      <c r="V790" s="153"/>
      <c r="W790" s="153"/>
      <c r="X790" s="153"/>
      <c r="Y790" s="153"/>
      <c r="Z790" s="153"/>
    </row>
    <row r="791" ht="15.75" customHeight="1">
      <c r="A791" s="153"/>
      <c r="B791" s="153"/>
      <c r="C791" s="153"/>
      <c r="D791" s="153"/>
      <c r="E791" s="153"/>
      <c r="F791" s="153"/>
      <c r="G791" s="153"/>
      <c r="H791" s="153"/>
      <c r="I791" s="153"/>
      <c r="J791" s="153"/>
      <c r="K791" s="153"/>
      <c r="L791" s="153"/>
      <c r="M791" s="153"/>
      <c r="N791" s="153"/>
      <c r="O791" s="153"/>
      <c r="P791" s="153"/>
      <c r="Q791" s="153"/>
      <c r="R791" s="153"/>
      <c r="S791" s="153"/>
      <c r="T791" s="153"/>
      <c r="U791" s="153"/>
      <c r="V791" s="153"/>
      <c r="W791" s="153"/>
      <c r="X791" s="153"/>
      <c r="Y791" s="153"/>
      <c r="Z791" s="153"/>
    </row>
    <row r="792" ht="15.75" customHeight="1">
      <c r="A792" s="153"/>
      <c r="B792" s="153"/>
      <c r="C792" s="153"/>
      <c r="D792" s="153"/>
      <c r="E792" s="153"/>
      <c r="F792" s="153"/>
      <c r="G792" s="153"/>
      <c r="H792" s="153"/>
      <c r="I792" s="153"/>
      <c r="J792" s="153"/>
      <c r="K792" s="153"/>
      <c r="L792" s="153"/>
      <c r="M792" s="153"/>
      <c r="N792" s="153"/>
      <c r="O792" s="153"/>
      <c r="P792" s="153"/>
      <c r="Q792" s="153"/>
      <c r="R792" s="153"/>
      <c r="S792" s="153"/>
      <c r="T792" s="153"/>
      <c r="U792" s="153"/>
      <c r="V792" s="153"/>
      <c r="W792" s="153"/>
      <c r="X792" s="153"/>
      <c r="Y792" s="153"/>
      <c r="Z792" s="153"/>
    </row>
    <row r="793" ht="15.75" customHeight="1">
      <c r="A793" s="153"/>
      <c r="B793" s="153"/>
      <c r="C793" s="153"/>
      <c r="D793" s="153"/>
      <c r="E793" s="153"/>
      <c r="F793" s="153"/>
      <c r="G793" s="153"/>
      <c r="H793" s="153"/>
      <c r="I793" s="153"/>
      <c r="J793" s="153"/>
      <c r="K793" s="153"/>
      <c r="L793" s="153"/>
      <c r="M793" s="153"/>
      <c r="N793" s="153"/>
      <c r="O793" s="153"/>
      <c r="P793" s="153"/>
      <c r="Q793" s="153"/>
      <c r="R793" s="153"/>
      <c r="S793" s="153"/>
      <c r="T793" s="153"/>
      <c r="U793" s="153"/>
      <c r="V793" s="153"/>
      <c r="W793" s="153"/>
      <c r="X793" s="153"/>
      <c r="Y793" s="153"/>
      <c r="Z793" s="153"/>
    </row>
    <row r="794" ht="15.75" customHeight="1">
      <c r="A794" s="153"/>
      <c r="B794" s="153"/>
      <c r="C794" s="153"/>
      <c r="D794" s="153"/>
      <c r="E794" s="153"/>
      <c r="F794" s="153"/>
      <c r="G794" s="153"/>
      <c r="H794" s="153"/>
      <c r="I794" s="153"/>
      <c r="J794" s="153"/>
      <c r="K794" s="153"/>
      <c r="L794" s="153"/>
      <c r="M794" s="153"/>
      <c r="N794" s="153"/>
      <c r="O794" s="153"/>
      <c r="P794" s="153"/>
      <c r="Q794" s="153"/>
      <c r="R794" s="153"/>
      <c r="S794" s="153"/>
      <c r="T794" s="153"/>
      <c r="U794" s="153"/>
      <c r="V794" s="153"/>
      <c r="W794" s="153"/>
      <c r="X794" s="153"/>
      <c r="Y794" s="153"/>
      <c r="Z794" s="153"/>
    </row>
    <row r="795" ht="15.75" customHeight="1">
      <c r="A795" s="153"/>
      <c r="B795" s="153"/>
      <c r="C795" s="153"/>
      <c r="D795" s="153"/>
      <c r="E795" s="153"/>
      <c r="F795" s="153"/>
      <c r="G795" s="153"/>
      <c r="H795" s="153"/>
      <c r="I795" s="153"/>
      <c r="J795" s="153"/>
      <c r="K795" s="153"/>
      <c r="L795" s="153"/>
      <c r="M795" s="153"/>
      <c r="N795" s="153"/>
      <c r="O795" s="153"/>
      <c r="P795" s="153"/>
      <c r="Q795" s="153"/>
      <c r="R795" s="153"/>
      <c r="S795" s="153"/>
      <c r="T795" s="153"/>
      <c r="U795" s="153"/>
      <c r="V795" s="153"/>
      <c r="W795" s="153"/>
      <c r="X795" s="153"/>
      <c r="Y795" s="153"/>
      <c r="Z795" s="153"/>
    </row>
    <row r="796" ht="15.75" customHeight="1">
      <c r="A796" s="153"/>
      <c r="B796" s="153"/>
      <c r="C796" s="153"/>
      <c r="D796" s="153"/>
      <c r="E796" s="153"/>
      <c r="F796" s="153"/>
      <c r="G796" s="153"/>
      <c r="H796" s="153"/>
      <c r="I796" s="153"/>
      <c r="J796" s="153"/>
      <c r="K796" s="153"/>
      <c r="L796" s="153"/>
      <c r="M796" s="153"/>
      <c r="N796" s="153"/>
      <c r="O796" s="153"/>
      <c r="P796" s="153"/>
      <c r="Q796" s="153"/>
      <c r="R796" s="153"/>
      <c r="S796" s="153"/>
      <c r="T796" s="153"/>
      <c r="U796" s="153"/>
      <c r="V796" s="153"/>
      <c r="W796" s="153"/>
      <c r="X796" s="153"/>
      <c r="Y796" s="153"/>
      <c r="Z796" s="153"/>
    </row>
    <row r="797" ht="15.75" customHeight="1">
      <c r="A797" s="153"/>
      <c r="B797" s="153"/>
      <c r="C797" s="153"/>
      <c r="D797" s="153"/>
      <c r="E797" s="153"/>
      <c r="F797" s="153"/>
      <c r="G797" s="153"/>
      <c r="H797" s="153"/>
      <c r="I797" s="153"/>
      <c r="J797" s="153"/>
      <c r="K797" s="153"/>
      <c r="L797" s="153"/>
      <c r="M797" s="153"/>
      <c r="N797" s="153"/>
      <c r="O797" s="153"/>
      <c r="P797" s="153"/>
      <c r="Q797" s="153"/>
      <c r="R797" s="153"/>
      <c r="S797" s="153"/>
      <c r="T797" s="153"/>
      <c r="U797" s="153"/>
      <c r="V797" s="153"/>
      <c r="W797" s="153"/>
      <c r="X797" s="153"/>
      <c r="Y797" s="153"/>
      <c r="Z797" s="153"/>
    </row>
    <row r="798" ht="15.75" customHeight="1">
      <c r="A798" s="153"/>
      <c r="B798" s="153"/>
      <c r="C798" s="153"/>
      <c r="D798" s="153"/>
      <c r="E798" s="153"/>
      <c r="F798" s="153"/>
      <c r="G798" s="153"/>
      <c r="H798" s="153"/>
      <c r="I798" s="153"/>
      <c r="J798" s="153"/>
      <c r="K798" s="153"/>
      <c r="L798" s="153"/>
      <c r="M798" s="153"/>
      <c r="N798" s="153"/>
      <c r="O798" s="153"/>
      <c r="P798" s="153"/>
      <c r="Q798" s="153"/>
      <c r="R798" s="153"/>
      <c r="S798" s="153"/>
      <c r="T798" s="153"/>
      <c r="U798" s="153"/>
      <c r="V798" s="153"/>
      <c r="W798" s="153"/>
      <c r="X798" s="153"/>
      <c r="Y798" s="153"/>
      <c r="Z798" s="153"/>
    </row>
    <row r="799" ht="15.75" customHeight="1">
      <c r="A799" s="153"/>
      <c r="B799" s="153"/>
      <c r="C799" s="153"/>
      <c r="D799" s="153"/>
      <c r="E799" s="153"/>
      <c r="F799" s="153"/>
      <c r="G799" s="153"/>
      <c r="H799" s="153"/>
      <c r="I799" s="153"/>
      <c r="J799" s="153"/>
      <c r="K799" s="153"/>
      <c r="L799" s="153"/>
      <c r="M799" s="153"/>
      <c r="N799" s="153"/>
      <c r="O799" s="153"/>
      <c r="P799" s="153"/>
      <c r="Q799" s="153"/>
      <c r="R799" s="153"/>
      <c r="S799" s="153"/>
      <c r="T799" s="153"/>
      <c r="U799" s="153"/>
      <c r="V799" s="153"/>
      <c r="W799" s="153"/>
      <c r="X799" s="153"/>
      <c r="Y799" s="153"/>
      <c r="Z799" s="153"/>
    </row>
    <row r="800" ht="15.75" customHeight="1">
      <c r="A800" s="153"/>
      <c r="B800" s="153"/>
      <c r="C800" s="153"/>
      <c r="D800" s="153"/>
      <c r="E800" s="153"/>
      <c r="F800" s="153"/>
      <c r="G800" s="153"/>
      <c r="H800" s="153"/>
      <c r="I800" s="153"/>
      <c r="J800" s="153"/>
      <c r="K800" s="153"/>
      <c r="L800" s="153"/>
      <c r="M800" s="153"/>
      <c r="N800" s="153"/>
      <c r="O800" s="153"/>
      <c r="P800" s="153"/>
      <c r="Q800" s="153"/>
      <c r="R800" s="153"/>
      <c r="S800" s="153"/>
      <c r="T800" s="153"/>
      <c r="U800" s="153"/>
      <c r="V800" s="153"/>
      <c r="W800" s="153"/>
      <c r="X800" s="153"/>
      <c r="Y800" s="153"/>
      <c r="Z800" s="153"/>
    </row>
    <row r="801" ht="15.75" customHeight="1">
      <c r="A801" s="153"/>
      <c r="B801" s="153"/>
      <c r="C801" s="153"/>
      <c r="D801" s="153"/>
      <c r="E801" s="153"/>
      <c r="F801" s="153"/>
      <c r="G801" s="153"/>
      <c r="H801" s="153"/>
      <c r="I801" s="153"/>
      <c r="J801" s="153"/>
      <c r="K801" s="153"/>
      <c r="L801" s="153"/>
      <c r="M801" s="153"/>
      <c r="N801" s="153"/>
      <c r="O801" s="153"/>
      <c r="P801" s="153"/>
      <c r="Q801" s="153"/>
      <c r="R801" s="153"/>
      <c r="S801" s="153"/>
      <c r="T801" s="153"/>
      <c r="U801" s="153"/>
      <c r="V801" s="153"/>
      <c r="W801" s="153"/>
      <c r="X801" s="153"/>
      <c r="Y801" s="153"/>
      <c r="Z801" s="153"/>
    </row>
    <row r="802" ht="15.75" customHeight="1">
      <c r="A802" s="153"/>
      <c r="B802" s="153"/>
      <c r="C802" s="153"/>
      <c r="D802" s="153"/>
      <c r="E802" s="153"/>
      <c r="F802" s="153"/>
      <c r="G802" s="153"/>
      <c r="H802" s="153"/>
      <c r="I802" s="153"/>
      <c r="J802" s="153"/>
      <c r="K802" s="153"/>
      <c r="L802" s="153"/>
      <c r="M802" s="153"/>
      <c r="N802" s="153"/>
      <c r="O802" s="153"/>
      <c r="P802" s="153"/>
      <c r="Q802" s="153"/>
      <c r="R802" s="153"/>
      <c r="S802" s="153"/>
      <c r="T802" s="153"/>
      <c r="U802" s="153"/>
      <c r="V802" s="153"/>
      <c r="W802" s="153"/>
      <c r="X802" s="153"/>
      <c r="Y802" s="153"/>
      <c r="Z802" s="153"/>
    </row>
    <row r="803" ht="15.75" customHeight="1">
      <c r="A803" s="153"/>
      <c r="B803" s="153"/>
      <c r="C803" s="153"/>
      <c r="D803" s="153"/>
      <c r="E803" s="153"/>
      <c r="F803" s="153"/>
      <c r="G803" s="153"/>
      <c r="H803" s="153"/>
      <c r="I803" s="153"/>
      <c r="J803" s="153"/>
      <c r="K803" s="153"/>
      <c r="L803" s="153"/>
      <c r="M803" s="153"/>
      <c r="N803" s="153"/>
      <c r="O803" s="153"/>
      <c r="P803" s="153"/>
      <c r="Q803" s="153"/>
      <c r="R803" s="153"/>
      <c r="S803" s="153"/>
      <c r="T803" s="153"/>
      <c r="U803" s="153"/>
      <c r="V803" s="153"/>
      <c r="W803" s="153"/>
      <c r="X803" s="153"/>
      <c r="Y803" s="153"/>
      <c r="Z803" s="153"/>
    </row>
    <row r="804" ht="15.75" customHeight="1">
      <c r="A804" s="153"/>
      <c r="B804" s="153"/>
      <c r="C804" s="153"/>
      <c r="D804" s="153"/>
      <c r="E804" s="153"/>
      <c r="F804" s="153"/>
      <c r="G804" s="153"/>
      <c r="H804" s="153"/>
      <c r="I804" s="153"/>
      <c r="J804" s="153"/>
      <c r="K804" s="153"/>
      <c r="L804" s="153"/>
      <c r="M804" s="153"/>
      <c r="N804" s="153"/>
      <c r="O804" s="153"/>
      <c r="P804" s="153"/>
      <c r="Q804" s="153"/>
      <c r="R804" s="153"/>
      <c r="S804" s="153"/>
      <c r="T804" s="153"/>
      <c r="U804" s="153"/>
      <c r="V804" s="153"/>
      <c r="W804" s="153"/>
      <c r="X804" s="153"/>
      <c r="Y804" s="153"/>
      <c r="Z804" s="153"/>
    </row>
    <row r="805" ht="15.75" customHeight="1">
      <c r="A805" s="153"/>
      <c r="B805" s="153"/>
      <c r="C805" s="153"/>
      <c r="D805" s="153"/>
      <c r="E805" s="153"/>
      <c r="F805" s="153"/>
      <c r="G805" s="153"/>
      <c r="H805" s="153"/>
      <c r="I805" s="153"/>
      <c r="J805" s="153"/>
      <c r="K805" s="153"/>
      <c r="L805" s="153"/>
      <c r="M805" s="153"/>
      <c r="N805" s="153"/>
      <c r="O805" s="153"/>
      <c r="P805" s="153"/>
      <c r="Q805" s="153"/>
      <c r="R805" s="153"/>
      <c r="S805" s="153"/>
      <c r="T805" s="153"/>
      <c r="U805" s="153"/>
      <c r="V805" s="153"/>
      <c r="W805" s="153"/>
      <c r="X805" s="153"/>
      <c r="Y805" s="153"/>
      <c r="Z805" s="153"/>
    </row>
    <row r="806" ht="15.75" customHeight="1">
      <c r="A806" s="153"/>
      <c r="B806" s="153"/>
      <c r="C806" s="153"/>
      <c r="D806" s="153"/>
      <c r="E806" s="153"/>
      <c r="F806" s="153"/>
      <c r="G806" s="153"/>
      <c r="H806" s="153"/>
      <c r="I806" s="153"/>
      <c r="J806" s="153"/>
      <c r="K806" s="153"/>
      <c r="L806" s="153"/>
      <c r="M806" s="153"/>
      <c r="N806" s="153"/>
      <c r="O806" s="153"/>
      <c r="P806" s="153"/>
      <c r="Q806" s="153"/>
      <c r="R806" s="153"/>
      <c r="S806" s="153"/>
      <c r="T806" s="153"/>
      <c r="U806" s="153"/>
      <c r="V806" s="153"/>
      <c r="W806" s="153"/>
      <c r="X806" s="153"/>
      <c r="Y806" s="153"/>
      <c r="Z806" s="153"/>
    </row>
    <row r="807" ht="15.75" customHeight="1">
      <c r="A807" s="153"/>
      <c r="B807" s="153"/>
      <c r="C807" s="153"/>
      <c r="D807" s="153"/>
      <c r="E807" s="153"/>
      <c r="F807" s="153"/>
      <c r="G807" s="153"/>
      <c r="H807" s="153"/>
      <c r="I807" s="153"/>
      <c r="J807" s="153"/>
      <c r="K807" s="153"/>
      <c r="L807" s="153"/>
      <c r="M807" s="153"/>
      <c r="N807" s="153"/>
      <c r="O807" s="153"/>
      <c r="P807" s="153"/>
      <c r="Q807" s="153"/>
      <c r="R807" s="153"/>
      <c r="S807" s="153"/>
      <c r="T807" s="153"/>
      <c r="U807" s="153"/>
      <c r="V807" s="153"/>
      <c r="W807" s="153"/>
      <c r="X807" s="153"/>
      <c r="Y807" s="153"/>
      <c r="Z807" s="153"/>
    </row>
    <row r="808" ht="15.75" customHeight="1">
      <c r="A808" s="153"/>
      <c r="B808" s="153"/>
      <c r="C808" s="153"/>
      <c r="D808" s="153"/>
      <c r="E808" s="153"/>
      <c r="F808" s="153"/>
      <c r="G808" s="153"/>
      <c r="H808" s="153"/>
      <c r="I808" s="153"/>
      <c r="J808" s="153"/>
      <c r="K808" s="153"/>
      <c r="L808" s="153"/>
      <c r="M808" s="153"/>
      <c r="N808" s="153"/>
      <c r="O808" s="153"/>
      <c r="P808" s="153"/>
      <c r="Q808" s="153"/>
      <c r="R808" s="153"/>
      <c r="S808" s="153"/>
      <c r="T808" s="153"/>
      <c r="U808" s="153"/>
      <c r="V808" s="153"/>
      <c r="W808" s="153"/>
      <c r="X808" s="153"/>
      <c r="Y808" s="153"/>
      <c r="Z808" s="153"/>
    </row>
    <row r="809" ht="15.75" customHeight="1">
      <c r="A809" s="153"/>
      <c r="B809" s="153"/>
      <c r="C809" s="153"/>
      <c r="D809" s="153"/>
      <c r="E809" s="153"/>
      <c r="F809" s="153"/>
      <c r="G809" s="153"/>
      <c r="H809" s="153"/>
      <c r="I809" s="153"/>
      <c r="J809" s="153"/>
      <c r="K809" s="153"/>
      <c r="L809" s="153"/>
      <c r="M809" s="153"/>
      <c r="N809" s="153"/>
      <c r="O809" s="153"/>
      <c r="P809" s="153"/>
      <c r="Q809" s="153"/>
      <c r="R809" s="153"/>
      <c r="S809" s="153"/>
      <c r="T809" s="153"/>
      <c r="U809" s="153"/>
      <c r="V809" s="153"/>
      <c r="W809" s="153"/>
      <c r="X809" s="153"/>
      <c r="Y809" s="153"/>
      <c r="Z809" s="153"/>
    </row>
    <row r="810" ht="15.75" customHeight="1">
      <c r="A810" s="153"/>
      <c r="B810" s="153"/>
      <c r="C810" s="153"/>
      <c r="D810" s="153"/>
      <c r="E810" s="153"/>
      <c r="F810" s="153"/>
      <c r="G810" s="153"/>
      <c r="H810" s="153"/>
      <c r="I810" s="153"/>
      <c r="J810" s="153"/>
      <c r="K810" s="153"/>
      <c r="L810" s="153"/>
      <c r="M810" s="153"/>
      <c r="N810" s="153"/>
      <c r="O810" s="153"/>
      <c r="P810" s="153"/>
      <c r="Q810" s="153"/>
      <c r="R810" s="153"/>
      <c r="S810" s="153"/>
      <c r="T810" s="153"/>
      <c r="U810" s="153"/>
      <c r="V810" s="153"/>
      <c r="W810" s="153"/>
      <c r="X810" s="153"/>
      <c r="Y810" s="153"/>
      <c r="Z810" s="153"/>
    </row>
    <row r="811" ht="15.75" customHeight="1">
      <c r="A811" s="153"/>
      <c r="B811" s="153"/>
      <c r="C811" s="153"/>
      <c r="D811" s="153"/>
      <c r="E811" s="153"/>
      <c r="F811" s="153"/>
      <c r="G811" s="153"/>
      <c r="H811" s="153"/>
      <c r="I811" s="153"/>
      <c r="J811" s="153"/>
      <c r="K811" s="153"/>
      <c r="L811" s="153"/>
      <c r="M811" s="153"/>
      <c r="N811" s="153"/>
      <c r="O811" s="153"/>
      <c r="P811" s="153"/>
      <c r="Q811" s="153"/>
      <c r="R811" s="153"/>
      <c r="S811" s="153"/>
      <c r="T811" s="153"/>
      <c r="U811" s="153"/>
      <c r="V811" s="153"/>
      <c r="W811" s="153"/>
      <c r="X811" s="153"/>
      <c r="Y811" s="153"/>
      <c r="Z811" s="153"/>
    </row>
    <row r="812" ht="15.75" customHeight="1">
      <c r="A812" s="153"/>
      <c r="B812" s="153"/>
      <c r="C812" s="153"/>
      <c r="D812" s="153"/>
      <c r="E812" s="153"/>
      <c r="F812" s="153"/>
      <c r="G812" s="153"/>
      <c r="H812" s="153"/>
      <c r="I812" s="153"/>
      <c r="J812" s="153"/>
      <c r="K812" s="153"/>
      <c r="L812" s="153"/>
      <c r="M812" s="153"/>
      <c r="N812" s="153"/>
      <c r="O812" s="153"/>
      <c r="P812" s="153"/>
      <c r="Q812" s="153"/>
      <c r="R812" s="153"/>
      <c r="S812" s="153"/>
      <c r="T812" s="153"/>
      <c r="U812" s="153"/>
      <c r="V812" s="153"/>
      <c r="W812" s="153"/>
      <c r="X812" s="153"/>
      <c r="Y812" s="153"/>
      <c r="Z812" s="153"/>
    </row>
    <row r="813" ht="15.75" customHeight="1">
      <c r="A813" s="153"/>
      <c r="B813" s="153"/>
      <c r="C813" s="153"/>
      <c r="D813" s="153"/>
      <c r="E813" s="153"/>
      <c r="F813" s="153"/>
      <c r="G813" s="153"/>
      <c r="H813" s="153"/>
      <c r="I813" s="153"/>
      <c r="J813" s="153"/>
      <c r="K813" s="153"/>
      <c r="L813" s="153"/>
      <c r="M813" s="153"/>
      <c r="N813" s="153"/>
      <c r="O813" s="153"/>
      <c r="P813" s="153"/>
      <c r="Q813" s="153"/>
      <c r="R813" s="153"/>
      <c r="S813" s="153"/>
      <c r="T813" s="153"/>
      <c r="U813" s="153"/>
      <c r="V813" s="153"/>
      <c r="W813" s="153"/>
      <c r="X813" s="153"/>
      <c r="Y813" s="153"/>
      <c r="Z813" s="153"/>
    </row>
    <row r="814" ht="15.75" customHeight="1">
      <c r="A814" s="153"/>
      <c r="B814" s="153"/>
      <c r="C814" s="153"/>
      <c r="D814" s="153"/>
      <c r="E814" s="153"/>
      <c r="F814" s="153"/>
      <c r="G814" s="153"/>
      <c r="H814" s="153"/>
      <c r="I814" s="153"/>
      <c r="J814" s="153"/>
      <c r="K814" s="153"/>
      <c r="L814" s="153"/>
      <c r="M814" s="153"/>
      <c r="N814" s="153"/>
      <c r="O814" s="153"/>
      <c r="P814" s="153"/>
      <c r="Q814" s="153"/>
      <c r="R814" s="153"/>
      <c r="S814" s="153"/>
      <c r="T814" s="153"/>
      <c r="U814" s="153"/>
      <c r="V814" s="153"/>
      <c r="W814" s="153"/>
      <c r="X814" s="153"/>
      <c r="Y814" s="153"/>
      <c r="Z814" s="153"/>
    </row>
    <row r="815" ht="15.75" customHeight="1">
      <c r="A815" s="153"/>
      <c r="B815" s="153"/>
      <c r="C815" s="153"/>
      <c r="D815" s="153"/>
      <c r="E815" s="153"/>
      <c r="F815" s="153"/>
      <c r="G815" s="153"/>
      <c r="H815" s="153"/>
      <c r="I815" s="153"/>
      <c r="J815" s="153"/>
      <c r="K815" s="153"/>
      <c r="L815" s="153"/>
      <c r="M815" s="153"/>
      <c r="N815" s="153"/>
      <c r="O815" s="153"/>
      <c r="P815" s="153"/>
      <c r="Q815" s="153"/>
      <c r="R815" s="153"/>
      <c r="S815" s="153"/>
      <c r="T815" s="153"/>
      <c r="U815" s="153"/>
      <c r="V815" s="153"/>
      <c r="W815" s="153"/>
      <c r="X815" s="153"/>
      <c r="Y815" s="153"/>
      <c r="Z815" s="153"/>
    </row>
    <row r="816" ht="15.75" customHeight="1">
      <c r="A816" s="153"/>
      <c r="B816" s="153"/>
      <c r="C816" s="153"/>
      <c r="D816" s="153"/>
      <c r="E816" s="153"/>
      <c r="F816" s="153"/>
      <c r="G816" s="153"/>
      <c r="H816" s="153"/>
      <c r="I816" s="153"/>
      <c r="J816" s="153"/>
      <c r="K816" s="153"/>
      <c r="L816" s="153"/>
      <c r="M816" s="153"/>
      <c r="N816" s="153"/>
      <c r="O816" s="153"/>
      <c r="P816" s="153"/>
      <c r="Q816" s="153"/>
      <c r="R816" s="153"/>
      <c r="S816" s="153"/>
      <c r="T816" s="153"/>
      <c r="U816" s="153"/>
      <c r="V816" s="153"/>
      <c r="W816" s="153"/>
      <c r="X816" s="153"/>
      <c r="Y816" s="153"/>
      <c r="Z816" s="153"/>
    </row>
    <row r="817" ht="15.75" customHeight="1">
      <c r="A817" s="153"/>
      <c r="B817" s="153"/>
      <c r="C817" s="153"/>
      <c r="D817" s="153"/>
      <c r="E817" s="153"/>
      <c r="F817" s="153"/>
      <c r="G817" s="153"/>
      <c r="H817" s="153"/>
      <c r="I817" s="153"/>
      <c r="J817" s="153"/>
      <c r="K817" s="153"/>
      <c r="L817" s="153"/>
      <c r="M817" s="153"/>
      <c r="N817" s="153"/>
      <c r="O817" s="153"/>
      <c r="P817" s="153"/>
      <c r="Q817" s="153"/>
      <c r="R817" s="153"/>
      <c r="S817" s="153"/>
      <c r="T817" s="153"/>
      <c r="U817" s="153"/>
      <c r="V817" s="153"/>
      <c r="W817" s="153"/>
      <c r="X817" s="153"/>
      <c r="Y817" s="153"/>
      <c r="Z817" s="153"/>
    </row>
    <row r="818" ht="15.75" customHeight="1">
      <c r="A818" s="153"/>
      <c r="B818" s="153"/>
      <c r="C818" s="153"/>
      <c r="D818" s="153"/>
      <c r="E818" s="153"/>
      <c r="F818" s="153"/>
      <c r="G818" s="153"/>
      <c r="H818" s="153"/>
      <c r="I818" s="153"/>
      <c r="J818" s="153"/>
      <c r="K818" s="153"/>
      <c r="L818" s="153"/>
      <c r="M818" s="153"/>
      <c r="N818" s="153"/>
      <c r="O818" s="153"/>
      <c r="P818" s="153"/>
      <c r="Q818" s="153"/>
      <c r="R818" s="153"/>
      <c r="S818" s="153"/>
      <c r="T818" s="153"/>
      <c r="U818" s="153"/>
      <c r="V818" s="153"/>
      <c r="W818" s="153"/>
      <c r="X818" s="153"/>
      <c r="Y818" s="153"/>
      <c r="Z818" s="153"/>
    </row>
    <row r="819" ht="15.75" customHeight="1">
      <c r="A819" s="153"/>
      <c r="B819" s="153"/>
      <c r="C819" s="153"/>
      <c r="D819" s="153"/>
      <c r="E819" s="153"/>
      <c r="F819" s="153"/>
      <c r="G819" s="153"/>
      <c r="H819" s="153"/>
      <c r="I819" s="153"/>
      <c r="J819" s="153"/>
      <c r="K819" s="153"/>
      <c r="L819" s="153"/>
      <c r="M819" s="153"/>
      <c r="N819" s="153"/>
      <c r="O819" s="153"/>
      <c r="P819" s="153"/>
      <c r="Q819" s="153"/>
      <c r="R819" s="153"/>
      <c r="S819" s="153"/>
      <c r="T819" s="153"/>
      <c r="U819" s="153"/>
      <c r="V819" s="153"/>
      <c r="W819" s="153"/>
      <c r="X819" s="153"/>
      <c r="Y819" s="153"/>
      <c r="Z819" s="153"/>
    </row>
    <row r="820" ht="15.75" customHeight="1">
      <c r="A820" s="153"/>
      <c r="B820" s="153"/>
      <c r="C820" s="153"/>
      <c r="D820" s="153"/>
      <c r="E820" s="153"/>
      <c r="F820" s="153"/>
      <c r="G820" s="153"/>
      <c r="H820" s="153"/>
      <c r="I820" s="153"/>
      <c r="J820" s="153"/>
      <c r="K820" s="153"/>
      <c r="L820" s="153"/>
      <c r="M820" s="153"/>
      <c r="N820" s="153"/>
      <c r="O820" s="153"/>
      <c r="P820" s="153"/>
      <c r="Q820" s="153"/>
      <c r="R820" s="153"/>
      <c r="S820" s="153"/>
      <c r="T820" s="153"/>
      <c r="U820" s="153"/>
      <c r="V820" s="153"/>
      <c r="W820" s="153"/>
      <c r="X820" s="153"/>
      <c r="Y820" s="153"/>
      <c r="Z820" s="153"/>
    </row>
    <row r="821" ht="15.75" customHeight="1">
      <c r="A821" s="153"/>
      <c r="B821" s="153"/>
      <c r="C821" s="153"/>
      <c r="D821" s="153"/>
      <c r="E821" s="153"/>
      <c r="F821" s="153"/>
      <c r="G821" s="153"/>
      <c r="H821" s="153"/>
      <c r="I821" s="153"/>
      <c r="J821" s="153"/>
      <c r="K821" s="153"/>
      <c r="L821" s="153"/>
      <c r="M821" s="153"/>
      <c r="N821" s="153"/>
      <c r="O821" s="153"/>
      <c r="P821" s="153"/>
      <c r="Q821" s="153"/>
      <c r="R821" s="153"/>
      <c r="S821" s="153"/>
      <c r="T821" s="153"/>
      <c r="U821" s="153"/>
      <c r="V821" s="153"/>
      <c r="W821" s="153"/>
      <c r="X821" s="153"/>
      <c r="Y821" s="153"/>
      <c r="Z821" s="153"/>
    </row>
    <row r="822" ht="15.75" customHeight="1">
      <c r="A822" s="153"/>
      <c r="B822" s="153"/>
      <c r="C822" s="153"/>
      <c r="D822" s="153"/>
      <c r="E822" s="153"/>
      <c r="F822" s="153"/>
      <c r="G822" s="153"/>
      <c r="H822" s="153"/>
      <c r="I822" s="153"/>
      <c r="J822" s="153"/>
      <c r="K822" s="153"/>
      <c r="L822" s="153"/>
      <c r="M822" s="153"/>
      <c r="N822" s="153"/>
      <c r="O822" s="153"/>
      <c r="P822" s="153"/>
      <c r="Q822" s="153"/>
      <c r="R822" s="153"/>
      <c r="S822" s="153"/>
      <c r="T822" s="153"/>
      <c r="U822" s="153"/>
      <c r="V822" s="153"/>
      <c r="W822" s="153"/>
      <c r="X822" s="153"/>
      <c r="Y822" s="153"/>
      <c r="Z822" s="153"/>
    </row>
    <row r="823" ht="15.75" customHeight="1">
      <c r="A823" s="153"/>
      <c r="B823" s="153"/>
      <c r="C823" s="153"/>
      <c r="D823" s="153"/>
      <c r="E823" s="153"/>
      <c r="F823" s="153"/>
      <c r="G823" s="153"/>
      <c r="H823" s="153"/>
      <c r="I823" s="153"/>
      <c r="J823" s="153"/>
      <c r="K823" s="153"/>
      <c r="L823" s="153"/>
      <c r="M823" s="153"/>
      <c r="N823" s="153"/>
      <c r="O823" s="153"/>
      <c r="P823" s="153"/>
      <c r="Q823" s="153"/>
      <c r="R823" s="153"/>
      <c r="S823" s="153"/>
      <c r="T823" s="153"/>
      <c r="U823" s="153"/>
      <c r="V823" s="153"/>
      <c r="W823" s="153"/>
      <c r="X823" s="153"/>
      <c r="Y823" s="153"/>
      <c r="Z823" s="153"/>
    </row>
    <row r="824" ht="15.75" customHeight="1">
      <c r="A824" s="153"/>
      <c r="B824" s="153"/>
      <c r="C824" s="153"/>
      <c r="D824" s="153"/>
      <c r="E824" s="153"/>
      <c r="F824" s="153"/>
      <c r="G824" s="153"/>
      <c r="H824" s="153"/>
      <c r="I824" s="153"/>
      <c r="J824" s="153"/>
      <c r="K824" s="153"/>
      <c r="L824" s="153"/>
      <c r="M824" s="153"/>
      <c r="N824" s="153"/>
      <c r="O824" s="153"/>
      <c r="P824" s="153"/>
      <c r="Q824" s="153"/>
      <c r="R824" s="153"/>
      <c r="S824" s="153"/>
      <c r="T824" s="153"/>
      <c r="U824" s="153"/>
      <c r="V824" s="153"/>
      <c r="W824" s="153"/>
      <c r="X824" s="153"/>
      <c r="Y824" s="153"/>
      <c r="Z824" s="153"/>
    </row>
    <row r="825" ht="15.75" customHeight="1">
      <c r="A825" s="153"/>
      <c r="B825" s="153"/>
      <c r="C825" s="153"/>
      <c r="D825" s="153"/>
      <c r="E825" s="153"/>
      <c r="F825" s="153"/>
      <c r="G825" s="153"/>
      <c r="H825" s="153"/>
      <c r="I825" s="153"/>
      <c r="J825" s="153"/>
      <c r="K825" s="153"/>
      <c r="L825" s="153"/>
      <c r="M825" s="153"/>
      <c r="N825" s="153"/>
      <c r="O825" s="153"/>
      <c r="P825" s="153"/>
      <c r="Q825" s="153"/>
      <c r="R825" s="153"/>
      <c r="S825" s="153"/>
      <c r="T825" s="153"/>
      <c r="U825" s="153"/>
      <c r="V825" s="153"/>
      <c r="W825" s="153"/>
      <c r="X825" s="153"/>
      <c r="Y825" s="153"/>
      <c r="Z825" s="153"/>
    </row>
    <row r="826" ht="15.75" customHeight="1">
      <c r="A826" s="153"/>
      <c r="B826" s="153"/>
      <c r="C826" s="153"/>
      <c r="D826" s="153"/>
      <c r="E826" s="153"/>
      <c r="F826" s="153"/>
      <c r="G826" s="153"/>
      <c r="H826" s="153"/>
      <c r="I826" s="153"/>
      <c r="J826" s="153"/>
      <c r="K826" s="153"/>
      <c r="L826" s="153"/>
      <c r="M826" s="153"/>
      <c r="N826" s="153"/>
      <c r="O826" s="153"/>
      <c r="P826" s="153"/>
      <c r="Q826" s="153"/>
      <c r="R826" s="153"/>
      <c r="S826" s="153"/>
      <c r="T826" s="153"/>
      <c r="U826" s="153"/>
      <c r="V826" s="153"/>
      <c r="W826" s="153"/>
      <c r="X826" s="153"/>
      <c r="Y826" s="153"/>
      <c r="Z826" s="153"/>
    </row>
    <row r="827" ht="15.75" customHeight="1">
      <c r="A827" s="153"/>
      <c r="B827" s="153"/>
      <c r="C827" s="153"/>
      <c r="D827" s="153"/>
      <c r="E827" s="153"/>
      <c r="F827" s="153"/>
      <c r="G827" s="153"/>
      <c r="H827" s="153"/>
      <c r="I827" s="153"/>
      <c r="J827" s="153"/>
      <c r="K827" s="153"/>
      <c r="L827" s="153"/>
      <c r="M827" s="153"/>
      <c r="N827" s="153"/>
      <c r="O827" s="153"/>
      <c r="P827" s="153"/>
      <c r="Q827" s="153"/>
      <c r="R827" s="153"/>
      <c r="S827" s="153"/>
      <c r="T827" s="153"/>
      <c r="U827" s="153"/>
      <c r="V827" s="153"/>
      <c r="W827" s="153"/>
      <c r="X827" s="153"/>
      <c r="Y827" s="153"/>
      <c r="Z827" s="153"/>
    </row>
    <row r="828" ht="15.75" customHeight="1">
      <c r="A828" s="153"/>
      <c r="B828" s="153"/>
      <c r="C828" s="153"/>
      <c r="D828" s="153"/>
      <c r="E828" s="153"/>
      <c r="F828" s="153"/>
      <c r="G828" s="153"/>
      <c r="H828" s="153"/>
      <c r="I828" s="153"/>
      <c r="J828" s="153"/>
      <c r="K828" s="153"/>
      <c r="L828" s="153"/>
      <c r="M828" s="153"/>
      <c r="N828" s="153"/>
      <c r="O828" s="153"/>
      <c r="P828" s="153"/>
      <c r="Q828" s="153"/>
      <c r="R828" s="153"/>
      <c r="S828" s="153"/>
      <c r="T828" s="153"/>
      <c r="U828" s="153"/>
      <c r="V828" s="153"/>
      <c r="W828" s="153"/>
      <c r="X828" s="153"/>
      <c r="Y828" s="153"/>
      <c r="Z828" s="153"/>
    </row>
    <row r="829" ht="15.75" customHeight="1">
      <c r="A829" s="153"/>
      <c r="B829" s="153"/>
      <c r="C829" s="153"/>
      <c r="D829" s="153"/>
      <c r="E829" s="153"/>
      <c r="F829" s="153"/>
      <c r="G829" s="153"/>
      <c r="H829" s="153"/>
      <c r="I829" s="153"/>
      <c r="J829" s="153"/>
      <c r="K829" s="153"/>
      <c r="L829" s="153"/>
      <c r="M829" s="153"/>
      <c r="N829" s="153"/>
      <c r="O829" s="153"/>
      <c r="P829" s="153"/>
      <c r="Q829" s="153"/>
      <c r="R829" s="153"/>
      <c r="S829" s="153"/>
      <c r="T829" s="153"/>
      <c r="U829" s="153"/>
      <c r="V829" s="153"/>
      <c r="W829" s="153"/>
      <c r="X829" s="153"/>
      <c r="Y829" s="153"/>
      <c r="Z829" s="153"/>
    </row>
    <row r="830" ht="15.75" customHeight="1">
      <c r="A830" s="153"/>
      <c r="B830" s="153"/>
      <c r="C830" s="153"/>
      <c r="D830" s="153"/>
      <c r="E830" s="153"/>
      <c r="F830" s="153"/>
      <c r="G830" s="153"/>
      <c r="H830" s="153"/>
      <c r="I830" s="153"/>
      <c r="J830" s="153"/>
      <c r="K830" s="153"/>
      <c r="L830" s="153"/>
      <c r="M830" s="153"/>
      <c r="N830" s="153"/>
      <c r="O830" s="153"/>
      <c r="P830" s="153"/>
      <c r="Q830" s="153"/>
      <c r="R830" s="153"/>
      <c r="S830" s="153"/>
      <c r="T830" s="153"/>
      <c r="U830" s="153"/>
      <c r="V830" s="153"/>
      <c r="W830" s="153"/>
      <c r="X830" s="153"/>
      <c r="Y830" s="153"/>
      <c r="Z830" s="153"/>
    </row>
    <row r="831" ht="15.75" customHeight="1">
      <c r="A831" s="153"/>
      <c r="B831" s="153"/>
      <c r="C831" s="153"/>
      <c r="D831" s="153"/>
      <c r="E831" s="153"/>
      <c r="F831" s="153"/>
      <c r="G831" s="153"/>
      <c r="H831" s="153"/>
      <c r="I831" s="153"/>
      <c r="J831" s="153"/>
      <c r="K831" s="153"/>
      <c r="L831" s="153"/>
      <c r="M831" s="153"/>
      <c r="N831" s="153"/>
      <c r="O831" s="153"/>
      <c r="P831" s="153"/>
      <c r="Q831" s="153"/>
      <c r="R831" s="153"/>
      <c r="S831" s="153"/>
      <c r="T831" s="153"/>
      <c r="U831" s="153"/>
      <c r="V831" s="153"/>
      <c r="W831" s="153"/>
      <c r="X831" s="153"/>
      <c r="Y831" s="153"/>
      <c r="Z831" s="153"/>
    </row>
    <row r="832" ht="15.75" customHeight="1">
      <c r="A832" s="153"/>
      <c r="B832" s="153"/>
      <c r="C832" s="153"/>
      <c r="D832" s="153"/>
      <c r="E832" s="153"/>
      <c r="F832" s="153"/>
      <c r="G832" s="153"/>
      <c r="H832" s="153"/>
      <c r="I832" s="153"/>
      <c r="J832" s="153"/>
      <c r="K832" s="153"/>
      <c r="L832" s="153"/>
      <c r="M832" s="153"/>
      <c r="N832" s="153"/>
      <c r="O832" s="153"/>
      <c r="P832" s="153"/>
      <c r="Q832" s="153"/>
      <c r="R832" s="153"/>
      <c r="S832" s="153"/>
      <c r="T832" s="153"/>
      <c r="U832" s="153"/>
      <c r="V832" s="153"/>
      <c r="W832" s="153"/>
      <c r="X832" s="153"/>
      <c r="Y832" s="153"/>
      <c r="Z832" s="153"/>
    </row>
    <row r="833" ht="15.75" customHeight="1">
      <c r="A833" s="153"/>
      <c r="B833" s="153"/>
      <c r="C833" s="153"/>
      <c r="D833" s="153"/>
      <c r="E833" s="153"/>
      <c r="F833" s="153"/>
      <c r="G833" s="153"/>
      <c r="H833" s="153"/>
      <c r="I833" s="153"/>
      <c r="J833" s="153"/>
      <c r="K833" s="153"/>
      <c r="L833" s="153"/>
      <c r="M833" s="153"/>
      <c r="N833" s="153"/>
      <c r="O833" s="153"/>
      <c r="P833" s="153"/>
      <c r="Q833" s="153"/>
      <c r="R833" s="153"/>
      <c r="S833" s="153"/>
      <c r="T833" s="153"/>
      <c r="U833" s="153"/>
      <c r="V833" s="153"/>
      <c r="W833" s="153"/>
      <c r="X833" s="153"/>
      <c r="Y833" s="153"/>
      <c r="Z833" s="153"/>
    </row>
    <row r="834" ht="15.75" customHeight="1">
      <c r="A834" s="153"/>
      <c r="B834" s="153"/>
      <c r="C834" s="153"/>
      <c r="D834" s="153"/>
      <c r="E834" s="153"/>
      <c r="F834" s="153"/>
      <c r="G834" s="153"/>
      <c r="H834" s="153"/>
      <c r="I834" s="153"/>
      <c r="J834" s="153"/>
      <c r="K834" s="153"/>
      <c r="L834" s="153"/>
      <c r="M834" s="153"/>
      <c r="N834" s="153"/>
      <c r="O834" s="153"/>
      <c r="P834" s="153"/>
      <c r="Q834" s="153"/>
      <c r="R834" s="153"/>
      <c r="S834" s="153"/>
      <c r="T834" s="153"/>
      <c r="U834" s="153"/>
      <c r="V834" s="153"/>
      <c r="W834" s="153"/>
      <c r="X834" s="153"/>
      <c r="Y834" s="153"/>
      <c r="Z834" s="153"/>
    </row>
    <row r="835" ht="15.75" customHeight="1">
      <c r="A835" s="153"/>
      <c r="B835" s="153"/>
      <c r="C835" s="153"/>
      <c r="D835" s="153"/>
      <c r="E835" s="153"/>
      <c r="F835" s="153"/>
      <c r="G835" s="153"/>
      <c r="H835" s="153"/>
      <c r="I835" s="153"/>
      <c r="J835" s="153"/>
      <c r="K835" s="153"/>
      <c r="L835" s="153"/>
      <c r="M835" s="153"/>
      <c r="N835" s="153"/>
      <c r="O835" s="153"/>
      <c r="P835" s="153"/>
      <c r="Q835" s="153"/>
      <c r="R835" s="153"/>
      <c r="S835" s="153"/>
      <c r="T835" s="153"/>
      <c r="U835" s="153"/>
      <c r="V835" s="153"/>
      <c r="W835" s="153"/>
      <c r="X835" s="153"/>
      <c r="Y835" s="153"/>
      <c r="Z835" s="153"/>
    </row>
    <row r="836" ht="15.75" customHeight="1">
      <c r="A836" s="153"/>
      <c r="B836" s="153"/>
      <c r="C836" s="153"/>
      <c r="D836" s="153"/>
      <c r="E836" s="153"/>
      <c r="F836" s="153"/>
      <c r="G836" s="153"/>
      <c r="H836" s="153"/>
      <c r="I836" s="153"/>
      <c r="J836" s="153"/>
      <c r="K836" s="153"/>
      <c r="L836" s="153"/>
      <c r="M836" s="153"/>
      <c r="N836" s="153"/>
      <c r="O836" s="153"/>
      <c r="P836" s="153"/>
      <c r="Q836" s="153"/>
      <c r="R836" s="153"/>
      <c r="S836" s="153"/>
      <c r="T836" s="153"/>
      <c r="U836" s="153"/>
      <c r="V836" s="153"/>
      <c r="W836" s="153"/>
      <c r="X836" s="153"/>
      <c r="Y836" s="153"/>
      <c r="Z836" s="153"/>
    </row>
    <row r="837" ht="15.75" customHeight="1">
      <c r="A837" s="153"/>
      <c r="B837" s="153"/>
      <c r="C837" s="153"/>
      <c r="D837" s="153"/>
      <c r="E837" s="153"/>
      <c r="F837" s="153"/>
      <c r="G837" s="153"/>
      <c r="H837" s="153"/>
      <c r="I837" s="153"/>
      <c r="J837" s="153"/>
      <c r="K837" s="153"/>
      <c r="L837" s="153"/>
      <c r="M837" s="153"/>
      <c r="N837" s="153"/>
      <c r="O837" s="153"/>
      <c r="P837" s="153"/>
      <c r="Q837" s="153"/>
      <c r="R837" s="153"/>
      <c r="S837" s="153"/>
      <c r="T837" s="153"/>
      <c r="U837" s="153"/>
      <c r="V837" s="153"/>
      <c r="W837" s="153"/>
      <c r="X837" s="153"/>
      <c r="Y837" s="153"/>
      <c r="Z837" s="153"/>
    </row>
    <row r="838" ht="15.75" customHeight="1">
      <c r="A838" s="153"/>
      <c r="B838" s="153"/>
      <c r="C838" s="153"/>
      <c r="D838" s="153"/>
      <c r="E838" s="153"/>
      <c r="F838" s="153"/>
      <c r="G838" s="153"/>
      <c r="H838" s="153"/>
      <c r="I838" s="153"/>
      <c r="J838" s="153"/>
      <c r="K838" s="153"/>
      <c r="L838" s="153"/>
      <c r="M838" s="153"/>
      <c r="N838" s="153"/>
      <c r="O838" s="153"/>
      <c r="P838" s="153"/>
      <c r="Q838" s="153"/>
      <c r="R838" s="153"/>
      <c r="S838" s="153"/>
      <c r="T838" s="153"/>
      <c r="U838" s="153"/>
      <c r="V838" s="153"/>
      <c r="W838" s="153"/>
      <c r="X838" s="153"/>
      <c r="Y838" s="153"/>
      <c r="Z838" s="153"/>
    </row>
    <row r="839" ht="15.75" customHeight="1">
      <c r="A839" s="153"/>
      <c r="B839" s="153"/>
      <c r="C839" s="153"/>
      <c r="D839" s="153"/>
      <c r="E839" s="153"/>
      <c r="F839" s="153"/>
      <c r="G839" s="153"/>
      <c r="H839" s="153"/>
      <c r="I839" s="153"/>
      <c r="J839" s="153"/>
      <c r="K839" s="153"/>
      <c r="L839" s="153"/>
      <c r="M839" s="153"/>
      <c r="N839" s="153"/>
      <c r="O839" s="153"/>
      <c r="P839" s="153"/>
      <c r="Q839" s="153"/>
      <c r="R839" s="153"/>
      <c r="S839" s="153"/>
      <c r="T839" s="153"/>
      <c r="U839" s="153"/>
      <c r="V839" s="153"/>
      <c r="W839" s="153"/>
      <c r="X839" s="153"/>
      <c r="Y839" s="153"/>
      <c r="Z839" s="153"/>
    </row>
    <row r="840" ht="15.75" customHeight="1">
      <c r="A840" s="153"/>
      <c r="B840" s="153"/>
      <c r="C840" s="153"/>
      <c r="D840" s="153"/>
      <c r="E840" s="153"/>
      <c r="F840" s="153"/>
      <c r="G840" s="153"/>
      <c r="H840" s="153"/>
      <c r="I840" s="153"/>
      <c r="J840" s="153"/>
      <c r="K840" s="153"/>
      <c r="L840" s="153"/>
      <c r="M840" s="153"/>
      <c r="N840" s="153"/>
      <c r="O840" s="153"/>
      <c r="P840" s="153"/>
      <c r="Q840" s="153"/>
      <c r="R840" s="153"/>
      <c r="S840" s="153"/>
      <c r="T840" s="153"/>
      <c r="U840" s="153"/>
      <c r="V840" s="153"/>
      <c r="W840" s="153"/>
      <c r="X840" s="153"/>
      <c r="Y840" s="153"/>
      <c r="Z840" s="153"/>
    </row>
    <row r="841" ht="15.75" customHeight="1">
      <c r="A841" s="153"/>
      <c r="B841" s="153"/>
      <c r="C841" s="153"/>
      <c r="D841" s="153"/>
      <c r="E841" s="153"/>
      <c r="F841" s="153"/>
      <c r="G841" s="153"/>
      <c r="H841" s="153"/>
      <c r="I841" s="153"/>
      <c r="J841" s="153"/>
      <c r="K841" s="153"/>
      <c r="L841" s="153"/>
      <c r="M841" s="153"/>
      <c r="N841" s="153"/>
      <c r="O841" s="153"/>
      <c r="P841" s="153"/>
      <c r="Q841" s="153"/>
      <c r="R841" s="153"/>
      <c r="S841" s="153"/>
      <c r="T841" s="153"/>
      <c r="U841" s="153"/>
      <c r="V841" s="153"/>
      <c r="W841" s="153"/>
      <c r="X841" s="153"/>
      <c r="Y841" s="153"/>
      <c r="Z841" s="153"/>
    </row>
    <row r="842" ht="15.75" customHeight="1">
      <c r="A842" s="153"/>
      <c r="B842" s="153"/>
      <c r="C842" s="153"/>
      <c r="D842" s="153"/>
      <c r="E842" s="153"/>
      <c r="F842" s="153"/>
      <c r="G842" s="153"/>
      <c r="H842" s="153"/>
      <c r="I842" s="153"/>
      <c r="J842" s="153"/>
      <c r="K842" s="153"/>
      <c r="L842" s="153"/>
      <c r="M842" s="153"/>
      <c r="N842" s="153"/>
      <c r="O842" s="153"/>
      <c r="P842" s="153"/>
      <c r="Q842" s="153"/>
      <c r="R842" s="153"/>
      <c r="S842" s="153"/>
      <c r="T842" s="153"/>
      <c r="U842" s="153"/>
      <c r="V842" s="153"/>
      <c r="W842" s="153"/>
      <c r="X842" s="153"/>
      <c r="Y842" s="153"/>
      <c r="Z842" s="153"/>
    </row>
    <row r="843" ht="15.75" customHeight="1">
      <c r="A843" s="153"/>
      <c r="B843" s="153"/>
      <c r="C843" s="153"/>
      <c r="D843" s="153"/>
      <c r="E843" s="153"/>
      <c r="F843" s="153"/>
      <c r="G843" s="153"/>
      <c r="H843" s="153"/>
      <c r="I843" s="153"/>
      <c r="J843" s="153"/>
      <c r="K843" s="153"/>
      <c r="L843" s="153"/>
      <c r="M843" s="153"/>
      <c r="N843" s="153"/>
      <c r="O843" s="153"/>
      <c r="P843" s="153"/>
      <c r="Q843" s="153"/>
      <c r="R843" s="153"/>
      <c r="S843" s="153"/>
      <c r="T843" s="153"/>
      <c r="U843" s="153"/>
      <c r="V843" s="153"/>
      <c r="W843" s="153"/>
      <c r="X843" s="153"/>
      <c r="Y843" s="153"/>
      <c r="Z843" s="153"/>
    </row>
    <row r="844" ht="15.75" customHeight="1">
      <c r="A844" s="153"/>
      <c r="B844" s="153"/>
      <c r="C844" s="153"/>
      <c r="D844" s="153"/>
      <c r="E844" s="153"/>
      <c r="F844" s="153"/>
      <c r="G844" s="153"/>
      <c r="H844" s="153"/>
      <c r="I844" s="153"/>
      <c r="J844" s="153"/>
      <c r="K844" s="153"/>
      <c r="L844" s="153"/>
      <c r="M844" s="153"/>
      <c r="N844" s="153"/>
      <c r="O844" s="153"/>
      <c r="P844" s="153"/>
      <c r="Q844" s="153"/>
      <c r="R844" s="153"/>
      <c r="S844" s="153"/>
      <c r="T844" s="153"/>
      <c r="U844" s="153"/>
      <c r="V844" s="153"/>
      <c r="W844" s="153"/>
      <c r="X844" s="153"/>
      <c r="Y844" s="153"/>
      <c r="Z844" s="153"/>
    </row>
    <row r="845" ht="15.75" customHeight="1">
      <c r="A845" s="153"/>
      <c r="B845" s="153"/>
      <c r="C845" s="153"/>
      <c r="D845" s="153"/>
      <c r="E845" s="153"/>
      <c r="F845" s="153"/>
      <c r="G845" s="153"/>
      <c r="H845" s="153"/>
      <c r="I845" s="153"/>
      <c r="J845" s="153"/>
      <c r="K845" s="153"/>
      <c r="L845" s="153"/>
      <c r="M845" s="153"/>
      <c r="N845" s="153"/>
      <c r="O845" s="153"/>
      <c r="P845" s="153"/>
      <c r="Q845" s="153"/>
      <c r="R845" s="153"/>
      <c r="S845" s="153"/>
      <c r="T845" s="153"/>
      <c r="U845" s="153"/>
      <c r="V845" s="153"/>
      <c r="W845" s="153"/>
      <c r="X845" s="153"/>
      <c r="Y845" s="153"/>
      <c r="Z845" s="153"/>
    </row>
    <row r="846" ht="15.75" customHeight="1">
      <c r="A846" s="153"/>
      <c r="B846" s="153"/>
      <c r="C846" s="153"/>
      <c r="D846" s="153"/>
      <c r="E846" s="153"/>
      <c r="F846" s="153"/>
      <c r="G846" s="153"/>
      <c r="H846" s="153"/>
      <c r="I846" s="153"/>
      <c r="J846" s="153"/>
      <c r="K846" s="153"/>
      <c r="L846" s="153"/>
      <c r="M846" s="153"/>
      <c r="N846" s="153"/>
      <c r="O846" s="153"/>
      <c r="P846" s="153"/>
      <c r="Q846" s="153"/>
      <c r="R846" s="153"/>
      <c r="S846" s="153"/>
      <c r="T846" s="153"/>
      <c r="U846" s="153"/>
      <c r="V846" s="153"/>
      <c r="W846" s="153"/>
      <c r="X846" s="153"/>
      <c r="Y846" s="153"/>
      <c r="Z846" s="153"/>
    </row>
    <row r="847" ht="15.75" customHeight="1">
      <c r="A847" s="153"/>
      <c r="B847" s="153"/>
      <c r="C847" s="153"/>
      <c r="D847" s="153"/>
      <c r="E847" s="153"/>
      <c r="F847" s="153"/>
      <c r="G847" s="153"/>
      <c r="H847" s="153"/>
      <c r="I847" s="153"/>
      <c r="J847" s="153"/>
      <c r="K847" s="153"/>
      <c r="L847" s="153"/>
      <c r="M847" s="153"/>
      <c r="N847" s="153"/>
      <c r="O847" s="153"/>
      <c r="P847" s="153"/>
      <c r="Q847" s="153"/>
      <c r="R847" s="153"/>
      <c r="S847" s="153"/>
      <c r="T847" s="153"/>
      <c r="U847" s="153"/>
      <c r="V847" s="153"/>
      <c r="W847" s="153"/>
      <c r="X847" s="153"/>
      <c r="Y847" s="153"/>
      <c r="Z847" s="153"/>
    </row>
    <row r="848" ht="15.75" customHeight="1">
      <c r="A848" s="153"/>
      <c r="B848" s="153"/>
      <c r="C848" s="153"/>
      <c r="D848" s="153"/>
      <c r="E848" s="153"/>
      <c r="F848" s="153"/>
      <c r="G848" s="153"/>
      <c r="H848" s="153"/>
      <c r="I848" s="153"/>
      <c r="J848" s="153"/>
      <c r="K848" s="153"/>
      <c r="L848" s="153"/>
      <c r="M848" s="153"/>
      <c r="N848" s="153"/>
      <c r="O848" s="153"/>
      <c r="P848" s="153"/>
      <c r="Q848" s="153"/>
      <c r="R848" s="153"/>
      <c r="S848" s="153"/>
      <c r="T848" s="153"/>
      <c r="U848" s="153"/>
      <c r="V848" s="153"/>
      <c r="W848" s="153"/>
      <c r="X848" s="153"/>
      <c r="Y848" s="153"/>
      <c r="Z848" s="153"/>
    </row>
    <row r="849" ht="15.75" customHeight="1">
      <c r="A849" s="153"/>
      <c r="B849" s="153"/>
      <c r="C849" s="153"/>
      <c r="D849" s="153"/>
      <c r="E849" s="153"/>
      <c r="F849" s="153"/>
      <c r="G849" s="153"/>
      <c r="H849" s="153"/>
      <c r="I849" s="153"/>
      <c r="J849" s="153"/>
      <c r="K849" s="153"/>
      <c r="L849" s="153"/>
      <c r="M849" s="153"/>
      <c r="N849" s="153"/>
      <c r="O849" s="153"/>
      <c r="P849" s="153"/>
      <c r="Q849" s="153"/>
      <c r="R849" s="153"/>
      <c r="S849" s="153"/>
      <c r="T849" s="153"/>
      <c r="U849" s="153"/>
      <c r="V849" s="153"/>
      <c r="W849" s="153"/>
      <c r="X849" s="153"/>
      <c r="Y849" s="153"/>
      <c r="Z849" s="153"/>
    </row>
    <row r="850" ht="15.75" customHeight="1">
      <c r="A850" s="153"/>
      <c r="B850" s="153"/>
      <c r="C850" s="153"/>
      <c r="D850" s="153"/>
      <c r="E850" s="153"/>
      <c r="F850" s="153"/>
      <c r="G850" s="153"/>
      <c r="H850" s="153"/>
      <c r="I850" s="153"/>
      <c r="J850" s="153"/>
      <c r="K850" s="153"/>
      <c r="L850" s="153"/>
      <c r="M850" s="153"/>
      <c r="N850" s="153"/>
      <c r="O850" s="153"/>
      <c r="P850" s="153"/>
      <c r="Q850" s="153"/>
      <c r="R850" s="153"/>
      <c r="S850" s="153"/>
      <c r="T850" s="153"/>
      <c r="U850" s="153"/>
      <c r="V850" s="153"/>
      <c r="W850" s="153"/>
      <c r="X850" s="153"/>
      <c r="Y850" s="153"/>
      <c r="Z850" s="153"/>
    </row>
    <row r="851" ht="15.75" customHeight="1">
      <c r="A851" s="153"/>
      <c r="B851" s="153"/>
      <c r="C851" s="153"/>
      <c r="D851" s="153"/>
      <c r="E851" s="153"/>
      <c r="F851" s="153"/>
      <c r="G851" s="153"/>
      <c r="H851" s="153"/>
      <c r="I851" s="153"/>
      <c r="J851" s="153"/>
      <c r="K851" s="153"/>
      <c r="L851" s="153"/>
      <c r="M851" s="153"/>
      <c r="N851" s="153"/>
      <c r="O851" s="153"/>
      <c r="P851" s="153"/>
      <c r="Q851" s="153"/>
      <c r="R851" s="153"/>
      <c r="S851" s="153"/>
      <c r="T851" s="153"/>
      <c r="U851" s="153"/>
      <c r="V851" s="153"/>
      <c r="W851" s="153"/>
      <c r="X851" s="153"/>
      <c r="Y851" s="153"/>
      <c r="Z851" s="153"/>
    </row>
    <row r="852" ht="15.75" customHeight="1">
      <c r="A852" s="153"/>
      <c r="B852" s="153"/>
      <c r="C852" s="153"/>
      <c r="D852" s="153"/>
      <c r="E852" s="153"/>
      <c r="F852" s="153"/>
      <c r="G852" s="153"/>
      <c r="H852" s="153"/>
      <c r="I852" s="153"/>
      <c r="J852" s="153"/>
      <c r="K852" s="153"/>
      <c r="L852" s="153"/>
      <c r="M852" s="153"/>
      <c r="N852" s="153"/>
      <c r="O852" s="153"/>
      <c r="P852" s="153"/>
      <c r="Q852" s="153"/>
      <c r="R852" s="153"/>
      <c r="S852" s="153"/>
      <c r="T852" s="153"/>
      <c r="U852" s="153"/>
      <c r="V852" s="153"/>
      <c r="W852" s="153"/>
      <c r="X852" s="153"/>
      <c r="Y852" s="153"/>
      <c r="Z852" s="153"/>
    </row>
    <row r="853" ht="15.75" customHeight="1">
      <c r="A853" s="153"/>
      <c r="B853" s="153"/>
      <c r="C853" s="153"/>
      <c r="D853" s="153"/>
      <c r="E853" s="153"/>
      <c r="F853" s="153"/>
      <c r="G853" s="153"/>
      <c r="H853" s="153"/>
      <c r="I853" s="153"/>
      <c r="J853" s="153"/>
      <c r="K853" s="153"/>
      <c r="L853" s="153"/>
      <c r="M853" s="153"/>
      <c r="N853" s="153"/>
      <c r="O853" s="153"/>
      <c r="P853" s="153"/>
      <c r="Q853" s="153"/>
      <c r="R853" s="153"/>
      <c r="S853" s="153"/>
      <c r="T853" s="153"/>
      <c r="U853" s="153"/>
      <c r="V853" s="153"/>
      <c r="W853" s="153"/>
      <c r="X853" s="153"/>
      <c r="Y853" s="153"/>
      <c r="Z853" s="153"/>
    </row>
    <row r="854" ht="15.75" customHeight="1">
      <c r="A854" s="153"/>
      <c r="B854" s="153"/>
      <c r="C854" s="153"/>
      <c r="D854" s="153"/>
      <c r="E854" s="153"/>
      <c r="F854" s="153"/>
      <c r="G854" s="153"/>
      <c r="H854" s="153"/>
      <c r="I854" s="153"/>
      <c r="J854" s="153"/>
      <c r="K854" s="153"/>
      <c r="L854" s="153"/>
      <c r="M854" s="153"/>
      <c r="N854" s="153"/>
      <c r="O854" s="153"/>
      <c r="P854" s="153"/>
      <c r="Q854" s="153"/>
      <c r="R854" s="153"/>
      <c r="S854" s="153"/>
      <c r="T854" s="153"/>
      <c r="U854" s="153"/>
      <c r="V854" s="153"/>
      <c r="W854" s="153"/>
      <c r="X854" s="153"/>
      <c r="Y854" s="153"/>
      <c r="Z854" s="153"/>
    </row>
    <row r="855" ht="15.75" customHeight="1">
      <c r="A855" s="153"/>
      <c r="B855" s="153"/>
      <c r="C855" s="153"/>
      <c r="D855" s="153"/>
      <c r="E855" s="153"/>
      <c r="F855" s="153"/>
      <c r="G855" s="153"/>
      <c r="H855" s="153"/>
      <c r="I855" s="153"/>
      <c r="J855" s="153"/>
      <c r="K855" s="153"/>
      <c r="L855" s="153"/>
      <c r="M855" s="153"/>
      <c r="N855" s="153"/>
      <c r="O855" s="153"/>
      <c r="P855" s="153"/>
      <c r="Q855" s="153"/>
      <c r="R855" s="153"/>
      <c r="S855" s="153"/>
      <c r="T855" s="153"/>
      <c r="U855" s="153"/>
      <c r="V855" s="153"/>
      <c r="W855" s="153"/>
      <c r="X855" s="153"/>
      <c r="Y855" s="153"/>
      <c r="Z855" s="153"/>
    </row>
    <row r="856" ht="15.75" customHeight="1">
      <c r="A856" s="153"/>
      <c r="B856" s="153"/>
      <c r="C856" s="153"/>
      <c r="D856" s="153"/>
      <c r="E856" s="153"/>
      <c r="F856" s="153"/>
      <c r="G856" s="153"/>
      <c r="H856" s="153"/>
      <c r="I856" s="153"/>
      <c r="J856" s="153"/>
      <c r="K856" s="153"/>
      <c r="L856" s="153"/>
      <c r="M856" s="153"/>
      <c r="N856" s="153"/>
      <c r="O856" s="153"/>
      <c r="P856" s="153"/>
      <c r="Q856" s="153"/>
      <c r="R856" s="153"/>
      <c r="S856" s="153"/>
      <c r="T856" s="153"/>
      <c r="U856" s="153"/>
      <c r="V856" s="153"/>
      <c r="W856" s="153"/>
      <c r="X856" s="153"/>
      <c r="Y856" s="153"/>
      <c r="Z856" s="153"/>
    </row>
    <row r="857" ht="15.75" customHeight="1">
      <c r="A857" s="153"/>
      <c r="B857" s="153"/>
      <c r="C857" s="153"/>
      <c r="D857" s="153"/>
      <c r="E857" s="153"/>
      <c r="F857" s="153"/>
      <c r="G857" s="153"/>
      <c r="H857" s="153"/>
      <c r="I857" s="153"/>
      <c r="J857" s="153"/>
      <c r="K857" s="153"/>
      <c r="L857" s="153"/>
      <c r="M857" s="153"/>
      <c r="N857" s="153"/>
      <c r="O857" s="153"/>
      <c r="P857" s="153"/>
      <c r="Q857" s="153"/>
      <c r="R857" s="153"/>
      <c r="S857" s="153"/>
      <c r="T857" s="153"/>
      <c r="U857" s="153"/>
      <c r="V857" s="153"/>
      <c r="W857" s="153"/>
      <c r="X857" s="153"/>
      <c r="Y857" s="153"/>
      <c r="Z857" s="153"/>
    </row>
    <row r="858" ht="15.75" customHeight="1">
      <c r="A858" s="153"/>
      <c r="B858" s="153"/>
      <c r="C858" s="153"/>
      <c r="D858" s="153"/>
      <c r="E858" s="153"/>
      <c r="F858" s="153"/>
      <c r="G858" s="153"/>
      <c r="H858" s="153"/>
      <c r="I858" s="153"/>
      <c r="J858" s="153"/>
      <c r="K858" s="153"/>
      <c r="L858" s="153"/>
      <c r="M858" s="153"/>
      <c r="N858" s="153"/>
      <c r="O858" s="153"/>
      <c r="P858" s="153"/>
      <c r="Q858" s="153"/>
      <c r="R858" s="153"/>
      <c r="S858" s="153"/>
      <c r="T858" s="153"/>
      <c r="U858" s="153"/>
      <c r="V858" s="153"/>
      <c r="W858" s="153"/>
      <c r="X858" s="153"/>
      <c r="Y858" s="153"/>
      <c r="Z858" s="153"/>
    </row>
    <row r="859" ht="15.75" customHeight="1">
      <c r="A859" s="153"/>
      <c r="B859" s="153"/>
      <c r="C859" s="153"/>
      <c r="D859" s="153"/>
      <c r="E859" s="153"/>
      <c r="F859" s="153"/>
      <c r="G859" s="153"/>
      <c r="H859" s="153"/>
      <c r="I859" s="153"/>
      <c r="J859" s="153"/>
      <c r="K859" s="153"/>
      <c r="L859" s="153"/>
      <c r="M859" s="153"/>
      <c r="N859" s="153"/>
      <c r="O859" s="153"/>
      <c r="P859" s="153"/>
      <c r="Q859" s="153"/>
      <c r="R859" s="153"/>
      <c r="S859" s="153"/>
      <c r="T859" s="153"/>
      <c r="U859" s="153"/>
      <c r="V859" s="153"/>
      <c r="W859" s="153"/>
      <c r="X859" s="153"/>
      <c r="Y859" s="153"/>
      <c r="Z859" s="153"/>
    </row>
    <row r="860" ht="15.75" customHeight="1">
      <c r="A860" s="153"/>
      <c r="B860" s="153"/>
      <c r="C860" s="153"/>
      <c r="D860" s="153"/>
      <c r="E860" s="153"/>
      <c r="F860" s="153"/>
      <c r="G860" s="153"/>
      <c r="H860" s="153"/>
      <c r="I860" s="153"/>
      <c r="J860" s="153"/>
      <c r="K860" s="153"/>
      <c r="L860" s="153"/>
      <c r="M860" s="153"/>
      <c r="N860" s="153"/>
      <c r="O860" s="153"/>
      <c r="P860" s="153"/>
      <c r="Q860" s="153"/>
      <c r="R860" s="153"/>
      <c r="S860" s="153"/>
      <c r="T860" s="153"/>
      <c r="U860" s="153"/>
      <c r="V860" s="153"/>
      <c r="W860" s="153"/>
      <c r="X860" s="153"/>
      <c r="Y860" s="153"/>
      <c r="Z860" s="153"/>
    </row>
    <row r="861" ht="15.75" customHeight="1">
      <c r="A861" s="153"/>
      <c r="B861" s="153"/>
      <c r="C861" s="153"/>
      <c r="D861" s="153"/>
      <c r="E861" s="153"/>
      <c r="F861" s="153"/>
      <c r="G861" s="153"/>
      <c r="H861" s="153"/>
      <c r="I861" s="153"/>
      <c r="J861" s="153"/>
      <c r="K861" s="153"/>
      <c r="L861" s="153"/>
      <c r="M861" s="153"/>
      <c r="N861" s="153"/>
      <c r="O861" s="153"/>
      <c r="P861" s="153"/>
      <c r="Q861" s="153"/>
      <c r="R861" s="153"/>
      <c r="S861" s="153"/>
      <c r="T861" s="153"/>
      <c r="U861" s="153"/>
      <c r="V861" s="153"/>
      <c r="W861" s="153"/>
      <c r="X861" s="153"/>
      <c r="Y861" s="153"/>
      <c r="Z861" s="153"/>
    </row>
    <row r="862" ht="15.75" customHeight="1">
      <c r="A862" s="153"/>
      <c r="B862" s="153"/>
      <c r="C862" s="153"/>
      <c r="D862" s="153"/>
      <c r="E862" s="153"/>
      <c r="F862" s="153"/>
      <c r="G862" s="153"/>
      <c r="H862" s="153"/>
      <c r="I862" s="153"/>
      <c r="J862" s="153"/>
      <c r="K862" s="153"/>
      <c r="L862" s="153"/>
      <c r="M862" s="153"/>
      <c r="N862" s="153"/>
      <c r="O862" s="153"/>
      <c r="P862" s="153"/>
      <c r="Q862" s="153"/>
      <c r="R862" s="153"/>
      <c r="S862" s="153"/>
      <c r="T862" s="153"/>
      <c r="U862" s="153"/>
      <c r="V862" s="153"/>
      <c r="W862" s="153"/>
      <c r="X862" s="153"/>
      <c r="Y862" s="153"/>
      <c r="Z862" s="153"/>
    </row>
    <row r="863" ht="15.75" customHeight="1">
      <c r="A863" s="153"/>
      <c r="B863" s="153"/>
      <c r="C863" s="153"/>
      <c r="D863" s="153"/>
      <c r="E863" s="153"/>
      <c r="F863" s="153"/>
      <c r="G863" s="153"/>
      <c r="H863" s="153"/>
      <c r="I863" s="153"/>
      <c r="J863" s="153"/>
      <c r="K863" s="153"/>
      <c r="L863" s="153"/>
      <c r="M863" s="153"/>
      <c r="N863" s="153"/>
      <c r="O863" s="153"/>
      <c r="P863" s="153"/>
      <c r="Q863" s="153"/>
      <c r="R863" s="153"/>
      <c r="S863" s="153"/>
      <c r="T863" s="153"/>
      <c r="U863" s="153"/>
      <c r="V863" s="153"/>
      <c r="W863" s="153"/>
      <c r="X863" s="153"/>
      <c r="Y863" s="153"/>
      <c r="Z863" s="153"/>
    </row>
    <row r="864" ht="15.75" customHeight="1">
      <c r="A864" s="153"/>
      <c r="B864" s="153"/>
      <c r="C864" s="153"/>
      <c r="D864" s="153"/>
      <c r="E864" s="153"/>
      <c r="F864" s="153"/>
      <c r="G864" s="153"/>
      <c r="H864" s="153"/>
      <c r="I864" s="153"/>
      <c r="J864" s="153"/>
      <c r="K864" s="153"/>
      <c r="L864" s="153"/>
      <c r="M864" s="153"/>
      <c r="N864" s="153"/>
      <c r="O864" s="153"/>
      <c r="P864" s="153"/>
      <c r="Q864" s="153"/>
      <c r="R864" s="153"/>
      <c r="S864" s="153"/>
      <c r="T864" s="153"/>
      <c r="U864" s="153"/>
      <c r="V864" s="153"/>
      <c r="W864" s="153"/>
      <c r="X864" s="153"/>
      <c r="Y864" s="153"/>
      <c r="Z864" s="153"/>
    </row>
    <row r="865" ht="15.75" customHeight="1">
      <c r="A865" s="153"/>
      <c r="B865" s="153"/>
      <c r="C865" s="153"/>
      <c r="D865" s="153"/>
      <c r="E865" s="153"/>
      <c r="F865" s="153"/>
      <c r="G865" s="153"/>
      <c r="H865" s="153"/>
      <c r="I865" s="153"/>
      <c r="J865" s="153"/>
      <c r="K865" s="153"/>
      <c r="L865" s="153"/>
      <c r="M865" s="153"/>
      <c r="N865" s="153"/>
      <c r="O865" s="153"/>
      <c r="P865" s="153"/>
      <c r="Q865" s="153"/>
      <c r="R865" s="153"/>
      <c r="S865" s="153"/>
      <c r="T865" s="153"/>
      <c r="U865" s="153"/>
      <c r="V865" s="153"/>
      <c r="W865" s="153"/>
      <c r="X865" s="153"/>
      <c r="Y865" s="153"/>
      <c r="Z865" s="153"/>
    </row>
    <row r="866" ht="15.75" customHeight="1">
      <c r="A866" s="153"/>
      <c r="B866" s="153"/>
      <c r="C866" s="153"/>
      <c r="D866" s="153"/>
      <c r="E866" s="153"/>
      <c r="F866" s="153"/>
      <c r="G866" s="153"/>
      <c r="H866" s="153"/>
      <c r="I866" s="153"/>
      <c r="J866" s="153"/>
      <c r="K866" s="153"/>
      <c r="L866" s="153"/>
      <c r="M866" s="153"/>
      <c r="N866" s="153"/>
      <c r="O866" s="153"/>
      <c r="P866" s="153"/>
      <c r="Q866" s="153"/>
      <c r="R866" s="153"/>
      <c r="S866" s="153"/>
      <c r="T866" s="153"/>
      <c r="U866" s="153"/>
      <c r="V866" s="153"/>
      <c r="W866" s="153"/>
      <c r="X866" s="153"/>
      <c r="Y866" s="153"/>
      <c r="Z866" s="153"/>
    </row>
    <row r="867" ht="15.75" customHeight="1">
      <c r="A867" s="153"/>
      <c r="B867" s="153"/>
      <c r="C867" s="153"/>
      <c r="D867" s="153"/>
      <c r="E867" s="153"/>
      <c r="F867" s="153"/>
      <c r="G867" s="153"/>
      <c r="H867" s="153"/>
      <c r="I867" s="153"/>
      <c r="J867" s="153"/>
      <c r="K867" s="153"/>
      <c r="L867" s="153"/>
      <c r="M867" s="153"/>
      <c r="N867" s="153"/>
      <c r="O867" s="153"/>
      <c r="P867" s="153"/>
      <c r="Q867" s="153"/>
      <c r="R867" s="153"/>
      <c r="S867" s="153"/>
      <c r="T867" s="153"/>
      <c r="U867" s="153"/>
      <c r="V867" s="153"/>
      <c r="W867" s="153"/>
      <c r="X867" s="153"/>
      <c r="Y867" s="153"/>
      <c r="Z867" s="153"/>
    </row>
    <row r="868" ht="15.75" customHeight="1">
      <c r="A868" s="153"/>
      <c r="B868" s="153"/>
      <c r="C868" s="153"/>
      <c r="D868" s="153"/>
      <c r="E868" s="153"/>
      <c r="F868" s="153"/>
      <c r="G868" s="153"/>
      <c r="H868" s="153"/>
      <c r="I868" s="153"/>
      <c r="J868" s="153"/>
      <c r="K868" s="153"/>
      <c r="L868" s="153"/>
      <c r="M868" s="153"/>
      <c r="N868" s="153"/>
      <c r="O868" s="153"/>
      <c r="P868" s="153"/>
      <c r="Q868" s="153"/>
      <c r="R868" s="153"/>
      <c r="S868" s="153"/>
      <c r="T868" s="153"/>
      <c r="U868" s="153"/>
      <c r="V868" s="153"/>
      <c r="W868" s="153"/>
      <c r="X868" s="153"/>
      <c r="Y868" s="153"/>
      <c r="Z868" s="153"/>
    </row>
    <row r="869" ht="15.75" customHeight="1">
      <c r="A869" s="153"/>
      <c r="B869" s="153"/>
      <c r="C869" s="153"/>
      <c r="D869" s="153"/>
      <c r="E869" s="153"/>
      <c r="F869" s="153"/>
      <c r="G869" s="153"/>
      <c r="H869" s="153"/>
      <c r="I869" s="153"/>
      <c r="J869" s="153"/>
      <c r="K869" s="153"/>
      <c r="L869" s="153"/>
      <c r="M869" s="153"/>
      <c r="N869" s="153"/>
      <c r="O869" s="153"/>
      <c r="P869" s="153"/>
      <c r="Q869" s="153"/>
      <c r="R869" s="153"/>
      <c r="S869" s="153"/>
      <c r="T869" s="153"/>
      <c r="U869" s="153"/>
      <c r="V869" s="153"/>
      <c r="W869" s="153"/>
      <c r="X869" s="153"/>
      <c r="Y869" s="153"/>
      <c r="Z869" s="153"/>
    </row>
    <row r="870" ht="15.75" customHeight="1">
      <c r="A870" s="153"/>
      <c r="B870" s="153"/>
      <c r="C870" s="153"/>
      <c r="D870" s="153"/>
      <c r="E870" s="153"/>
      <c r="F870" s="153"/>
      <c r="G870" s="153"/>
      <c r="H870" s="153"/>
      <c r="I870" s="153"/>
      <c r="J870" s="153"/>
      <c r="K870" s="153"/>
      <c r="L870" s="153"/>
      <c r="M870" s="153"/>
      <c r="N870" s="153"/>
      <c r="O870" s="153"/>
      <c r="P870" s="153"/>
      <c r="Q870" s="153"/>
      <c r="R870" s="153"/>
      <c r="S870" s="153"/>
      <c r="T870" s="153"/>
      <c r="U870" s="153"/>
      <c r="V870" s="153"/>
      <c r="W870" s="153"/>
      <c r="X870" s="153"/>
      <c r="Y870" s="153"/>
      <c r="Z870" s="153"/>
    </row>
    <row r="871" ht="15.75" customHeight="1">
      <c r="A871" s="153"/>
      <c r="B871" s="153"/>
      <c r="C871" s="153"/>
      <c r="D871" s="153"/>
      <c r="E871" s="153"/>
      <c r="F871" s="153"/>
      <c r="G871" s="153"/>
      <c r="H871" s="153"/>
      <c r="I871" s="153"/>
      <c r="J871" s="153"/>
      <c r="K871" s="153"/>
      <c r="L871" s="153"/>
      <c r="M871" s="153"/>
      <c r="N871" s="153"/>
      <c r="O871" s="153"/>
      <c r="P871" s="153"/>
      <c r="Q871" s="153"/>
      <c r="R871" s="153"/>
      <c r="S871" s="153"/>
      <c r="T871" s="153"/>
      <c r="U871" s="153"/>
      <c r="V871" s="153"/>
      <c r="W871" s="153"/>
      <c r="X871" s="153"/>
      <c r="Y871" s="153"/>
      <c r="Z871" s="153"/>
    </row>
    <row r="872" ht="15.75" customHeight="1">
      <c r="A872" s="153"/>
      <c r="B872" s="153"/>
      <c r="C872" s="153"/>
      <c r="D872" s="153"/>
      <c r="E872" s="153"/>
      <c r="F872" s="153"/>
      <c r="G872" s="153"/>
      <c r="H872" s="153"/>
      <c r="I872" s="153"/>
      <c r="J872" s="153"/>
      <c r="K872" s="153"/>
      <c r="L872" s="153"/>
      <c r="M872" s="153"/>
      <c r="N872" s="153"/>
      <c r="O872" s="153"/>
      <c r="P872" s="153"/>
      <c r="Q872" s="153"/>
      <c r="R872" s="153"/>
      <c r="S872" s="153"/>
      <c r="T872" s="153"/>
      <c r="U872" s="153"/>
      <c r="V872" s="153"/>
      <c r="W872" s="153"/>
      <c r="X872" s="153"/>
      <c r="Y872" s="153"/>
      <c r="Z872" s="153"/>
    </row>
    <row r="873" ht="15.75" customHeight="1">
      <c r="A873" s="153"/>
      <c r="B873" s="153"/>
      <c r="C873" s="153"/>
      <c r="D873" s="153"/>
      <c r="E873" s="153"/>
      <c r="F873" s="153"/>
      <c r="G873" s="153"/>
      <c r="H873" s="153"/>
      <c r="I873" s="153"/>
      <c r="J873" s="153"/>
      <c r="K873" s="153"/>
      <c r="L873" s="153"/>
      <c r="M873" s="153"/>
      <c r="N873" s="153"/>
      <c r="O873" s="153"/>
      <c r="P873" s="153"/>
      <c r="Q873" s="153"/>
      <c r="R873" s="153"/>
      <c r="S873" s="153"/>
      <c r="T873" s="153"/>
      <c r="U873" s="153"/>
      <c r="V873" s="153"/>
      <c r="W873" s="153"/>
      <c r="X873" s="153"/>
      <c r="Y873" s="153"/>
      <c r="Z873" s="153"/>
    </row>
    <row r="874" ht="15.75" customHeight="1">
      <c r="A874" s="153"/>
      <c r="B874" s="153"/>
      <c r="C874" s="153"/>
      <c r="D874" s="153"/>
      <c r="E874" s="153"/>
      <c r="F874" s="153"/>
      <c r="G874" s="153"/>
      <c r="H874" s="153"/>
      <c r="I874" s="153"/>
      <c r="J874" s="153"/>
      <c r="K874" s="153"/>
      <c r="L874" s="153"/>
      <c r="M874" s="153"/>
      <c r="N874" s="153"/>
      <c r="O874" s="153"/>
      <c r="P874" s="153"/>
      <c r="Q874" s="153"/>
      <c r="R874" s="153"/>
      <c r="S874" s="153"/>
      <c r="T874" s="153"/>
      <c r="U874" s="153"/>
      <c r="V874" s="153"/>
      <c r="W874" s="153"/>
      <c r="X874" s="153"/>
      <c r="Y874" s="153"/>
      <c r="Z874" s="153"/>
    </row>
    <row r="875" ht="15.75" customHeight="1">
      <c r="A875" s="153"/>
      <c r="B875" s="153"/>
      <c r="C875" s="153"/>
      <c r="D875" s="153"/>
      <c r="E875" s="153"/>
      <c r="F875" s="153"/>
      <c r="G875" s="153"/>
      <c r="H875" s="153"/>
      <c r="I875" s="153"/>
      <c r="J875" s="153"/>
      <c r="K875" s="153"/>
      <c r="L875" s="153"/>
      <c r="M875" s="153"/>
      <c r="N875" s="153"/>
      <c r="O875" s="153"/>
      <c r="P875" s="153"/>
      <c r="Q875" s="153"/>
      <c r="R875" s="153"/>
      <c r="S875" s="153"/>
      <c r="T875" s="153"/>
      <c r="U875" s="153"/>
      <c r="V875" s="153"/>
      <c r="W875" s="153"/>
      <c r="X875" s="153"/>
      <c r="Y875" s="153"/>
      <c r="Z875" s="153"/>
    </row>
    <row r="876" ht="15.75" customHeight="1">
      <c r="A876" s="153"/>
      <c r="B876" s="153"/>
      <c r="C876" s="153"/>
      <c r="D876" s="153"/>
      <c r="E876" s="153"/>
      <c r="F876" s="153"/>
      <c r="G876" s="153"/>
      <c r="H876" s="153"/>
      <c r="I876" s="153"/>
      <c r="J876" s="153"/>
      <c r="K876" s="153"/>
      <c r="L876" s="153"/>
      <c r="M876" s="153"/>
      <c r="N876" s="153"/>
      <c r="O876" s="153"/>
      <c r="P876" s="153"/>
      <c r="Q876" s="153"/>
      <c r="R876" s="153"/>
      <c r="S876" s="153"/>
      <c r="T876" s="153"/>
      <c r="U876" s="153"/>
      <c r="V876" s="153"/>
      <c r="W876" s="153"/>
      <c r="X876" s="153"/>
      <c r="Y876" s="153"/>
      <c r="Z876" s="153"/>
    </row>
    <row r="877" ht="15.75" customHeight="1">
      <c r="A877" s="153"/>
      <c r="B877" s="153"/>
      <c r="C877" s="153"/>
      <c r="D877" s="153"/>
      <c r="E877" s="153"/>
      <c r="F877" s="153"/>
      <c r="G877" s="153"/>
      <c r="H877" s="153"/>
      <c r="I877" s="153"/>
      <c r="J877" s="153"/>
      <c r="K877" s="153"/>
      <c r="L877" s="153"/>
      <c r="M877" s="153"/>
      <c r="N877" s="153"/>
      <c r="O877" s="153"/>
      <c r="P877" s="153"/>
      <c r="Q877" s="153"/>
      <c r="R877" s="153"/>
      <c r="S877" s="153"/>
      <c r="T877" s="153"/>
      <c r="U877" s="153"/>
      <c r="V877" s="153"/>
      <c r="W877" s="153"/>
      <c r="X877" s="153"/>
      <c r="Y877" s="153"/>
      <c r="Z877" s="153"/>
    </row>
    <row r="878" ht="15.75" customHeight="1">
      <c r="A878" s="153"/>
      <c r="B878" s="153"/>
      <c r="C878" s="153"/>
      <c r="D878" s="153"/>
      <c r="E878" s="153"/>
      <c r="F878" s="153"/>
      <c r="G878" s="153"/>
      <c r="H878" s="153"/>
      <c r="I878" s="153"/>
      <c r="J878" s="153"/>
      <c r="K878" s="153"/>
      <c r="L878" s="153"/>
      <c r="M878" s="153"/>
      <c r="N878" s="153"/>
      <c r="O878" s="153"/>
      <c r="P878" s="153"/>
      <c r="Q878" s="153"/>
      <c r="R878" s="153"/>
      <c r="S878" s="153"/>
      <c r="T878" s="153"/>
      <c r="U878" s="153"/>
      <c r="V878" s="153"/>
      <c r="W878" s="153"/>
      <c r="X878" s="153"/>
      <c r="Y878" s="153"/>
      <c r="Z878" s="153"/>
    </row>
    <row r="879" ht="15.75" customHeight="1">
      <c r="A879" s="153"/>
      <c r="B879" s="153"/>
      <c r="C879" s="153"/>
      <c r="D879" s="153"/>
      <c r="E879" s="153"/>
      <c r="F879" s="153"/>
      <c r="G879" s="153"/>
      <c r="H879" s="153"/>
      <c r="I879" s="153"/>
      <c r="J879" s="153"/>
      <c r="K879" s="153"/>
      <c r="L879" s="153"/>
      <c r="M879" s="153"/>
      <c r="N879" s="153"/>
      <c r="O879" s="153"/>
      <c r="P879" s="153"/>
      <c r="Q879" s="153"/>
      <c r="R879" s="153"/>
      <c r="S879" s="153"/>
      <c r="T879" s="153"/>
      <c r="U879" s="153"/>
      <c r="V879" s="153"/>
      <c r="W879" s="153"/>
      <c r="X879" s="153"/>
      <c r="Y879" s="153"/>
      <c r="Z879" s="153"/>
    </row>
    <row r="880" ht="15.75" customHeight="1">
      <c r="A880" s="153"/>
      <c r="B880" s="153"/>
      <c r="C880" s="153"/>
      <c r="D880" s="153"/>
      <c r="E880" s="153"/>
      <c r="F880" s="153"/>
      <c r="G880" s="153"/>
      <c r="H880" s="153"/>
      <c r="I880" s="153"/>
      <c r="J880" s="153"/>
      <c r="K880" s="153"/>
      <c r="L880" s="153"/>
      <c r="M880" s="153"/>
      <c r="N880" s="153"/>
      <c r="O880" s="153"/>
      <c r="P880" s="153"/>
      <c r="Q880" s="153"/>
      <c r="R880" s="153"/>
      <c r="S880" s="153"/>
      <c r="T880" s="153"/>
      <c r="U880" s="153"/>
      <c r="V880" s="153"/>
      <c r="W880" s="153"/>
      <c r="X880" s="153"/>
      <c r="Y880" s="153"/>
      <c r="Z880" s="153"/>
    </row>
    <row r="881" ht="15.75" customHeight="1">
      <c r="A881" s="153"/>
      <c r="B881" s="153"/>
      <c r="C881" s="153"/>
      <c r="D881" s="153"/>
      <c r="E881" s="153"/>
      <c r="F881" s="153"/>
      <c r="G881" s="153"/>
      <c r="H881" s="153"/>
      <c r="I881" s="153"/>
      <c r="J881" s="153"/>
      <c r="K881" s="153"/>
      <c r="L881" s="153"/>
      <c r="M881" s="153"/>
      <c r="N881" s="153"/>
      <c r="O881" s="153"/>
      <c r="P881" s="153"/>
      <c r="Q881" s="153"/>
      <c r="R881" s="153"/>
      <c r="S881" s="153"/>
      <c r="T881" s="153"/>
      <c r="U881" s="153"/>
      <c r="V881" s="153"/>
      <c r="W881" s="153"/>
      <c r="X881" s="153"/>
      <c r="Y881" s="153"/>
      <c r="Z881" s="153"/>
    </row>
    <row r="882" ht="15.75" customHeight="1">
      <c r="A882" s="153"/>
      <c r="B882" s="153"/>
      <c r="C882" s="153"/>
      <c r="D882" s="153"/>
      <c r="E882" s="153"/>
      <c r="F882" s="153"/>
      <c r="G882" s="153"/>
      <c r="H882" s="153"/>
      <c r="I882" s="153"/>
      <c r="J882" s="153"/>
      <c r="K882" s="153"/>
      <c r="L882" s="153"/>
      <c r="M882" s="153"/>
      <c r="N882" s="153"/>
      <c r="O882" s="153"/>
      <c r="P882" s="153"/>
      <c r="Q882" s="153"/>
      <c r="R882" s="153"/>
      <c r="S882" s="153"/>
      <c r="T882" s="153"/>
      <c r="U882" s="153"/>
      <c r="V882" s="153"/>
      <c r="W882" s="153"/>
      <c r="X882" s="153"/>
      <c r="Y882" s="153"/>
      <c r="Z882" s="153"/>
    </row>
    <row r="883" ht="15.75" customHeight="1">
      <c r="A883" s="153"/>
      <c r="B883" s="153"/>
      <c r="C883" s="153"/>
      <c r="D883" s="153"/>
      <c r="E883" s="153"/>
      <c r="F883" s="153"/>
      <c r="G883" s="153"/>
      <c r="H883" s="153"/>
      <c r="I883" s="153"/>
      <c r="J883" s="153"/>
      <c r="K883" s="153"/>
      <c r="L883" s="153"/>
      <c r="M883" s="153"/>
      <c r="N883" s="153"/>
      <c r="O883" s="153"/>
      <c r="P883" s="153"/>
      <c r="Q883" s="153"/>
      <c r="R883" s="153"/>
      <c r="S883" s="153"/>
      <c r="T883" s="153"/>
      <c r="U883" s="153"/>
      <c r="V883" s="153"/>
      <c r="W883" s="153"/>
      <c r="X883" s="153"/>
      <c r="Y883" s="153"/>
      <c r="Z883" s="153"/>
    </row>
    <row r="884" ht="15.75" customHeight="1">
      <c r="A884" s="153"/>
      <c r="B884" s="153"/>
      <c r="C884" s="153"/>
      <c r="D884" s="153"/>
      <c r="E884" s="153"/>
      <c r="F884" s="153"/>
      <c r="G884" s="153"/>
      <c r="H884" s="153"/>
      <c r="I884" s="153"/>
      <c r="J884" s="153"/>
      <c r="K884" s="153"/>
      <c r="L884" s="153"/>
      <c r="M884" s="153"/>
      <c r="N884" s="153"/>
      <c r="O884" s="153"/>
      <c r="P884" s="153"/>
      <c r="Q884" s="153"/>
      <c r="R884" s="153"/>
      <c r="S884" s="153"/>
      <c r="T884" s="153"/>
      <c r="U884" s="153"/>
      <c r="V884" s="153"/>
      <c r="W884" s="153"/>
      <c r="X884" s="153"/>
      <c r="Y884" s="153"/>
      <c r="Z884" s="153"/>
    </row>
    <row r="885" ht="15.75" customHeight="1">
      <c r="A885" s="153"/>
      <c r="B885" s="153"/>
      <c r="C885" s="153"/>
      <c r="D885" s="153"/>
      <c r="E885" s="153"/>
      <c r="F885" s="153"/>
      <c r="G885" s="153"/>
      <c r="H885" s="153"/>
      <c r="I885" s="153"/>
      <c r="J885" s="153"/>
      <c r="K885" s="153"/>
      <c r="L885" s="153"/>
      <c r="M885" s="153"/>
      <c r="N885" s="153"/>
      <c r="O885" s="153"/>
      <c r="P885" s="153"/>
      <c r="Q885" s="153"/>
      <c r="R885" s="153"/>
      <c r="S885" s="153"/>
      <c r="T885" s="153"/>
      <c r="U885" s="153"/>
      <c r="V885" s="153"/>
      <c r="W885" s="153"/>
      <c r="X885" s="153"/>
      <c r="Y885" s="153"/>
      <c r="Z885" s="153"/>
    </row>
    <row r="886" ht="15.75" customHeight="1">
      <c r="A886" s="153"/>
      <c r="B886" s="153"/>
      <c r="C886" s="153"/>
      <c r="D886" s="153"/>
      <c r="E886" s="153"/>
      <c r="F886" s="153"/>
      <c r="G886" s="153"/>
      <c r="H886" s="153"/>
      <c r="I886" s="153"/>
      <c r="J886" s="153"/>
      <c r="K886" s="153"/>
      <c r="L886" s="153"/>
      <c r="M886" s="153"/>
      <c r="N886" s="153"/>
      <c r="O886" s="153"/>
      <c r="P886" s="153"/>
      <c r="Q886" s="153"/>
      <c r="R886" s="153"/>
      <c r="S886" s="153"/>
      <c r="T886" s="153"/>
      <c r="U886" s="153"/>
      <c r="V886" s="153"/>
      <c r="W886" s="153"/>
      <c r="X886" s="153"/>
      <c r="Y886" s="153"/>
      <c r="Z886" s="153"/>
    </row>
    <row r="887" ht="15.75" customHeight="1">
      <c r="A887" s="153"/>
      <c r="B887" s="153"/>
      <c r="C887" s="153"/>
      <c r="D887" s="153"/>
      <c r="E887" s="153"/>
      <c r="F887" s="153"/>
      <c r="G887" s="153"/>
      <c r="H887" s="153"/>
      <c r="I887" s="153"/>
      <c r="J887" s="153"/>
      <c r="K887" s="153"/>
      <c r="L887" s="153"/>
      <c r="M887" s="153"/>
      <c r="N887" s="153"/>
      <c r="O887" s="153"/>
      <c r="P887" s="153"/>
      <c r="Q887" s="153"/>
      <c r="R887" s="153"/>
      <c r="S887" s="153"/>
      <c r="T887" s="153"/>
      <c r="U887" s="153"/>
      <c r="V887" s="153"/>
      <c r="W887" s="153"/>
      <c r="X887" s="153"/>
      <c r="Y887" s="153"/>
      <c r="Z887" s="153"/>
    </row>
    <row r="888" ht="15.75" customHeight="1">
      <c r="A888" s="153"/>
      <c r="B888" s="153"/>
      <c r="C888" s="153"/>
      <c r="D888" s="153"/>
      <c r="E888" s="153"/>
      <c r="F888" s="153"/>
      <c r="G888" s="153"/>
      <c r="H888" s="153"/>
      <c r="I888" s="153"/>
      <c r="J888" s="153"/>
      <c r="K888" s="153"/>
      <c r="L888" s="153"/>
      <c r="M888" s="153"/>
      <c r="N888" s="153"/>
      <c r="O888" s="153"/>
      <c r="P888" s="153"/>
      <c r="Q888" s="153"/>
      <c r="R888" s="153"/>
      <c r="S888" s="153"/>
      <c r="T888" s="153"/>
      <c r="U888" s="153"/>
      <c r="V888" s="153"/>
      <c r="W888" s="153"/>
      <c r="X888" s="153"/>
      <c r="Y888" s="153"/>
      <c r="Z888" s="153"/>
    </row>
    <row r="889" ht="15.75" customHeight="1">
      <c r="A889" s="153"/>
      <c r="B889" s="153"/>
      <c r="C889" s="153"/>
      <c r="D889" s="153"/>
      <c r="E889" s="153"/>
      <c r="F889" s="153"/>
      <c r="G889" s="153"/>
      <c r="H889" s="153"/>
      <c r="I889" s="153"/>
      <c r="J889" s="153"/>
      <c r="K889" s="153"/>
      <c r="L889" s="153"/>
      <c r="M889" s="153"/>
      <c r="N889" s="153"/>
      <c r="O889" s="153"/>
      <c r="P889" s="153"/>
      <c r="Q889" s="153"/>
      <c r="R889" s="153"/>
      <c r="S889" s="153"/>
      <c r="T889" s="153"/>
      <c r="U889" s="153"/>
      <c r="V889" s="153"/>
      <c r="W889" s="153"/>
      <c r="X889" s="153"/>
      <c r="Y889" s="153"/>
      <c r="Z889" s="153"/>
    </row>
    <row r="890" ht="15.75" customHeight="1">
      <c r="A890" s="153"/>
      <c r="B890" s="153"/>
      <c r="C890" s="153"/>
      <c r="D890" s="153"/>
      <c r="E890" s="153"/>
      <c r="F890" s="153"/>
      <c r="G890" s="153"/>
      <c r="H890" s="153"/>
      <c r="I890" s="153"/>
      <c r="J890" s="153"/>
      <c r="K890" s="153"/>
      <c r="L890" s="153"/>
      <c r="M890" s="153"/>
      <c r="N890" s="153"/>
      <c r="O890" s="153"/>
      <c r="P890" s="153"/>
      <c r="Q890" s="153"/>
      <c r="R890" s="153"/>
      <c r="S890" s="153"/>
      <c r="T890" s="153"/>
      <c r="U890" s="153"/>
      <c r="V890" s="153"/>
      <c r="W890" s="153"/>
      <c r="X890" s="153"/>
      <c r="Y890" s="153"/>
      <c r="Z890" s="153"/>
    </row>
    <row r="891" ht="15.75" customHeight="1">
      <c r="A891" s="153"/>
      <c r="B891" s="153"/>
      <c r="C891" s="153"/>
      <c r="D891" s="153"/>
      <c r="E891" s="153"/>
      <c r="F891" s="153"/>
      <c r="G891" s="153"/>
      <c r="H891" s="153"/>
      <c r="I891" s="153"/>
      <c r="J891" s="153"/>
      <c r="K891" s="153"/>
      <c r="L891" s="153"/>
      <c r="M891" s="153"/>
      <c r="N891" s="153"/>
      <c r="O891" s="153"/>
      <c r="P891" s="153"/>
      <c r="Q891" s="153"/>
      <c r="R891" s="153"/>
      <c r="S891" s="153"/>
      <c r="T891" s="153"/>
      <c r="U891" s="153"/>
      <c r="V891" s="153"/>
      <c r="W891" s="153"/>
      <c r="X891" s="153"/>
      <c r="Y891" s="153"/>
      <c r="Z891" s="153"/>
    </row>
    <row r="892" ht="15.75" customHeight="1">
      <c r="A892" s="153"/>
      <c r="B892" s="153"/>
      <c r="C892" s="153"/>
      <c r="D892" s="153"/>
      <c r="E892" s="153"/>
      <c r="F892" s="153"/>
      <c r="G892" s="153"/>
      <c r="H892" s="153"/>
      <c r="I892" s="153"/>
      <c r="J892" s="153"/>
      <c r="K892" s="153"/>
      <c r="L892" s="153"/>
      <c r="M892" s="153"/>
      <c r="N892" s="153"/>
      <c r="O892" s="153"/>
      <c r="P892" s="153"/>
      <c r="Q892" s="153"/>
      <c r="R892" s="153"/>
      <c r="S892" s="153"/>
      <c r="T892" s="153"/>
      <c r="U892" s="153"/>
      <c r="V892" s="153"/>
      <c r="W892" s="153"/>
      <c r="X892" s="153"/>
      <c r="Y892" s="153"/>
      <c r="Z892" s="153"/>
    </row>
    <row r="893" ht="15.75" customHeight="1">
      <c r="A893" s="153"/>
      <c r="B893" s="153"/>
      <c r="C893" s="153"/>
      <c r="D893" s="153"/>
      <c r="E893" s="153"/>
      <c r="F893" s="153"/>
      <c r="G893" s="153"/>
      <c r="H893" s="153"/>
      <c r="I893" s="153"/>
      <c r="J893" s="153"/>
      <c r="K893" s="153"/>
      <c r="L893" s="153"/>
      <c r="M893" s="153"/>
      <c r="N893" s="153"/>
      <c r="O893" s="153"/>
      <c r="P893" s="153"/>
      <c r="Q893" s="153"/>
      <c r="R893" s="153"/>
      <c r="S893" s="153"/>
      <c r="T893" s="153"/>
      <c r="U893" s="153"/>
      <c r="V893" s="153"/>
      <c r="W893" s="153"/>
      <c r="X893" s="153"/>
      <c r="Y893" s="153"/>
      <c r="Z893" s="153"/>
    </row>
    <row r="894" ht="15.75" customHeight="1">
      <c r="A894" s="153"/>
      <c r="B894" s="153"/>
      <c r="C894" s="153"/>
      <c r="D894" s="153"/>
      <c r="E894" s="153"/>
      <c r="F894" s="153"/>
      <c r="G894" s="153"/>
      <c r="H894" s="153"/>
      <c r="I894" s="153"/>
      <c r="J894" s="153"/>
      <c r="K894" s="153"/>
      <c r="L894" s="153"/>
      <c r="M894" s="153"/>
      <c r="N894" s="153"/>
      <c r="O894" s="153"/>
      <c r="P894" s="153"/>
      <c r="Q894" s="153"/>
      <c r="R894" s="153"/>
      <c r="S894" s="153"/>
      <c r="T894" s="153"/>
      <c r="U894" s="153"/>
      <c r="V894" s="153"/>
      <c r="W894" s="153"/>
      <c r="X894" s="153"/>
      <c r="Y894" s="153"/>
      <c r="Z894" s="153"/>
    </row>
    <row r="895" ht="15.75" customHeight="1">
      <c r="A895" s="153"/>
      <c r="B895" s="153"/>
      <c r="C895" s="153"/>
      <c r="D895" s="153"/>
      <c r="E895" s="153"/>
      <c r="F895" s="153"/>
      <c r="G895" s="153"/>
      <c r="H895" s="153"/>
      <c r="I895" s="153"/>
      <c r="J895" s="153"/>
      <c r="K895" s="153"/>
      <c r="L895" s="153"/>
      <c r="M895" s="153"/>
      <c r="N895" s="153"/>
      <c r="O895" s="153"/>
      <c r="P895" s="153"/>
      <c r="Q895" s="153"/>
      <c r="R895" s="153"/>
      <c r="S895" s="153"/>
      <c r="T895" s="153"/>
      <c r="U895" s="153"/>
      <c r="V895" s="153"/>
      <c r="W895" s="153"/>
      <c r="X895" s="153"/>
      <c r="Y895" s="153"/>
      <c r="Z895" s="153"/>
    </row>
    <row r="896" ht="15.75" customHeight="1">
      <c r="A896" s="153"/>
      <c r="B896" s="153"/>
      <c r="C896" s="153"/>
      <c r="D896" s="153"/>
      <c r="E896" s="153"/>
      <c r="F896" s="153"/>
      <c r="G896" s="153"/>
      <c r="H896" s="153"/>
      <c r="I896" s="153"/>
      <c r="J896" s="153"/>
      <c r="K896" s="153"/>
      <c r="L896" s="153"/>
      <c r="M896" s="153"/>
      <c r="N896" s="153"/>
      <c r="O896" s="153"/>
      <c r="P896" s="153"/>
      <c r="Q896" s="153"/>
      <c r="R896" s="153"/>
      <c r="S896" s="153"/>
      <c r="T896" s="153"/>
      <c r="U896" s="153"/>
      <c r="V896" s="153"/>
      <c r="W896" s="153"/>
      <c r="X896" s="153"/>
      <c r="Y896" s="153"/>
      <c r="Z896" s="153"/>
    </row>
    <row r="897" ht="15.75" customHeight="1">
      <c r="A897" s="153"/>
      <c r="B897" s="153"/>
      <c r="C897" s="153"/>
      <c r="D897" s="153"/>
      <c r="E897" s="153"/>
      <c r="F897" s="153"/>
      <c r="G897" s="153"/>
      <c r="H897" s="153"/>
      <c r="I897" s="153"/>
      <c r="J897" s="153"/>
      <c r="K897" s="153"/>
      <c r="L897" s="153"/>
      <c r="M897" s="153"/>
      <c r="N897" s="153"/>
      <c r="O897" s="153"/>
      <c r="P897" s="153"/>
      <c r="Q897" s="153"/>
      <c r="R897" s="153"/>
      <c r="S897" s="153"/>
      <c r="T897" s="153"/>
      <c r="U897" s="153"/>
      <c r="V897" s="153"/>
      <c r="W897" s="153"/>
      <c r="X897" s="153"/>
      <c r="Y897" s="153"/>
      <c r="Z897" s="153"/>
    </row>
    <row r="898" ht="15.75" customHeight="1">
      <c r="A898" s="153"/>
      <c r="B898" s="153"/>
      <c r="C898" s="153"/>
      <c r="D898" s="153"/>
      <c r="E898" s="153"/>
      <c r="F898" s="153"/>
      <c r="G898" s="153"/>
      <c r="H898" s="153"/>
      <c r="I898" s="153"/>
      <c r="J898" s="153"/>
      <c r="K898" s="153"/>
      <c r="L898" s="153"/>
      <c r="M898" s="153"/>
      <c r="N898" s="153"/>
      <c r="O898" s="153"/>
      <c r="P898" s="153"/>
      <c r="Q898" s="153"/>
      <c r="R898" s="153"/>
      <c r="S898" s="153"/>
      <c r="T898" s="153"/>
      <c r="U898" s="153"/>
      <c r="V898" s="153"/>
      <c r="W898" s="153"/>
      <c r="X898" s="153"/>
      <c r="Y898" s="153"/>
      <c r="Z898" s="153"/>
    </row>
    <row r="899" ht="15.75" customHeight="1">
      <c r="A899" s="153"/>
      <c r="B899" s="153"/>
      <c r="C899" s="153"/>
      <c r="D899" s="153"/>
      <c r="E899" s="153"/>
      <c r="F899" s="153"/>
      <c r="G899" s="153"/>
      <c r="H899" s="153"/>
      <c r="I899" s="153"/>
      <c r="J899" s="153"/>
      <c r="K899" s="153"/>
      <c r="L899" s="153"/>
      <c r="M899" s="153"/>
      <c r="N899" s="153"/>
      <c r="O899" s="153"/>
      <c r="P899" s="153"/>
      <c r="Q899" s="153"/>
      <c r="R899" s="153"/>
      <c r="S899" s="153"/>
      <c r="T899" s="153"/>
      <c r="U899" s="153"/>
      <c r="V899" s="153"/>
      <c r="W899" s="153"/>
      <c r="X899" s="153"/>
      <c r="Y899" s="153"/>
      <c r="Z899" s="153"/>
    </row>
    <row r="900" ht="15.75" customHeight="1">
      <c r="A900" s="153"/>
      <c r="B900" s="153"/>
      <c r="C900" s="153"/>
      <c r="D900" s="153"/>
      <c r="E900" s="153"/>
      <c r="F900" s="153"/>
      <c r="G900" s="153"/>
      <c r="H900" s="153"/>
      <c r="I900" s="153"/>
      <c r="J900" s="153"/>
      <c r="K900" s="153"/>
      <c r="L900" s="153"/>
      <c r="M900" s="153"/>
      <c r="N900" s="153"/>
      <c r="O900" s="153"/>
      <c r="P900" s="153"/>
      <c r="Q900" s="153"/>
      <c r="R900" s="153"/>
      <c r="S900" s="153"/>
      <c r="T900" s="153"/>
      <c r="U900" s="153"/>
      <c r="V900" s="153"/>
      <c r="W900" s="153"/>
      <c r="X900" s="153"/>
      <c r="Y900" s="153"/>
      <c r="Z900" s="153"/>
    </row>
    <row r="901" ht="15.75" customHeight="1">
      <c r="A901" s="153"/>
      <c r="B901" s="153"/>
      <c r="C901" s="153"/>
      <c r="D901" s="153"/>
      <c r="E901" s="153"/>
      <c r="F901" s="153"/>
      <c r="G901" s="153"/>
      <c r="H901" s="153"/>
      <c r="I901" s="153"/>
      <c r="J901" s="153"/>
      <c r="K901" s="153"/>
      <c r="L901" s="153"/>
      <c r="M901" s="153"/>
      <c r="N901" s="153"/>
      <c r="O901" s="153"/>
      <c r="P901" s="153"/>
      <c r="Q901" s="153"/>
      <c r="R901" s="153"/>
      <c r="S901" s="153"/>
      <c r="T901" s="153"/>
      <c r="U901" s="153"/>
      <c r="V901" s="153"/>
      <c r="W901" s="153"/>
      <c r="X901" s="153"/>
      <c r="Y901" s="153"/>
      <c r="Z901" s="153"/>
    </row>
    <row r="902" ht="15.75" customHeight="1">
      <c r="A902" s="153"/>
      <c r="B902" s="153"/>
      <c r="C902" s="153"/>
      <c r="D902" s="153"/>
      <c r="E902" s="153"/>
      <c r="F902" s="153"/>
      <c r="G902" s="153"/>
      <c r="H902" s="153"/>
      <c r="I902" s="153"/>
      <c r="J902" s="153"/>
      <c r="K902" s="153"/>
      <c r="L902" s="153"/>
      <c r="M902" s="153"/>
      <c r="N902" s="153"/>
      <c r="O902" s="153"/>
      <c r="P902" s="153"/>
      <c r="Q902" s="153"/>
      <c r="R902" s="153"/>
      <c r="S902" s="153"/>
      <c r="T902" s="153"/>
      <c r="U902" s="153"/>
      <c r="V902" s="153"/>
      <c r="W902" s="153"/>
      <c r="X902" s="153"/>
      <c r="Y902" s="153"/>
      <c r="Z902" s="153"/>
    </row>
    <row r="903" ht="15.75" customHeight="1">
      <c r="A903" s="153"/>
      <c r="B903" s="153"/>
      <c r="C903" s="153"/>
      <c r="D903" s="153"/>
      <c r="E903" s="153"/>
      <c r="F903" s="153"/>
      <c r="G903" s="153"/>
      <c r="H903" s="153"/>
      <c r="I903" s="153"/>
      <c r="J903" s="153"/>
      <c r="K903" s="153"/>
      <c r="L903" s="153"/>
      <c r="M903" s="153"/>
      <c r="N903" s="153"/>
      <c r="O903" s="153"/>
      <c r="P903" s="153"/>
      <c r="Q903" s="153"/>
      <c r="R903" s="153"/>
      <c r="S903" s="153"/>
      <c r="T903" s="153"/>
      <c r="U903" s="153"/>
      <c r="V903" s="153"/>
      <c r="W903" s="153"/>
      <c r="X903" s="153"/>
      <c r="Y903" s="153"/>
      <c r="Z903" s="153"/>
    </row>
    <row r="904" ht="15.75" customHeight="1">
      <c r="A904" s="153"/>
      <c r="B904" s="153"/>
      <c r="C904" s="153"/>
      <c r="D904" s="153"/>
      <c r="E904" s="153"/>
      <c r="F904" s="153"/>
      <c r="G904" s="153"/>
      <c r="H904" s="153"/>
      <c r="I904" s="153"/>
      <c r="J904" s="153"/>
      <c r="K904" s="153"/>
      <c r="L904" s="153"/>
      <c r="M904" s="153"/>
      <c r="N904" s="153"/>
      <c r="O904" s="153"/>
      <c r="P904" s="153"/>
      <c r="Q904" s="153"/>
      <c r="R904" s="153"/>
      <c r="S904" s="153"/>
      <c r="T904" s="153"/>
      <c r="U904" s="153"/>
      <c r="V904" s="153"/>
      <c r="W904" s="153"/>
      <c r="X904" s="153"/>
      <c r="Y904" s="153"/>
      <c r="Z904" s="153"/>
    </row>
    <row r="905" ht="15.75" customHeight="1">
      <c r="A905" s="153"/>
      <c r="B905" s="153"/>
      <c r="C905" s="153"/>
      <c r="D905" s="153"/>
      <c r="E905" s="153"/>
      <c r="F905" s="153"/>
      <c r="G905" s="153"/>
      <c r="H905" s="153"/>
      <c r="I905" s="153"/>
      <c r="J905" s="153"/>
      <c r="K905" s="153"/>
      <c r="L905" s="153"/>
      <c r="M905" s="153"/>
      <c r="N905" s="153"/>
      <c r="O905" s="153"/>
      <c r="P905" s="153"/>
      <c r="Q905" s="153"/>
      <c r="R905" s="153"/>
      <c r="S905" s="153"/>
      <c r="T905" s="153"/>
      <c r="U905" s="153"/>
      <c r="V905" s="153"/>
      <c r="W905" s="153"/>
      <c r="X905" s="153"/>
      <c r="Y905" s="153"/>
      <c r="Z905" s="153"/>
    </row>
    <row r="906" ht="15.75" customHeight="1">
      <c r="A906" s="153"/>
      <c r="B906" s="153"/>
      <c r="C906" s="153"/>
      <c r="D906" s="153"/>
      <c r="E906" s="153"/>
      <c r="F906" s="153"/>
      <c r="G906" s="153"/>
      <c r="H906" s="153"/>
      <c r="I906" s="153"/>
      <c r="J906" s="153"/>
      <c r="K906" s="153"/>
      <c r="L906" s="153"/>
      <c r="M906" s="153"/>
      <c r="N906" s="153"/>
      <c r="O906" s="153"/>
      <c r="P906" s="153"/>
      <c r="Q906" s="153"/>
      <c r="R906" s="153"/>
      <c r="S906" s="153"/>
      <c r="T906" s="153"/>
      <c r="U906" s="153"/>
      <c r="V906" s="153"/>
      <c r="W906" s="153"/>
      <c r="X906" s="153"/>
      <c r="Y906" s="153"/>
      <c r="Z906" s="153"/>
    </row>
    <row r="907" ht="15.75" customHeight="1">
      <c r="A907" s="153"/>
      <c r="B907" s="153"/>
      <c r="C907" s="153"/>
      <c r="D907" s="153"/>
      <c r="E907" s="153"/>
      <c r="F907" s="153"/>
      <c r="G907" s="153"/>
      <c r="H907" s="153"/>
      <c r="I907" s="153"/>
      <c r="J907" s="153"/>
      <c r="K907" s="153"/>
      <c r="L907" s="153"/>
      <c r="M907" s="153"/>
      <c r="N907" s="153"/>
      <c r="O907" s="153"/>
      <c r="P907" s="153"/>
      <c r="Q907" s="153"/>
      <c r="R907" s="153"/>
      <c r="S907" s="153"/>
      <c r="T907" s="153"/>
      <c r="U907" s="153"/>
      <c r="V907" s="153"/>
      <c r="W907" s="153"/>
      <c r="X907" s="153"/>
      <c r="Y907" s="153"/>
      <c r="Z907" s="153"/>
    </row>
    <row r="908" ht="15.75" customHeight="1">
      <c r="A908" s="153"/>
      <c r="B908" s="153"/>
      <c r="C908" s="153"/>
      <c r="D908" s="153"/>
      <c r="E908" s="153"/>
      <c r="F908" s="153"/>
      <c r="G908" s="153"/>
      <c r="H908" s="153"/>
      <c r="I908" s="153"/>
      <c r="J908" s="153"/>
      <c r="K908" s="153"/>
      <c r="L908" s="153"/>
      <c r="M908" s="153"/>
      <c r="N908" s="153"/>
      <c r="O908" s="153"/>
      <c r="P908" s="153"/>
      <c r="Q908" s="153"/>
      <c r="R908" s="153"/>
      <c r="S908" s="153"/>
      <c r="T908" s="153"/>
      <c r="U908" s="153"/>
      <c r="V908" s="153"/>
      <c r="W908" s="153"/>
      <c r="X908" s="153"/>
      <c r="Y908" s="153"/>
      <c r="Z908" s="153"/>
    </row>
    <row r="909" ht="15.75" customHeight="1">
      <c r="A909" s="153"/>
      <c r="B909" s="153"/>
      <c r="C909" s="153"/>
      <c r="D909" s="153"/>
      <c r="E909" s="153"/>
      <c r="F909" s="153"/>
      <c r="G909" s="153"/>
      <c r="H909" s="153"/>
      <c r="I909" s="153"/>
      <c r="J909" s="153"/>
      <c r="K909" s="153"/>
      <c r="L909" s="153"/>
      <c r="M909" s="153"/>
      <c r="N909" s="153"/>
      <c r="O909" s="153"/>
      <c r="P909" s="153"/>
      <c r="Q909" s="153"/>
      <c r="R909" s="153"/>
      <c r="S909" s="153"/>
      <c r="T909" s="153"/>
      <c r="U909" s="153"/>
      <c r="V909" s="153"/>
      <c r="W909" s="153"/>
      <c r="X909" s="153"/>
      <c r="Y909" s="153"/>
      <c r="Z909" s="153"/>
    </row>
    <row r="910" ht="15.75" customHeight="1">
      <c r="A910" s="153"/>
      <c r="B910" s="153"/>
      <c r="C910" s="153"/>
      <c r="D910" s="153"/>
      <c r="E910" s="153"/>
      <c r="F910" s="153"/>
      <c r="G910" s="153"/>
      <c r="H910" s="153"/>
      <c r="I910" s="153"/>
      <c r="J910" s="153"/>
      <c r="K910" s="153"/>
      <c r="L910" s="153"/>
      <c r="M910" s="153"/>
      <c r="N910" s="153"/>
      <c r="O910" s="153"/>
      <c r="P910" s="153"/>
      <c r="Q910" s="153"/>
      <c r="R910" s="153"/>
      <c r="S910" s="153"/>
      <c r="T910" s="153"/>
      <c r="U910" s="153"/>
      <c r="V910" s="153"/>
      <c r="W910" s="153"/>
      <c r="X910" s="153"/>
      <c r="Y910" s="153"/>
      <c r="Z910" s="153"/>
    </row>
    <row r="911" ht="15.75" customHeight="1">
      <c r="A911" s="153"/>
      <c r="B911" s="153"/>
      <c r="C911" s="153"/>
      <c r="D911" s="153"/>
      <c r="E911" s="153"/>
      <c r="F911" s="153"/>
      <c r="G911" s="153"/>
      <c r="H911" s="153"/>
      <c r="I911" s="153"/>
      <c r="J911" s="153"/>
      <c r="K911" s="153"/>
      <c r="L911" s="153"/>
      <c r="M911" s="153"/>
      <c r="N911" s="153"/>
      <c r="O911" s="153"/>
      <c r="P911" s="153"/>
      <c r="Q911" s="153"/>
      <c r="R911" s="153"/>
      <c r="S911" s="153"/>
      <c r="T911" s="153"/>
      <c r="U911" s="153"/>
      <c r="V911" s="153"/>
      <c r="W911" s="153"/>
      <c r="X911" s="153"/>
      <c r="Y911" s="153"/>
      <c r="Z911" s="153"/>
    </row>
    <row r="912" ht="15.75" customHeight="1">
      <c r="A912" s="153"/>
      <c r="B912" s="153"/>
      <c r="C912" s="153"/>
      <c r="D912" s="153"/>
      <c r="E912" s="153"/>
      <c r="F912" s="153"/>
      <c r="G912" s="153"/>
      <c r="H912" s="153"/>
      <c r="I912" s="153"/>
      <c r="J912" s="153"/>
      <c r="K912" s="153"/>
      <c r="L912" s="153"/>
      <c r="M912" s="153"/>
      <c r="N912" s="153"/>
      <c r="O912" s="153"/>
      <c r="P912" s="153"/>
      <c r="Q912" s="153"/>
      <c r="R912" s="153"/>
      <c r="S912" s="153"/>
      <c r="T912" s="153"/>
      <c r="U912" s="153"/>
      <c r="V912" s="153"/>
      <c r="W912" s="153"/>
      <c r="X912" s="153"/>
      <c r="Y912" s="153"/>
      <c r="Z912" s="153"/>
    </row>
    <row r="913" ht="15.75" customHeight="1">
      <c r="A913" s="153"/>
      <c r="B913" s="153"/>
      <c r="C913" s="153"/>
      <c r="D913" s="153"/>
      <c r="E913" s="153"/>
      <c r="F913" s="153"/>
      <c r="G913" s="153"/>
      <c r="H913" s="153"/>
      <c r="I913" s="153"/>
      <c r="J913" s="153"/>
      <c r="K913" s="153"/>
      <c r="L913" s="153"/>
      <c r="M913" s="153"/>
      <c r="N913" s="153"/>
      <c r="O913" s="153"/>
      <c r="P913" s="153"/>
      <c r="Q913" s="153"/>
      <c r="R913" s="153"/>
      <c r="S913" s="153"/>
      <c r="T913" s="153"/>
      <c r="U913" s="153"/>
      <c r="V913" s="153"/>
      <c r="W913" s="153"/>
      <c r="X913" s="153"/>
      <c r="Y913" s="153"/>
      <c r="Z913" s="153"/>
    </row>
    <row r="914" ht="15.75" customHeight="1">
      <c r="A914" s="153"/>
      <c r="B914" s="153"/>
      <c r="C914" s="153"/>
      <c r="D914" s="153"/>
      <c r="E914" s="153"/>
      <c r="F914" s="153"/>
      <c r="G914" s="153"/>
      <c r="H914" s="153"/>
      <c r="I914" s="153"/>
      <c r="J914" s="153"/>
      <c r="K914" s="153"/>
      <c r="L914" s="153"/>
      <c r="M914" s="153"/>
      <c r="N914" s="153"/>
      <c r="O914" s="153"/>
      <c r="P914" s="153"/>
      <c r="Q914" s="153"/>
      <c r="R914" s="153"/>
      <c r="S914" s="153"/>
      <c r="T914" s="153"/>
      <c r="U914" s="153"/>
      <c r="V914" s="153"/>
      <c r="W914" s="153"/>
      <c r="X914" s="153"/>
      <c r="Y914" s="153"/>
      <c r="Z914" s="153"/>
    </row>
    <row r="915" ht="15.75" customHeight="1">
      <c r="A915" s="153"/>
      <c r="B915" s="153"/>
      <c r="C915" s="153"/>
      <c r="D915" s="153"/>
      <c r="E915" s="153"/>
      <c r="F915" s="153"/>
      <c r="G915" s="153"/>
      <c r="H915" s="153"/>
      <c r="I915" s="153"/>
      <c r="J915" s="153"/>
      <c r="K915" s="153"/>
      <c r="L915" s="153"/>
      <c r="M915" s="153"/>
      <c r="N915" s="153"/>
      <c r="O915" s="153"/>
      <c r="P915" s="153"/>
      <c r="Q915" s="153"/>
      <c r="R915" s="153"/>
      <c r="S915" s="153"/>
      <c r="T915" s="153"/>
      <c r="U915" s="153"/>
      <c r="V915" s="153"/>
      <c r="W915" s="153"/>
      <c r="X915" s="153"/>
      <c r="Y915" s="153"/>
      <c r="Z915" s="153"/>
    </row>
    <row r="916" ht="15.75" customHeight="1">
      <c r="A916" s="153"/>
      <c r="B916" s="153"/>
      <c r="C916" s="153"/>
      <c r="D916" s="153"/>
      <c r="E916" s="153"/>
      <c r="F916" s="153"/>
      <c r="G916" s="153"/>
      <c r="H916" s="153"/>
      <c r="I916" s="153"/>
      <c r="J916" s="153"/>
      <c r="K916" s="153"/>
      <c r="L916" s="153"/>
      <c r="M916" s="153"/>
      <c r="N916" s="153"/>
      <c r="O916" s="153"/>
      <c r="P916" s="153"/>
      <c r="Q916" s="153"/>
      <c r="R916" s="153"/>
      <c r="S916" s="153"/>
      <c r="T916" s="153"/>
      <c r="U916" s="153"/>
      <c r="V916" s="153"/>
      <c r="W916" s="153"/>
      <c r="X916" s="153"/>
      <c r="Y916" s="153"/>
      <c r="Z916" s="153"/>
    </row>
    <row r="917" ht="15.75" customHeight="1">
      <c r="A917" s="153"/>
      <c r="B917" s="153"/>
      <c r="C917" s="153"/>
      <c r="D917" s="153"/>
      <c r="E917" s="153"/>
      <c r="F917" s="153"/>
      <c r="G917" s="153"/>
      <c r="H917" s="153"/>
      <c r="I917" s="153"/>
      <c r="J917" s="153"/>
      <c r="K917" s="153"/>
      <c r="L917" s="153"/>
      <c r="M917" s="153"/>
      <c r="N917" s="153"/>
      <c r="O917" s="153"/>
      <c r="P917" s="153"/>
      <c r="Q917" s="153"/>
      <c r="R917" s="153"/>
      <c r="S917" s="153"/>
      <c r="T917" s="153"/>
      <c r="U917" s="153"/>
      <c r="V917" s="153"/>
      <c r="W917" s="153"/>
      <c r="X917" s="153"/>
      <c r="Y917" s="153"/>
      <c r="Z917" s="153"/>
    </row>
    <row r="918" ht="15.75" customHeight="1">
      <c r="A918" s="153"/>
      <c r="B918" s="153"/>
      <c r="C918" s="153"/>
      <c r="D918" s="153"/>
      <c r="E918" s="153"/>
      <c r="F918" s="153"/>
      <c r="G918" s="153"/>
      <c r="H918" s="153"/>
      <c r="I918" s="153"/>
      <c r="J918" s="153"/>
      <c r="K918" s="153"/>
      <c r="L918" s="153"/>
      <c r="M918" s="153"/>
      <c r="N918" s="153"/>
      <c r="O918" s="153"/>
      <c r="P918" s="153"/>
      <c r="Q918" s="153"/>
      <c r="R918" s="153"/>
      <c r="S918" s="153"/>
      <c r="T918" s="153"/>
      <c r="U918" s="153"/>
      <c r="V918" s="153"/>
      <c r="W918" s="153"/>
      <c r="X918" s="153"/>
      <c r="Y918" s="153"/>
      <c r="Z918" s="153"/>
    </row>
    <row r="919" ht="15.75" customHeight="1">
      <c r="A919" s="153"/>
      <c r="B919" s="153"/>
      <c r="C919" s="153"/>
      <c r="D919" s="153"/>
      <c r="E919" s="153"/>
      <c r="F919" s="153"/>
      <c r="G919" s="153"/>
      <c r="H919" s="153"/>
      <c r="I919" s="153"/>
      <c r="J919" s="153"/>
      <c r="K919" s="153"/>
      <c r="L919" s="153"/>
      <c r="M919" s="153"/>
      <c r="N919" s="153"/>
      <c r="O919" s="153"/>
      <c r="P919" s="153"/>
      <c r="Q919" s="153"/>
      <c r="R919" s="153"/>
      <c r="S919" s="153"/>
      <c r="T919" s="153"/>
      <c r="U919" s="153"/>
      <c r="V919" s="153"/>
      <c r="W919" s="153"/>
      <c r="X919" s="153"/>
      <c r="Y919" s="153"/>
      <c r="Z919" s="153"/>
    </row>
    <row r="920" ht="15.75" customHeight="1">
      <c r="A920" s="153"/>
      <c r="B920" s="153"/>
      <c r="C920" s="153"/>
      <c r="D920" s="153"/>
      <c r="E920" s="153"/>
      <c r="F920" s="153"/>
      <c r="G920" s="153"/>
      <c r="H920" s="153"/>
      <c r="I920" s="153"/>
      <c r="J920" s="153"/>
      <c r="K920" s="153"/>
      <c r="L920" s="153"/>
      <c r="M920" s="153"/>
      <c r="N920" s="153"/>
      <c r="O920" s="153"/>
      <c r="P920" s="153"/>
      <c r="Q920" s="153"/>
      <c r="R920" s="153"/>
      <c r="S920" s="153"/>
      <c r="T920" s="153"/>
      <c r="U920" s="153"/>
      <c r="V920" s="153"/>
      <c r="W920" s="153"/>
      <c r="X920" s="153"/>
      <c r="Y920" s="153"/>
      <c r="Z920" s="153"/>
    </row>
    <row r="921" ht="15.75" customHeight="1">
      <c r="A921" s="153"/>
      <c r="B921" s="153"/>
      <c r="C921" s="153"/>
      <c r="D921" s="153"/>
      <c r="E921" s="153"/>
      <c r="F921" s="153"/>
      <c r="G921" s="153"/>
      <c r="H921" s="153"/>
      <c r="I921" s="153"/>
      <c r="J921" s="153"/>
      <c r="K921" s="153"/>
      <c r="L921" s="153"/>
      <c r="M921" s="153"/>
      <c r="N921" s="153"/>
      <c r="O921" s="153"/>
      <c r="P921" s="153"/>
      <c r="Q921" s="153"/>
      <c r="R921" s="153"/>
      <c r="S921" s="153"/>
      <c r="T921" s="153"/>
      <c r="U921" s="153"/>
      <c r="V921" s="153"/>
      <c r="W921" s="153"/>
      <c r="X921" s="153"/>
      <c r="Y921" s="153"/>
      <c r="Z921" s="153"/>
    </row>
    <row r="922" ht="15.75" customHeight="1">
      <c r="A922" s="153"/>
      <c r="B922" s="153"/>
      <c r="C922" s="153"/>
      <c r="D922" s="153"/>
      <c r="E922" s="153"/>
      <c r="F922" s="153"/>
      <c r="G922" s="153"/>
      <c r="H922" s="153"/>
      <c r="I922" s="153"/>
      <c r="J922" s="153"/>
      <c r="K922" s="153"/>
      <c r="L922" s="153"/>
      <c r="M922" s="153"/>
      <c r="N922" s="153"/>
      <c r="O922" s="153"/>
      <c r="P922" s="153"/>
      <c r="Q922" s="153"/>
      <c r="R922" s="153"/>
      <c r="S922" s="153"/>
      <c r="T922" s="153"/>
      <c r="U922" s="153"/>
      <c r="V922" s="153"/>
      <c r="W922" s="153"/>
      <c r="X922" s="153"/>
      <c r="Y922" s="153"/>
      <c r="Z922" s="153"/>
    </row>
    <row r="923" ht="15.75" customHeight="1">
      <c r="A923" s="153"/>
      <c r="B923" s="153"/>
      <c r="C923" s="153"/>
      <c r="D923" s="153"/>
      <c r="E923" s="153"/>
      <c r="F923" s="153"/>
      <c r="G923" s="153"/>
      <c r="H923" s="153"/>
      <c r="I923" s="153"/>
      <c r="J923" s="153"/>
      <c r="K923" s="153"/>
      <c r="L923" s="153"/>
      <c r="M923" s="153"/>
      <c r="N923" s="153"/>
      <c r="O923" s="153"/>
      <c r="P923" s="153"/>
      <c r="Q923" s="153"/>
      <c r="R923" s="153"/>
      <c r="S923" s="153"/>
      <c r="T923" s="153"/>
      <c r="U923" s="153"/>
      <c r="V923" s="153"/>
      <c r="W923" s="153"/>
      <c r="X923" s="153"/>
      <c r="Y923" s="153"/>
      <c r="Z923" s="153"/>
    </row>
    <row r="924" ht="15.75" customHeight="1">
      <c r="A924" s="153"/>
      <c r="B924" s="153"/>
      <c r="C924" s="153"/>
      <c r="D924" s="153"/>
      <c r="E924" s="153"/>
      <c r="F924" s="153"/>
      <c r="G924" s="153"/>
      <c r="H924" s="153"/>
      <c r="I924" s="153"/>
      <c r="J924" s="153"/>
      <c r="K924" s="153"/>
      <c r="L924" s="153"/>
      <c r="M924" s="153"/>
      <c r="N924" s="153"/>
      <c r="O924" s="153"/>
      <c r="P924" s="153"/>
      <c r="Q924" s="153"/>
      <c r="R924" s="153"/>
      <c r="S924" s="153"/>
      <c r="T924" s="153"/>
      <c r="U924" s="153"/>
      <c r="V924" s="153"/>
      <c r="W924" s="153"/>
      <c r="X924" s="153"/>
      <c r="Y924" s="153"/>
      <c r="Z924" s="153"/>
    </row>
    <row r="925" ht="15.75" customHeight="1">
      <c r="A925" s="153"/>
      <c r="B925" s="153"/>
      <c r="C925" s="153"/>
      <c r="D925" s="153"/>
      <c r="E925" s="153"/>
      <c r="F925" s="153"/>
      <c r="G925" s="153"/>
      <c r="H925" s="153"/>
      <c r="I925" s="153"/>
      <c r="J925" s="153"/>
      <c r="K925" s="153"/>
      <c r="L925" s="153"/>
      <c r="M925" s="153"/>
      <c r="N925" s="153"/>
      <c r="O925" s="153"/>
      <c r="P925" s="153"/>
      <c r="Q925" s="153"/>
      <c r="R925" s="153"/>
      <c r="S925" s="153"/>
      <c r="T925" s="153"/>
      <c r="U925" s="153"/>
      <c r="V925" s="153"/>
      <c r="W925" s="153"/>
      <c r="X925" s="153"/>
      <c r="Y925" s="153"/>
      <c r="Z925" s="153"/>
    </row>
    <row r="926" ht="15.75" customHeight="1">
      <c r="A926" s="153"/>
      <c r="B926" s="153"/>
      <c r="C926" s="153"/>
      <c r="D926" s="153"/>
      <c r="E926" s="153"/>
      <c r="F926" s="153"/>
      <c r="G926" s="153"/>
      <c r="H926" s="153"/>
      <c r="I926" s="153"/>
      <c r="J926" s="153"/>
      <c r="K926" s="153"/>
      <c r="L926" s="153"/>
      <c r="M926" s="153"/>
      <c r="N926" s="153"/>
      <c r="O926" s="153"/>
      <c r="P926" s="153"/>
      <c r="Q926" s="153"/>
      <c r="R926" s="153"/>
      <c r="S926" s="153"/>
      <c r="T926" s="153"/>
      <c r="U926" s="153"/>
      <c r="V926" s="153"/>
      <c r="W926" s="153"/>
      <c r="X926" s="153"/>
      <c r="Y926" s="153"/>
      <c r="Z926" s="153"/>
    </row>
    <row r="927" ht="15.75" customHeight="1">
      <c r="A927" s="153"/>
      <c r="B927" s="153"/>
      <c r="C927" s="153"/>
      <c r="D927" s="153"/>
      <c r="E927" s="153"/>
      <c r="F927" s="153"/>
      <c r="G927" s="153"/>
      <c r="H927" s="153"/>
      <c r="I927" s="153"/>
      <c r="J927" s="153"/>
      <c r="K927" s="153"/>
      <c r="L927" s="153"/>
      <c r="M927" s="153"/>
      <c r="N927" s="153"/>
      <c r="O927" s="153"/>
      <c r="P927" s="153"/>
      <c r="Q927" s="153"/>
      <c r="R927" s="153"/>
      <c r="S927" s="153"/>
      <c r="T927" s="153"/>
      <c r="U927" s="153"/>
      <c r="V927" s="153"/>
      <c r="W927" s="153"/>
      <c r="X927" s="153"/>
      <c r="Y927" s="153"/>
      <c r="Z927" s="153"/>
    </row>
    <row r="928" ht="15.75" customHeight="1">
      <c r="A928" s="153"/>
      <c r="B928" s="153"/>
      <c r="C928" s="153"/>
      <c r="D928" s="153"/>
      <c r="E928" s="153"/>
      <c r="F928" s="153"/>
      <c r="G928" s="153"/>
      <c r="H928" s="153"/>
      <c r="I928" s="153"/>
      <c r="J928" s="153"/>
      <c r="K928" s="153"/>
      <c r="L928" s="153"/>
      <c r="M928" s="153"/>
      <c r="N928" s="153"/>
      <c r="O928" s="153"/>
      <c r="P928" s="153"/>
      <c r="Q928" s="153"/>
      <c r="R928" s="153"/>
      <c r="S928" s="153"/>
      <c r="T928" s="153"/>
      <c r="U928" s="153"/>
      <c r="V928" s="153"/>
      <c r="W928" s="153"/>
      <c r="X928" s="153"/>
      <c r="Y928" s="153"/>
      <c r="Z928" s="153"/>
    </row>
    <row r="929" ht="15.75" customHeight="1">
      <c r="A929" s="153"/>
      <c r="B929" s="153"/>
      <c r="C929" s="153"/>
      <c r="D929" s="153"/>
      <c r="E929" s="153"/>
      <c r="F929" s="153"/>
      <c r="G929" s="153"/>
      <c r="H929" s="153"/>
      <c r="I929" s="153"/>
      <c r="J929" s="153"/>
      <c r="K929" s="153"/>
      <c r="L929" s="153"/>
      <c r="M929" s="153"/>
      <c r="N929" s="153"/>
      <c r="O929" s="153"/>
      <c r="P929" s="153"/>
      <c r="Q929" s="153"/>
      <c r="R929" s="153"/>
      <c r="S929" s="153"/>
      <c r="T929" s="153"/>
      <c r="U929" s="153"/>
      <c r="V929" s="153"/>
      <c r="W929" s="153"/>
      <c r="X929" s="153"/>
      <c r="Y929" s="153"/>
      <c r="Z929" s="153"/>
    </row>
    <row r="930" ht="15.75" customHeight="1">
      <c r="A930" s="153"/>
      <c r="B930" s="153"/>
      <c r="C930" s="153"/>
      <c r="D930" s="153"/>
      <c r="E930" s="153"/>
      <c r="F930" s="153"/>
      <c r="G930" s="153"/>
      <c r="H930" s="153"/>
      <c r="I930" s="153"/>
      <c r="J930" s="153"/>
      <c r="K930" s="153"/>
      <c r="L930" s="153"/>
      <c r="M930" s="153"/>
      <c r="N930" s="153"/>
      <c r="O930" s="153"/>
      <c r="P930" s="153"/>
      <c r="Q930" s="153"/>
      <c r="R930" s="153"/>
      <c r="S930" s="153"/>
      <c r="T930" s="153"/>
      <c r="U930" s="153"/>
      <c r="V930" s="153"/>
      <c r="W930" s="153"/>
      <c r="X930" s="153"/>
      <c r="Y930" s="153"/>
      <c r="Z930" s="153"/>
    </row>
    <row r="931" ht="15.75" customHeight="1">
      <c r="A931" s="153"/>
      <c r="B931" s="153"/>
      <c r="C931" s="153"/>
      <c r="D931" s="153"/>
      <c r="E931" s="153"/>
      <c r="F931" s="153"/>
      <c r="G931" s="153"/>
      <c r="H931" s="153"/>
      <c r="I931" s="153"/>
      <c r="J931" s="153"/>
      <c r="K931" s="153"/>
      <c r="L931" s="153"/>
      <c r="M931" s="153"/>
      <c r="N931" s="153"/>
      <c r="O931" s="153"/>
      <c r="P931" s="153"/>
      <c r="Q931" s="153"/>
      <c r="R931" s="153"/>
      <c r="S931" s="153"/>
      <c r="T931" s="153"/>
      <c r="U931" s="153"/>
      <c r="V931" s="153"/>
      <c r="W931" s="153"/>
      <c r="X931" s="153"/>
      <c r="Y931" s="153"/>
      <c r="Z931" s="153"/>
    </row>
    <row r="932" ht="15.75" customHeight="1">
      <c r="A932" s="153"/>
      <c r="B932" s="153"/>
      <c r="C932" s="153"/>
      <c r="D932" s="153"/>
      <c r="E932" s="153"/>
      <c r="F932" s="153"/>
      <c r="G932" s="153"/>
      <c r="H932" s="153"/>
      <c r="I932" s="153"/>
      <c r="J932" s="153"/>
      <c r="K932" s="153"/>
      <c r="L932" s="153"/>
      <c r="M932" s="153"/>
      <c r="N932" s="153"/>
      <c r="O932" s="153"/>
      <c r="P932" s="153"/>
      <c r="Q932" s="153"/>
      <c r="R932" s="153"/>
      <c r="S932" s="153"/>
      <c r="T932" s="153"/>
      <c r="U932" s="153"/>
      <c r="V932" s="153"/>
      <c r="W932" s="153"/>
      <c r="X932" s="153"/>
      <c r="Y932" s="153"/>
      <c r="Z932" s="153"/>
    </row>
    <row r="933" ht="15.75" customHeight="1">
      <c r="A933" s="153"/>
      <c r="B933" s="153"/>
      <c r="C933" s="153"/>
      <c r="D933" s="153"/>
      <c r="E933" s="153"/>
      <c r="F933" s="153"/>
      <c r="G933" s="153"/>
      <c r="H933" s="153"/>
      <c r="I933" s="153"/>
      <c r="J933" s="153"/>
      <c r="K933" s="153"/>
      <c r="L933" s="153"/>
      <c r="M933" s="153"/>
      <c r="N933" s="153"/>
      <c r="O933" s="153"/>
      <c r="P933" s="153"/>
      <c r="Q933" s="153"/>
      <c r="R933" s="153"/>
      <c r="S933" s="153"/>
      <c r="T933" s="153"/>
      <c r="U933" s="153"/>
      <c r="V933" s="153"/>
      <c r="W933" s="153"/>
      <c r="X933" s="153"/>
      <c r="Y933" s="153"/>
      <c r="Z933" s="153"/>
    </row>
    <row r="934" ht="15.75" customHeight="1">
      <c r="A934" s="153"/>
      <c r="B934" s="153"/>
      <c r="C934" s="153"/>
      <c r="D934" s="153"/>
      <c r="E934" s="153"/>
      <c r="F934" s="153"/>
      <c r="G934" s="153"/>
      <c r="H934" s="153"/>
      <c r="I934" s="153"/>
      <c r="J934" s="153"/>
      <c r="K934" s="153"/>
      <c r="L934" s="153"/>
      <c r="M934" s="153"/>
      <c r="N934" s="153"/>
      <c r="O934" s="153"/>
      <c r="P934" s="153"/>
      <c r="Q934" s="153"/>
      <c r="R934" s="153"/>
      <c r="S934" s="153"/>
      <c r="T934" s="153"/>
      <c r="U934" s="153"/>
      <c r="V934" s="153"/>
      <c r="W934" s="153"/>
      <c r="X934" s="153"/>
      <c r="Y934" s="153"/>
      <c r="Z934" s="153"/>
    </row>
    <row r="935" ht="15.75" customHeight="1">
      <c r="A935" s="153"/>
      <c r="B935" s="153"/>
      <c r="C935" s="153"/>
      <c r="D935" s="153"/>
      <c r="E935" s="153"/>
      <c r="F935" s="153"/>
      <c r="G935" s="153"/>
      <c r="H935" s="153"/>
      <c r="I935" s="153"/>
      <c r="J935" s="153"/>
      <c r="K935" s="153"/>
      <c r="L935" s="153"/>
      <c r="M935" s="153"/>
      <c r="N935" s="153"/>
      <c r="O935" s="153"/>
      <c r="P935" s="153"/>
      <c r="Q935" s="153"/>
      <c r="R935" s="153"/>
      <c r="S935" s="153"/>
      <c r="T935" s="153"/>
      <c r="U935" s="153"/>
      <c r="V935" s="153"/>
      <c r="W935" s="153"/>
      <c r="X935" s="153"/>
      <c r="Y935" s="153"/>
      <c r="Z935" s="153"/>
    </row>
    <row r="936" ht="15.75" customHeight="1">
      <c r="A936" s="153"/>
      <c r="B936" s="153"/>
      <c r="C936" s="153"/>
      <c r="D936" s="153"/>
      <c r="E936" s="153"/>
      <c r="F936" s="153"/>
      <c r="G936" s="153"/>
      <c r="H936" s="153"/>
      <c r="I936" s="153"/>
      <c r="J936" s="153"/>
      <c r="K936" s="153"/>
      <c r="L936" s="153"/>
      <c r="M936" s="153"/>
      <c r="N936" s="153"/>
      <c r="O936" s="153"/>
      <c r="P936" s="153"/>
      <c r="Q936" s="153"/>
      <c r="R936" s="153"/>
      <c r="S936" s="153"/>
      <c r="T936" s="153"/>
      <c r="U936" s="153"/>
      <c r="V936" s="153"/>
      <c r="W936" s="153"/>
      <c r="X936" s="153"/>
      <c r="Y936" s="153"/>
      <c r="Z936" s="153"/>
    </row>
    <row r="937" ht="15.75" customHeight="1">
      <c r="A937" s="153"/>
      <c r="B937" s="153"/>
      <c r="C937" s="153"/>
      <c r="D937" s="153"/>
      <c r="E937" s="153"/>
      <c r="F937" s="153"/>
      <c r="G937" s="153"/>
      <c r="H937" s="153"/>
      <c r="I937" s="153"/>
      <c r="J937" s="153"/>
      <c r="K937" s="153"/>
      <c r="L937" s="153"/>
      <c r="M937" s="153"/>
      <c r="N937" s="153"/>
      <c r="O937" s="153"/>
      <c r="P937" s="153"/>
      <c r="Q937" s="153"/>
      <c r="R937" s="153"/>
      <c r="S937" s="153"/>
      <c r="T937" s="153"/>
      <c r="U937" s="153"/>
      <c r="V937" s="153"/>
      <c r="W937" s="153"/>
      <c r="X937" s="153"/>
      <c r="Y937" s="153"/>
      <c r="Z937" s="153"/>
    </row>
    <row r="938" ht="15.75" customHeight="1">
      <c r="A938" s="153"/>
      <c r="B938" s="153"/>
      <c r="C938" s="153"/>
      <c r="D938" s="153"/>
      <c r="E938" s="153"/>
      <c r="F938" s="153"/>
      <c r="G938" s="153"/>
      <c r="H938" s="153"/>
      <c r="I938" s="153"/>
      <c r="J938" s="153"/>
      <c r="K938" s="153"/>
      <c r="L938" s="153"/>
      <c r="M938" s="153"/>
      <c r="N938" s="153"/>
      <c r="O938" s="153"/>
      <c r="P938" s="153"/>
      <c r="Q938" s="153"/>
      <c r="R938" s="153"/>
      <c r="S938" s="153"/>
      <c r="T938" s="153"/>
      <c r="U938" s="153"/>
      <c r="V938" s="153"/>
      <c r="W938" s="153"/>
      <c r="X938" s="153"/>
      <c r="Y938" s="153"/>
      <c r="Z938" s="153"/>
    </row>
    <row r="939" ht="15.75" customHeight="1">
      <c r="A939" s="153"/>
      <c r="B939" s="153"/>
      <c r="C939" s="153"/>
      <c r="D939" s="153"/>
      <c r="E939" s="153"/>
      <c r="F939" s="153"/>
      <c r="G939" s="153"/>
      <c r="H939" s="153"/>
      <c r="I939" s="153"/>
      <c r="J939" s="153"/>
      <c r="K939" s="153"/>
      <c r="L939" s="153"/>
      <c r="M939" s="153"/>
      <c r="N939" s="153"/>
      <c r="O939" s="153"/>
      <c r="P939" s="153"/>
      <c r="Q939" s="153"/>
      <c r="R939" s="153"/>
      <c r="S939" s="153"/>
      <c r="T939" s="153"/>
      <c r="U939" s="153"/>
      <c r="V939" s="153"/>
      <c r="W939" s="153"/>
      <c r="X939" s="153"/>
      <c r="Y939" s="153"/>
      <c r="Z939" s="153"/>
    </row>
    <row r="940" ht="15.75" customHeight="1">
      <c r="A940" s="153"/>
      <c r="B940" s="153"/>
      <c r="C940" s="153"/>
      <c r="D940" s="153"/>
      <c r="E940" s="153"/>
      <c r="F940" s="153"/>
      <c r="G940" s="153"/>
      <c r="H940" s="153"/>
      <c r="I940" s="153"/>
      <c r="J940" s="153"/>
      <c r="K940" s="153"/>
      <c r="L940" s="153"/>
      <c r="M940" s="153"/>
      <c r="N940" s="153"/>
      <c r="O940" s="153"/>
      <c r="P940" s="153"/>
      <c r="Q940" s="153"/>
      <c r="R940" s="153"/>
      <c r="S940" s="153"/>
      <c r="T940" s="153"/>
      <c r="U940" s="153"/>
      <c r="V940" s="153"/>
      <c r="W940" s="153"/>
      <c r="X940" s="153"/>
      <c r="Y940" s="153"/>
      <c r="Z940" s="153"/>
    </row>
    <row r="941" ht="15.75" customHeight="1">
      <c r="A941" s="153"/>
      <c r="B941" s="153"/>
      <c r="C941" s="153"/>
      <c r="D941" s="153"/>
      <c r="E941" s="153"/>
      <c r="F941" s="153"/>
      <c r="G941" s="153"/>
      <c r="H941" s="153"/>
      <c r="I941" s="153"/>
      <c r="J941" s="153"/>
      <c r="K941" s="153"/>
      <c r="L941" s="153"/>
      <c r="M941" s="153"/>
      <c r="N941" s="153"/>
      <c r="O941" s="153"/>
      <c r="P941" s="153"/>
      <c r="Q941" s="153"/>
      <c r="R941" s="153"/>
      <c r="S941" s="153"/>
      <c r="T941" s="153"/>
      <c r="U941" s="153"/>
      <c r="V941" s="153"/>
      <c r="W941" s="153"/>
      <c r="X941" s="153"/>
      <c r="Y941" s="153"/>
      <c r="Z941" s="153"/>
    </row>
    <row r="942" ht="15.75" customHeight="1">
      <c r="A942" s="153"/>
      <c r="B942" s="153"/>
      <c r="C942" s="153"/>
      <c r="D942" s="153"/>
      <c r="E942" s="153"/>
      <c r="F942" s="153"/>
      <c r="G942" s="153"/>
      <c r="H942" s="153"/>
      <c r="I942" s="153"/>
      <c r="J942" s="153"/>
      <c r="K942" s="153"/>
      <c r="L942" s="153"/>
      <c r="M942" s="153"/>
      <c r="N942" s="153"/>
      <c r="O942" s="153"/>
      <c r="P942" s="153"/>
      <c r="Q942" s="153"/>
      <c r="R942" s="153"/>
      <c r="S942" s="153"/>
      <c r="T942" s="153"/>
      <c r="U942" s="153"/>
      <c r="V942" s="153"/>
      <c r="W942" s="153"/>
      <c r="X942" s="153"/>
      <c r="Y942" s="153"/>
      <c r="Z942" s="153"/>
    </row>
    <row r="943" ht="15.75" customHeight="1">
      <c r="A943" s="153"/>
      <c r="B943" s="153"/>
      <c r="C943" s="153"/>
      <c r="D943" s="153"/>
      <c r="E943" s="153"/>
      <c r="F943" s="153"/>
      <c r="G943" s="153"/>
      <c r="H943" s="153"/>
      <c r="I943" s="153"/>
      <c r="J943" s="153"/>
      <c r="K943" s="153"/>
      <c r="L943" s="153"/>
      <c r="M943" s="153"/>
      <c r="N943" s="153"/>
      <c r="O943" s="153"/>
      <c r="P943" s="153"/>
      <c r="Q943" s="153"/>
      <c r="R943" s="153"/>
      <c r="S943" s="153"/>
      <c r="T943" s="153"/>
      <c r="U943" s="153"/>
      <c r="V943" s="153"/>
      <c r="W943" s="153"/>
      <c r="X943" s="153"/>
      <c r="Y943" s="153"/>
      <c r="Z943" s="153"/>
    </row>
    <row r="944" ht="15.75" customHeight="1">
      <c r="A944" s="153"/>
      <c r="B944" s="153"/>
      <c r="C944" s="153"/>
      <c r="D944" s="153"/>
      <c r="E944" s="153"/>
      <c r="F944" s="153"/>
      <c r="G944" s="153"/>
      <c r="H944" s="153"/>
      <c r="I944" s="153"/>
      <c r="J944" s="153"/>
      <c r="K944" s="153"/>
      <c r="L944" s="153"/>
      <c r="M944" s="153"/>
      <c r="N944" s="153"/>
      <c r="O944" s="153"/>
      <c r="P944" s="153"/>
      <c r="Q944" s="153"/>
      <c r="R944" s="153"/>
      <c r="S944" s="153"/>
      <c r="T944" s="153"/>
      <c r="U944" s="153"/>
      <c r="V944" s="153"/>
      <c r="W944" s="153"/>
      <c r="X944" s="153"/>
      <c r="Y944" s="153"/>
      <c r="Z944" s="153"/>
    </row>
    <row r="945" ht="15.75" customHeight="1">
      <c r="A945" s="153"/>
      <c r="B945" s="153"/>
      <c r="C945" s="153"/>
      <c r="D945" s="153"/>
      <c r="E945" s="153"/>
      <c r="F945" s="153"/>
      <c r="G945" s="153"/>
      <c r="H945" s="153"/>
      <c r="I945" s="153"/>
      <c r="J945" s="153"/>
      <c r="K945" s="153"/>
      <c r="L945" s="153"/>
      <c r="M945" s="153"/>
      <c r="N945" s="153"/>
      <c r="O945" s="153"/>
      <c r="P945" s="153"/>
      <c r="Q945" s="153"/>
      <c r="R945" s="153"/>
      <c r="S945" s="153"/>
      <c r="T945" s="153"/>
      <c r="U945" s="153"/>
      <c r="V945" s="153"/>
      <c r="W945" s="153"/>
      <c r="X945" s="153"/>
      <c r="Y945" s="153"/>
      <c r="Z945" s="153"/>
    </row>
    <row r="946" ht="15.75" customHeight="1">
      <c r="A946" s="153"/>
      <c r="B946" s="153"/>
      <c r="C946" s="153"/>
      <c r="D946" s="153"/>
      <c r="E946" s="153"/>
      <c r="F946" s="153"/>
      <c r="G946" s="153"/>
      <c r="H946" s="153"/>
      <c r="I946" s="153"/>
      <c r="J946" s="153"/>
      <c r="K946" s="153"/>
      <c r="L946" s="153"/>
      <c r="M946" s="153"/>
      <c r="N946" s="153"/>
      <c r="O946" s="153"/>
      <c r="P946" s="153"/>
      <c r="Q946" s="153"/>
      <c r="R946" s="153"/>
      <c r="S946" s="153"/>
      <c r="T946" s="153"/>
      <c r="U946" s="153"/>
      <c r="V946" s="153"/>
      <c r="W946" s="153"/>
      <c r="X946" s="153"/>
      <c r="Y946" s="153"/>
      <c r="Z946" s="153"/>
    </row>
    <row r="947" ht="15.75" customHeight="1">
      <c r="A947" s="153"/>
      <c r="B947" s="153"/>
      <c r="C947" s="153"/>
      <c r="D947" s="153"/>
      <c r="E947" s="153"/>
      <c r="F947" s="153"/>
      <c r="G947" s="153"/>
      <c r="H947" s="153"/>
      <c r="I947" s="153"/>
      <c r="J947" s="153"/>
      <c r="K947" s="153"/>
      <c r="L947" s="153"/>
      <c r="M947" s="153"/>
      <c r="N947" s="153"/>
      <c r="O947" s="153"/>
      <c r="P947" s="153"/>
      <c r="Q947" s="153"/>
      <c r="R947" s="153"/>
      <c r="S947" s="153"/>
      <c r="T947" s="153"/>
      <c r="U947" s="153"/>
      <c r="V947" s="153"/>
      <c r="W947" s="153"/>
      <c r="X947" s="153"/>
      <c r="Y947" s="153"/>
      <c r="Z947" s="153"/>
    </row>
    <row r="948" ht="15.75" customHeight="1">
      <c r="A948" s="153"/>
      <c r="B948" s="153"/>
      <c r="C948" s="153"/>
      <c r="D948" s="153"/>
      <c r="E948" s="153"/>
      <c r="F948" s="153"/>
      <c r="G948" s="153"/>
      <c r="H948" s="153"/>
      <c r="I948" s="153"/>
      <c r="J948" s="153"/>
      <c r="K948" s="153"/>
      <c r="L948" s="153"/>
      <c r="M948" s="153"/>
      <c r="N948" s="153"/>
      <c r="O948" s="153"/>
      <c r="P948" s="153"/>
      <c r="Q948" s="153"/>
      <c r="R948" s="153"/>
      <c r="S948" s="153"/>
      <c r="T948" s="153"/>
      <c r="U948" s="153"/>
      <c r="V948" s="153"/>
      <c r="W948" s="153"/>
      <c r="X948" s="153"/>
      <c r="Y948" s="153"/>
      <c r="Z948" s="153"/>
    </row>
    <row r="949" ht="15.75" customHeight="1">
      <c r="A949" s="153"/>
      <c r="B949" s="153"/>
      <c r="C949" s="153"/>
      <c r="D949" s="153"/>
      <c r="E949" s="153"/>
      <c r="F949" s="153"/>
      <c r="G949" s="153"/>
      <c r="H949" s="153"/>
      <c r="I949" s="153"/>
      <c r="J949" s="153"/>
      <c r="K949" s="153"/>
      <c r="L949" s="153"/>
      <c r="M949" s="153"/>
      <c r="N949" s="153"/>
      <c r="O949" s="153"/>
      <c r="P949" s="153"/>
      <c r="Q949" s="153"/>
      <c r="R949" s="153"/>
      <c r="S949" s="153"/>
      <c r="T949" s="153"/>
      <c r="U949" s="153"/>
      <c r="V949" s="153"/>
      <c r="W949" s="153"/>
      <c r="X949" s="153"/>
      <c r="Y949" s="153"/>
      <c r="Z949" s="153"/>
    </row>
    <row r="950" ht="15.75" customHeight="1">
      <c r="A950" s="153"/>
      <c r="B950" s="153"/>
      <c r="C950" s="153"/>
      <c r="D950" s="153"/>
      <c r="E950" s="153"/>
      <c r="F950" s="153"/>
      <c r="G950" s="153"/>
      <c r="H950" s="153"/>
      <c r="I950" s="153"/>
      <c r="J950" s="153"/>
      <c r="K950" s="153"/>
      <c r="L950" s="153"/>
      <c r="M950" s="153"/>
      <c r="N950" s="153"/>
      <c r="O950" s="153"/>
      <c r="P950" s="153"/>
      <c r="Q950" s="153"/>
      <c r="R950" s="153"/>
      <c r="S950" s="153"/>
      <c r="T950" s="153"/>
      <c r="U950" s="153"/>
      <c r="V950" s="153"/>
      <c r="W950" s="153"/>
      <c r="X950" s="153"/>
      <c r="Y950" s="153"/>
      <c r="Z950" s="153"/>
    </row>
    <row r="951" ht="15.75" customHeight="1">
      <c r="A951" s="153"/>
      <c r="B951" s="153"/>
      <c r="C951" s="153"/>
      <c r="D951" s="153"/>
      <c r="E951" s="153"/>
      <c r="F951" s="153"/>
      <c r="G951" s="153"/>
      <c r="H951" s="153"/>
      <c r="I951" s="153"/>
      <c r="J951" s="153"/>
      <c r="K951" s="153"/>
      <c r="L951" s="153"/>
      <c r="M951" s="153"/>
      <c r="N951" s="153"/>
      <c r="O951" s="153"/>
      <c r="P951" s="153"/>
      <c r="Q951" s="153"/>
      <c r="R951" s="153"/>
      <c r="S951" s="153"/>
      <c r="T951" s="153"/>
      <c r="U951" s="153"/>
      <c r="V951" s="153"/>
      <c r="W951" s="153"/>
      <c r="X951" s="153"/>
      <c r="Y951" s="153"/>
      <c r="Z951" s="153"/>
    </row>
    <row r="952" ht="15.75" customHeight="1">
      <c r="A952" s="153"/>
      <c r="B952" s="153"/>
      <c r="C952" s="153"/>
      <c r="D952" s="153"/>
      <c r="E952" s="153"/>
      <c r="F952" s="153"/>
      <c r="G952" s="153"/>
      <c r="H952" s="153"/>
      <c r="I952" s="153"/>
      <c r="J952" s="153"/>
      <c r="K952" s="153"/>
      <c r="L952" s="153"/>
      <c r="M952" s="153"/>
      <c r="N952" s="153"/>
      <c r="O952" s="153"/>
      <c r="P952" s="153"/>
      <c r="Q952" s="153"/>
      <c r="R952" s="153"/>
      <c r="S952" s="153"/>
      <c r="T952" s="153"/>
      <c r="U952" s="153"/>
      <c r="V952" s="153"/>
      <c r="W952" s="153"/>
      <c r="X952" s="153"/>
      <c r="Y952" s="153"/>
      <c r="Z952" s="153"/>
    </row>
    <row r="953" ht="15.75" customHeight="1">
      <c r="A953" s="153"/>
      <c r="B953" s="153"/>
      <c r="C953" s="153"/>
      <c r="D953" s="153"/>
      <c r="E953" s="153"/>
      <c r="F953" s="153"/>
      <c r="G953" s="153"/>
      <c r="H953" s="153"/>
      <c r="I953" s="153"/>
      <c r="J953" s="153"/>
      <c r="K953" s="153"/>
      <c r="L953" s="153"/>
      <c r="M953" s="153"/>
      <c r="N953" s="153"/>
      <c r="O953" s="153"/>
      <c r="P953" s="153"/>
      <c r="Q953" s="153"/>
      <c r="R953" s="153"/>
      <c r="S953" s="153"/>
      <c r="T953" s="153"/>
      <c r="U953" s="153"/>
      <c r="V953" s="153"/>
      <c r="W953" s="153"/>
      <c r="X953" s="153"/>
      <c r="Y953" s="153"/>
      <c r="Z953" s="153"/>
    </row>
    <row r="954" ht="15.75" customHeight="1">
      <c r="A954" s="153"/>
      <c r="B954" s="153"/>
      <c r="C954" s="153"/>
      <c r="D954" s="153"/>
      <c r="E954" s="153"/>
      <c r="F954" s="153"/>
      <c r="G954" s="153"/>
      <c r="H954" s="153"/>
      <c r="I954" s="153"/>
      <c r="J954" s="153"/>
      <c r="K954" s="153"/>
      <c r="L954" s="153"/>
      <c r="M954" s="153"/>
      <c r="N954" s="153"/>
      <c r="O954" s="153"/>
      <c r="P954" s="153"/>
      <c r="Q954" s="153"/>
      <c r="R954" s="153"/>
      <c r="S954" s="153"/>
      <c r="T954" s="153"/>
      <c r="U954" s="153"/>
      <c r="V954" s="153"/>
      <c r="W954" s="153"/>
      <c r="X954" s="153"/>
      <c r="Y954" s="153"/>
      <c r="Z954" s="153"/>
    </row>
    <row r="955" ht="15.75" customHeight="1">
      <c r="A955" s="153"/>
      <c r="B955" s="153"/>
      <c r="C955" s="153"/>
      <c r="D955" s="153"/>
      <c r="E955" s="153"/>
      <c r="F955" s="153"/>
      <c r="G955" s="153"/>
      <c r="H955" s="153"/>
      <c r="I955" s="153"/>
      <c r="J955" s="153"/>
      <c r="K955" s="153"/>
      <c r="L955" s="153"/>
      <c r="M955" s="153"/>
      <c r="N955" s="153"/>
      <c r="O955" s="153"/>
      <c r="P955" s="153"/>
      <c r="Q955" s="153"/>
      <c r="R955" s="153"/>
      <c r="S955" s="153"/>
      <c r="T955" s="153"/>
      <c r="U955" s="153"/>
      <c r="V955" s="153"/>
      <c r="W955" s="153"/>
      <c r="X955" s="153"/>
      <c r="Y955" s="153"/>
      <c r="Z955" s="153"/>
    </row>
    <row r="956" ht="15.75" customHeight="1">
      <c r="A956" s="153"/>
      <c r="B956" s="153"/>
      <c r="C956" s="153"/>
      <c r="D956" s="153"/>
      <c r="E956" s="153"/>
      <c r="F956" s="153"/>
      <c r="G956" s="153"/>
      <c r="H956" s="153"/>
      <c r="I956" s="153"/>
      <c r="J956" s="153"/>
      <c r="K956" s="153"/>
      <c r="L956" s="153"/>
      <c r="M956" s="153"/>
      <c r="N956" s="153"/>
      <c r="O956" s="153"/>
      <c r="P956" s="153"/>
      <c r="Q956" s="153"/>
      <c r="R956" s="153"/>
      <c r="S956" s="153"/>
      <c r="T956" s="153"/>
      <c r="U956" s="153"/>
      <c r="V956" s="153"/>
      <c r="W956" s="153"/>
      <c r="X956" s="153"/>
      <c r="Y956" s="153"/>
      <c r="Z956" s="153"/>
    </row>
    <row r="957" ht="15.75" customHeight="1">
      <c r="A957" s="153"/>
      <c r="B957" s="153"/>
      <c r="C957" s="153"/>
      <c r="D957" s="153"/>
      <c r="E957" s="153"/>
      <c r="F957" s="153"/>
      <c r="G957" s="153"/>
      <c r="H957" s="153"/>
      <c r="I957" s="153"/>
      <c r="J957" s="153"/>
      <c r="K957" s="153"/>
      <c r="L957" s="153"/>
      <c r="M957" s="153"/>
      <c r="N957" s="153"/>
      <c r="O957" s="153"/>
      <c r="P957" s="153"/>
      <c r="Q957" s="153"/>
      <c r="R957" s="153"/>
      <c r="S957" s="153"/>
      <c r="T957" s="153"/>
      <c r="U957" s="153"/>
      <c r="V957" s="153"/>
      <c r="W957" s="153"/>
      <c r="X957" s="153"/>
      <c r="Y957" s="153"/>
      <c r="Z957" s="153"/>
    </row>
    <row r="958" ht="15.75" customHeight="1">
      <c r="A958" s="153"/>
      <c r="B958" s="153"/>
      <c r="C958" s="153"/>
      <c r="D958" s="153"/>
      <c r="E958" s="153"/>
      <c r="F958" s="153"/>
      <c r="G958" s="153"/>
      <c r="H958" s="153"/>
      <c r="I958" s="153"/>
      <c r="J958" s="153"/>
      <c r="K958" s="153"/>
      <c r="L958" s="153"/>
      <c r="M958" s="153"/>
      <c r="N958" s="153"/>
      <c r="O958" s="153"/>
      <c r="P958" s="153"/>
      <c r="Q958" s="153"/>
      <c r="R958" s="153"/>
      <c r="S958" s="153"/>
      <c r="T958" s="153"/>
      <c r="U958" s="153"/>
      <c r="V958" s="153"/>
      <c r="W958" s="153"/>
      <c r="X958" s="153"/>
      <c r="Y958" s="153"/>
      <c r="Z958" s="153"/>
    </row>
    <row r="959" ht="15.75" customHeight="1">
      <c r="A959" s="153"/>
      <c r="B959" s="153"/>
      <c r="C959" s="153"/>
      <c r="D959" s="153"/>
      <c r="E959" s="153"/>
      <c r="F959" s="153"/>
      <c r="G959" s="153"/>
      <c r="H959" s="153"/>
      <c r="I959" s="153"/>
      <c r="J959" s="153"/>
      <c r="K959" s="153"/>
      <c r="L959" s="153"/>
      <c r="M959" s="153"/>
      <c r="N959" s="153"/>
      <c r="O959" s="153"/>
      <c r="P959" s="153"/>
      <c r="Q959" s="153"/>
      <c r="R959" s="153"/>
      <c r="S959" s="153"/>
      <c r="T959" s="153"/>
      <c r="U959" s="153"/>
      <c r="V959" s="153"/>
      <c r="W959" s="153"/>
      <c r="X959" s="153"/>
      <c r="Y959" s="153"/>
      <c r="Z959" s="153"/>
    </row>
    <row r="960" ht="15.75" customHeight="1">
      <c r="A960" s="153"/>
      <c r="B960" s="153"/>
      <c r="C960" s="153"/>
      <c r="D960" s="153"/>
      <c r="E960" s="153"/>
      <c r="F960" s="153"/>
      <c r="G960" s="153"/>
      <c r="H960" s="153"/>
      <c r="I960" s="153"/>
      <c r="J960" s="153"/>
      <c r="K960" s="153"/>
      <c r="L960" s="153"/>
      <c r="M960" s="153"/>
      <c r="N960" s="153"/>
      <c r="O960" s="153"/>
      <c r="P960" s="153"/>
      <c r="Q960" s="153"/>
      <c r="R960" s="153"/>
      <c r="S960" s="153"/>
      <c r="T960" s="153"/>
      <c r="U960" s="153"/>
      <c r="V960" s="153"/>
      <c r="W960" s="153"/>
      <c r="X960" s="153"/>
      <c r="Y960" s="153"/>
      <c r="Z960" s="153"/>
    </row>
    <row r="961" ht="15.75" customHeight="1">
      <c r="A961" s="153"/>
      <c r="B961" s="153"/>
      <c r="C961" s="153"/>
      <c r="D961" s="153"/>
      <c r="E961" s="153"/>
      <c r="F961" s="153"/>
      <c r="G961" s="153"/>
      <c r="H961" s="153"/>
      <c r="I961" s="153"/>
      <c r="J961" s="153"/>
      <c r="K961" s="153"/>
      <c r="L961" s="153"/>
      <c r="M961" s="153"/>
      <c r="N961" s="153"/>
      <c r="O961" s="153"/>
      <c r="P961" s="153"/>
      <c r="Q961" s="153"/>
      <c r="R961" s="153"/>
      <c r="S961" s="153"/>
      <c r="T961" s="153"/>
      <c r="U961" s="153"/>
      <c r="V961" s="153"/>
      <c r="W961" s="153"/>
      <c r="X961" s="153"/>
      <c r="Y961" s="153"/>
      <c r="Z961" s="153"/>
    </row>
    <row r="962" ht="15.75" customHeight="1">
      <c r="A962" s="153"/>
      <c r="B962" s="153"/>
      <c r="C962" s="153"/>
      <c r="D962" s="153"/>
      <c r="E962" s="153"/>
      <c r="F962" s="153"/>
      <c r="G962" s="153"/>
      <c r="H962" s="153"/>
      <c r="I962" s="153"/>
      <c r="J962" s="153"/>
      <c r="K962" s="153"/>
      <c r="L962" s="153"/>
      <c r="M962" s="153"/>
      <c r="N962" s="153"/>
      <c r="O962" s="153"/>
      <c r="P962" s="153"/>
      <c r="Q962" s="153"/>
      <c r="R962" s="153"/>
      <c r="S962" s="153"/>
      <c r="T962" s="153"/>
      <c r="U962" s="153"/>
      <c r="V962" s="153"/>
      <c r="W962" s="153"/>
      <c r="X962" s="153"/>
      <c r="Y962" s="153"/>
      <c r="Z962" s="153"/>
    </row>
    <row r="963" ht="15.75" customHeight="1">
      <c r="A963" s="153"/>
      <c r="B963" s="153"/>
      <c r="C963" s="153"/>
      <c r="D963" s="153"/>
      <c r="E963" s="153"/>
      <c r="F963" s="153"/>
      <c r="G963" s="153"/>
      <c r="H963" s="153"/>
      <c r="I963" s="153"/>
      <c r="J963" s="153"/>
      <c r="K963" s="153"/>
      <c r="L963" s="153"/>
      <c r="M963" s="153"/>
      <c r="N963" s="153"/>
      <c r="O963" s="153"/>
      <c r="P963" s="153"/>
      <c r="Q963" s="153"/>
      <c r="R963" s="153"/>
      <c r="S963" s="153"/>
      <c r="T963" s="153"/>
      <c r="U963" s="153"/>
      <c r="V963" s="153"/>
      <c r="W963" s="153"/>
      <c r="X963" s="153"/>
      <c r="Y963" s="153"/>
      <c r="Z963" s="153"/>
    </row>
    <row r="964" ht="15.75" customHeight="1">
      <c r="A964" s="153"/>
      <c r="B964" s="153"/>
      <c r="C964" s="153"/>
      <c r="D964" s="153"/>
      <c r="E964" s="153"/>
      <c r="F964" s="153"/>
      <c r="G964" s="153"/>
      <c r="H964" s="153"/>
      <c r="I964" s="153"/>
      <c r="J964" s="153"/>
      <c r="K964" s="153"/>
      <c r="L964" s="153"/>
      <c r="M964" s="153"/>
      <c r="N964" s="153"/>
      <c r="O964" s="153"/>
      <c r="P964" s="153"/>
      <c r="Q964" s="153"/>
      <c r="R964" s="153"/>
      <c r="S964" s="153"/>
      <c r="T964" s="153"/>
      <c r="U964" s="153"/>
      <c r="V964" s="153"/>
      <c r="W964" s="153"/>
      <c r="X964" s="153"/>
      <c r="Y964" s="153"/>
      <c r="Z964" s="153"/>
    </row>
    <row r="965" ht="15.75" customHeight="1">
      <c r="A965" s="153"/>
      <c r="B965" s="153"/>
      <c r="C965" s="153"/>
      <c r="D965" s="153"/>
      <c r="E965" s="153"/>
      <c r="F965" s="153"/>
      <c r="G965" s="153"/>
      <c r="H965" s="153"/>
      <c r="I965" s="153"/>
      <c r="J965" s="153"/>
      <c r="K965" s="153"/>
      <c r="L965" s="153"/>
      <c r="M965" s="153"/>
      <c r="N965" s="153"/>
      <c r="O965" s="153"/>
      <c r="P965" s="153"/>
      <c r="Q965" s="153"/>
      <c r="R965" s="153"/>
      <c r="S965" s="153"/>
      <c r="T965" s="153"/>
      <c r="U965" s="153"/>
      <c r="V965" s="153"/>
      <c r="W965" s="153"/>
      <c r="X965" s="153"/>
      <c r="Y965" s="153"/>
      <c r="Z965" s="153"/>
    </row>
    <row r="966" ht="15.75" customHeight="1">
      <c r="A966" s="153"/>
      <c r="B966" s="153"/>
      <c r="C966" s="153"/>
      <c r="D966" s="153"/>
      <c r="E966" s="153"/>
      <c r="F966" s="153"/>
      <c r="G966" s="153"/>
      <c r="H966" s="153"/>
      <c r="I966" s="153"/>
      <c r="J966" s="153"/>
      <c r="K966" s="153"/>
      <c r="L966" s="153"/>
      <c r="M966" s="153"/>
      <c r="N966" s="153"/>
      <c r="O966" s="153"/>
      <c r="P966" s="153"/>
      <c r="Q966" s="153"/>
      <c r="R966" s="153"/>
      <c r="S966" s="153"/>
      <c r="T966" s="153"/>
      <c r="U966" s="153"/>
      <c r="V966" s="153"/>
      <c r="W966" s="153"/>
      <c r="X966" s="153"/>
      <c r="Y966" s="153"/>
      <c r="Z966" s="153"/>
    </row>
    <row r="967" ht="15.75" customHeight="1">
      <c r="A967" s="153"/>
      <c r="B967" s="153"/>
      <c r="C967" s="153"/>
      <c r="D967" s="153"/>
      <c r="E967" s="153"/>
      <c r="F967" s="153"/>
      <c r="G967" s="153"/>
      <c r="H967" s="153"/>
      <c r="I967" s="153"/>
      <c r="J967" s="153"/>
      <c r="K967" s="153"/>
      <c r="L967" s="153"/>
      <c r="M967" s="153"/>
      <c r="N967" s="153"/>
      <c r="O967" s="153"/>
      <c r="P967" s="153"/>
      <c r="Q967" s="153"/>
      <c r="R967" s="153"/>
      <c r="S967" s="153"/>
      <c r="T967" s="153"/>
      <c r="U967" s="153"/>
      <c r="V967" s="153"/>
      <c r="W967" s="153"/>
      <c r="X967" s="153"/>
      <c r="Y967" s="153"/>
      <c r="Z967" s="153"/>
    </row>
    <row r="968" ht="15.75" customHeight="1">
      <c r="A968" s="153"/>
      <c r="B968" s="153"/>
      <c r="C968" s="153"/>
      <c r="D968" s="153"/>
      <c r="E968" s="153"/>
      <c r="F968" s="153"/>
      <c r="G968" s="153"/>
      <c r="H968" s="153"/>
      <c r="I968" s="153"/>
      <c r="J968" s="153"/>
      <c r="K968" s="153"/>
      <c r="L968" s="153"/>
      <c r="M968" s="153"/>
      <c r="N968" s="153"/>
      <c r="O968" s="153"/>
      <c r="P968" s="153"/>
      <c r="Q968" s="153"/>
      <c r="R968" s="153"/>
      <c r="S968" s="153"/>
      <c r="T968" s="153"/>
      <c r="U968" s="153"/>
      <c r="V968" s="153"/>
      <c r="W968" s="153"/>
      <c r="X968" s="153"/>
      <c r="Y968" s="153"/>
      <c r="Z968" s="153"/>
    </row>
    <row r="969" ht="15.75" customHeight="1">
      <c r="A969" s="153"/>
      <c r="B969" s="153"/>
      <c r="C969" s="153"/>
      <c r="D969" s="153"/>
      <c r="E969" s="153"/>
      <c r="F969" s="153"/>
      <c r="G969" s="153"/>
      <c r="H969" s="153"/>
      <c r="I969" s="153"/>
      <c r="J969" s="153"/>
      <c r="K969" s="153"/>
      <c r="L969" s="153"/>
      <c r="M969" s="153"/>
      <c r="N969" s="153"/>
      <c r="O969" s="153"/>
      <c r="P969" s="153"/>
      <c r="Q969" s="153"/>
      <c r="R969" s="153"/>
      <c r="S969" s="153"/>
      <c r="T969" s="153"/>
      <c r="U969" s="153"/>
      <c r="V969" s="153"/>
      <c r="W969" s="153"/>
      <c r="X969" s="153"/>
      <c r="Y969" s="153"/>
      <c r="Z969" s="153"/>
    </row>
    <row r="970" ht="15.75" customHeight="1">
      <c r="A970" s="153"/>
      <c r="B970" s="153"/>
      <c r="C970" s="153"/>
      <c r="D970" s="153"/>
      <c r="E970" s="153"/>
      <c r="F970" s="153"/>
      <c r="G970" s="153"/>
      <c r="H970" s="153"/>
      <c r="I970" s="153"/>
      <c r="J970" s="153"/>
      <c r="K970" s="153"/>
      <c r="L970" s="153"/>
      <c r="M970" s="153"/>
      <c r="N970" s="153"/>
      <c r="O970" s="153"/>
      <c r="P970" s="153"/>
      <c r="Q970" s="153"/>
      <c r="R970" s="153"/>
      <c r="S970" s="153"/>
      <c r="T970" s="153"/>
      <c r="U970" s="153"/>
      <c r="V970" s="153"/>
      <c r="W970" s="153"/>
      <c r="X970" s="153"/>
      <c r="Y970" s="153"/>
      <c r="Z970" s="153"/>
    </row>
    <row r="971" ht="15.75" customHeight="1">
      <c r="A971" s="153"/>
      <c r="B971" s="153"/>
      <c r="C971" s="153"/>
      <c r="D971" s="153"/>
      <c r="E971" s="153"/>
      <c r="F971" s="153"/>
      <c r="G971" s="153"/>
      <c r="H971" s="153"/>
      <c r="I971" s="153"/>
      <c r="J971" s="153"/>
      <c r="K971" s="153"/>
      <c r="L971" s="153"/>
      <c r="M971" s="153"/>
      <c r="N971" s="153"/>
      <c r="O971" s="153"/>
      <c r="P971" s="153"/>
      <c r="Q971" s="153"/>
      <c r="R971" s="153"/>
      <c r="S971" s="153"/>
      <c r="T971" s="153"/>
      <c r="U971" s="153"/>
      <c r="V971" s="153"/>
      <c r="W971" s="153"/>
      <c r="X971" s="153"/>
      <c r="Y971" s="153"/>
      <c r="Z971" s="153"/>
    </row>
    <row r="972" ht="15.75" customHeight="1">
      <c r="A972" s="153"/>
      <c r="B972" s="153"/>
      <c r="C972" s="153"/>
      <c r="D972" s="153"/>
      <c r="E972" s="153"/>
      <c r="F972" s="153"/>
      <c r="G972" s="153"/>
      <c r="H972" s="153"/>
      <c r="I972" s="153"/>
      <c r="J972" s="153"/>
      <c r="K972" s="153"/>
      <c r="L972" s="153"/>
      <c r="M972" s="153"/>
      <c r="N972" s="153"/>
      <c r="O972" s="153"/>
      <c r="P972" s="153"/>
      <c r="Q972" s="153"/>
      <c r="R972" s="153"/>
      <c r="S972" s="153"/>
      <c r="T972" s="153"/>
      <c r="U972" s="153"/>
      <c r="V972" s="153"/>
      <c r="W972" s="153"/>
      <c r="X972" s="153"/>
      <c r="Y972" s="153"/>
      <c r="Z972" s="153"/>
    </row>
    <row r="973" ht="15.75" customHeight="1">
      <c r="A973" s="153"/>
      <c r="B973" s="153"/>
      <c r="C973" s="153"/>
      <c r="D973" s="153"/>
      <c r="E973" s="153"/>
      <c r="F973" s="153"/>
      <c r="G973" s="153"/>
      <c r="H973" s="153"/>
      <c r="I973" s="153"/>
      <c r="J973" s="153"/>
      <c r="K973" s="153"/>
      <c r="L973" s="153"/>
      <c r="M973" s="153"/>
      <c r="N973" s="153"/>
      <c r="O973" s="153"/>
      <c r="P973" s="153"/>
      <c r="Q973" s="153"/>
      <c r="R973" s="153"/>
      <c r="S973" s="153"/>
      <c r="T973" s="153"/>
      <c r="U973" s="153"/>
      <c r="V973" s="153"/>
      <c r="W973" s="153"/>
      <c r="X973" s="153"/>
      <c r="Y973" s="153"/>
      <c r="Z973" s="153"/>
    </row>
    <row r="974" ht="15.75" customHeight="1">
      <c r="A974" s="153"/>
      <c r="B974" s="153"/>
      <c r="C974" s="153"/>
      <c r="D974" s="153"/>
      <c r="E974" s="153"/>
      <c r="F974" s="153"/>
      <c r="G974" s="153"/>
      <c r="H974" s="153"/>
      <c r="I974" s="153"/>
      <c r="J974" s="153"/>
      <c r="K974" s="153"/>
      <c r="L974" s="153"/>
      <c r="M974" s="153"/>
      <c r="N974" s="153"/>
      <c r="O974" s="153"/>
      <c r="P974" s="153"/>
      <c r="Q974" s="153"/>
      <c r="R974" s="153"/>
      <c r="S974" s="153"/>
      <c r="T974" s="153"/>
      <c r="U974" s="153"/>
      <c r="V974" s="153"/>
      <c r="W974" s="153"/>
      <c r="X974" s="153"/>
      <c r="Y974" s="153"/>
      <c r="Z974" s="153"/>
    </row>
    <row r="975" ht="15.75" customHeight="1">
      <c r="A975" s="153"/>
      <c r="B975" s="153"/>
      <c r="C975" s="153"/>
      <c r="D975" s="153"/>
      <c r="E975" s="153"/>
      <c r="F975" s="153"/>
      <c r="G975" s="153"/>
      <c r="H975" s="153"/>
      <c r="I975" s="153"/>
      <c r="J975" s="153"/>
      <c r="K975" s="153"/>
      <c r="L975" s="153"/>
      <c r="M975" s="153"/>
      <c r="N975" s="153"/>
      <c r="O975" s="153"/>
      <c r="P975" s="153"/>
      <c r="Q975" s="153"/>
      <c r="R975" s="153"/>
      <c r="S975" s="153"/>
      <c r="T975" s="153"/>
      <c r="U975" s="153"/>
      <c r="V975" s="153"/>
      <c r="W975" s="153"/>
      <c r="X975" s="153"/>
      <c r="Y975" s="153"/>
      <c r="Z975" s="153"/>
    </row>
    <row r="976" ht="15.75" customHeight="1">
      <c r="A976" s="153"/>
      <c r="B976" s="153"/>
      <c r="C976" s="153"/>
      <c r="D976" s="153"/>
      <c r="E976" s="153"/>
      <c r="F976" s="153"/>
      <c r="G976" s="153"/>
      <c r="H976" s="153"/>
      <c r="I976" s="153"/>
      <c r="J976" s="153"/>
      <c r="K976" s="153"/>
      <c r="L976" s="153"/>
      <c r="M976" s="153"/>
      <c r="N976" s="153"/>
      <c r="O976" s="153"/>
      <c r="P976" s="153"/>
      <c r="Q976" s="153"/>
      <c r="R976" s="153"/>
      <c r="S976" s="153"/>
      <c r="T976" s="153"/>
      <c r="U976" s="153"/>
      <c r="V976" s="153"/>
      <c r="W976" s="153"/>
      <c r="X976" s="153"/>
      <c r="Y976" s="153"/>
      <c r="Z976" s="153"/>
    </row>
    <row r="977" ht="15.75" customHeight="1">
      <c r="A977" s="153"/>
      <c r="B977" s="153"/>
      <c r="C977" s="153"/>
      <c r="D977" s="153"/>
      <c r="E977" s="153"/>
      <c r="F977" s="153"/>
      <c r="G977" s="153"/>
      <c r="H977" s="153"/>
      <c r="I977" s="153"/>
      <c r="J977" s="153"/>
      <c r="K977" s="153"/>
      <c r="L977" s="153"/>
      <c r="M977" s="153"/>
      <c r="N977" s="153"/>
      <c r="O977" s="153"/>
      <c r="P977" s="153"/>
      <c r="Q977" s="153"/>
      <c r="R977" s="153"/>
      <c r="S977" s="153"/>
      <c r="T977" s="153"/>
      <c r="U977" s="153"/>
      <c r="V977" s="153"/>
      <c r="W977" s="153"/>
      <c r="X977" s="153"/>
      <c r="Y977" s="153"/>
      <c r="Z977" s="153"/>
    </row>
    <row r="978" ht="15.75" customHeight="1">
      <c r="A978" s="153"/>
      <c r="B978" s="153"/>
      <c r="C978" s="153"/>
      <c r="D978" s="153"/>
      <c r="E978" s="153"/>
      <c r="F978" s="153"/>
      <c r="G978" s="153"/>
      <c r="H978" s="153"/>
      <c r="I978" s="153"/>
      <c r="J978" s="153"/>
      <c r="K978" s="153"/>
      <c r="L978" s="153"/>
      <c r="M978" s="153"/>
      <c r="N978" s="153"/>
      <c r="O978" s="153"/>
      <c r="P978" s="153"/>
      <c r="Q978" s="153"/>
      <c r="R978" s="153"/>
      <c r="S978" s="153"/>
      <c r="T978" s="153"/>
      <c r="U978" s="153"/>
      <c r="V978" s="153"/>
      <c r="W978" s="153"/>
      <c r="X978" s="153"/>
      <c r="Y978" s="153"/>
      <c r="Z978" s="153"/>
    </row>
    <row r="979" ht="15.75" customHeight="1">
      <c r="A979" s="153"/>
      <c r="B979" s="153"/>
      <c r="C979" s="153"/>
      <c r="D979" s="153"/>
      <c r="E979" s="153"/>
      <c r="F979" s="153"/>
      <c r="G979" s="153"/>
      <c r="H979" s="153"/>
      <c r="I979" s="153"/>
      <c r="J979" s="153"/>
      <c r="K979" s="153"/>
      <c r="L979" s="153"/>
      <c r="M979" s="153"/>
      <c r="N979" s="153"/>
      <c r="O979" s="153"/>
      <c r="P979" s="153"/>
      <c r="Q979" s="153"/>
      <c r="R979" s="153"/>
      <c r="S979" s="153"/>
      <c r="T979" s="153"/>
      <c r="U979" s="153"/>
      <c r="V979" s="153"/>
      <c r="W979" s="153"/>
      <c r="X979" s="153"/>
      <c r="Y979" s="153"/>
      <c r="Z979" s="153"/>
    </row>
    <row r="980" ht="15.75" customHeight="1">
      <c r="A980" s="153"/>
      <c r="B980" s="153"/>
      <c r="C980" s="153"/>
      <c r="D980" s="153"/>
      <c r="E980" s="153"/>
      <c r="F980" s="153"/>
      <c r="G980" s="153"/>
      <c r="H980" s="153"/>
      <c r="I980" s="153"/>
      <c r="J980" s="153"/>
      <c r="K980" s="153"/>
      <c r="L980" s="153"/>
      <c r="M980" s="153"/>
      <c r="N980" s="153"/>
      <c r="O980" s="153"/>
      <c r="P980" s="153"/>
      <c r="Q980" s="153"/>
      <c r="R980" s="153"/>
      <c r="S980" s="153"/>
      <c r="T980" s="153"/>
      <c r="U980" s="153"/>
      <c r="V980" s="153"/>
      <c r="W980" s="153"/>
      <c r="X980" s="153"/>
      <c r="Y980" s="153"/>
      <c r="Z980" s="153"/>
    </row>
    <row r="981" ht="15.75" customHeight="1">
      <c r="A981" s="153"/>
      <c r="B981" s="153"/>
      <c r="C981" s="153"/>
      <c r="D981" s="153"/>
      <c r="E981" s="153"/>
      <c r="F981" s="153"/>
      <c r="G981" s="153"/>
      <c r="H981" s="153"/>
      <c r="I981" s="153"/>
      <c r="J981" s="153"/>
      <c r="K981" s="153"/>
      <c r="L981" s="153"/>
      <c r="M981" s="153"/>
      <c r="N981" s="153"/>
      <c r="O981" s="153"/>
      <c r="P981" s="153"/>
      <c r="Q981" s="153"/>
      <c r="R981" s="153"/>
      <c r="S981" s="153"/>
      <c r="T981" s="153"/>
      <c r="U981" s="153"/>
      <c r="V981" s="153"/>
      <c r="W981" s="153"/>
      <c r="X981" s="153"/>
      <c r="Y981" s="153"/>
      <c r="Z981" s="153"/>
    </row>
    <row r="982" ht="15.75" customHeight="1">
      <c r="A982" s="153"/>
      <c r="B982" s="153"/>
      <c r="C982" s="153"/>
      <c r="D982" s="153"/>
      <c r="E982" s="153"/>
      <c r="F982" s="153"/>
      <c r="G982" s="153"/>
      <c r="H982" s="153"/>
      <c r="I982" s="153"/>
      <c r="J982" s="153"/>
      <c r="K982" s="153"/>
      <c r="L982" s="153"/>
      <c r="M982" s="153"/>
      <c r="N982" s="153"/>
      <c r="O982" s="153"/>
      <c r="P982" s="153"/>
      <c r="Q982" s="153"/>
      <c r="R982" s="153"/>
      <c r="S982" s="153"/>
      <c r="T982" s="153"/>
      <c r="U982" s="153"/>
      <c r="V982" s="153"/>
      <c r="W982" s="153"/>
      <c r="X982" s="153"/>
      <c r="Y982" s="153"/>
      <c r="Z982" s="153"/>
    </row>
    <row r="983" ht="15.75" customHeight="1">
      <c r="A983" s="153"/>
      <c r="B983" s="153"/>
      <c r="C983" s="153"/>
      <c r="D983" s="153"/>
      <c r="E983" s="153"/>
      <c r="F983" s="153"/>
      <c r="G983" s="153"/>
      <c r="H983" s="153"/>
      <c r="I983" s="153"/>
      <c r="J983" s="153"/>
      <c r="K983" s="153"/>
      <c r="L983" s="153"/>
      <c r="M983" s="153"/>
      <c r="N983" s="153"/>
      <c r="O983" s="153"/>
      <c r="P983" s="153"/>
      <c r="Q983" s="153"/>
      <c r="R983" s="153"/>
      <c r="S983" s="153"/>
      <c r="T983" s="153"/>
      <c r="U983" s="153"/>
      <c r="V983" s="153"/>
      <c r="W983" s="153"/>
      <c r="X983" s="153"/>
      <c r="Y983" s="153"/>
      <c r="Z983" s="153"/>
    </row>
    <row r="984" ht="15.75" customHeight="1">
      <c r="A984" s="153"/>
      <c r="B984" s="153"/>
      <c r="C984" s="153"/>
      <c r="D984" s="153"/>
      <c r="E984" s="153"/>
      <c r="F984" s="153"/>
      <c r="G984" s="153"/>
      <c r="H984" s="153"/>
      <c r="I984" s="153"/>
      <c r="J984" s="153"/>
      <c r="K984" s="153"/>
      <c r="L984" s="153"/>
      <c r="M984" s="153"/>
      <c r="N984" s="153"/>
      <c r="O984" s="153"/>
      <c r="P984" s="153"/>
      <c r="Q984" s="153"/>
      <c r="R984" s="153"/>
      <c r="S984" s="153"/>
      <c r="T984" s="153"/>
      <c r="U984" s="153"/>
      <c r="V984" s="153"/>
      <c r="W984" s="153"/>
      <c r="X984" s="153"/>
      <c r="Y984" s="153"/>
      <c r="Z984" s="153"/>
    </row>
    <row r="985" ht="15.75" customHeight="1">
      <c r="A985" s="153"/>
      <c r="B985" s="153"/>
      <c r="C985" s="153"/>
      <c r="D985" s="153"/>
      <c r="E985" s="153"/>
      <c r="F985" s="153"/>
      <c r="G985" s="153"/>
      <c r="H985" s="153"/>
      <c r="I985" s="153"/>
      <c r="J985" s="153"/>
      <c r="K985" s="153"/>
      <c r="L985" s="153"/>
      <c r="M985" s="153"/>
      <c r="N985" s="153"/>
      <c r="O985" s="153"/>
      <c r="P985" s="153"/>
      <c r="Q985" s="153"/>
      <c r="R985" s="153"/>
      <c r="S985" s="153"/>
      <c r="T985" s="153"/>
      <c r="U985" s="153"/>
      <c r="V985" s="153"/>
      <c r="W985" s="153"/>
      <c r="X985" s="153"/>
      <c r="Y985" s="153"/>
      <c r="Z985" s="153"/>
    </row>
    <row r="986" ht="15.75" customHeight="1">
      <c r="A986" s="153"/>
      <c r="B986" s="153"/>
      <c r="C986" s="153"/>
      <c r="D986" s="153"/>
      <c r="E986" s="153"/>
      <c r="F986" s="153"/>
      <c r="G986" s="153"/>
      <c r="H986" s="153"/>
      <c r="I986" s="153"/>
      <c r="J986" s="153"/>
      <c r="K986" s="153"/>
      <c r="L986" s="153"/>
      <c r="M986" s="153"/>
      <c r="N986" s="153"/>
      <c r="O986" s="153"/>
      <c r="P986" s="153"/>
      <c r="Q986" s="153"/>
      <c r="R986" s="153"/>
      <c r="S986" s="153"/>
      <c r="T986" s="153"/>
      <c r="U986" s="153"/>
      <c r="V986" s="153"/>
      <c r="W986" s="153"/>
      <c r="X986" s="153"/>
      <c r="Y986" s="153"/>
      <c r="Z986" s="153"/>
    </row>
    <row r="987" ht="15.75" customHeight="1">
      <c r="A987" s="153"/>
      <c r="B987" s="153"/>
      <c r="C987" s="153"/>
      <c r="D987" s="153"/>
      <c r="E987" s="153"/>
      <c r="F987" s="153"/>
      <c r="G987" s="153"/>
      <c r="H987" s="153"/>
      <c r="I987" s="153"/>
      <c r="J987" s="153"/>
      <c r="K987" s="153"/>
      <c r="L987" s="153"/>
      <c r="M987" s="153"/>
      <c r="N987" s="153"/>
      <c r="O987" s="153"/>
      <c r="P987" s="153"/>
      <c r="Q987" s="153"/>
      <c r="R987" s="153"/>
      <c r="S987" s="153"/>
      <c r="T987" s="153"/>
      <c r="U987" s="153"/>
      <c r="V987" s="153"/>
      <c r="W987" s="153"/>
      <c r="X987" s="153"/>
      <c r="Y987" s="153"/>
      <c r="Z987" s="153"/>
    </row>
    <row r="988" ht="15.75" customHeight="1">
      <c r="A988" s="153"/>
      <c r="B988" s="153"/>
      <c r="C988" s="153"/>
      <c r="D988" s="153"/>
      <c r="E988" s="153"/>
      <c r="F988" s="153"/>
      <c r="G988" s="153"/>
      <c r="H988" s="153"/>
      <c r="I988" s="153"/>
      <c r="J988" s="153"/>
      <c r="K988" s="153"/>
      <c r="L988" s="153"/>
      <c r="M988" s="153"/>
      <c r="N988" s="153"/>
      <c r="O988" s="153"/>
      <c r="P988" s="153"/>
      <c r="Q988" s="153"/>
      <c r="R988" s="153"/>
      <c r="S988" s="153"/>
      <c r="T988" s="153"/>
      <c r="U988" s="153"/>
      <c r="V988" s="153"/>
      <c r="W988" s="153"/>
      <c r="X988" s="153"/>
      <c r="Y988" s="153"/>
      <c r="Z988" s="153"/>
    </row>
    <row r="989" ht="15.75" customHeight="1">
      <c r="A989" s="153"/>
      <c r="B989" s="153"/>
      <c r="C989" s="153"/>
      <c r="D989" s="153"/>
      <c r="E989" s="153"/>
      <c r="F989" s="153"/>
      <c r="G989" s="153"/>
      <c r="H989" s="153"/>
      <c r="I989" s="153"/>
      <c r="J989" s="153"/>
      <c r="K989" s="153"/>
      <c r="L989" s="153"/>
      <c r="M989" s="153"/>
      <c r="N989" s="153"/>
      <c r="O989" s="153"/>
      <c r="P989" s="153"/>
      <c r="Q989" s="153"/>
      <c r="R989" s="153"/>
      <c r="S989" s="153"/>
      <c r="T989" s="153"/>
      <c r="U989" s="153"/>
      <c r="V989" s="153"/>
      <c r="W989" s="153"/>
      <c r="X989" s="153"/>
      <c r="Y989" s="153"/>
      <c r="Z989" s="153"/>
    </row>
    <row r="990" ht="15.75" customHeight="1">
      <c r="A990" s="153"/>
      <c r="B990" s="153"/>
      <c r="C990" s="153"/>
      <c r="D990" s="153"/>
      <c r="E990" s="153"/>
      <c r="F990" s="153"/>
      <c r="G990" s="153"/>
      <c r="H990" s="153"/>
      <c r="I990" s="153"/>
      <c r="J990" s="153"/>
      <c r="K990" s="153"/>
      <c r="L990" s="153"/>
      <c r="M990" s="153"/>
      <c r="N990" s="153"/>
      <c r="O990" s="153"/>
      <c r="P990" s="153"/>
      <c r="Q990" s="153"/>
      <c r="R990" s="153"/>
      <c r="S990" s="153"/>
      <c r="T990" s="153"/>
      <c r="U990" s="153"/>
      <c r="V990" s="153"/>
      <c r="W990" s="153"/>
      <c r="X990" s="153"/>
      <c r="Y990" s="153"/>
      <c r="Z990" s="153"/>
    </row>
    <row r="991" ht="15.75" customHeight="1">
      <c r="A991" s="153"/>
      <c r="B991" s="153"/>
      <c r="C991" s="153"/>
      <c r="D991" s="153"/>
      <c r="E991" s="153"/>
      <c r="F991" s="153"/>
      <c r="G991" s="153"/>
      <c r="H991" s="153"/>
      <c r="I991" s="153"/>
      <c r="J991" s="153"/>
      <c r="K991" s="153"/>
      <c r="L991" s="153"/>
      <c r="M991" s="153"/>
      <c r="N991" s="153"/>
      <c r="O991" s="153"/>
      <c r="P991" s="153"/>
      <c r="Q991" s="153"/>
      <c r="R991" s="153"/>
      <c r="S991" s="153"/>
      <c r="T991" s="153"/>
      <c r="U991" s="153"/>
      <c r="V991" s="153"/>
      <c r="W991" s="153"/>
      <c r="X991" s="153"/>
      <c r="Y991" s="153"/>
      <c r="Z991" s="153"/>
    </row>
    <row r="992" ht="15.75" customHeight="1">
      <c r="A992" s="153"/>
      <c r="B992" s="153"/>
      <c r="C992" s="153"/>
      <c r="D992" s="153"/>
      <c r="E992" s="153"/>
      <c r="F992" s="153"/>
      <c r="G992" s="153"/>
      <c r="H992" s="153"/>
      <c r="I992" s="153"/>
      <c r="J992" s="153"/>
      <c r="K992" s="153"/>
      <c r="L992" s="153"/>
      <c r="M992" s="153"/>
      <c r="N992" s="153"/>
      <c r="O992" s="153"/>
      <c r="P992" s="153"/>
      <c r="Q992" s="153"/>
      <c r="R992" s="153"/>
      <c r="S992" s="153"/>
      <c r="T992" s="153"/>
      <c r="U992" s="153"/>
      <c r="V992" s="153"/>
      <c r="W992" s="153"/>
      <c r="X992" s="153"/>
      <c r="Y992" s="153"/>
      <c r="Z992" s="153"/>
    </row>
    <row r="993" ht="15.75" customHeight="1">
      <c r="A993" s="153"/>
      <c r="B993" s="153"/>
      <c r="C993" s="153"/>
      <c r="D993" s="153"/>
      <c r="E993" s="153"/>
      <c r="F993" s="153"/>
      <c r="G993" s="153"/>
      <c r="H993" s="153"/>
      <c r="I993" s="153"/>
      <c r="J993" s="153"/>
      <c r="K993" s="153"/>
      <c r="L993" s="153"/>
      <c r="M993" s="153"/>
      <c r="N993" s="153"/>
      <c r="O993" s="153"/>
      <c r="P993" s="153"/>
      <c r="Q993" s="153"/>
      <c r="R993" s="153"/>
      <c r="S993" s="153"/>
      <c r="T993" s="153"/>
      <c r="U993" s="153"/>
      <c r="V993" s="153"/>
      <c r="W993" s="153"/>
      <c r="X993" s="153"/>
      <c r="Y993" s="153"/>
      <c r="Z993" s="153"/>
    </row>
    <row r="994" ht="15.75" customHeight="1">
      <c r="A994" s="153"/>
      <c r="B994" s="153"/>
      <c r="C994" s="153"/>
      <c r="D994" s="153"/>
      <c r="E994" s="153"/>
      <c r="F994" s="153"/>
      <c r="G994" s="153"/>
      <c r="H994" s="153"/>
      <c r="I994" s="153"/>
      <c r="J994" s="153"/>
      <c r="K994" s="153"/>
      <c r="L994" s="153"/>
      <c r="M994" s="153"/>
      <c r="N994" s="153"/>
      <c r="O994" s="153"/>
      <c r="P994" s="153"/>
      <c r="Q994" s="153"/>
      <c r="R994" s="153"/>
      <c r="S994" s="153"/>
      <c r="T994" s="153"/>
      <c r="U994" s="153"/>
      <c r="V994" s="153"/>
      <c r="W994" s="153"/>
      <c r="X994" s="153"/>
      <c r="Y994" s="153"/>
      <c r="Z994" s="153"/>
    </row>
    <row r="995" ht="15.75" customHeight="1">
      <c r="A995" s="153"/>
      <c r="B995" s="153"/>
      <c r="C995" s="153"/>
      <c r="D995" s="153"/>
      <c r="E995" s="153"/>
      <c r="F995" s="153"/>
      <c r="G995" s="153"/>
      <c r="H995" s="153"/>
      <c r="I995" s="153"/>
      <c r="J995" s="153"/>
      <c r="K995" s="153"/>
      <c r="L995" s="153"/>
      <c r="M995" s="153"/>
      <c r="N995" s="153"/>
      <c r="O995" s="153"/>
      <c r="P995" s="153"/>
      <c r="Q995" s="153"/>
      <c r="R995" s="153"/>
      <c r="S995" s="153"/>
      <c r="T995" s="153"/>
      <c r="U995" s="153"/>
      <c r="V995" s="153"/>
      <c r="W995" s="153"/>
      <c r="X995" s="153"/>
      <c r="Y995" s="153"/>
      <c r="Z995" s="153"/>
    </row>
    <row r="996" ht="15.75" customHeight="1">
      <c r="A996" s="153"/>
      <c r="B996" s="153"/>
      <c r="C996" s="153"/>
      <c r="D996" s="153"/>
      <c r="E996" s="153"/>
      <c r="F996" s="153"/>
      <c r="G996" s="153"/>
      <c r="H996" s="153"/>
      <c r="I996" s="153"/>
      <c r="J996" s="153"/>
      <c r="K996" s="153"/>
      <c r="L996" s="153"/>
      <c r="M996" s="153"/>
      <c r="N996" s="153"/>
      <c r="O996" s="153"/>
      <c r="P996" s="153"/>
      <c r="Q996" s="153"/>
      <c r="R996" s="153"/>
      <c r="S996" s="153"/>
      <c r="T996" s="153"/>
      <c r="U996" s="153"/>
      <c r="V996" s="153"/>
      <c r="W996" s="153"/>
      <c r="X996" s="153"/>
      <c r="Y996" s="153"/>
      <c r="Z996" s="153"/>
    </row>
    <row r="997" ht="15.75" customHeight="1">
      <c r="A997" s="153"/>
      <c r="B997" s="153"/>
      <c r="C997" s="153"/>
      <c r="D997" s="153"/>
      <c r="E997" s="153"/>
      <c r="F997" s="153"/>
      <c r="G997" s="153"/>
      <c r="H997" s="153"/>
      <c r="I997" s="153"/>
      <c r="J997" s="153"/>
      <c r="K997" s="153"/>
      <c r="L997" s="153"/>
      <c r="M997" s="153"/>
      <c r="N997" s="153"/>
      <c r="O997" s="153"/>
      <c r="P997" s="153"/>
      <c r="Q997" s="153"/>
      <c r="R997" s="153"/>
      <c r="S997" s="153"/>
      <c r="T997" s="153"/>
      <c r="U997" s="153"/>
      <c r="V997" s="153"/>
      <c r="W997" s="153"/>
      <c r="X997" s="153"/>
      <c r="Y997" s="153"/>
      <c r="Z997" s="153"/>
    </row>
    <row r="998" ht="15.75" customHeight="1">
      <c r="A998" s="153"/>
      <c r="B998" s="153"/>
      <c r="C998" s="153"/>
      <c r="D998" s="153"/>
      <c r="E998" s="153"/>
      <c r="F998" s="153"/>
      <c r="G998" s="153"/>
      <c r="H998" s="153"/>
      <c r="I998" s="153"/>
      <c r="J998" s="153"/>
      <c r="K998" s="153"/>
      <c r="L998" s="153"/>
      <c r="M998" s="153"/>
      <c r="N998" s="153"/>
      <c r="O998" s="153"/>
      <c r="P998" s="153"/>
      <c r="Q998" s="153"/>
      <c r="R998" s="153"/>
      <c r="S998" s="153"/>
      <c r="T998" s="153"/>
      <c r="U998" s="153"/>
      <c r="V998" s="153"/>
      <c r="W998" s="153"/>
      <c r="X998" s="153"/>
      <c r="Y998" s="153"/>
      <c r="Z998" s="153"/>
    </row>
    <row r="999" ht="15.75" customHeight="1">
      <c r="A999" s="153"/>
      <c r="B999" s="153"/>
      <c r="C999" s="153"/>
      <c r="D999" s="153"/>
      <c r="E999" s="153"/>
      <c r="F999" s="153"/>
      <c r="G999" s="153"/>
      <c r="H999" s="153"/>
      <c r="I999" s="153"/>
      <c r="J999" s="153"/>
      <c r="K999" s="153"/>
      <c r="L999" s="153"/>
      <c r="M999" s="153"/>
      <c r="N999" s="153"/>
      <c r="O999" s="153"/>
      <c r="P999" s="153"/>
      <c r="Q999" s="153"/>
      <c r="R999" s="153"/>
      <c r="S999" s="153"/>
      <c r="T999" s="153"/>
      <c r="U999" s="153"/>
      <c r="V999" s="153"/>
      <c r="W999" s="153"/>
      <c r="X999" s="153"/>
      <c r="Y999" s="153"/>
      <c r="Z999" s="153"/>
    </row>
    <row r="1000" ht="15.75" customHeight="1">
      <c r="A1000" s="153"/>
      <c r="B1000" s="153"/>
      <c r="C1000" s="153"/>
      <c r="D1000" s="153"/>
      <c r="E1000" s="153"/>
      <c r="F1000" s="153"/>
      <c r="G1000" s="153"/>
      <c r="H1000" s="153"/>
      <c r="I1000" s="153"/>
      <c r="J1000" s="153"/>
      <c r="K1000" s="153"/>
      <c r="L1000" s="153"/>
      <c r="M1000" s="153"/>
      <c r="N1000" s="153"/>
      <c r="O1000" s="153"/>
      <c r="P1000" s="153"/>
      <c r="Q1000" s="153"/>
      <c r="R1000" s="153"/>
      <c r="S1000" s="153"/>
      <c r="T1000" s="153"/>
      <c r="U1000" s="153"/>
      <c r="V1000" s="153"/>
      <c r="W1000" s="153"/>
      <c r="X1000" s="153"/>
      <c r="Y1000" s="153"/>
      <c r="Z1000" s="153"/>
    </row>
  </sheetData>
  <mergeCells count="2">
    <mergeCell ref="B1:T1"/>
    <mergeCell ref="T4:T28"/>
  </mergeCells>
  <dataValidations>
    <dataValidation type="list" allowBlank="1" showErrorMessage="1" sqref="C4:C28">
      <formula1>Años</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sheetPr>
  <sheetViews>
    <sheetView showGridLines="0" workbookViewId="0"/>
  </sheetViews>
  <sheetFormatPr customHeight="1" defaultColWidth="10.1" defaultRowHeight="15.0"/>
  <cols>
    <col customWidth="1" min="1" max="1" width="11.5"/>
    <col customWidth="1" min="2" max="2" width="82.2"/>
    <col customWidth="1" min="3" max="3" width="81.3"/>
    <col customWidth="1" min="4" max="4" width="65.6"/>
    <col customWidth="1" min="5" max="5" width="58.1"/>
    <col customWidth="1" min="6" max="30" width="11.5"/>
  </cols>
  <sheetData>
    <row r="1">
      <c r="B1" s="163" t="s">
        <v>221</v>
      </c>
      <c r="C1" s="98"/>
      <c r="D1" s="98"/>
      <c r="E1" s="98"/>
    </row>
    <row r="2" ht="15.0" customHeight="1">
      <c r="B2" s="164"/>
      <c r="C2" s="165"/>
      <c r="D2" s="165"/>
      <c r="E2" s="165"/>
    </row>
    <row r="3">
      <c r="B3" s="166" t="s">
        <v>222</v>
      </c>
      <c r="C3" s="166">
        <f>Inicio!F10</f>
        <v>2024</v>
      </c>
      <c r="D3" s="165"/>
      <c r="E3" s="165"/>
    </row>
    <row r="4">
      <c r="B4" s="165"/>
      <c r="C4" s="165"/>
      <c r="D4" s="165"/>
      <c r="E4" s="165"/>
    </row>
    <row r="5" ht="240.0" customHeight="1">
      <c r="B5" s="167" t="s">
        <v>223</v>
      </c>
      <c r="C5" s="167" t="s">
        <v>172</v>
      </c>
      <c r="D5" s="167" t="s">
        <v>190</v>
      </c>
      <c r="E5" s="167" t="s">
        <v>224</v>
      </c>
    </row>
    <row r="6">
      <c r="B6" s="168" t="s">
        <v>225</v>
      </c>
      <c r="C6" s="169" t="s">
        <v>226</v>
      </c>
      <c r="D6" s="170">
        <f>'Combustibles Líquidos'!R4+'Combustibles Sólidos'!O4+'Combustibles Gaseosos'!M4</f>
        <v>1.343297723</v>
      </c>
      <c r="E6" s="171">
        <f t="shared" ref="E6:E8" si="1">D6/$D$9</f>
        <v>0.07725704886</v>
      </c>
    </row>
    <row r="7">
      <c r="B7" s="125"/>
      <c r="C7" s="169" t="s">
        <v>227</v>
      </c>
      <c r="D7" s="170">
        <f>'Combustibles Líquidos'!R26+'Combustibles Gaseosos'!M21</f>
        <v>0.5200830108</v>
      </c>
      <c r="E7" s="171">
        <f t="shared" si="1"/>
        <v>0.0299115214</v>
      </c>
    </row>
    <row r="8">
      <c r="B8" s="57"/>
      <c r="C8" s="169" t="s">
        <v>228</v>
      </c>
      <c r="D8" s="170">
        <f>Extintores!G4</f>
        <v>15.524</v>
      </c>
      <c r="E8" s="171">
        <f t="shared" si="1"/>
        <v>0.8928314297</v>
      </c>
    </row>
    <row r="9">
      <c r="B9" s="172" t="s">
        <v>229</v>
      </c>
      <c r="C9" s="41"/>
      <c r="D9" s="173">
        <f>SUM(D6:D8)</f>
        <v>17.38738073</v>
      </c>
      <c r="E9" s="174">
        <f>D9/D12</f>
        <v>0.001491938418</v>
      </c>
    </row>
    <row r="10">
      <c r="B10" s="175" t="s">
        <v>230</v>
      </c>
      <c r="C10" s="169" t="s">
        <v>231</v>
      </c>
      <c r="D10" s="170">
        <f>'Energía Eléctrica'!T4</f>
        <v>11636.83408</v>
      </c>
      <c r="E10" s="171">
        <f>D10/$D$11</f>
        <v>1</v>
      </c>
    </row>
    <row r="11">
      <c r="B11" s="172" t="s">
        <v>232</v>
      </c>
      <c r="C11" s="41"/>
      <c r="D11" s="173">
        <f>D10</f>
        <v>11636.83408</v>
      </c>
      <c r="E11" s="174">
        <f>D11/$D$12</f>
        <v>0.9985080616</v>
      </c>
    </row>
    <row r="12" ht="93.0" customHeight="1">
      <c r="B12" s="176" t="s">
        <v>233</v>
      </c>
      <c r="C12" s="41"/>
      <c r="D12" s="177">
        <f t="shared" ref="D12:E12" si="2">D9+D11</f>
        <v>11654.22146</v>
      </c>
      <c r="E12" s="178">
        <f t="shared" si="2"/>
        <v>1</v>
      </c>
    </row>
    <row r="15">
      <c r="B15" s="164" t="s">
        <v>234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c r="G62" s="179" t="s">
        <v>235</v>
      </c>
    </row>
    <row r="63" ht="15.75" customHeight="1"/>
    <row r="64" ht="15.75" customHeight="1"/>
    <row r="65" ht="15.75" customHeight="1"/>
    <row r="66" ht="15.75" customHeight="1">
      <c r="G66" s="44"/>
      <c r="H66" s="44"/>
      <c r="I66" s="44"/>
      <c r="J66" s="44"/>
      <c r="K66" s="44"/>
      <c r="L66" s="44"/>
      <c r="M66" s="44"/>
      <c r="N66" s="44"/>
      <c r="O66" s="44"/>
      <c r="P66" s="44"/>
      <c r="Q66" s="44"/>
      <c r="R66" s="44"/>
      <c r="S66" s="44"/>
    </row>
    <row r="67" ht="15.75" customHeight="1">
      <c r="G67" s="180">
        <f> (D12)*0.025</f>
        <v>291.3555366</v>
      </c>
      <c r="H67" s="54"/>
      <c r="I67" s="54"/>
      <c r="J67" s="54"/>
      <c r="K67" s="54"/>
      <c r="L67" s="54"/>
      <c r="M67" s="54"/>
      <c r="N67" s="54"/>
      <c r="O67" s="54"/>
      <c r="P67" s="54"/>
      <c r="Q67" s="54"/>
      <c r="R67" s="54"/>
      <c r="S67" s="55"/>
      <c r="T67" s="181" t="s">
        <v>236</v>
      </c>
      <c r="U67" s="54"/>
      <c r="V67" s="54"/>
      <c r="W67" s="54"/>
      <c r="X67" s="54"/>
      <c r="Y67" s="54"/>
      <c r="Z67" s="54"/>
      <c r="AA67" s="54"/>
      <c r="AB67" s="54"/>
      <c r="AC67" s="54"/>
      <c r="AD67" s="55"/>
    </row>
    <row r="68" ht="15.75" customHeight="1">
      <c r="G68" s="182"/>
      <c r="S68" s="5"/>
      <c r="AD68" s="5"/>
    </row>
    <row r="69" ht="15.0" customHeight="1">
      <c r="G69" s="182"/>
      <c r="S69" s="5"/>
      <c r="AD69" s="5"/>
    </row>
    <row r="70" ht="15.75" customHeight="1">
      <c r="G70" s="182"/>
      <c r="S70" s="5"/>
      <c r="AD70" s="5"/>
    </row>
    <row r="71" ht="15.75" customHeight="1">
      <c r="G71" s="182"/>
      <c r="S71" s="5"/>
      <c r="AD71" s="5"/>
    </row>
    <row r="72" ht="15.75" customHeight="1">
      <c r="G72" s="182"/>
      <c r="S72" s="5"/>
      <c r="AD72" s="5"/>
    </row>
    <row r="73" ht="15.75" customHeight="1">
      <c r="G73" s="182"/>
      <c r="S73" s="5"/>
      <c r="AD73" s="5"/>
    </row>
    <row r="74" ht="15.75" customHeight="1">
      <c r="G74" s="182"/>
      <c r="S74" s="5"/>
      <c r="AD74" s="5"/>
    </row>
    <row r="75" ht="15.75" customHeight="1">
      <c r="G75" s="182"/>
      <c r="S75" s="5"/>
      <c r="AD75" s="5"/>
    </row>
    <row r="76" ht="15.75" customHeight="1">
      <c r="G76" s="182"/>
      <c r="S76" s="5"/>
      <c r="AD76" s="5"/>
    </row>
    <row r="77" ht="15.75" customHeight="1">
      <c r="G77" s="182"/>
      <c r="S77" s="5"/>
      <c r="AD77" s="5"/>
    </row>
    <row r="78" ht="15.75" customHeight="1">
      <c r="G78" s="182"/>
      <c r="S78" s="5"/>
      <c r="AD78" s="5"/>
    </row>
    <row r="79" ht="15.75" customHeight="1">
      <c r="G79" s="182"/>
      <c r="S79" s="5"/>
      <c r="AD79" s="5"/>
    </row>
    <row r="80" ht="15.75" customHeight="1">
      <c r="G80" s="182"/>
      <c r="S80" s="5"/>
      <c r="AD80" s="5"/>
    </row>
    <row r="81" ht="15.75" customHeight="1">
      <c r="G81" s="182"/>
      <c r="S81" s="5"/>
      <c r="AD81" s="5"/>
    </row>
    <row r="82" ht="15.75" customHeight="1">
      <c r="G82" s="182"/>
      <c r="S82" s="5"/>
      <c r="AD82" s="5"/>
    </row>
    <row r="83" ht="15.75" customHeight="1">
      <c r="G83" s="182"/>
      <c r="S83" s="5"/>
      <c r="AD83" s="5"/>
    </row>
    <row r="84" ht="15.75" customHeight="1">
      <c r="G84" s="182"/>
      <c r="S84" s="5"/>
      <c r="AD84" s="5"/>
    </row>
    <row r="85" ht="15.75" customHeight="1">
      <c r="G85" s="182"/>
      <c r="S85" s="5"/>
      <c r="AD85" s="5"/>
    </row>
    <row r="86" ht="15.75" customHeight="1">
      <c r="G86" s="182"/>
      <c r="S86" s="5"/>
      <c r="AD86" s="5"/>
    </row>
    <row r="87" ht="15.75" customHeight="1">
      <c r="G87" s="182"/>
      <c r="S87" s="5"/>
      <c r="AD87" s="5"/>
    </row>
    <row r="88" ht="15.75" customHeight="1">
      <c r="G88" s="182"/>
      <c r="S88" s="5"/>
      <c r="AD88" s="5"/>
    </row>
    <row r="89" ht="15.75" customHeight="1">
      <c r="G89" s="182"/>
      <c r="S89" s="5"/>
      <c r="AD89" s="5"/>
    </row>
    <row r="90" ht="15.75" customHeight="1">
      <c r="G90" s="182"/>
      <c r="S90" s="5"/>
      <c r="AD90" s="5"/>
    </row>
    <row r="91" ht="15.75" customHeight="1">
      <c r="G91" s="182"/>
      <c r="S91" s="5"/>
      <c r="AD91" s="5"/>
    </row>
    <row r="92" ht="15.75" customHeight="1">
      <c r="G92" s="182"/>
      <c r="S92" s="5"/>
      <c r="AD92" s="5"/>
    </row>
    <row r="93" ht="15.75" customHeight="1">
      <c r="G93" s="182"/>
      <c r="S93" s="5"/>
      <c r="AD93" s="5"/>
    </row>
    <row r="94" ht="15.75" customHeight="1">
      <c r="G94" s="182"/>
      <c r="S94" s="5"/>
      <c r="AD94" s="5"/>
    </row>
    <row r="95" ht="15.75" customHeight="1">
      <c r="G95" s="182"/>
      <c r="S95" s="5"/>
      <c r="AD95" s="5"/>
    </row>
    <row r="96" ht="15.75" customHeight="1">
      <c r="G96" s="182"/>
      <c r="S96" s="5"/>
      <c r="AD96" s="5"/>
    </row>
    <row r="97" ht="15.75" customHeight="1">
      <c r="G97" s="182"/>
      <c r="S97" s="5"/>
      <c r="AD97" s="5"/>
    </row>
    <row r="98" ht="15.75" customHeight="1">
      <c r="G98" s="182"/>
      <c r="S98" s="5"/>
      <c r="AD98" s="5"/>
    </row>
    <row r="99" ht="15.75" customHeight="1">
      <c r="G99" s="58"/>
      <c r="H99" s="59"/>
      <c r="I99" s="59"/>
      <c r="J99" s="59"/>
      <c r="K99" s="59"/>
      <c r="L99" s="59"/>
      <c r="M99" s="59"/>
      <c r="N99" s="59"/>
      <c r="O99" s="59"/>
      <c r="P99" s="59"/>
      <c r="Q99" s="59"/>
      <c r="R99" s="59"/>
      <c r="S99" s="60"/>
      <c r="T99" s="59"/>
      <c r="U99" s="59"/>
      <c r="V99" s="59"/>
      <c r="W99" s="59"/>
      <c r="X99" s="59"/>
      <c r="Y99" s="59"/>
      <c r="Z99" s="59"/>
      <c r="AA99" s="59"/>
      <c r="AB99" s="59"/>
      <c r="AC99" s="59"/>
      <c r="AD99" s="60"/>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E1"/>
    <mergeCell ref="B6:B8"/>
    <mergeCell ref="B9:C9"/>
    <mergeCell ref="B11:C11"/>
    <mergeCell ref="B12:C12"/>
    <mergeCell ref="G62:AD62"/>
    <mergeCell ref="G67:S99"/>
    <mergeCell ref="T67:AD99"/>
  </mergeCells>
  <printOptions/>
  <pageMargins bottom="0.75" footer="0.0" header="0.0" left="0.7" right="0.7" top="0.75"/>
  <pageSetup orientation="portrait"/>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6" width="10.9"/>
    <col customWidth="1" min="7" max="7" width="16.6"/>
    <col customWidth="1" min="8" max="8" width="16.4"/>
    <col customWidth="1" min="9" max="11" width="10.9"/>
    <col customWidth="1" min="12" max="12" width="30.0"/>
    <col customWidth="1" min="13" max="14" width="10.9"/>
    <col customWidth="1" min="15" max="26" width="10.5"/>
  </cols>
  <sheetData>
    <row r="1">
      <c r="A1" s="183" t="s">
        <v>237</v>
      </c>
      <c r="B1" s="183" t="s">
        <v>238</v>
      </c>
      <c r="C1" s="184" t="s">
        <v>239</v>
      </c>
      <c r="D1" s="185" t="s">
        <v>240</v>
      </c>
      <c r="E1" s="186" t="s">
        <v>241</v>
      </c>
      <c r="F1" s="186" t="s">
        <v>242</v>
      </c>
      <c r="G1" s="186" t="s">
        <v>243</v>
      </c>
      <c r="H1" s="186" t="s">
        <v>244</v>
      </c>
      <c r="I1" s="44"/>
      <c r="J1" s="187" t="s">
        <v>245</v>
      </c>
      <c r="K1" s="44"/>
      <c r="L1" s="44"/>
      <c r="M1" s="44"/>
      <c r="N1" s="44"/>
      <c r="O1" s="44"/>
      <c r="P1" s="44"/>
      <c r="Q1" s="44"/>
      <c r="R1" s="44"/>
      <c r="S1" s="44"/>
      <c r="T1" s="44"/>
      <c r="U1" s="44"/>
      <c r="V1" s="44"/>
      <c r="W1" s="44"/>
      <c r="X1" s="44"/>
      <c r="Y1" s="44"/>
      <c r="Z1" s="44"/>
    </row>
    <row r="2">
      <c r="A2" s="188" t="s">
        <v>246</v>
      </c>
      <c r="B2" s="189" t="s">
        <v>247</v>
      </c>
      <c r="C2" s="190" t="str">
        <f>CONCATENATE(Vuelos!$A2,Vuelos!$B2)</f>
        <v>ACoruñaMadrid</v>
      </c>
      <c r="D2" s="191" t="s">
        <v>248</v>
      </c>
      <c r="E2" s="189" t="s">
        <v>249</v>
      </c>
      <c r="F2" s="188">
        <v>506.5</v>
      </c>
      <c r="G2" s="192">
        <v>94.9</v>
      </c>
      <c r="H2" s="192">
        <f>IF(Vuelos!$F2&lt;3000,Vuelos!$G2,Vuelos!$G2*2)</f>
        <v>94.9</v>
      </c>
      <c r="I2" s="44"/>
      <c r="J2" s="187" t="s">
        <v>250</v>
      </c>
      <c r="K2" s="44"/>
      <c r="L2" s="193" t="s">
        <v>75</v>
      </c>
      <c r="M2" s="194">
        <v>0.207</v>
      </c>
      <c r="N2" s="195" t="s">
        <v>251</v>
      </c>
      <c r="O2" s="44"/>
      <c r="P2" s="44"/>
      <c r="Q2" s="44"/>
      <c r="R2" s="44"/>
      <c r="S2" s="44"/>
      <c r="T2" s="44"/>
      <c r="U2" s="44"/>
      <c r="V2" s="44"/>
      <c r="W2" s="44"/>
      <c r="X2" s="44"/>
      <c r="Y2" s="44"/>
      <c r="Z2" s="44"/>
    </row>
    <row r="3">
      <c r="A3" s="188" t="s">
        <v>245</v>
      </c>
      <c r="B3" s="190" t="s">
        <v>252</v>
      </c>
      <c r="C3" s="190" t="str">
        <f>CONCATENATE(Vuelos!$A3,Vuelos!$B3)</f>
        <v>AcapulcoMexico</v>
      </c>
      <c r="D3" s="188" t="s">
        <v>253</v>
      </c>
      <c r="E3" s="190" t="s">
        <v>254</v>
      </c>
      <c r="F3" s="188">
        <v>305.2</v>
      </c>
      <c r="G3" s="192">
        <v>65.7</v>
      </c>
      <c r="H3" s="192">
        <f>IF(Vuelos!$F3&lt;3000,Vuelos!$G3,Vuelos!$G3*2)</f>
        <v>65.7</v>
      </c>
      <c r="I3" s="44"/>
      <c r="J3" s="187" t="s">
        <v>246</v>
      </c>
      <c r="K3" s="44"/>
      <c r="L3" s="196" t="s">
        <v>86</v>
      </c>
      <c r="M3" s="194">
        <v>0.129</v>
      </c>
      <c r="N3" s="195" t="s">
        <v>251</v>
      </c>
      <c r="O3" s="44"/>
      <c r="P3" s="44"/>
      <c r="Q3" s="44"/>
      <c r="R3" s="44"/>
      <c r="S3" s="44"/>
      <c r="T3" s="44"/>
      <c r="U3" s="44"/>
      <c r="V3" s="44"/>
      <c r="W3" s="44"/>
      <c r="X3" s="44"/>
      <c r="Y3" s="44"/>
      <c r="Z3" s="44"/>
    </row>
    <row r="4">
      <c r="A4" s="188" t="s">
        <v>250</v>
      </c>
      <c r="B4" s="189" t="s">
        <v>77</v>
      </c>
      <c r="C4" s="190" t="str">
        <f>CONCATENATE(Vuelos!$A4,Vuelos!$B4)</f>
        <v>AccraAmsterdam</v>
      </c>
      <c r="D4" s="191" t="s">
        <v>255</v>
      </c>
      <c r="E4" s="189" t="s">
        <v>256</v>
      </c>
      <c r="F4" s="188">
        <v>5197.7</v>
      </c>
      <c r="G4" s="192">
        <v>346.2</v>
      </c>
      <c r="H4" s="192">
        <f>IF(Vuelos!$F4&lt;3000,Vuelos!$G4,Vuelos!$G4*2)</f>
        <v>692.4</v>
      </c>
      <c r="I4" s="44"/>
      <c r="J4" s="187" t="s">
        <v>257</v>
      </c>
      <c r="K4" s="44"/>
      <c r="L4" s="196" t="s">
        <v>79</v>
      </c>
      <c r="M4" s="194">
        <v>0.163</v>
      </c>
      <c r="N4" s="195" t="s">
        <v>251</v>
      </c>
      <c r="O4" s="44"/>
      <c r="P4" s="44"/>
      <c r="Q4" s="44"/>
      <c r="R4" s="44"/>
      <c r="S4" s="44"/>
      <c r="T4" s="44"/>
      <c r="U4" s="44"/>
      <c r="V4" s="44"/>
      <c r="W4" s="44"/>
      <c r="X4" s="44"/>
      <c r="Y4" s="44"/>
      <c r="Z4" s="44"/>
    </row>
    <row r="5">
      <c r="A5" s="188" t="s">
        <v>257</v>
      </c>
      <c r="B5" s="189" t="s">
        <v>258</v>
      </c>
      <c r="C5" s="189" t="str">
        <f>CONCATENATE(Vuelos!$A5,Vuelos!$B5)</f>
        <v>AddisAbabaCotonou</v>
      </c>
      <c r="D5" s="188" t="s">
        <v>259</v>
      </c>
      <c r="E5" s="189" t="s">
        <v>260</v>
      </c>
      <c r="F5" s="188">
        <v>4026.5</v>
      </c>
      <c r="G5" s="192">
        <v>337.9</v>
      </c>
      <c r="H5" s="192">
        <f>IF(Vuelos!$F5&lt;3000,Vuelos!$G5,Vuelos!$G5*2)</f>
        <v>675.8</v>
      </c>
      <c r="I5" s="44"/>
      <c r="J5" s="187" t="s">
        <v>84</v>
      </c>
      <c r="K5" s="44"/>
      <c r="L5" s="44"/>
      <c r="M5" s="44"/>
      <c r="N5" s="44"/>
      <c r="O5" s="44"/>
      <c r="P5" s="44"/>
      <c r="Q5" s="44"/>
      <c r="R5" s="44"/>
      <c r="S5" s="44"/>
      <c r="T5" s="44"/>
      <c r="U5" s="44"/>
      <c r="V5" s="44"/>
      <c r="W5" s="44"/>
      <c r="X5" s="44"/>
      <c r="Y5" s="44"/>
      <c r="Z5" s="44"/>
    </row>
    <row r="6">
      <c r="A6" s="188" t="s">
        <v>257</v>
      </c>
      <c r="B6" s="189" t="s">
        <v>85</v>
      </c>
      <c r="C6" s="190" t="str">
        <f>CONCATENATE(Vuelos!$A6,Vuelos!$B6)</f>
        <v>AddisAbabaLome</v>
      </c>
      <c r="D6" s="191" t="s">
        <v>259</v>
      </c>
      <c r="E6" s="189" t="s">
        <v>261</v>
      </c>
      <c r="F6" s="188">
        <v>4153.1</v>
      </c>
      <c r="G6" s="192">
        <v>297.7</v>
      </c>
      <c r="H6" s="192">
        <f>IF(Vuelos!$F6&lt;3000,Vuelos!$G6,Vuelos!$G6*2)</f>
        <v>595.4</v>
      </c>
      <c r="I6" s="44"/>
      <c r="J6" s="187" t="s">
        <v>262</v>
      </c>
      <c r="K6" s="44"/>
      <c r="L6" s="44" t="s">
        <v>263</v>
      </c>
      <c r="M6" s="44"/>
      <c r="N6" s="44"/>
      <c r="O6" s="44"/>
      <c r="P6" s="44"/>
      <c r="Q6" s="44"/>
      <c r="R6" s="44"/>
      <c r="S6" s="44"/>
      <c r="T6" s="44"/>
      <c r="U6" s="44"/>
      <c r="V6" s="44"/>
      <c r="W6" s="44"/>
      <c r="X6" s="44"/>
      <c r="Y6" s="44"/>
      <c r="Z6" s="44"/>
    </row>
    <row r="7">
      <c r="A7" s="188" t="s">
        <v>84</v>
      </c>
      <c r="B7" s="189" t="s">
        <v>264</v>
      </c>
      <c r="C7" s="190" t="str">
        <f>CONCATENATE(Vuelos!$A7,Vuelos!$B7)</f>
        <v>AhmedabadBombay</v>
      </c>
      <c r="D7" s="191" t="s">
        <v>265</v>
      </c>
      <c r="E7" s="189" t="s">
        <v>266</v>
      </c>
      <c r="F7" s="188">
        <v>442.3</v>
      </c>
      <c r="G7" s="192">
        <v>53.6</v>
      </c>
      <c r="H7" s="192">
        <f>IF(Vuelos!$F7&lt;3000,Vuelos!$G7,Vuelos!$G7*2)</f>
        <v>53.6</v>
      </c>
      <c r="I7" s="44"/>
      <c r="J7" s="187" t="s">
        <v>267</v>
      </c>
      <c r="K7" s="44"/>
      <c r="L7" s="44"/>
      <c r="M7" s="44"/>
      <c r="N7" s="44"/>
      <c r="O7" s="44"/>
      <c r="P7" s="44"/>
      <c r="Q7" s="44"/>
      <c r="R7" s="44"/>
      <c r="S7" s="44"/>
      <c r="T7" s="44"/>
      <c r="U7" s="44"/>
      <c r="V7" s="44"/>
      <c r="W7" s="44"/>
      <c r="X7" s="44"/>
      <c r="Y7" s="44"/>
      <c r="Z7" s="44"/>
    </row>
    <row r="8">
      <c r="A8" s="188" t="s">
        <v>262</v>
      </c>
      <c r="B8" s="189" t="s">
        <v>247</v>
      </c>
      <c r="C8" s="190" t="str">
        <f>CONCATENATE(Vuelos!$A8,Vuelos!$B8)</f>
        <v>AlicanteMadrid</v>
      </c>
      <c r="D8" s="191" t="s">
        <v>268</v>
      </c>
      <c r="E8" s="189" t="s">
        <v>249</v>
      </c>
      <c r="F8" s="188">
        <v>357.0</v>
      </c>
      <c r="G8" s="192">
        <v>83.3</v>
      </c>
      <c r="H8" s="192">
        <f>IF(Vuelos!$F8&lt;3000,Vuelos!$G8,Vuelos!$G8*2)</f>
        <v>83.3</v>
      </c>
      <c r="I8" s="44"/>
      <c r="J8" s="187" t="s">
        <v>77</v>
      </c>
      <c r="K8" s="44"/>
      <c r="L8" s="44"/>
      <c r="M8" s="44"/>
      <c r="N8" s="44"/>
      <c r="O8" s="44"/>
      <c r="P8" s="44"/>
      <c r="Q8" s="44"/>
      <c r="R8" s="44"/>
      <c r="S8" s="44"/>
      <c r="T8" s="44"/>
      <c r="U8" s="44"/>
      <c r="V8" s="44"/>
      <c r="W8" s="44"/>
      <c r="X8" s="44"/>
      <c r="Y8" s="44"/>
      <c r="Z8" s="44"/>
    </row>
    <row r="9">
      <c r="A9" s="188" t="s">
        <v>267</v>
      </c>
      <c r="B9" s="189" t="s">
        <v>269</v>
      </c>
      <c r="C9" s="190" t="str">
        <f>CONCATENATE(Vuelos!$A9,Vuelos!$B9)</f>
        <v>AmmanFrankfurt</v>
      </c>
      <c r="D9" s="191" t="s">
        <v>270</v>
      </c>
      <c r="E9" s="189" t="s">
        <v>271</v>
      </c>
      <c r="F9" s="188">
        <v>3048.4</v>
      </c>
      <c r="G9" s="192">
        <v>223.4</v>
      </c>
      <c r="H9" s="192">
        <f>IF(Vuelos!$F9&lt;3000,Vuelos!$G9,Vuelos!$G9*2)</f>
        <v>446.8</v>
      </c>
      <c r="I9" s="44"/>
      <c r="J9" s="187" t="s">
        <v>272</v>
      </c>
      <c r="K9" s="44"/>
      <c r="L9" s="44"/>
      <c r="M9" s="44"/>
      <c r="N9" s="44"/>
      <c r="O9" s="44"/>
      <c r="P9" s="44"/>
      <c r="Q9" s="44"/>
      <c r="R9" s="44"/>
      <c r="S9" s="44"/>
      <c r="T9" s="44"/>
      <c r="U9" s="44"/>
      <c r="V9" s="44"/>
      <c r="W9" s="44"/>
      <c r="X9" s="44"/>
      <c r="Y9" s="44"/>
      <c r="Z9" s="44"/>
    </row>
    <row r="10">
      <c r="A10" s="188" t="s">
        <v>77</v>
      </c>
      <c r="B10" s="189" t="s">
        <v>82</v>
      </c>
      <c r="C10" s="190" t="str">
        <f>CONCATENATE(Vuelos!$A10,Vuelos!$B10)</f>
        <v>AmsterdamBruselas</v>
      </c>
      <c r="D10" s="191" t="s">
        <v>256</v>
      </c>
      <c r="E10" s="189" t="s">
        <v>273</v>
      </c>
      <c r="F10" s="188">
        <v>157.8</v>
      </c>
      <c r="G10" s="192">
        <v>47.4</v>
      </c>
      <c r="H10" s="192">
        <f>IF(Vuelos!$F10&lt;3000,Vuelos!$G10,Vuelos!$G10*2)</f>
        <v>47.4</v>
      </c>
      <c r="I10" s="44"/>
      <c r="J10" s="187" t="s">
        <v>274</v>
      </c>
      <c r="K10" s="44"/>
      <c r="L10" s="44"/>
      <c r="M10" s="44"/>
      <c r="N10" s="44"/>
      <c r="O10" s="44"/>
      <c r="P10" s="44"/>
      <c r="Q10" s="44"/>
      <c r="R10" s="44"/>
      <c r="S10" s="44"/>
      <c r="T10" s="44"/>
      <c r="U10" s="44"/>
      <c r="V10" s="44"/>
      <c r="W10" s="44"/>
      <c r="X10" s="44"/>
      <c r="Y10" s="44"/>
      <c r="Z10" s="44"/>
    </row>
    <row r="11">
      <c r="A11" s="188" t="s">
        <v>77</v>
      </c>
      <c r="B11" s="189" t="s">
        <v>275</v>
      </c>
      <c r="C11" s="190" t="str">
        <f>CONCATENATE(Vuelos!$A11,Vuelos!$B11)</f>
        <v>AmsterdamDusseldorf</v>
      </c>
      <c r="D11" s="191" t="s">
        <v>256</v>
      </c>
      <c r="E11" s="189" t="s">
        <v>276</v>
      </c>
      <c r="F11" s="188">
        <v>178.7</v>
      </c>
      <c r="G11" s="192">
        <v>53.8</v>
      </c>
      <c r="H11" s="192">
        <f>IF(Vuelos!$F11&lt;3000,Vuelos!$G11,Vuelos!$G11*2)</f>
        <v>53.8</v>
      </c>
      <c r="I11" s="44"/>
      <c r="J11" s="187" t="s">
        <v>277</v>
      </c>
      <c r="K11" s="44"/>
      <c r="L11" s="44"/>
      <c r="M11" s="44"/>
      <c r="N11" s="44"/>
      <c r="O11" s="44"/>
      <c r="P11" s="44"/>
      <c r="Q11" s="44"/>
      <c r="R11" s="44"/>
      <c r="S11" s="44"/>
      <c r="T11" s="44"/>
      <c r="U11" s="44"/>
      <c r="V11" s="44"/>
      <c r="W11" s="44"/>
      <c r="X11" s="44"/>
      <c r="Y11" s="44"/>
      <c r="Z11" s="44"/>
    </row>
    <row r="12">
      <c r="A12" s="188" t="s">
        <v>77</v>
      </c>
      <c r="B12" s="189" t="s">
        <v>278</v>
      </c>
      <c r="C12" s="190" t="str">
        <f>CONCATENATE(Vuelos!$A12,Vuelos!$B12)</f>
        <v>AmsterdamBremen</v>
      </c>
      <c r="D12" s="191" t="s">
        <v>256</v>
      </c>
      <c r="E12" s="189" t="s">
        <v>279</v>
      </c>
      <c r="F12" s="188">
        <v>284.2</v>
      </c>
      <c r="G12" s="192">
        <v>77.0</v>
      </c>
      <c r="H12" s="192">
        <f>IF(Vuelos!$F12&lt;3000,Vuelos!$G12,Vuelos!$G12*2)</f>
        <v>77</v>
      </c>
      <c r="I12" s="44"/>
      <c r="J12" s="187" t="s">
        <v>280</v>
      </c>
      <c r="K12" s="44"/>
      <c r="L12" s="44"/>
      <c r="M12" s="44"/>
      <c r="N12" s="44"/>
      <c r="O12" s="44"/>
      <c r="P12" s="44"/>
      <c r="Q12" s="44"/>
      <c r="R12" s="44"/>
      <c r="S12" s="44"/>
      <c r="T12" s="44"/>
      <c r="U12" s="44"/>
      <c r="V12" s="44"/>
      <c r="W12" s="44"/>
      <c r="X12" s="44"/>
      <c r="Y12" s="44"/>
      <c r="Z12" s="44"/>
    </row>
    <row r="13">
      <c r="A13" s="188" t="s">
        <v>77</v>
      </c>
      <c r="B13" s="189" t="s">
        <v>281</v>
      </c>
      <c r="C13" s="190" t="str">
        <f>CONCATENATE(Vuelos!$A13,Vuelos!$B13)</f>
        <v>AmsterdamLondres</v>
      </c>
      <c r="D13" s="191" t="s">
        <v>256</v>
      </c>
      <c r="E13" s="189" t="s">
        <v>282</v>
      </c>
      <c r="F13" s="188">
        <v>336.1</v>
      </c>
      <c r="G13" s="192">
        <v>76.5</v>
      </c>
      <c r="H13" s="192">
        <f>IF(Vuelos!$F13&lt;3000,Vuelos!$G13,Vuelos!$G13*2)</f>
        <v>76.5</v>
      </c>
      <c r="I13" s="44"/>
      <c r="J13" s="187" t="s">
        <v>283</v>
      </c>
      <c r="K13" s="44"/>
      <c r="L13" s="44"/>
      <c r="M13" s="44"/>
      <c r="N13" s="44"/>
      <c r="O13" s="44"/>
      <c r="P13" s="44"/>
      <c r="Q13" s="44"/>
      <c r="R13" s="44"/>
      <c r="S13" s="44"/>
      <c r="T13" s="44"/>
      <c r="U13" s="44"/>
      <c r="V13" s="44"/>
      <c r="W13" s="44"/>
      <c r="X13" s="44"/>
      <c r="Y13" s="44"/>
      <c r="Z13" s="44"/>
    </row>
    <row r="14">
      <c r="A14" s="188" t="s">
        <v>77</v>
      </c>
      <c r="B14" s="189" t="s">
        <v>281</v>
      </c>
      <c r="C14" s="190" t="str">
        <f>CONCATENATE(Vuelos!$A14,Vuelos!$B14)</f>
        <v>AmsterdamLondres</v>
      </c>
      <c r="D14" s="191" t="s">
        <v>256</v>
      </c>
      <c r="E14" s="189" t="s">
        <v>284</v>
      </c>
      <c r="F14" s="188">
        <v>371.3</v>
      </c>
      <c r="G14" s="192">
        <v>63.4</v>
      </c>
      <c r="H14" s="192">
        <f>IF(Vuelos!$F14&lt;3000,Vuelos!$G14,Vuelos!$G14*2)</f>
        <v>63.4</v>
      </c>
      <c r="I14" s="44"/>
      <c r="J14" s="187" t="s">
        <v>285</v>
      </c>
      <c r="K14" s="44"/>
      <c r="L14" s="44"/>
      <c r="M14" s="44"/>
      <c r="N14" s="44"/>
      <c r="O14" s="44"/>
      <c r="P14" s="44"/>
      <c r="Q14" s="44"/>
      <c r="R14" s="44"/>
      <c r="S14" s="44"/>
      <c r="T14" s="44"/>
      <c r="U14" s="44"/>
      <c r="V14" s="44"/>
      <c r="W14" s="44"/>
      <c r="X14" s="44"/>
      <c r="Y14" s="44"/>
      <c r="Z14" s="44"/>
    </row>
    <row r="15">
      <c r="A15" s="188" t="s">
        <v>77</v>
      </c>
      <c r="B15" s="189" t="s">
        <v>286</v>
      </c>
      <c r="C15" s="190" t="str">
        <f>CONCATENATE(Vuelos!$A15,Vuelos!$B15)</f>
        <v>AmsterdamHamburgo</v>
      </c>
      <c r="D15" s="191" t="s">
        <v>256</v>
      </c>
      <c r="E15" s="189" t="s">
        <v>287</v>
      </c>
      <c r="F15" s="188">
        <v>380.5</v>
      </c>
      <c r="G15" s="192">
        <v>68.3</v>
      </c>
      <c r="H15" s="192">
        <f>IF(Vuelos!$F15&lt;3000,Vuelos!$G15,Vuelos!$G15*2)</f>
        <v>68.3</v>
      </c>
      <c r="I15" s="44"/>
      <c r="J15" s="187" t="s">
        <v>288</v>
      </c>
      <c r="K15" s="44"/>
      <c r="L15" s="44"/>
      <c r="M15" s="44"/>
      <c r="N15" s="44"/>
      <c r="O15" s="44"/>
      <c r="P15" s="44"/>
      <c r="Q15" s="44"/>
      <c r="R15" s="44"/>
      <c r="S15" s="44"/>
      <c r="T15" s="44"/>
      <c r="U15" s="44"/>
      <c r="V15" s="44"/>
      <c r="W15" s="44"/>
      <c r="X15" s="44"/>
      <c r="Y15" s="44"/>
      <c r="Z15" s="44"/>
    </row>
    <row r="16">
      <c r="A16" s="188" t="s">
        <v>77</v>
      </c>
      <c r="B16" s="189" t="s">
        <v>289</v>
      </c>
      <c r="C16" s="190" t="str">
        <f>CONCATENATE(Vuelos!$A16,Vuelos!$B16)</f>
        <v>AmsterdamParis</v>
      </c>
      <c r="D16" s="191" t="s">
        <v>256</v>
      </c>
      <c r="E16" s="189" t="s">
        <v>290</v>
      </c>
      <c r="F16" s="188">
        <v>398.6</v>
      </c>
      <c r="G16" s="192">
        <v>53.8</v>
      </c>
      <c r="H16" s="192">
        <f>IF(Vuelos!$F16&lt;3000,Vuelos!$G16,Vuelos!$G16*2)</f>
        <v>53.8</v>
      </c>
      <c r="I16" s="44"/>
      <c r="J16" s="187" t="s">
        <v>291</v>
      </c>
      <c r="K16" s="44"/>
      <c r="L16" s="44"/>
      <c r="M16" s="44"/>
      <c r="N16" s="44"/>
      <c r="O16" s="44"/>
      <c r="P16" s="44"/>
      <c r="Q16" s="44"/>
      <c r="R16" s="44"/>
      <c r="S16" s="44"/>
      <c r="T16" s="44"/>
      <c r="U16" s="44"/>
      <c r="V16" s="44"/>
      <c r="W16" s="44"/>
      <c r="X16" s="44"/>
      <c r="Y16" s="44"/>
      <c r="Z16" s="44"/>
    </row>
    <row r="17">
      <c r="A17" s="188" t="s">
        <v>77</v>
      </c>
      <c r="B17" s="189" t="s">
        <v>292</v>
      </c>
      <c r="C17" s="190" t="str">
        <f>CONCATENATE(Vuelos!$A17,Vuelos!$B17)</f>
        <v>AmsterdamBasel</v>
      </c>
      <c r="D17" s="191" t="s">
        <v>256</v>
      </c>
      <c r="E17" s="189" t="s">
        <v>293</v>
      </c>
      <c r="F17" s="188">
        <v>561.0</v>
      </c>
      <c r="G17" s="192">
        <v>110.4</v>
      </c>
      <c r="H17" s="192">
        <f>IF(Vuelos!$F17&lt;3000,Vuelos!$G17,Vuelos!$G17*2)</f>
        <v>110.4</v>
      </c>
      <c r="I17" s="44"/>
      <c r="J17" s="187" t="s">
        <v>294</v>
      </c>
      <c r="K17" s="44"/>
      <c r="L17" s="44"/>
      <c r="M17" s="44"/>
      <c r="N17" s="44"/>
      <c r="O17" s="44"/>
      <c r="P17" s="44"/>
      <c r="Q17" s="44"/>
      <c r="R17" s="44"/>
      <c r="S17" s="44"/>
      <c r="T17" s="44"/>
      <c r="U17" s="44"/>
      <c r="V17" s="44"/>
      <c r="W17" s="44"/>
      <c r="X17" s="44"/>
      <c r="Y17" s="44"/>
      <c r="Z17" s="44"/>
    </row>
    <row r="18">
      <c r="A18" s="188" t="s">
        <v>77</v>
      </c>
      <c r="B18" s="189" t="s">
        <v>295</v>
      </c>
      <c r="C18" s="190" t="str">
        <f>CONCATENATE(Vuelos!$A18,Vuelos!$B18)</f>
        <v>AmsterdamBerlin</v>
      </c>
      <c r="D18" s="191" t="s">
        <v>256</v>
      </c>
      <c r="E18" s="189" t="s">
        <v>296</v>
      </c>
      <c r="F18" s="188">
        <v>580.1</v>
      </c>
      <c r="G18" s="192">
        <v>80.1</v>
      </c>
      <c r="H18" s="192">
        <f>IF(Vuelos!$F18&lt;3000,Vuelos!$G18,Vuelos!$G18*2)</f>
        <v>80.1</v>
      </c>
      <c r="I18" s="44"/>
      <c r="J18" s="187" t="s">
        <v>297</v>
      </c>
      <c r="K18" s="44"/>
      <c r="L18" s="44"/>
      <c r="M18" s="44"/>
      <c r="N18" s="44"/>
      <c r="O18" s="44"/>
      <c r="P18" s="44"/>
      <c r="Q18" s="44"/>
      <c r="R18" s="44"/>
      <c r="S18" s="44"/>
      <c r="T18" s="44"/>
      <c r="U18" s="44"/>
      <c r="V18" s="44"/>
      <c r="W18" s="44"/>
      <c r="X18" s="44"/>
      <c r="Y18" s="44"/>
      <c r="Z18" s="44"/>
    </row>
    <row r="19">
      <c r="A19" s="188" t="s">
        <v>77</v>
      </c>
      <c r="B19" s="189" t="s">
        <v>298</v>
      </c>
      <c r="C19" s="190" t="str">
        <f>CONCATENATE(Vuelos!$A19,Vuelos!$B19)</f>
        <v>AmsterdamMunich</v>
      </c>
      <c r="D19" s="191" t="s">
        <v>256</v>
      </c>
      <c r="E19" s="189" t="s">
        <v>299</v>
      </c>
      <c r="F19" s="188">
        <v>665.4</v>
      </c>
      <c r="G19" s="192">
        <v>98.8</v>
      </c>
      <c r="H19" s="192">
        <f>IF(Vuelos!$F19&lt;3000,Vuelos!$G19,Vuelos!$G19*2)</f>
        <v>98.8</v>
      </c>
      <c r="I19" s="44"/>
      <c r="J19" s="187" t="s">
        <v>300</v>
      </c>
      <c r="K19" s="44"/>
      <c r="L19" s="44"/>
      <c r="M19" s="44"/>
      <c r="N19" s="44"/>
      <c r="O19" s="44"/>
      <c r="P19" s="44"/>
      <c r="Q19" s="44"/>
      <c r="R19" s="44"/>
      <c r="S19" s="44"/>
      <c r="T19" s="44"/>
      <c r="U19" s="44"/>
      <c r="V19" s="44"/>
      <c r="W19" s="44"/>
      <c r="X19" s="44"/>
      <c r="Y19" s="44"/>
      <c r="Z19" s="44"/>
    </row>
    <row r="20">
      <c r="A20" s="188" t="s">
        <v>77</v>
      </c>
      <c r="B20" s="189" t="s">
        <v>301</v>
      </c>
      <c r="C20" s="190" t="str">
        <f>CONCATENATE(Vuelos!$A20,Vuelos!$B20)</f>
        <v>AmsterdamEdinburgh</v>
      </c>
      <c r="D20" s="191" t="s">
        <v>256</v>
      </c>
      <c r="E20" s="189" t="s">
        <v>302</v>
      </c>
      <c r="F20" s="188">
        <v>668.0</v>
      </c>
      <c r="G20" s="192">
        <v>93.7</v>
      </c>
      <c r="H20" s="192">
        <f>IF(Vuelos!$F20&lt;3000,Vuelos!$G20,Vuelos!$G20*2)</f>
        <v>93.7</v>
      </c>
      <c r="I20" s="44"/>
      <c r="J20" s="187" t="s">
        <v>303</v>
      </c>
      <c r="K20" s="44"/>
      <c r="L20" s="44"/>
      <c r="M20" s="44"/>
      <c r="N20" s="44"/>
      <c r="O20" s="44"/>
      <c r="P20" s="44"/>
      <c r="Q20" s="44"/>
      <c r="R20" s="44"/>
      <c r="S20" s="44"/>
      <c r="T20" s="44"/>
      <c r="U20" s="44"/>
      <c r="V20" s="44"/>
      <c r="W20" s="44"/>
      <c r="X20" s="44"/>
      <c r="Y20" s="44"/>
      <c r="Z20" s="44"/>
    </row>
    <row r="21" ht="15.75" customHeight="1">
      <c r="A21" s="188" t="s">
        <v>77</v>
      </c>
      <c r="B21" s="189" t="s">
        <v>304</v>
      </c>
      <c r="C21" s="190" t="str">
        <f>CONCATENATE(Vuelos!$A21,Vuelos!$B21)</f>
        <v>AmsterdamGothenburg</v>
      </c>
      <c r="D21" s="191" t="s">
        <v>256</v>
      </c>
      <c r="E21" s="189" t="s">
        <v>305</v>
      </c>
      <c r="F21" s="188">
        <v>765.1</v>
      </c>
      <c r="G21" s="192">
        <v>117.3</v>
      </c>
      <c r="H21" s="192">
        <f>IF(Vuelos!$F21&lt;3000,Vuelos!$G21,Vuelos!$G21*2)</f>
        <v>117.3</v>
      </c>
      <c r="I21" s="44"/>
      <c r="J21" s="187" t="s">
        <v>306</v>
      </c>
      <c r="K21" s="44"/>
      <c r="L21" s="44"/>
      <c r="M21" s="44"/>
      <c r="N21" s="44"/>
      <c r="O21" s="44"/>
      <c r="P21" s="44"/>
      <c r="Q21" s="44"/>
      <c r="R21" s="44"/>
      <c r="S21" s="44"/>
      <c r="T21" s="44"/>
      <c r="U21" s="44"/>
      <c r="V21" s="44"/>
      <c r="W21" s="44"/>
      <c r="X21" s="44"/>
      <c r="Y21" s="44"/>
      <c r="Z21" s="44"/>
    </row>
    <row r="22" ht="15.75" customHeight="1">
      <c r="A22" s="188" t="s">
        <v>77</v>
      </c>
      <c r="B22" s="189" t="s">
        <v>307</v>
      </c>
      <c r="C22" s="190" t="str">
        <f>CONCATENATE(Vuelos!$A22,Vuelos!$B22)</f>
        <v>AmsterdamTurin</v>
      </c>
      <c r="D22" s="191" t="s">
        <v>256</v>
      </c>
      <c r="E22" s="189" t="s">
        <v>308</v>
      </c>
      <c r="F22" s="188">
        <v>818.2</v>
      </c>
      <c r="G22" s="192">
        <v>129.2</v>
      </c>
      <c r="H22" s="192">
        <f>IF(Vuelos!$F22&lt;3000,Vuelos!$G22,Vuelos!$G22*2)</f>
        <v>129.2</v>
      </c>
      <c r="I22" s="44"/>
      <c r="J22" s="187" t="s">
        <v>309</v>
      </c>
      <c r="K22" s="44"/>
      <c r="L22" s="44"/>
      <c r="M22" s="44"/>
      <c r="N22" s="44"/>
      <c r="O22" s="44"/>
      <c r="P22" s="44"/>
      <c r="Q22" s="44"/>
      <c r="R22" s="44"/>
      <c r="S22" s="44"/>
      <c r="T22" s="44"/>
      <c r="U22" s="44"/>
      <c r="V22" s="44"/>
      <c r="W22" s="44"/>
      <c r="X22" s="44"/>
      <c r="Y22" s="44"/>
      <c r="Z22" s="44"/>
    </row>
    <row r="23" ht="15.75" customHeight="1">
      <c r="A23" s="188" t="s">
        <v>77</v>
      </c>
      <c r="B23" s="189" t="s">
        <v>310</v>
      </c>
      <c r="C23" s="190" t="str">
        <f>CONCATENATE(Vuelos!$A23,Vuelos!$B23)</f>
        <v>AmsterdamNice</v>
      </c>
      <c r="D23" s="191" t="s">
        <v>256</v>
      </c>
      <c r="E23" s="189" t="s">
        <v>311</v>
      </c>
      <c r="F23" s="188">
        <v>978.9</v>
      </c>
      <c r="G23" s="192">
        <v>126.1</v>
      </c>
      <c r="H23" s="192">
        <f>IF(Vuelos!$F23&lt;3000,Vuelos!$G23,Vuelos!$G23*2)</f>
        <v>126.1</v>
      </c>
      <c r="I23" s="44"/>
      <c r="J23" s="187" t="s">
        <v>312</v>
      </c>
      <c r="K23" s="44"/>
      <c r="L23" s="44"/>
      <c r="M23" s="44"/>
      <c r="N23" s="44"/>
      <c r="O23" s="44"/>
      <c r="P23" s="44"/>
      <c r="Q23" s="44"/>
      <c r="R23" s="44"/>
      <c r="S23" s="44"/>
      <c r="T23" s="44"/>
      <c r="U23" s="44"/>
      <c r="V23" s="44"/>
      <c r="W23" s="44"/>
      <c r="X23" s="44"/>
      <c r="Y23" s="44"/>
      <c r="Z23" s="44"/>
    </row>
    <row r="24" ht="15.75" customHeight="1">
      <c r="A24" s="188" t="s">
        <v>77</v>
      </c>
      <c r="B24" s="189" t="s">
        <v>313</v>
      </c>
      <c r="C24" s="190" t="str">
        <f>CONCATENATE(Vuelos!$A24,Vuelos!$B24)</f>
        <v>AmsterdamBolonia</v>
      </c>
      <c r="D24" s="191" t="s">
        <v>256</v>
      </c>
      <c r="E24" s="189" t="s">
        <v>314</v>
      </c>
      <c r="F24" s="188">
        <v>989.2</v>
      </c>
      <c r="G24" s="192">
        <v>138.3</v>
      </c>
      <c r="H24" s="192">
        <f>IF(Vuelos!$F24&lt;3000,Vuelos!$G24,Vuelos!$G24*2)</f>
        <v>138.3</v>
      </c>
      <c r="I24" s="44"/>
      <c r="J24" s="187" t="s">
        <v>315</v>
      </c>
      <c r="K24" s="44"/>
      <c r="L24" s="44"/>
      <c r="M24" s="44"/>
      <c r="N24" s="44"/>
      <c r="O24" s="44"/>
      <c r="P24" s="44"/>
      <c r="Q24" s="44"/>
      <c r="R24" s="44"/>
      <c r="S24" s="44"/>
      <c r="T24" s="44"/>
      <c r="U24" s="44"/>
      <c r="V24" s="44"/>
      <c r="W24" s="44"/>
      <c r="X24" s="44"/>
      <c r="Y24" s="44"/>
      <c r="Z24" s="44"/>
    </row>
    <row r="25" ht="15.75" customHeight="1">
      <c r="A25" s="188" t="s">
        <v>77</v>
      </c>
      <c r="B25" s="189" t="s">
        <v>316</v>
      </c>
      <c r="C25" s="190" t="str">
        <f>CONCATENATE(Vuelos!$A25,Vuelos!$B25)</f>
        <v>AmsterdamWarsaw</v>
      </c>
      <c r="D25" s="191" t="s">
        <v>256</v>
      </c>
      <c r="E25" s="189" t="s">
        <v>317</v>
      </c>
      <c r="F25" s="188">
        <v>1104.7</v>
      </c>
      <c r="G25" s="192">
        <v>140.4</v>
      </c>
      <c r="H25" s="192">
        <f>IF(Vuelos!$F25&lt;3000,Vuelos!$G25,Vuelos!$G25*2)</f>
        <v>140.4</v>
      </c>
      <c r="I25" s="44"/>
      <c r="J25" s="187" t="s">
        <v>318</v>
      </c>
      <c r="K25" s="44"/>
      <c r="L25" s="44"/>
      <c r="M25" s="44"/>
      <c r="N25" s="44"/>
      <c r="O25" s="44"/>
      <c r="P25" s="44"/>
      <c r="Q25" s="44"/>
      <c r="R25" s="44"/>
      <c r="S25" s="44"/>
      <c r="T25" s="44"/>
      <c r="U25" s="44"/>
      <c r="V25" s="44"/>
      <c r="W25" s="44"/>
      <c r="X25" s="44"/>
      <c r="Y25" s="44"/>
      <c r="Z25" s="44"/>
    </row>
    <row r="26" ht="15.75" customHeight="1">
      <c r="A26" s="188" t="s">
        <v>77</v>
      </c>
      <c r="B26" s="189" t="s">
        <v>319</v>
      </c>
      <c r="C26" s="190" t="str">
        <f>CONCATENATE(Vuelos!$A26,Vuelos!$B26)</f>
        <v>AmsterdamStockholm</v>
      </c>
      <c r="D26" s="191" t="s">
        <v>256</v>
      </c>
      <c r="E26" s="189" t="s">
        <v>320</v>
      </c>
      <c r="F26" s="188">
        <v>1154.9</v>
      </c>
      <c r="G26" s="192">
        <v>122.1</v>
      </c>
      <c r="H26" s="192">
        <f>IF(Vuelos!$F26&lt;3000,Vuelos!$G26,Vuelos!$G26*2)</f>
        <v>122.1</v>
      </c>
      <c r="I26" s="44"/>
      <c r="J26" s="187" t="s">
        <v>321</v>
      </c>
      <c r="K26" s="44"/>
      <c r="L26" s="44"/>
      <c r="M26" s="44"/>
      <c r="N26" s="44"/>
      <c r="O26" s="44"/>
      <c r="P26" s="44"/>
      <c r="Q26" s="44"/>
      <c r="R26" s="44"/>
      <c r="S26" s="44"/>
      <c r="T26" s="44"/>
      <c r="U26" s="44"/>
      <c r="V26" s="44"/>
      <c r="W26" s="44"/>
      <c r="X26" s="44"/>
      <c r="Y26" s="44"/>
      <c r="Z26" s="44"/>
    </row>
    <row r="27" ht="15.75" customHeight="1">
      <c r="A27" s="188" t="s">
        <v>77</v>
      </c>
      <c r="B27" s="189" t="s">
        <v>322</v>
      </c>
      <c r="C27" s="189" t="str">
        <f>CONCATENATE(Vuelos!$A27,Vuelos!$B27)</f>
        <v>AmsterdamBudapest</v>
      </c>
      <c r="D27" s="188" t="s">
        <v>256</v>
      </c>
      <c r="E27" s="189" t="s">
        <v>323</v>
      </c>
      <c r="F27" s="188">
        <v>1171.3</v>
      </c>
      <c r="G27" s="192">
        <v>122.1</v>
      </c>
      <c r="H27" s="192">
        <f>IF(Vuelos!$F27&lt;3000,Vuelos!$G27,Vuelos!$G27*2)</f>
        <v>122.1</v>
      </c>
      <c r="I27" s="44"/>
      <c r="J27" s="187" t="s">
        <v>324</v>
      </c>
      <c r="K27" s="44"/>
      <c r="L27" s="44"/>
      <c r="M27" s="44"/>
      <c r="N27" s="44"/>
      <c r="O27" s="44"/>
      <c r="P27" s="44"/>
      <c r="Q27" s="44"/>
      <c r="R27" s="44"/>
      <c r="S27" s="44"/>
      <c r="T27" s="44"/>
      <c r="U27" s="44"/>
      <c r="V27" s="44"/>
      <c r="W27" s="44"/>
      <c r="X27" s="44"/>
      <c r="Y27" s="44"/>
      <c r="Z27" s="44"/>
    </row>
    <row r="28" ht="15.75" customHeight="1">
      <c r="A28" s="188" t="s">
        <v>77</v>
      </c>
      <c r="B28" s="189" t="s">
        <v>318</v>
      </c>
      <c r="C28" s="190" t="str">
        <f>CONCATENATE(Vuelos!$A28,Vuelos!$B28)</f>
        <v>AmsterdamBarcelona</v>
      </c>
      <c r="D28" s="191" t="s">
        <v>256</v>
      </c>
      <c r="E28" s="189" t="s">
        <v>325</v>
      </c>
      <c r="F28" s="188">
        <v>1240.9</v>
      </c>
      <c r="G28" s="192">
        <v>122.5</v>
      </c>
      <c r="H28" s="192">
        <f>IF(Vuelos!$F28&lt;3000,Vuelos!$G28,Vuelos!$G28*2)</f>
        <v>122.5</v>
      </c>
      <c r="I28" s="44"/>
      <c r="J28" s="187" t="s">
        <v>292</v>
      </c>
      <c r="K28" s="44"/>
      <c r="L28" s="44"/>
      <c r="M28" s="44"/>
      <c r="N28" s="44"/>
      <c r="O28" s="44"/>
      <c r="P28" s="44"/>
      <c r="Q28" s="44"/>
      <c r="R28" s="44"/>
      <c r="S28" s="44"/>
      <c r="T28" s="44"/>
      <c r="U28" s="44"/>
      <c r="V28" s="44"/>
      <c r="W28" s="44"/>
      <c r="X28" s="44"/>
      <c r="Y28" s="44"/>
      <c r="Z28" s="44"/>
    </row>
    <row r="29" ht="15.75" customHeight="1">
      <c r="A29" s="188" t="s">
        <v>77</v>
      </c>
      <c r="B29" s="189" t="s">
        <v>326</v>
      </c>
      <c r="C29" s="190" t="str">
        <f>CONCATENATE(Vuelos!$A29,Vuelos!$B29)</f>
        <v>AmsterdamRoma</v>
      </c>
      <c r="D29" s="191" t="s">
        <v>256</v>
      </c>
      <c r="E29" s="189" t="s">
        <v>327</v>
      </c>
      <c r="F29" s="188">
        <v>1297.3</v>
      </c>
      <c r="G29" s="192">
        <v>127.4</v>
      </c>
      <c r="H29" s="192">
        <f>IF(Vuelos!$F29&lt;3000,Vuelos!$G29,Vuelos!$G29*2)</f>
        <v>127.4</v>
      </c>
      <c r="I29" s="44"/>
      <c r="J29" s="187" t="s">
        <v>328</v>
      </c>
      <c r="K29" s="44"/>
      <c r="L29" s="44"/>
      <c r="M29" s="44"/>
      <c r="N29" s="44"/>
      <c r="O29" s="44"/>
      <c r="P29" s="44"/>
      <c r="Q29" s="44"/>
      <c r="R29" s="44"/>
      <c r="S29" s="44"/>
      <c r="T29" s="44"/>
      <c r="U29" s="44"/>
      <c r="V29" s="44"/>
      <c r="W29" s="44"/>
      <c r="X29" s="44"/>
      <c r="Y29" s="44"/>
      <c r="Z29" s="44"/>
    </row>
    <row r="30" ht="15.75" customHeight="1">
      <c r="A30" s="188" t="s">
        <v>77</v>
      </c>
      <c r="B30" s="189" t="s">
        <v>247</v>
      </c>
      <c r="C30" s="190" t="str">
        <f>CONCATENATE(Vuelos!$A30,Vuelos!$B30)</f>
        <v>AmsterdamMadrid</v>
      </c>
      <c r="D30" s="191" t="s">
        <v>256</v>
      </c>
      <c r="E30" s="189" t="s">
        <v>249</v>
      </c>
      <c r="F30" s="188">
        <v>1459.0</v>
      </c>
      <c r="G30" s="192">
        <v>134.7</v>
      </c>
      <c r="H30" s="192">
        <f>IF(Vuelos!$F30&lt;3000,Vuelos!$G30,Vuelos!$G30*2)</f>
        <v>134.7</v>
      </c>
      <c r="I30" s="44"/>
      <c r="J30" s="187" t="s">
        <v>329</v>
      </c>
      <c r="K30" s="44"/>
      <c r="L30" s="44"/>
      <c r="M30" s="44"/>
      <c r="N30" s="44"/>
      <c r="O30" s="44"/>
      <c r="P30" s="44"/>
      <c r="Q30" s="44"/>
      <c r="R30" s="44"/>
      <c r="S30" s="44"/>
      <c r="T30" s="44"/>
      <c r="U30" s="44"/>
      <c r="V30" s="44"/>
      <c r="W30" s="44"/>
      <c r="X30" s="44"/>
      <c r="Y30" s="44"/>
      <c r="Z30" s="44"/>
    </row>
    <row r="31" ht="15.75" customHeight="1">
      <c r="A31" s="188" t="s">
        <v>77</v>
      </c>
      <c r="B31" s="188" t="s">
        <v>330</v>
      </c>
      <c r="C31" s="191" t="str">
        <f>CONCATENATE(Vuelos!$A31,Vuelos!$B31)</f>
        <v>AmsterdamValencia</v>
      </c>
      <c r="D31" s="191" t="s">
        <v>256</v>
      </c>
      <c r="E31" s="189" t="s">
        <v>331</v>
      </c>
      <c r="F31" s="188">
        <v>1480.9</v>
      </c>
      <c r="G31" s="192">
        <v>142.6</v>
      </c>
      <c r="H31" s="192">
        <f>IF(Vuelos!$F31&lt;3000,Vuelos!$G31,Vuelos!$G31*2)</f>
        <v>142.6</v>
      </c>
      <c r="I31" s="44"/>
      <c r="J31" s="187" t="s">
        <v>332</v>
      </c>
      <c r="K31" s="44"/>
      <c r="L31" s="44"/>
      <c r="M31" s="44"/>
      <c r="N31" s="44"/>
      <c r="O31" s="44"/>
      <c r="P31" s="44"/>
      <c r="Q31" s="44"/>
      <c r="R31" s="44"/>
      <c r="S31" s="44"/>
      <c r="T31" s="44"/>
      <c r="U31" s="44"/>
      <c r="V31" s="44"/>
      <c r="W31" s="44"/>
      <c r="X31" s="44"/>
      <c r="Y31" s="44"/>
      <c r="Z31" s="44"/>
    </row>
    <row r="32" ht="15.75" customHeight="1">
      <c r="A32" s="188" t="s">
        <v>77</v>
      </c>
      <c r="B32" s="189" t="s">
        <v>333</v>
      </c>
      <c r="C32" s="190" t="str">
        <f>CONCATENATE(Vuelos!$A32,Vuelos!$B32)</f>
        <v>AmsterdamSanPetersburgo</v>
      </c>
      <c r="D32" s="191" t="s">
        <v>256</v>
      </c>
      <c r="E32" s="189" t="s">
        <v>334</v>
      </c>
      <c r="F32" s="188">
        <v>1778.7</v>
      </c>
      <c r="G32" s="192">
        <v>160.9</v>
      </c>
      <c r="H32" s="192">
        <f>IF(Vuelos!$F32&lt;3000,Vuelos!$G32,Vuelos!$G32*2)</f>
        <v>160.9</v>
      </c>
      <c r="I32" s="44"/>
      <c r="J32" s="187" t="s">
        <v>295</v>
      </c>
      <c r="K32" s="44"/>
      <c r="L32" s="44"/>
      <c r="M32" s="44"/>
      <c r="N32" s="44"/>
      <c r="O32" s="44"/>
      <c r="P32" s="44"/>
      <c r="Q32" s="44"/>
      <c r="R32" s="44"/>
      <c r="S32" s="44"/>
      <c r="T32" s="44"/>
      <c r="U32" s="44"/>
      <c r="V32" s="44"/>
      <c r="W32" s="44"/>
      <c r="X32" s="44"/>
      <c r="Y32" s="44"/>
      <c r="Z32" s="44"/>
    </row>
    <row r="33" ht="15.75" customHeight="1">
      <c r="A33" s="188" t="s">
        <v>77</v>
      </c>
      <c r="B33" s="189" t="s">
        <v>335</v>
      </c>
      <c r="C33" s="190" t="str">
        <f>CONCATENATE(Vuelos!$A33,Vuelos!$B33)</f>
        <v>AmsterdamKyiv</v>
      </c>
      <c r="D33" s="191" t="s">
        <v>256</v>
      </c>
      <c r="E33" s="189" t="s">
        <v>336</v>
      </c>
      <c r="F33" s="188">
        <v>1824.3</v>
      </c>
      <c r="G33" s="192">
        <v>171.9</v>
      </c>
      <c r="H33" s="192">
        <f>IF(Vuelos!$F33&lt;3000,Vuelos!$G33,Vuelos!$G33*2)</f>
        <v>171.9</v>
      </c>
      <c r="I33" s="44"/>
      <c r="J33" s="187" t="s">
        <v>337</v>
      </c>
      <c r="K33" s="44"/>
      <c r="L33" s="44"/>
      <c r="M33" s="44"/>
      <c r="N33" s="44"/>
      <c r="O33" s="44"/>
      <c r="P33" s="44"/>
      <c r="Q33" s="44"/>
      <c r="R33" s="44"/>
      <c r="S33" s="44"/>
      <c r="T33" s="44"/>
      <c r="U33" s="44"/>
      <c r="V33" s="44"/>
      <c r="W33" s="44"/>
      <c r="X33" s="44"/>
      <c r="Y33" s="44"/>
      <c r="Z33" s="44"/>
    </row>
    <row r="34" ht="15.75" customHeight="1">
      <c r="A34" s="188" t="s">
        <v>77</v>
      </c>
      <c r="B34" s="189" t="s">
        <v>338</v>
      </c>
      <c r="C34" s="190" t="str">
        <f>CONCATENATE(Vuelos!$A34,Vuelos!$B34)</f>
        <v>AmsterdamLisbon</v>
      </c>
      <c r="D34" s="191" t="s">
        <v>256</v>
      </c>
      <c r="E34" s="189" t="s">
        <v>339</v>
      </c>
      <c r="F34" s="188">
        <v>1847.5</v>
      </c>
      <c r="G34" s="192">
        <v>174.0</v>
      </c>
      <c r="H34" s="192">
        <f>IF(Vuelos!$F34&lt;3000,Vuelos!$G34,Vuelos!$G34*2)</f>
        <v>174</v>
      </c>
      <c r="I34" s="44"/>
      <c r="J34" s="187" t="s">
        <v>340</v>
      </c>
      <c r="K34" s="44"/>
      <c r="L34" s="44"/>
      <c r="M34" s="44"/>
      <c r="N34" s="44"/>
      <c r="O34" s="44"/>
      <c r="P34" s="44"/>
      <c r="Q34" s="44"/>
      <c r="R34" s="44"/>
      <c r="S34" s="44"/>
      <c r="T34" s="44"/>
      <c r="U34" s="44"/>
      <c r="V34" s="44"/>
      <c r="W34" s="44"/>
      <c r="X34" s="44"/>
      <c r="Y34" s="44"/>
      <c r="Z34" s="44"/>
    </row>
    <row r="35" ht="15.75" customHeight="1">
      <c r="A35" s="188" t="s">
        <v>77</v>
      </c>
      <c r="B35" s="189" t="s">
        <v>288</v>
      </c>
      <c r="C35" s="190" t="str">
        <f>CONCATENATE(Vuelos!$A35,Vuelos!$B35)</f>
        <v>AmsterdamAtenas</v>
      </c>
      <c r="D35" s="191" t="s">
        <v>256</v>
      </c>
      <c r="E35" s="189" t="s">
        <v>341</v>
      </c>
      <c r="F35" s="188">
        <v>2183.9</v>
      </c>
      <c r="G35" s="192">
        <v>184.2</v>
      </c>
      <c r="H35" s="192">
        <f>IF(Vuelos!$F35&lt;3000,Vuelos!$G35,Vuelos!$G35*2)</f>
        <v>184.2</v>
      </c>
      <c r="I35" s="44"/>
      <c r="J35" s="187" t="s">
        <v>342</v>
      </c>
      <c r="K35" s="44"/>
      <c r="L35" s="44"/>
      <c r="M35" s="44"/>
      <c r="N35" s="44"/>
      <c r="O35" s="44"/>
      <c r="P35" s="44"/>
      <c r="Q35" s="44"/>
      <c r="R35" s="44"/>
      <c r="S35" s="44"/>
      <c r="T35" s="44"/>
      <c r="U35" s="44"/>
      <c r="V35" s="44"/>
      <c r="W35" s="44"/>
      <c r="X35" s="44"/>
      <c r="Y35" s="44"/>
      <c r="Z35" s="44"/>
    </row>
    <row r="36" ht="15.75" customHeight="1">
      <c r="A36" s="188" t="s">
        <v>77</v>
      </c>
      <c r="B36" s="189" t="s">
        <v>343</v>
      </c>
      <c r="C36" s="190" t="str">
        <f>CONCATENATE(Vuelos!$A36,Vuelos!$B36)</f>
        <v>AmsterdamEstambul</v>
      </c>
      <c r="D36" s="191" t="s">
        <v>256</v>
      </c>
      <c r="E36" s="189" t="s">
        <v>344</v>
      </c>
      <c r="F36" s="188">
        <v>2214.2</v>
      </c>
      <c r="G36" s="192">
        <v>185.8</v>
      </c>
      <c r="H36" s="192">
        <f>IF(Vuelos!$F36&lt;3000,Vuelos!$G36,Vuelos!$G36*2)</f>
        <v>185.8</v>
      </c>
      <c r="I36" s="44"/>
      <c r="J36" s="187" t="s">
        <v>73</v>
      </c>
      <c r="K36" s="44"/>
      <c r="L36" s="44"/>
      <c r="M36" s="44"/>
      <c r="N36" s="44"/>
      <c r="O36" s="44"/>
      <c r="P36" s="44"/>
      <c r="Q36" s="44"/>
      <c r="R36" s="44"/>
      <c r="S36" s="44"/>
      <c r="T36" s="44"/>
      <c r="U36" s="44"/>
      <c r="V36" s="44"/>
      <c r="W36" s="44"/>
      <c r="X36" s="44"/>
      <c r="Y36" s="44"/>
      <c r="Z36" s="44"/>
    </row>
    <row r="37" ht="15.75" customHeight="1">
      <c r="A37" s="188" t="s">
        <v>77</v>
      </c>
      <c r="B37" s="189" t="s">
        <v>345</v>
      </c>
      <c r="C37" s="190" t="str">
        <f>CONCATENATE(Vuelos!$A37,Vuelos!$B37)</f>
        <v>AmsterdamNewYork</v>
      </c>
      <c r="D37" s="191" t="s">
        <v>256</v>
      </c>
      <c r="E37" s="189" t="s">
        <v>346</v>
      </c>
      <c r="F37" s="188">
        <v>5884.4</v>
      </c>
      <c r="G37" s="192">
        <v>340.8</v>
      </c>
      <c r="H37" s="192">
        <f>IF(Vuelos!$F37&lt;3000,Vuelos!$G37,Vuelos!$G37*2)</f>
        <v>681.6</v>
      </c>
      <c r="I37" s="44"/>
      <c r="J37" s="187" t="s">
        <v>313</v>
      </c>
      <c r="K37" s="44"/>
      <c r="L37" s="44"/>
      <c r="M37" s="44"/>
      <c r="N37" s="44"/>
      <c r="O37" s="44"/>
      <c r="P37" s="44"/>
      <c r="Q37" s="44"/>
      <c r="R37" s="44"/>
      <c r="S37" s="44"/>
      <c r="T37" s="44"/>
      <c r="U37" s="44"/>
      <c r="V37" s="44"/>
      <c r="W37" s="44"/>
      <c r="X37" s="44"/>
      <c r="Y37" s="44"/>
      <c r="Z37" s="44"/>
    </row>
    <row r="38" ht="15.75" customHeight="1">
      <c r="A38" s="188" t="s">
        <v>77</v>
      </c>
      <c r="B38" s="189" t="s">
        <v>347</v>
      </c>
      <c r="C38" s="190" t="str">
        <f>CONCATENATE(Vuelos!$A38,Vuelos!$B38)</f>
        <v>AmsterdamWashington</v>
      </c>
      <c r="D38" s="191" t="s">
        <v>256</v>
      </c>
      <c r="E38" s="189" t="s">
        <v>348</v>
      </c>
      <c r="F38" s="188">
        <v>6223.3</v>
      </c>
      <c r="G38" s="192">
        <v>353.9</v>
      </c>
      <c r="H38" s="192">
        <f>IF(Vuelos!$F38&lt;3000,Vuelos!$G38,Vuelos!$G38*2)</f>
        <v>707.8</v>
      </c>
      <c r="I38" s="44"/>
      <c r="J38" s="187" t="s">
        <v>264</v>
      </c>
      <c r="K38" s="44"/>
      <c r="L38" s="44"/>
      <c r="M38" s="44"/>
      <c r="N38" s="44"/>
      <c r="O38" s="44"/>
      <c r="P38" s="44"/>
      <c r="Q38" s="44"/>
      <c r="R38" s="44"/>
      <c r="S38" s="44"/>
      <c r="T38" s="44"/>
      <c r="U38" s="44"/>
      <c r="V38" s="44"/>
      <c r="W38" s="44"/>
      <c r="X38" s="44"/>
      <c r="Y38" s="44"/>
      <c r="Z38" s="44"/>
    </row>
    <row r="39" ht="15.75" customHeight="1">
      <c r="A39" s="188" t="s">
        <v>77</v>
      </c>
      <c r="B39" s="189" t="s">
        <v>349</v>
      </c>
      <c r="C39" s="190" t="str">
        <f>CONCATENATE(Vuelos!$A39,Vuelos!$B39)</f>
        <v>AmsterdamCuracao</v>
      </c>
      <c r="D39" s="191" t="s">
        <v>256</v>
      </c>
      <c r="E39" s="189" t="s">
        <v>350</v>
      </c>
      <c r="F39" s="188">
        <v>7838.3</v>
      </c>
      <c r="G39" s="192">
        <v>539.6</v>
      </c>
      <c r="H39" s="192">
        <f>IF(Vuelos!$F39&lt;3000,Vuelos!$G39,Vuelos!$G39*2)</f>
        <v>1079.2</v>
      </c>
      <c r="I39" s="44"/>
      <c r="J39" s="187" t="s">
        <v>351</v>
      </c>
      <c r="K39" s="44"/>
      <c r="L39" s="44"/>
      <c r="M39" s="44"/>
      <c r="N39" s="44"/>
      <c r="O39" s="44"/>
      <c r="P39" s="44"/>
      <c r="Q39" s="44"/>
      <c r="R39" s="44"/>
      <c r="S39" s="44"/>
      <c r="T39" s="44"/>
      <c r="U39" s="44"/>
      <c r="V39" s="44"/>
      <c r="W39" s="44"/>
      <c r="X39" s="44"/>
      <c r="Y39" s="44"/>
      <c r="Z39" s="44"/>
    </row>
    <row r="40" ht="15.75" customHeight="1">
      <c r="A40" s="188" t="s">
        <v>77</v>
      </c>
      <c r="B40" s="189" t="s">
        <v>285</v>
      </c>
      <c r="C40" s="190" t="str">
        <f>CONCATENATE(Vuelos!$A40,Vuelos!$B40)</f>
        <v>AmsterdamAruba</v>
      </c>
      <c r="D40" s="191" t="s">
        <v>256</v>
      </c>
      <c r="E40" s="189" t="s">
        <v>352</v>
      </c>
      <c r="F40" s="188">
        <v>7883.1</v>
      </c>
      <c r="G40" s="192">
        <v>446.0</v>
      </c>
      <c r="H40" s="192">
        <f>IF(Vuelos!$F40&lt;3000,Vuelos!$G40,Vuelos!$G40*2)</f>
        <v>892</v>
      </c>
      <c r="I40" s="44"/>
      <c r="J40" s="187" t="s">
        <v>353</v>
      </c>
      <c r="K40" s="44"/>
      <c r="L40" s="44"/>
      <c r="M40" s="44"/>
      <c r="N40" s="44"/>
      <c r="O40" s="44"/>
      <c r="P40" s="44"/>
      <c r="Q40" s="44"/>
      <c r="R40" s="44"/>
      <c r="S40" s="44"/>
      <c r="T40" s="44"/>
      <c r="U40" s="44"/>
      <c r="V40" s="44"/>
      <c r="W40" s="44"/>
      <c r="X40" s="44"/>
      <c r="Y40" s="44"/>
      <c r="Z40" s="44"/>
    </row>
    <row r="41" ht="15.75" customHeight="1">
      <c r="A41" s="188" t="s">
        <v>77</v>
      </c>
      <c r="B41" s="189" t="s">
        <v>354</v>
      </c>
      <c r="C41" s="190" t="str">
        <f>CONCATENATE(Vuelos!$A41,Vuelos!$B41)</f>
        <v>AmsterdamPanama</v>
      </c>
      <c r="D41" s="191" t="s">
        <v>256</v>
      </c>
      <c r="E41" s="189" t="s">
        <v>355</v>
      </c>
      <c r="F41" s="188">
        <v>8818.3</v>
      </c>
      <c r="G41" s="192">
        <v>548.1</v>
      </c>
      <c r="H41" s="192">
        <f>IF(Vuelos!$F41&lt;3000,Vuelos!$G41,Vuelos!$G41*2)</f>
        <v>1096.2</v>
      </c>
      <c r="I41" s="44"/>
      <c r="J41" s="187" t="s">
        <v>356</v>
      </c>
      <c r="K41" s="44"/>
      <c r="L41" s="44"/>
      <c r="M41" s="44"/>
      <c r="N41" s="44"/>
      <c r="O41" s="44"/>
      <c r="P41" s="44"/>
      <c r="Q41" s="44"/>
      <c r="R41" s="44"/>
      <c r="S41" s="44"/>
      <c r="T41" s="44"/>
      <c r="U41" s="44"/>
      <c r="V41" s="44"/>
      <c r="W41" s="44"/>
      <c r="X41" s="44"/>
      <c r="Y41" s="44"/>
      <c r="Z41" s="44"/>
    </row>
    <row r="42" ht="15.75" customHeight="1">
      <c r="A42" s="188" t="s">
        <v>77</v>
      </c>
      <c r="B42" s="189" t="s">
        <v>73</v>
      </c>
      <c r="C42" s="190" t="str">
        <f>CONCATENATE(Vuelos!$A42,Vuelos!$B42)</f>
        <v>AmsterdamBogota</v>
      </c>
      <c r="D42" s="191" t="s">
        <v>256</v>
      </c>
      <c r="E42" s="189" t="s">
        <v>357</v>
      </c>
      <c r="F42" s="188">
        <v>8842.2</v>
      </c>
      <c r="G42" s="192">
        <v>487.2</v>
      </c>
      <c r="H42" s="192">
        <f>IF(Vuelos!$F42&lt;3000,Vuelos!$G42,Vuelos!$G42*2)</f>
        <v>974.4</v>
      </c>
      <c r="I42" s="44"/>
      <c r="J42" s="187" t="s">
        <v>358</v>
      </c>
      <c r="K42" s="44"/>
      <c r="L42" s="44"/>
      <c r="M42" s="44"/>
      <c r="N42" s="44"/>
      <c r="O42" s="44"/>
      <c r="P42" s="44"/>
      <c r="Q42" s="44"/>
      <c r="R42" s="44"/>
      <c r="S42" s="44"/>
      <c r="T42" s="44"/>
      <c r="U42" s="44"/>
      <c r="V42" s="44"/>
      <c r="W42" s="44"/>
      <c r="X42" s="44"/>
      <c r="Y42" s="44"/>
      <c r="Z42" s="44"/>
    </row>
    <row r="43" ht="15.75" customHeight="1">
      <c r="A43" s="188" t="s">
        <v>77</v>
      </c>
      <c r="B43" s="189" t="s">
        <v>359</v>
      </c>
      <c r="C43" s="189" t="str">
        <f>CONCATENATE(Vuelos!$A43,Vuelos!$B43)</f>
        <v>AmsterdamShanghai</v>
      </c>
      <c r="D43" s="188" t="s">
        <v>256</v>
      </c>
      <c r="E43" s="189" t="s">
        <v>360</v>
      </c>
      <c r="F43" s="188">
        <v>8930.5</v>
      </c>
      <c r="G43" s="192">
        <v>420.2</v>
      </c>
      <c r="H43" s="192">
        <f>IF(Vuelos!$F43&lt;3000,Vuelos!$G43,Vuelos!$G43*2)</f>
        <v>840.4</v>
      </c>
      <c r="I43" s="44"/>
      <c r="J43" s="187" t="s">
        <v>278</v>
      </c>
      <c r="K43" s="44"/>
      <c r="L43" s="44"/>
      <c r="M43" s="44"/>
      <c r="N43" s="44"/>
      <c r="O43" s="44"/>
      <c r="P43" s="44"/>
      <c r="Q43" s="44"/>
      <c r="R43" s="44"/>
      <c r="S43" s="44"/>
      <c r="T43" s="44"/>
      <c r="U43" s="44"/>
      <c r="V43" s="44"/>
      <c r="W43" s="44"/>
      <c r="X43" s="44"/>
      <c r="Y43" s="44"/>
      <c r="Z43" s="44"/>
    </row>
    <row r="44" ht="15.75" customHeight="1">
      <c r="A44" s="188" t="s">
        <v>77</v>
      </c>
      <c r="B44" s="189" t="s">
        <v>361</v>
      </c>
      <c r="C44" s="190" t="str">
        <f>CONCATENATE(Vuelos!$A44,Vuelos!$B44)</f>
        <v>AmsterdamHongKong</v>
      </c>
      <c r="D44" s="191" t="s">
        <v>256</v>
      </c>
      <c r="E44" s="189" t="s">
        <v>362</v>
      </c>
      <c r="F44" s="188">
        <v>9290.3</v>
      </c>
      <c r="G44" s="192">
        <v>556.7</v>
      </c>
      <c r="H44" s="192">
        <f>IF(Vuelos!$F44&lt;3000,Vuelos!$G44,Vuelos!$G44*2)</f>
        <v>1113.4</v>
      </c>
      <c r="I44" s="44"/>
      <c r="J44" s="187" t="s">
        <v>363</v>
      </c>
      <c r="K44" s="44"/>
      <c r="L44" s="44"/>
      <c r="M44" s="44"/>
      <c r="N44" s="44"/>
      <c r="O44" s="44"/>
      <c r="P44" s="44"/>
      <c r="Q44" s="44"/>
      <c r="R44" s="44"/>
      <c r="S44" s="44"/>
      <c r="T44" s="44"/>
      <c r="U44" s="44"/>
      <c r="V44" s="44"/>
      <c r="W44" s="44"/>
      <c r="X44" s="44"/>
      <c r="Y44" s="44"/>
      <c r="Z44" s="44"/>
    </row>
    <row r="45" ht="15.75" customHeight="1">
      <c r="A45" s="188" t="s">
        <v>77</v>
      </c>
      <c r="B45" s="190" t="s">
        <v>364</v>
      </c>
      <c r="C45" s="190" t="str">
        <f>CONCATENATE(Vuelos!$A45,Vuelos!$B45)</f>
        <v>AmsterdamQuito</v>
      </c>
      <c r="D45" s="191" t="s">
        <v>256</v>
      </c>
      <c r="E45" s="190" t="s">
        <v>365</v>
      </c>
      <c r="F45" s="188">
        <v>9561.0</v>
      </c>
      <c r="G45" s="192">
        <v>506.3</v>
      </c>
      <c r="H45" s="192">
        <f>IF(Vuelos!$F45&lt;3000,Vuelos!$G45,Vuelos!$G45*2)</f>
        <v>1012.6</v>
      </c>
      <c r="I45" s="44"/>
      <c r="J45" s="187" t="s">
        <v>82</v>
      </c>
      <c r="K45" s="44"/>
      <c r="L45" s="44"/>
      <c r="M45" s="44"/>
      <c r="N45" s="44"/>
      <c r="O45" s="44"/>
      <c r="P45" s="44"/>
      <c r="Q45" s="44"/>
      <c r="R45" s="44"/>
      <c r="S45" s="44"/>
      <c r="T45" s="44"/>
      <c r="U45" s="44"/>
      <c r="V45" s="44"/>
      <c r="W45" s="44"/>
      <c r="X45" s="44"/>
      <c r="Y45" s="44"/>
      <c r="Z45" s="44"/>
    </row>
    <row r="46" ht="15.75" customHeight="1">
      <c r="A46" s="188" t="s">
        <v>77</v>
      </c>
      <c r="B46" s="189" t="s">
        <v>366</v>
      </c>
      <c r="C46" s="190" t="str">
        <f>CONCATENATE(Vuelos!$A46,Vuelos!$B46)</f>
        <v>AmsterdamSaoPaulo</v>
      </c>
      <c r="D46" s="191" t="s">
        <v>256</v>
      </c>
      <c r="E46" s="189" t="s">
        <v>367</v>
      </c>
      <c r="F46" s="188">
        <v>9751.0</v>
      </c>
      <c r="G46" s="192">
        <v>509.1</v>
      </c>
      <c r="H46" s="192">
        <f>IF(Vuelos!$F46&lt;3000,Vuelos!$G46,Vuelos!$G46*2)</f>
        <v>1018.2</v>
      </c>
      <c r="I46" s="44"/>
      <c r="J46" s="187" t="s">
        <v>368</v>
      </c>
      <c r="K46" s="44"/>
      <c r="L46" s="44"/>
      <c r="M46" s="44"/>
      <c r="N46" s="44"/>
      <c r="O46" s="44"/>
      <c r="P46" s="44"/>
      <c r="Q46" s="44"/>
      <c r="R46" s="44"/>
      <c r="S46" s="44"/>
      <c r="T46" s="44"/>
      <c r="U46" s="44"/>
      <c r="V46" s="44"/>
      <c r="W46" s="44"/>
      <c r="X46" s="44"/>
      <c r="Y46" s="44"/>
      <c r="Z46" s="44"/>
    </row>
    <row r="47" ht="15.75" customHeight="1">
      <c r="A47" s="188" t="s">
        <v>77</v>
      </c>
      <c r="B47" s="189" t="s">
        <v>369</v>
      </c>
      <c r="C47" s="190" t="str">
        <f>CONCATENATE(Vuelos!$A47,Vuelos!$B47)</f>
        <v>AmsterdamSingapore</v>
      </c>
      <c r="D47" s="191" t="s">
        <v>256</v>
      </c>
      <c r="E47" s="189" t="s">
        <v>370</v>
      </c>
      <c r="F47" s="188">
        <v>10517.4</v>
      </c>
      <c r="G47" s="192">
        <v>407.7</v>
      </c>
      <c r="H47" s="192">
        <f>IF(Vuelos!$F47&lt;3000,Vuelos!$G47,Vuelos!$G47*2)</f>
        <v>815.4</v>
      </c>
      <c r="I47" s="44"/>
      <c r="J47" s="187" t="s">
        <v>371</v>
      </c>
      <c r="K47" s="44"/>
      <c r="L47" s="44"/>
      <c r="M47" s="44"/>
      <c r="N47" s="44"/>
      <c r="O47" s="44"/>
      <c r="P47" s="44"/>
      <c r="Q47" s="44"/>
      <c r="R47" s="44"/>
      <c r="S47" s="44"/>
      <c r="T47" s="44"/>
      <c r="U47" s="44"/>
      <c r="V47" s="44"/>
      <c r="W47" s="44"/>
      <c r="X47" s="44"/>
      <c r="Y47" s="44"/>
      <c r="Z47" s="44"/>
    </row>
    <row r="48" ht="15.75" customHeight="1">
      <c r="A48" s="191" t="s">
        <v>272</v>
      </c>
      <c r="B48" s="189" t="s">
        <v>372</v>
      </c>
      <c r="C48" s="190" t="str">
        <f>CONCATENATE(Vuelos!$A48,Vuelos!$B48)</f>
        <v>AnchorageSeattle</v>
      </c>
      <c r="D48" s="191" t="s">
        <v>373</v>
      </c>
      <c r="E48" s="190" t="s">
        <v>374</v>
      </c>
      <c r="F48" s="188">
        <v>2331.1</v>
      </c>
      <c r="G48" s="192">
        <v>180.1</v>
      </c>
      <c r="H48" s="192">
        <f>IF(Vuelos!$F48&lt;3000,Vuelos!$G48,Vuelos!$G48*2)</f>
        <v>180.1</v>
      </c>
      <c r="I48" s="44"/>
      <c r="J48" s="187" t="s">
        <v>322</v>
      </c>
      <c r="K48" s="44"/>
      <c r="L48" s="44"/>
      <c r="M48" s="44"/>
      <c r="N48" s="44"/>
      <c r="O48" s="44"/>
      <c r="P48" s="44"/>
      <c r="Q48" s="44"/>
      <c r="R48" s="44"/>
      <c r="S48" s="44"/>
      <c r="T48" s="44"/>
      <c r="U48" s="44"/>
      <c r="V48" s="44"/>
      <c r="W48" s="44"/>
      <c r="X48" s="44"/>
      <c r="Y48" s="44"/>
      <c r="Z48" s="44"/>
    </row>
    <row r="49" ht="15.75" customHeight="1">
      <c r="A49" s="188" t="s">
        <v>272</v>
      </c>
      <c r="B49" s="189" t="s">
        <v>375</v>
      </c>
      <c r="C49" s="190" t="str">
        <f>CONCATENATE(Vuelos!$A49,Vuelos!$B49)</f>
        <v>AnchorageLongBeach</v>
      </c>
      <c r="D49" s="191" t="s">
        <v>373</v>
      </c>
      <c r="E49" s="189" t="s">
        <v>376</v>
      </c>
      <c r="F49" s="188">
        <v>3797.5</v>
      </c>
      <c r="G49" s="192">
        <v>276.9</v>
      </c>
      <c r="H49" s="192">
        <f>IF(Vuelos!$F49&lt;3000,Vuelos!$G49,Vuelos!$G49*2)</f>
        <v>553.8</v>
      </c>
      <c r="I49" s="44"/>
      <c r="J49" s="187" t="s">
        <v>377</v>
      </c>
      <c r="K49" s="44"/>
      <c r="L49" s="44"/>
      <c r="M49" s="44"/>
      <c r="N49" s="44"/>
      <c r="O49" s="44"/>
      <c r="P49" s="44"/>
      <c r="Q49" s="44"/>
      <c r="R49" s="44"/>
      <c r="S49" s="44"/>
      <c r="T49" s="44"/>
      <c r="U49" s="44"/>
      <c r="V49" s="44"/>
      <c r="W49" s="44"/>
      <c r="X49" s="44"/>
      <c r="Y49" s="44"/>
      <c r="Z49" s="44"/>
    </row>
    <row r="50" ht="15.75" customHeight="1">
      <c r="A50" s="188" t="s">
        <v>272</v>
      </c>
      <c r="B50" s="189" t="s">
        <v>378</v>
      </c>
      <c r="C50" s="190" t="str">
        <f>CONCATENATE(Vuelos!$A50,Vuelos!$B50)</f>
        <v>AnchorageChicago</v>
      </c>
      <c r="D50" s="191" t="s">
        <v>373</v>
      </c>
      <c r="E50" s="189" t="s">
        <v>379</v>
      </c>
      <c r="F50" s="188">
        <v>4580.1</v>
      </c>
      <c r="G50" s="192">
        <v>299.0</v>
      </c>
      <c r="H50" s="192">
        <f>IF(Vuelos!$F50&lt;3000,Vuelos!$G50,Vuelos!$G50*2)</f>
        <v>598</v>
      </c>
      <c r="I50" s="44"/>
      <c r="J50" s="187" t="s">
        <v>380</v>
      </c>
      <c r="K50" s="44"/>
      <c r="L50" s="44"/>
      <c r="M50" s="44"/>
      <c r="N50" s="44"/>
      <c r="O50" s="44"/>
      <c r="P50" s="44"/>
      <c r="Q50" s="44"/>
      <c r="R50" s="44"/>
      <c r="S50" s="44"/>
      <c r="T50" s="44"/>
      <c r="U50" s="44"/>
      <c r="V50" s="44"/>
      <c r="W50" s="44"/>
      <c r="X50" s="44"/>
      <c r="Y50" s="44"/>
      <c r="Z50" s="44"/>
    </row>
    <row r="51" ht="15.75" customHeight="1">
      <c r="A51" s="188" t="s">
        <v>274</v>
      </c>
      <c r="B51" s="189" t="s">
        <v>381</v>
      </c>
      <c r="C51" s="190" t="str">
        <f>CONCATENATE(Vuelos!$A51,Vuelos!$B51)</f>
        <v>AntofagastaSantiagodeChile</v>
      </c>
      <c r="D51" s="191" t="s">
        <v>382</v>
      </c>
      <c r="E51" s="189" t="s">
        <v>383</v>
      </c>
      <c r="F51" s="188">
        <v>1103.1</v>
      </c>
      <c r="G51" s="192">
        <v>112.4</v>
      </c>
      <c r="H51" s="192">
        <f>IF(Vuelos!$F51&lt;3000,Vuelos!$G51,Vuelos!$G51*2)</f>
        <v>112.4</v>
      </c>
      <c r="I51" s="44"/>
      <c r="J51" s="197" t="s">
        <v>384</v>
      </c>
      <c r="K51" s="44"/>
      <c r="L51" s="44"/>
      <c r="M51" s="44"/>
      <c r="N51" s="44"/>
      <c r="O51" s="44"/>
      <c r="P51" s="44"/>
      <c r="Q51" s="44"/>
      <c r="R51" s="44"/>
      <c r="S51" s="44"/>
      <c r="T51" s="44"/>
      <c r="U51" s="44"/>
      <c r="V51" s="44"/>
      <c r="W51" s="44"/>
      <c r="X51" s="44"/>
      <c r="Y51" s="44"/>
      <c r="Z51" s="44"/>
    </row>
    <row r="52" ht="15.75" customHeight="1">
      <c r="A52" s="188" t="s">
        <v>277</v>
      </c>
      <c r="B52" s="188" t="s">
        <v>81</v>
      </c>
      <c r="C52" s="191" t="str">
        <f>CONCATENATE(Vuelos!$A52,Vuelos!$B52)</f>
        <v>ApartadoMedellin</v>
      </c>
      <c r="D52" s="191" t="s">
        <v>385</v>
      </c>
      <c r="E52" s="188" t="s">
        <v>386</v>
      </c>
      <c r="F52" s="188">
        <v>216.0</v>
      </c>
      <c r="G52" s="192">
        <v>39.5</v>
      </c>
      <c r="H52" s="192">
        <f>IF(Vuelos!$F52&lt;3000,Vuelos!$G52,Vuelos!$G52*2)</f>
        <v>39.5</v>
      </c>
      <c r="I52" s="44"/>
      <c r="J52" s="197" t="s">
        <v>387</v>
      </c>
      <c r="K52" s="44"/>
      <c r="L52" s="44"/>
      <c r="M52" s="44"/>
      <c r="N52" s="44"/>
      <c r="O52" s="44"/>
      <c r="P52" s="44"/>
      <c r="Q52" s="44"/>
      <c r="R52" s="44"/>
      <c r="S52" s="44"/>
      <c r="T52" s="44"/>
      <c r="U52" s="44"/>
      <c r="V52" s="44"/>
      <c r="W52" s="44"/>
      <c r="X52" s="44"/>
      <c r="Y52" s="44"/>
      <c r="Z52" s="44"/>
    </row>
    <row r="53" ht="15.75" customHeight="1">
      <c r="A53" s="188" t="s">
        <v>277</v>
      </c>
      <c r="B53" s="188" t="s">
        <v>73</v>
      </c>
      <c r="C53" s="191" t="str">
        <f>CONCATENATE(Vuelos!$A53,Vuelos!$B53)</f>
        <v>ApartadoBogota</v>
      </c>
      <c r="D53" s="191" t="s">
        <v>385</v>
      </c>
      <c r="E53" s="188" t="s">
        <v>357</v>
      </c>
      <c r="F53" s="188">
        <v>446.0</v>
      </c>
      <c r="G53" s="192">
        <v>85.3</v>
      </c>
      <c r="H53" s="192">
        <f>IF(Vuelos!$F53&lt;3000,Vuelos!$G53,Vuelos!$G53*2)</f>
        <v>85.3</v>
      </c>
      <c r="I53" s="44"/>
      <c r="J53" s="197" t="s">
        <v>388</v>
      </c>
      <c r="K53" s="44"/>
      <c r="L53" s="44"/>
      <c r="M53" s="44"/>
      <c r="N53" s="44"/>
      <c r="O53" s="44"/>
      <c r="P53" s="44"/>
      <c r="Q53" s="44"/>
      <c r="R53" s="44"/>
      <c r="S53" s="44"/>
      <c r="T53" s="44"/>
      <c r="U53" s="44"/>
      <c r="V53" s="44"/>
      <c r="W53" s="44"/>
      <c r="X53" s="44"/>
      <c r="Y53" s="44"/>
      <c r="Z53" s="44"/>
    </row>
    <row r="54" ht="15.75" customHeight="1">
      <c r="A54" s="188" t="s">
        <v>280</v>
      </c>
      <c r="B54" s="188" t="s">
        <v>73</v>
      </c>
      <c r="C54" s="191" t="str">
        <f>CONCATENATE(Vuelos!$A54,Vuelos!$B54)</f>
        <v>AraucaBogota</v>
      </c>
      <c r="D54" s="191" t="s">
        <v>389</v>
      </c>
      <c r="E54" s="188" t="s">
        <v>357</v>
      </c>
      <c r="F54" s="188">
        <v>459.0</v>
      </c>
      <c r="G54" s="192">
        <v>95.9</v>
      </c>
      <c r="H54" s="192">
        <f>IF(Vuelos!$F54&lt;3000,Vuelos!$G54,Vuelos!$G54*2)</f>
        <v>95.9</v>
      </c>
      <c r="I54" s="44"/>
      <c r="J54" s="187" t="s">
        <v>390</v>
      </c>
      <c r="K54" s="44"/>
      <c r="L54" s="44"/>
      <c r="M54" s="44"/>
      <c r="N54" s="44"/>
      <c r="O54" s="44"/>
      <c r="P54" s="44"/>
      <c r="Q54" s="44"/>
      <c r="R54" s="44"/>
      <c r="S54" s="44"/>
      <c r="T54" s="44"/>
      <c r="U54" s="44"/>
      <c r="V54" s="44"/>
      <c r="W54" s="44"/>
      <c r="X54" s="44"/>
      <c r="Y54" s="44"/>
      <c r="Z54" s="44"/>
    </row>
    <row r="55" ht="15.75" customHeight="1">
      <c r="A55" s="188" t="s">
        <v>283</v>
      </c>
      <c r="B55" s="189" t="s">
        <v>73</v>
      </c>
      <c r="C55" s="190" t="str">
        <f>CONCATENATE(Vuelos!$A55,Vuelos!$B55)</f>
        <v>ArmeniaBogota</v>
      </c>
      <c r="D55" s="191" t="s">
        <v>391</v>
      </c>
      <c r="E55" s="189" t="s">
        <v>357</v>
      </c>
      <c r="F55" s="188">
        <v>181.8</v>
      </c>
      <c r="G55" s="192">
        <v>25.9</v>
      </c>
      <c r="H55" s="192">
        <f>IF(Vuelos!$F55&lt;3000,Vuelos!$G55,Vuelos!$G55*2)</f>
        <v>25.9</v>
      </c>
      <c r="I55" s="44"/>
      <c r="J55" s="187" t="s">
        <v>392</v>
      </c>
      <c r="K55" s="44"/>
      <c r="L55" s="44"/>
      <c r="M55" s="44"/>
      <c r="N55" s="44"/>
      <c r="O55" s="44"/>
      <c r="P55" s="44"/>
      <c r="Q55" s="44"/>
      <c r="R55" s="44"/>
      <c r="S55" s="44"/>
      <c r="T55" s="44"/>
      <c r="U55" s="44"/>
      <c r="V55" s="44"/>
      <c r="W55" s="44"/>
      <c r="X55" s="44"/>
      <c r="Y55" s="44"/>
      <c r="Z55" s="44"/>
    </row>
    <row r="56" ht="15.75" customHeight="1">
      <c r="A56" s="188" t="s">
        <v>285</v>
      </c>
      <c r="B56" s="189" t="s">
        <v>349</v>
      </c>
      <c r="C56" s="190" t="str">
        <f>CONCATENATE(Vuelos!$A56,Vuelos!$B56)</f>
        <v>ArubaCuracao</v>
      </c>
      <c r="D56" s="191" t="s">
        <v>352</v>
      </c>
      <c r="E56" s="189" t="s">
        <v>350</v>
      </c>
      <c r="F56" s="188">
        <v>119.9</v>
      </c>
      <c r="G56" s="192">
        <v>29.6</v>
      </c>
      <c r="H56" s="192">
        <f>IF(Vuelos!$F56&lt;3000,Vuelos!$G56,Vuelos!$G56*2)</f>
        <v>29.6</v>
      </c>
      <c r="I56" s="44"/>
      <c r="J56" s="187" t="s">
        <v>393</v>
      </c>
      <c r="K56" s="44"/>
      <c r="L56" s="44"/>
      <c r="M56" s="44"/>
      <c r="N56" s="44"/>
      <c r="O56" s="44"/>
      <c r="P56" s="44"/>
      <c r="Q56" s="44"/>
      <c r="R56" s="44"/>
      <c r="S56" s="44"/>
      <c r="T56" s="44"/>
      <c r="U56" s="44"/>
      <c r="V56" s="44"/>
      <c r="W56" s="44"/>
      <c r="X56" s="44"/>
      <c r="Y56" s="44"/>
      <c r="Z56" s="44"/>
    </row>
    <row r="57" ht="15.75" customHeight="1">
      <c r="A57" s="188" t="s">
        <v>285</v>
      </c>
      <c r="B57" s="189" t="s">
        <v>330</v>
      </c>
      <c r="C57" s="190" t="str">
        <f>CONCATENATE(Vuelos!$A57,Vuelos!$B57)</f>
        <v>ArubaValencia</v>
      </c>
      <c r="D57" s="191" t="s">
        <v>352</v>
      </c>
      <c r="E57" s="189" t="s">
        <v>394</v>
      </c>
      <c r="F57" s="188">
        <v>345.8</v>
      </c>
      <c r="G57" s="192">
        <v>57.0</v>
      </c>
      <c r="H57" s="192">
        <f>IF(Vuelos!$F57&lt;3000,Vuelos!$G57,Vuelos!$G57*2)</f>
        <v>57</v>
      </c>
      <c r="I57" s="44"/>
      <c r="J57" s="187" t="s">
        <v>395</v>
      </c>
      <c r="K57" s="44"/>
      <c r="L57" s="44"/>
      <c r="M57" s="44"/>
      <c r="N57" s="44"/>
      <c r="O57" s="44"/>
      <c r="P57" s="44"/>
      <c r="Q57" s="44"/>
      <c r="R57" s="44"/>
      <c r="S57" s="44"/>
      <c r="T57" s="44"/>
      <c r="U57" s="44"/>
      <c r="V57" s="44"/>
      <c r="W57" s="44"/>
      <c r="X57" s="44"/>
      <c r="Y57" s="44"/>
      <c r="Z57" s="44"/>
    </row>
    <row r="58" ht="15.75" customHeight="1">
      <c r="A58" s="188" t="s">
        <v>285</v>
      </c>
      <c r="B58" s="189" t="s">
        <v>396</v>
      </c>
      <c r="C58" s="189" t="str">
        <f>CONCATENATE(Vuelos!$A58,Vuelos!$B58)</f>
        <v>ArubaSantoDomingo</v>
      </c>
      <c r="D58" s="188" t="s">
        <v>352</v>
      </c>
      <c r="E58" s="189" t="s">
        <v>397</v>
      </c>
      <c r="F58" s="188">
        <v>657.0</v>
      </c>
      <c r="G58" s="192">
        <v>154.5</v>
      </c>
      <c r="H58" s="192">
        <f>IF(Vuelos!$F58&lt;3000,Vuelos!$G58,Vuelos!$G58*2)</f>
        <v>154.5</v>
      </c>
      <c r="I58" s="44"/>
      <c r="J58" s="187" t="s">
        <v>398</v>
      </c>
      <c r="K58" s="44"/>
      <c r="L58" s="44"/>
      <c r="M58" s="44"/>
      <c r="N58" s="44"/>
      <c r="O58" s="44"/>
      <c r="P58" s="44"/>
      <c r="Q58" s="44"/>
      <c r="R58" s="44"/>
      <c r="S58" s="44"/>
      <c r="T58" s="44"/>
      <c r="U58" s="44"/>
      <c r="V58" s="44"/>
      <c r="W58" s="44"/>
      <c r="X58" s="44"/>
      <c r="Y58" s="44"/>
      <c r="Z58" s="44"/>
    </row>
    <row r="59" ht="15.75" customHeight="1">
      <c r="A59" s="188" t="s">
        <v>285</v>
      </c>
      <c r="B59" s="189" t="s">
        <v>81</v>
      </c>
      <c r="C59" s="190" t="str">
        <f>CONCATENATE(Vuelos!$A59,Vuelos!$B59)</f>
        <v>ArubaMedellin</v>
      </c>
      <c r="D59" s="191" t="s">
        <v>352</v>
      </c>
      <c r="E59" s="189" t="s">
        <v>386</v>
      </c>
      <c r="F59" s="188">
        <v>918.6</v>
      </c>
      <c r="G59" s="192">
        <v>101.16</v>
      </c>
      <c r="H59" s="192">
        <f>IF(Vuelos!$F59&lt;3000,Vuelos!$G59,Vuelos!$G59*2)</f>
        <v>101.16</v>
      </c>
      <c r="I59" s="44"/>
      <c r="J59" s="187" t="s">
        <v>399</v>
      </c>
      <c r="K59" s="44"/>
      <c r="L59" s="44"/>
      <c r="M59" s="44"/>
      <c r="N59" s="44"/>
      <c r="O59" s="44"/>
      <c r="P59" s="44"/>
      <c r="Q59" s="44"/>
      <c r="R59" s="44"/>
      <c r="S59" s="44"/>
      <c r="T59" s="44"/>
      <c r="U59" s="44"/>
      <c r="V59" s="44"/>
      <c r="W59" s="44"/>
      <c r="X59" s="44"/>
      <c r="Y59" s="44"/>
      <c r="Z59" s="44"/>
    </row>
    <row r="60" ht="15.75" customHeight="1">
      <c r="A60" s="188" t="s">
        <v>285</v>
      </c>
      <c r="B60" s="191" t="s">
        <v>73</v>
      </c>
      <c r="C60" s="191" t="str">
        <f>CONCATENATE(Vuelos!$A60,Vuelos!$B60)</f>
        <v>ArubaBogota</v>
      </c>
      <c r="D60" s="191" t="s">
        <v>352</v>
      </c>
      <c r="E60" s="191" t="s">
        <v>357</v>
      </c>
      <c r="F60" s="188">
        <v>978.0</v>
      </c>
      <c r="G60" s="192">
        <v>102.3</v>
      </c>
      <c r="H60" s="192">
        <f>IF(Vuelos!$F60&lt;3000,Vuelos!$G60,Vuelos!$G60*2)</f>
        <v>102.3</v>
      </c>
      <c r="I60" s="44"/>
      <c r="J60" s="197" t="s">
        <v>400</v>
      </c>
      <c r="K60" s="44"/>
      <c r="L60" s="44"/>
      <c r="M60" s="44"/>
      <c r="N60" s="44"/>
      <c r="O60" s="44"/>
      <c r="P60" s="44"/>
      <c r="Q60" s="44"/>
      <c r="R60" s="44"/>
      <c r="S60" s="44"/>
      <c r="T60" s="44"/>
      <c r="U60" s="44"/>
      <c r="V60" s="44"/>
      <c r="W60" s="44"/>
      <c r="X60" s="44"/>
      <c r="Y60" s="44"/>
      <c r="Z60" s="44"/>
    </row>
    <row r="61" ht="15.75" customHeight="1">
      <c r="A61" s="188" t="s">
        <v>285</v>
      </c>
      <c r="B61" s="189" t="s">
        <v>354</v>
      </c>
      <c r="C61" s="190" t="str">
        <f>CONCATENATE(Vuelos!$A61,Vuelos!$B61)</f>
        <v>ArubaPanama</v>
      </c>
      <c r="D61" s="191" t="s">
        <v>352</v>
      </c>
      <c r="E61" s="189" t="s">
        <v>355</v>
      </c>
      <c r="F61" s="188">
        <v>1092.4</v>
      </c>
      <c r="G61" s="192">
        <v>174.6</v>
      </c>
      <c r="H61" s="192">
        <f>IF(Vuelos!$F61&lt;3000,Vuelos!$G61,Vuelos!$G61*2)</f>
        <v>174.6</v>
      </c>
      <c r="I61" s="44"/>
      <c r="J61" s="187" t="s">
        <v>401</v>
      </c>
      <c r="K61" s="44"/>
      <c r="L61" s="44"/>
      <c r="M61" s="44"/>
      <c r="N61" s="44"/>
      <c r="O61" s="44"/>
      <c r="P61" s="44"/>
      <c r="Q61" s="44"/>
      <c r="R61" s="44"/>
      <c r="S61" s="44"/>
      <c r="T61" s="44"/>
      <c r="U61" s="44"/>
      <c r="V61" s="44"/>
      <c r="W61" s="44"/>
      <c r="X61" s="44"/>
      <c r="Y61" s="44"/>
      <c r="Z61" s="44"/>
    </row>
    <row r="62" ht="15.75" customHeight="1">
      <c r="A62" s="188" t="s">
        <v>285</v>
      </c>
      <c r="B62" s="189" t="s">
        <v>401</v>
      </c>
      <c r="C62" s="190" t="str">
        <f>CONCATENATE(Vuelos!$A62,Vuelos!$B62)</f>
        <v>ArubaCharlotte</v>
      </c>
      <c r="D62" s="191" t="s">
        <v>352</v>
      </c>
      <c r="E62" s="189" t="s">
        <v>402</v>
      </c>
      <c r="F62" s="188">
        <v>2746.2</v>
      </c>
      <c r="G62" s="192">
        <v>226.6</v>
      </c>
      <c r="H62" s="192">
        <f>IF(Vuelos!$F62&lt;3000,Vuelos!$G62,Vuelos!$G62*2)</f>
        <v>226.6</v>
      </c>
      <c r="I62" s="44"/>
      <c r="J62" s="187" t="s">
        <v>378</v>
      </c>
      <c r="K62" s="44"/>
      <c r="L62" s="44"/>
      <c r="M62" s="44"/>
      <c r="N62" s="44"/>
      <c r="O62" s="44"/>
      <c r="P62" s="44"/>
      <c r="Q62" s="44"/>
      <c r="R62" s="44"/>
      <c r="S62" s="44"/>
      <c r="T62" s="44"/>
      <c r="U62" s="44"/>
      <c r="V62" s="44"/>
      <c r="W62" s="44"/>
      <c r="X62" s="44"/>
      <c r="Y62" s="44"/>
      <c r="Z62" s="44"/>
    </row>
    <row r="63" ht="15.75" customHeight="1">
      <c r="A63" s="188" t="s">
        <v>288</v>
      </c>
      <c r="B63" s="189" t="s">
        <v>326</v>
      </c>
      <c r="C63" s="190" t="str">
        <f>CONCATENATE(Vuelos!$A63,Vuelos!$B63)</f>
        <v>AtenasRoma</v>
      </c>
      <c r="D63" s="191" t="s">
        <v>341</v>
      </c>
      <c r="E63" s="189" t="s">
        <v>327</v>
      </c>
      <c r="F63" s="188">
        <v>1087.5</v>
      </c>
      <c r="G63" s="192">
        <v>113.9</v>
      </c>
      <c r="H63" s="192">
        <f>IF(Vuelos!$F63&lt;3000,Vuelos!$G63,Vuelos!$G63*2)</f>
        <v>113.9</v>
      </c>
      <c r="I63" s="44"/>
      <c r="J63" s="187" t="s">
        <v>403</v>
      </c>
      <c r="K63" s="44"/>
      <c r="L63" s="44"/>
      <c r="M63" s="44"/>
      <c r="N63" s="44"/>
      <c r="O63" s="44"/>
      <c r="P63" s="44"/>
      <c r="Q63" s="44"/>
      <c r="R63" s="44"/>
      <c r="S63" s="44"/>
      <c r="T63" s="44"/>
      <c r="U63" s="44"/>
      <c r="V63" s="44"/>
      <c r="W63" s="44"/>
      <c r="X63" s="44"/>
      <c r="Y63" s="44"/>
      <c r="Z63" s="44"/>
    </row>
    <row r="64" ht="15.75" customHeight="1">
      <c r="A64" s="188" t="s">
        <v>291</v>
      </c>
      <c r="B64" s="190" t="s">
        <v>401</v>
      </c>
      <c r="C64" s="190" t="str">
        <f>CONCATENATE(Vuelos!$A64,Vuelos!$B64)</f>
        <v>AtlantaCharlotte</v>
      </c>
      <c r="D64" s="188" t="s">
        <v>404</v>
      </c>
      <c r="E64" s="190" t="s">
        <v>402</v>
      </c>
      <c r="F64" s="188">
        <v>365.0</v>
      </c>
      <c r="G64" s="192">
        <v>63.5</v>
      </c>
      <c r="H64" s="192">
        <f>IF(Vuelos!$F64&lt;3000,Vuelos!$G64,Vuelos!$G64*2)</f>
        <v>63.5</v>
      </c>
      <c r="I64" s="44"/>
      <c r="J64" s="187" t="s">
        <v>405</v>
      </c>
      <c r="K64" s="44"/>
      <c r="L64" s="44"/>
      <c r="M64" s="44"/>
      <c r="N64" s="44"/>
      <c r="O64" s="44"/>
      <c r="P64" s="44"/>
      <c r="Q64" s="44"/>
      <c r="R64" s="44"/>
      <c r="S64" s="44"/>
      <c r="T64" s="44"/>
      <c r="U64" s="44"/>
      <c r="V64" s="44"/>
      <c r="W64" s="44"/>
      <c r="X64" s="44"/>
      <c r="Y64" s="44"/>
      <c r="Z64" s="44"/>
    </row>
    <row r="65" ht="15.75" customHeight="1">
      <c r="A65" s="188" t="s">
        <v>291</v>
      </c>
      <c r="B65" s="189" t="s">
        <v>406</v>
      </c>
      <c r="C65" s="190" t="str">
        <f>CONCATENATE(Vuelos!$A65,Vuelos!$B65)</f>
        <v>AtlantaIndianapolis</v>
      </c>
      <c r="D65" s="191" t="s">
        <v>404</v>
      </c>
      <c r="E65" s="189" t="s">
        <v>407</v>
      </c>
      <c r="F65" s="188">
        <v>695.0</v>
      </c>
      <c r="G65" s="192">
        <v>89.3</v>
      </c>
      <c r="H65" s="192">
        <f>IF(Vuelos!$F65&lt;3000,Vuelos!$G65,Vuelos!$G65*2)</f>
        <v>89.3</v>
      </c>
      <c r="I65" s="44"/>
      <c r="J65" s="187" t="s">
        <v>408</v>
      </c>
      <c r="K65" s="44"/>
      <c r="L65" s="44"/>
      <c r="M65" s="44"/>
      <c r="N65" s="44"/>
      <c r="O65" s="44"/>
      <c r="P65" s="44"/>
      <c r="Q65" s="44"/>
      <c r="R65" s="44"/>
      <c r="S65" s="44"/>
      <c r="T65" s="44"/>
      <c r="U65" s="44"/>
      <c r="V65" s="44"/>
      <c r="W65" s="44"/>
      <c r="X65" s="44"/>
      <c r="Y65" s="44"/>
      <c r="Z65" s="44"/>
    </row>
    <row r="66" ht="15.75" customHeight="1">
      <c r="A66" s="188" t="s">
        <v>291</v>
      </c>
      <c r="B66" s="189" t="s">
        <v>409</v>
      </c>
      <c r="C66" s="190" t="str">
        <f>CONCATENATE(Vuelos!$A66,Vuelos!$B66)</f>
        <v>AtlantaPitsburgh</v>
      </c>
      <c r="D66" s="191" t="s">
        <v>404</v>
      </c>
      <c r="E66" s="189" t="s">
        <v>410</v>
      </c>
      <c r="F66" s="188">
        <v>847.0</v>
      </c>
      <c r="G66" s="192">
        <v>101.7</v>
      </c>
      <c r="H66" s="192">
        <f>IF(Vuelos!$F66&lt;3000,Vuelos!$G66,Vuelos!$G66*2)</f>
        <v>101.7</v>
      </c>
      <c r="I66" s="44"/>
      <c r="J66" s="187" t="s">
        <v>411</v>
      </c>
      <c r="K66" s="44"/>
      <c r="L66" s="44"/>
      <c r="M66" s="44"/>
      <c r="N66" s="44"/>
      <c r="O66" s="44"/>
      <c r="P66" s="44"/>
      <c r="Q66" s="44"/>
      <c r="R66" s="44"/>
      <c r="S66" s="44"/>
      <c r="T66" s="44"/>
      <c r="U66" s="44"/>
      <c r="V66" s="44"/>
      <c r="W66" s="44"/>
      <c r="X66" s="44"/>
      <c r="Y66" s="44"/>
      <c r="Z66" s="44"/>
    </row>
    <row r="67" ht="15.75" customHeight="1">
      <c r="A67" s="188" t="s">
        <v>291</v>
      </c>
      <c r="B67" s="190" t="s">
        <v>347</v>
      </c>
      <c r="C67" s="190" t="str">
        <f>CONCATENATE(Vuelos!$A67,Vuelos!$B67)</f>
        <v>AtlantaWashington</v>
      </c>
      <c r="D67" s="188" t="s">
        <v>404</v>
      </c>
      <c r="E67" s="190" t="s">
        <v>348</v>
      </c>
      <c r="F67" s="188">
        <v>859.2</v>
      </c>
      <c r="G67" s="192">
        <v>116.7</v>
      </c>
      <c r="H67" s="192">
        <f>IF(Vuelos!$F67&lt;3000,Vuelos!$G67,Vuelos!$G67*2)</f>
        <v>116.7</v>
      </c>
      <c r="I67" s="44"/>
      <c r="J67" s="187" t="s">
        <v>412</v>
      </c>
      <c r="K67" s="44"/>
      <c r="L67" s="44"/>
      <c r="M67" s="44"/>
      <c r="N67" s="44"/>
      <c r="O67" s="44"/>
      <c r="P67" s="44"/>
      <c r="Q67" s="44"/>
      <c r="R67" s="44"/>
      <c r="S67" s="44"/>
      <c r="T67" s="44"/>
      <c r="U67" s="44"/>
      <c r="V67" s="44"/>
      <c r="W67" s="44"/>
      <c r="X67" s="44"/>
      <c r="Y67" s="44"/>
      <c r="Z67" s="44"/>
    </row>
    <row r="68" ht="15.75" customHeight="1">
      <c r="A68" s="188" t="s">
        <v>291</v>
      </c>
      <c r="B68" s="189" t="s">
        <v>413</v>
      </c>
      <c r="C68" s="190" t="str">
        <f>CONCATENATE(Vuelos!$A68,Vuelos!$B68)</f>
        <v>AtlantaWestPalmBeach</v>
      </c>
      <c r="D68" s="191" t="s">
        <v>404</v>
      </c>
      <c r="E68" s="189" t="s">
        <v>414</v>
      </c>
      <c r="F68" s="188">
        <v>876.3</v>
      </c>
      <c r="G68" s="192">
        <v>96.1</v>
      </c>
      <c r="H68" s="192">
        <f>IF(Vuelos!$F68&lt;3000,Vuelos!$G68,Vuelos!$G68*2)</f>
        <v>96.1</v>
      </c>
      <c r="I68" s="44"/>
      <c r="J68" s="187" t="s">
        <v>415</v>
      </c>
      <c r="K68" s="44"/>
      <c r="L68" s="44"/>
      <c r="M68" s="44"/>
      <c r="N68" s="44"/>
      <c r="O68" s="44"/>
      <c r="P68" s="44"/>
      <c r="Q68" s="44"/>
      <c r="R68" s="44"/>
      <c r="S68" s="44"/>
      <c r="T68" s="44"/>
      <c r="U68" s="44"/>
      <c r="V68" s="44"/>
      <c r="W68" s="44"/>
      <c r="X68" s="44"/>
      <c r="Y68" s="44"/>
      <c r="Z68" s="44"/>
    </row>
    <row r="69" ht="15.75" customHeight="1">
      <c r="A69" s="188" t="s">
        <v>291</v>
      </c>
      <c r="B69" s="189" t="s">
        <v>416</v>
      </c>
      <c r="C69" s="190" t="str">
        <f>CONCATENATE(Vuelos!$A69,Vuelos!$B69)</f>
        <v>AtlantaDetroit</v>
      </c>
      <c r="D69" s="191" t="s">
        <v>404</v>
      </c>
      <c r="E69" s="189" t="s">
        <v>417</v>
      </c>
      <c r="F69" s="188">
        <v>956.5</v>
      </c>
      <c r="G69" s="192">
        <v>98.0</v>
      </c>
      <c r="H69" s="192">
        <f>IF(Vuelos!$F69&lt;3000,Vuelos!$G69,Vuelos!$G69*2)</f>
        <v>98</v>
      </c>
      <c r="I69" s="44"/>
      <c r="J69" s="187" t="s">
        <v>418</v>
      </c>
      <c r="K69" s="44"/>
      <c r="L69" s="44"/>
      <c r="M69" s="44"/>
      <c r="N69" s="44"/>
      <c r="O69" s="44"/>
      <c r="P69" s="44"/>
      <c r="Q69" s="44"/>
      <c r="R69" s="44"/>
      <c r="S69" s="44"/>
      <c r="T69" s="44"/>
      <c r="U69" s="44"/>
      <c r="V69" s="44"/>
      <c r="W69" s="44"/>
      <c r="X69" s="44"/>
      <c r="Y69" s="44"/>
      <c r="Z69" s="44"/>
    </row>
    <row r="70" ht="15.75" customHeight="1">
      <c r="A70" s="188" t="s">
        <v>291</v>
      </c>
      <c r="B70" s="189" t="s">
        <v>378</v>
      </c>
      <c r="C70" s="190" t="str">
        <f>CONCATENATE(Vuelos!$A70,Vuelos!$B70)</f>
        <v>AtlantaChicago</v>
      </c>
      <c r="D70" s="191" t="s">
        <v>404</v>
      </c>
      <c r="E70" s="189" t="s">
        <v>379</v>
      </c>
      <c r="F70" s="188">
        <v>975.0</v>
      </c>
      <c r="G70" s="192">
        <v>126.5</v>
      </c>
      <c r="H70" s="192">
        <f>IF(Vuelos!$F70&lt;3000,Vuelos!$G70,Vuelos!$G70*2)</f>
        <v>126.5</v>
      </c>
      <c r="I70" s="44"/>
      <c r="J70" s="187" t="s">
        <v>258</v>
      </c>
      <c r="K70" s="44"/>
      <c r="L70" s="44"/>
      <c r="M70" s="44"/>
      <c r="N70" s="44"/>
      <c r="O70" s="44"/>
      <c r="P70" s="44"/>
      <c r="Q70" s="44"/>
      <c r="R70" s="44"/>
      <c r="S70" s="44"/>
      <c r="T70" s="44"/>
      <c r="U70" s="44"/>
      <c r="V70" s="44"/>
      <c r="W70" s="44"/>
      <c r="X70" s="44"/>
      <c r="Y70" s="44"/>
      <c r="Z70" s="44"/>
    </row>
    <row r="71" ht="15.75" customHeight="1">
      <c r="A71" s="188" t="s">
        <v>291</v>
      </c>
      <c r="B71" s="189" t="s">
        <v>419</v>
      </c>
      <c r="C71" s="190" t="str">
        <f>CONCATENATE(Vuelos!$A71,Vuelos!$B71)</f>
        <v>AtlantaPhiladelphia</v>
      </c>
      <c r="D71" s="191" t="s">
        <v>404</v>
      </c>
      <c r="E71" s="189" t="s">
        <v>420</v>
      </c>
      <c r="F71" s="188">
        <v>1072.1</v>
      </c>
      <c r="G71" s="192">
        <v>129.2</v>
      </c>
      <c r="H71" s="192">
        <f>IF(Vuelos!$F71&lt;3000,Vuelos!$G71,Vuelos!$G71*2)</f>
        <v>129.2</v>
      </c>
      <c r="I71" s="44"/>
      <c r="J71" s="187" t="s">
        <v>421</v>
      </c>
      <c r="K71" s="44"/>
      <c r="L71" s="44"/>
      <c r="M71" s="44"/>
      <c r="N71" s="44"/>
      <c r="O71" s="44"/>
      <c r="P71" s="44"/>
      <c r="Q71" s="44"/>
      <c r="R71" s="44"/>
      <c r="S71" s="44"/>
      <c r="T71" s="44"/>
      <c r="U71" s="44"/>
      <c r="V71" s="44"/>
      <c r="W71" s="44"/>
      <c r="X71" s="44"/>
      <c r="Y71" s="44"/>
      <c r="Z71" s="44"/>
    </row>
    <row r="72" ht="15.75" customHeight="1">
      <c r="A72" s="188" t="s">
        <v>291</v>
      </c>
      <c r="B72" s="189" t="s">
        <v>422</v>
      </c>
      <c r="C72" s="190" t="str">
        <f>CONCATENATE(Vuelos!$A72,Vuelos!$B72)</f>
        <v>AtlantaHouston</v>
      </c>
      <c r="D72" s="191" t="s">
        <v>404</v>
      </c>
      <c r="E72" s="189" t="s">
        <v>423</v>
      </c>
      <c r="F72" s="188">
        <v>1109.1</v>
      </c>
      <c r="G72" s="192">
        <v>140.0</v>
      </c>
      <c r="H72" s="192">
        <f>IF(Vuelos!$F72&lt;3000,Vuelos!$G72,Vuelos!$G72*2)</f>
        <v>140</v>
      </c>
      <c r="I72" s="44"/>
      <c r="J72" s="187" t="s">
        <v>349</v>
      </c>
      <c r="K72" s="44"/>
      <c r="L72" s="44"/>
      <c r="M72" s="44"/>
      <c r="N72" s="44"/>
      <c r="O72" s="44"/>
      <c r="P72" s="44"/>
      <c r="Q72" s="44"/>
      <c r="R72" s="44"/>
      <c r="S72" s="44"/>
      <c r="T72" s="44"/>
      <c r="U72" s="44"/>
      <c r="V72" s="44"/>
      <c r="W72" s="44"/>
      <c r="X72" s="44"/>
      <c r="Y72" s="44"/>
      <c r="Z72" s="44"/>
    </row>
    <row r="73" ht="15.75" customHeight="1">
      <c r="A73" s="188" t="s">
        <v>291</v>
      </c>
      <c r="B73" s="189" t="s">
        <v>400</v>
      </c>
      <c r="C73" s="190" t="str">
        <f>CONCATENATE(Vuelos!$A73,Vuelos!$B73)</f>
        <v>AtlantaCedarRapids</v>
      </c>
      <c r="D73" s="191" t="s">
        <v>404</v>
      </c>
      <c r="E73" s="189" t="s">
        <v>424</v>
      </c>
      <c r="F73" s="188">
        <v>1117.0</v>
      </c>
      <c r="G73" s="192">
        <v>148.5</v>
      </c>
      <c r="H73" s="192">
        <f>IF(Vuelos!$F73&lt;3000,Vuelos!$G73,Vuelos!$G73*2)</f>
        <v>148.5</v>
      </c>
      <c r="I73" s="44"/>
      <c r="J73" s="187" t="s">
        <v>425</v>
      </c>
      <c r="K73" s="44"/>
      <c r="L73" s="44"/>
      <c r="M73" s="44"/>
      <c r="N73" s="44"/>
      <c r="O73" s="44"/>
      <c r="P73" s="44"/>
      <c r="Q73" s="44"/>
      <c r="R73" s="44"/>
      <c r="S73" s="44"/>
      <c r="T73" s="44"/>
      <c r="U73" s="44"/>
      <c r="V73" s="44"/>
      <c r="W73" s="44"/>
      <c r="X73" s="44"/>
      <c r="Y73" s="44"/>
      <c r="Z73" s="44"/>
    </row>
    <row r="74" ht="15.75" customHeight="1">
      <c r="A74" s="188" t="s">
        <v>291</v>
      </c>
      <c r="B74" s="189" t="s">
        <v>426</v>
      </c>
      <c r="C74" s="190" t="str">
        <f>CONCATENATE(Vuelos!$A74,Vuelos!$B74)</f>
        <v>AtlantaLasVegas</v>
      </c>
      <c r="D74" s="191" t="s">
        <v>404</v>
      </c>
      <c r="E74" s="189" t="s">
        <v>427</v>
      </c>
      <c r="F74" s="188">
        <v>1177.0</v>
      </c>
      <c r="G74" s="192">
        <v>128.5</v>
      </c>
      <c r="H74" s="192">
        <f>IF(Vuelos!$F74&lt;3000,Vuelos!$G74,Vuelos!$G74*2)</f>
        <v>128.5</v>
      </c>
      <c r="I74" s="44"/>
      <c r="J74" s="187" t="s">
        <v>428</v>
      </c>
      <c r="K74" s="44"/>
      <c r="L74" s="44"/>
      <c r="M74" s="44"/>
      <c r="N74" s="44"/>
      <c r="O74" s="44"/>
      <c r="P74" s="44"/>
      <c r="Q74" s="44"/>
      <c r="R74" s="44"/>
      <c r="S74" s="44"/>
      <c r="T74" s="44"/>
      <c r="U74" s="44"/>
      <c r="V74" s="44"/>
      <c r="W74" s="44"/>
      <c r="X74" s="44"/>
      <c r="Y74" s="44"/>
      <c r="Z74" s="44"/>
    </row>
    <row r="75" ht="15.75" customHeight="1">
      <c r="A75" s="188" t="s">
        <v>291</v>
      </c>
      <c r="B75" s="189" t="s">
        <v>429</v>
      </c>
      <c r="C75" s="190" t="str">
        <f>CONCATENATE(Vuelos!$A75,Vuelos!$B75)</f>
        <v>AtlantaToronto</v>
      </c>
      <c r="D75" s="191" t="s">
        <v>404</v>
      </c>
      <c r="E75" s="189" t="s">
        <v>430</v>
      </c>
      <c r="F75" s="188">
        <v>1189.7</v>
      </c>
      <c r="G75" s="192">
        <v>157.0</v>
      </c>
      <c r="H75" s="192">
        <f>IF(Vuelos!$F75&lt;3000,Vuelos!$G75,Vuelos!$G75*2)</f>
        <v>157</v>
      </c>
      <c r="I75" s="44"/>
      <c r="J75" s="187" t="s">
        <v>431</v>
      </c>
      <c r="K75" s="44"/>
      <c r="L75" s="44"/>
      <c r="M75" s="44"/>
      <c r="N75" s="44"/>
      <c r="O75" s="44"/>
      <c r="P75" s="44"/>
      <c r="Q75" s="44"/>
      <c r="R75" s="44"/>
      <c r="S75" s="44"/>
      <c r="T75" s="44"/>
      <c r="U75" s="44"/>
      <c r="V75" s="44"/>
      <c r="W75" s="44"/>
      <c r="X75" s="44"/>
      <c r="Y75" s="44"/>
      <c r="Z75" s="44"/>
    </row>
    <row r="76" ht="15.75" customHeight="1">
      <c r="A76" s="188" t="s">
        <v>291</v>
      </c>
      <c r="B76" s="189" t="s">
        <v>345</v>
      </c>
      <c r="C76" s="190" t="str">
        <f>CONCATENATE(Vuelos!$A76,Vuelos!$B76)</f>
        <v>AtlantaNewYork</v>
      </c>
      <c r="D76" s="191" t="s">
        <v>404</v>
      </c>
      <c r="E76" s="189" t="s">
        <v>346</v>
      </c>
      <c r="F76" s="188">
        <v>1199.9</v>
      </c>
      <c r="G76" s="192">
        <v>146.4</v>
      </c>
      <c r="H76" s="192">
        <f>IF(Vuelos!$F76&lt;3000,Vuelos!$G76,Vuelos!$G76*2)</f>
        <v>146.4</v>
      </c>
      <c r="I76" s="44"/>
      <c r="J76" s="197" t="s">
        <v>432</v>
      </c>
      <c r="K76" s="44"/>
      <c r="L76" s="44"/>
      <c r="M76" s="44"/>
      <c r="N76" s="44"/>
      <c r="O76" s="44"/>
      <c r="P76" s="44"/>
      <c r="Q76" s="44"/>
      <c r="R76" s="44"/>
      <c r="S76" s="44"/>
      <c r="T76" s="44"/>
      <c r="U76" s="44"/>
      <c r="V76" s="44"/>
      <c r="W76" s="44"/>
      <c r="X76" s="44"/>
      <c r="Y76" s="44"/>
      <c r="Z76" s="44"/>
    </row>
    <row r="77" ht="15.75" customHeight="1">
      <c r="A77" s="188" t="s">
        <v>291</v>
      </c>
      <c r="B77" s="189" t="s">
        <v>433</v>
      </c>
      <c r="C77" s="190" t="str">
        <f>CONCATENATE(Vuelos!$A77,Vuelos!$B77)</f>
        <v>AtlantaMontreal</v>
      </c>
      <c r="D77" s="191" t="s">
        <v>404</v>
      </c>
      <c r="E77" s="189" t="s">
        <v>434</v>
      </c>
      <c r="F77" s="188">
        <v>1599.9</v>
      </c>
      <c r="G77" s="192">
        <v>195.3</v>
      </c>
      <c r="H77" s="192">
        <f>IF(Vuelos!$F77&lt;3000,Vuelos!$G77,Vuelos!$G77*2)</f>
        <v>195.3</v>
      </c>
      <c r="I77" s="44"/>
      <c r="J77" s="187" t="s">
        <v>435</v>
      </c>
      <c r="K77" s="44"/>
      <c r="L77" s="44"/>
      <c r="M77" s="44"/>
      <c r="N77" s="44"/>
      <c r="O77" s="44"/>
      <c r="P77" s="44"/>
      <c r="Q77" s="44"/>
      <c r="R77" s="44"/>
      <c r="S77" s="44"/>
      <c r="T77" s="44"/>
      <c r="U77" s="44"/>
      <c r="V77" s="44"/>
      <c r="W77" s="44"/>
      <c r="X77" s="44"/>
      <c r="Y77" s="44"/>
      <c r="Z77" s="44"/>
    </row>
    <row r="78" ht="15.75" customHeight="1">
      <c r="A78" s="188" t="s">
        <v>291</v>
      </c>
      <c r="B78" s="189" t="s">
        <v>252</v>
      </c>
      <c r="C78" s="190" t="str">
        <f>CONCATENATE(Vuelos!$A78,Vuelos!$B78)</f>
        <v>AtlantaMexico</v>
      </c>
      <c r="D78" s="191" t="s">
        <v>404</v>
      </c>
      <c r="E78" s="189" t="s">
        <v>254</v>
      </c>
      <c r="F78" s="188">
        <v>2141.0</v>
      </c>
      <c r="G78" s="192">
        <v>183.3</v>
      </c>
      <c r="H78" s="192">
        <f>IF(Vuelos!$F78&lt;3000,Vuelos!$G78,Vuelos!$G78*2)</f>
        <v>183.3</v>
      </c>
      <c r="I78" s="44"/>
      <c r="J78" s="187" t="s">
        <v>436</v>
      </c>
      <c r="K78" s="44"/>
      <c r="L78" s="44"/>
      <c r="M78" s="44"/>
      <c r="N78" s="44"/>
      <c r="O78" s="44"/>
      <c r="P78" s="44"/>
      <c r="Q78" s="44"/>
      <c r="R78" s="44"/>
      <c r="S78" s="44"/>
      <c r="T78" s="44"/>
      <c r="U78" s="44"/>
      <c r="V78" s="44"/>
      <c r="W78" s="44"/>
      <c r="X78" s="44"/>
      <c r="Y78" s="44"/>
      <c r="Z78" s="44"/>
    </row>
    <row r="79" ht="15.75" customHeight="1">
      <c r="A79" s="188" t="s">
        <v>291</v>
      </c>
      <c r="B79" s="189" t="s">
        <v>396</v>
      </c>
      <c r="C79" s="190" t="str">
        <f>CONCATENATE(Vuelos!$A79,Vuelos!$B79)</f>
        <v>AtlantaSantoDomingo</v>
      </c>
      <c r="D79" s="191" t="s">
        <v>404</v>
      </c>
      <c r="E79" s="189" t="s">
        <v>397</v>
      </c>
      <c r="F79" s="188">
        <v>2235.3</v>
      </c>
      <c r="G79" s="192">
        <v>172.3</v>
      </c>
      <c r="H79" s="192">
        <f>IF(Vuelos!$F79&lt;3000,Vuelos!$G79,Vuelos!$G79*2)</f>
        <v>172.3</v>
      </c>
      <c r="I79" s="44"/>
      <c r="J79" s="187" t="s">
        <v>416</v>
      </c>
      <c r="K79" s="44"/>
      <c r="L79" s="44"/>
      <c r="M79" s="44"/>
      <c r="N79" s="44"/>
      <c r="O79" s="44"/>
      <c r="P79" s="44"/>
      <c r="Q79" s="44"/>
      <c r="R79" s="44"/>
      <c r="S79" s="44"/>
      <c r="T79" s="44"/>
      <c r="U79" s="44"/>
      <c r="V79" s="44"/>
      <c r="W79" s="44"/>
      <c r="X79" s="44"/>
      <c r="Y79" s="44"/>
      <c r="Z79" s="44"/>
    </row>
    <row r="80" ht="15.75" customHeight="1">
      <c r="A80" s="188" t="s">
        <v>291</v>
      </c>
      <c r="B80" s="189" t="s">
        <v>437</v>
      </c>
      <c r="C80" s="190" t="str">
        <f>CONCATENATE(Vuelos!$A80,Vuelos!$B80)</f>
        <v>AtlantaPuntaCana</v>
      </c>
      <c r="D80" s="191" t="s">
        <v>404</v>
      </c>
      <c r="E80" s="189" t="s">
        <v>438</v>
      </c>
      <c r="F80" s="188">
        <v>2311.0</v>
      </c>
      <c r="G80" s="192">
        <v>196.8</v>
      </c>
      <c r="H80" s="192">
        <f>IF(Vuelos!$F80&lt;3000,Vuelos!$G80,Vuelos!$G80*2)</f>
        <v>196.8</v>
      </c>
      <c r="I80" s="44"/>
      <c r="J80" s="187" t="s">
        <v>439</v>
      </c>
      <c r="K80" s="44"/>
      <c r="L80" s="44"/>
      <c r="M80" s="44"/>
      <c r="N80" s="44"/>
      <c r="O80" s="44"/>
      <c r="P80" s="44"/>
      <c r="Q80" s="44"/>
      <c r="R80" s="44"/>
      <c r="S80" s="44"/>
      <c r="T80" s="44"/>
      <c r="U80" s="44"/>
      <c r="V80" s="44"/>
      <c r="W80" s="44"/>
      <c r="X80" s="44"/>
      <c r="Y80" s="44"/>
      <c r="Z80" s="44"/>
    </row>
    <row r="81" ht="15.75" customHeight="1">
      <c r="A81" s="188" t="s">
        <v>291</v>
      </c>
      <c r="B81" s="189" t="s">
        <v>395</v>
      </c>
      <c r="C81" s="190" t="str">
        <f>CONCATENATE(Vuelos!$A81,Vuelos!$B81)</f>
        <v>AtlantaCartagena</v>
      </c>
      <c r="D81" s="191" t="s">
        <v>404</v>
      </c>
      <c r="E81" s="189" t="s">
        <v>440</v>
      </c>
      <c r="F81" s="188">
        <v>2725.3</v>
      </c>
      <c r="G81" s="192">
        <v>165.6</v>
      </c>
      <c r="H81" s="192">
        <f>IF(Vuelos!$F81&lt;3000,Vuelos!$G81,Vuelos!$G81*2)</f>
        <v>165.6</v>
      </c>
      <c r="I81" s="44"/>
      <c r="J81" s="187" t="s">
        <v>441</v>
      </c>
      <c r="K81" s="44"/>
      <c r="L81" s="44"/>
      <c r="M81" s="44"/>
      <c r="N81" s="44"/>
      <c r="O81" s="44"/>
      <c r="P81" s="44"/>
      <c r="Q81" s="44"/>
      <c r="R81" s="44"/>
      <c r="S81" s="44"/>
      <c r="T81" s="44"/>
      <c r="U81" s="44"/>
      <c r="V81" s="44"/>
      <c r="W81" s="44"/>
      <c r="X81" s="44"/>
      <c r="Y81" s="44"/>
      <c r="Z81" s="44"/>
    </row>
    <row r="82" ht="15.75" customHeight="1">
      <c r="A82" s="188" t="s">
        <v>291</v>
      </c>
      <c r="B82" s="189" t="s">
        <v>442</v>
      </c>
      <c r="C82" s="190" t="str">
        <f>CONCATENATE(Vuelos!$A82,Vuelos!$B82)</f>
        <v>AtlantaLosAngeles</v>
      </c>
      <c r="D82" s="191" t="s">
        <v>404</v>
      </c>
      <c r="E82" s="189" t="s">
        <v>443</v>
      </c>
      <c r="F82" s="188">
        <v>3132.5</v>
      </c>
      <c r="G82" s="192">
        <v>231.0</v>
      </c>
      <c r="H82" s="192">
        <f>IF(Vuelos!$F82&lt;3000,Vuelos!$G82,Vuelos!$G82*2)</f>
        <v>462</v>
      </c>
      <c r="I82" s="44"/>
      <c r="J82" s="187" t="s">
        <v>444</v>
      </c>
      <c r="K82" s="44"/>
      <c r="L82" s="44"/>
      <c r="M82" s="44"/>
      <c r="N82" s="44"/>
      <c r="O82" s="44"/>
      <c r="P82" s="44"/>
      <c r="Q82" s="44"/>
      <c r="R82" s="44"/>
      <c r="S82" s="44"/>
      <c r="T82" s="44"/>
      <c r="U82" s="44"/>
      <c r="V82" s="44"/>
      <c r="W82" s="44"/>
      <c r="X82" s="44"/>
      <c r="Y82" s="44"/>
      <c r="Z82" s="44"/>
    </row>
    <row r="83" ht="15.75" customHeight="1">
      <c r="A83" s="188" t="s">
        <v>291</v>
      </c>
      <c r="B83" s="189" t="s">
        <v>81</v>
      </c>
      <c r="C83" s="190" t="str">
        <f>CONCATENATE(Vuelos!$A83,Vuelos!$B83)</f>
        <v>AtlantaMedellin</v>
      </c>
      <c r="D83" s="191" t="s">
        <v>404</v>
      </c>
      <c r="E83" s="189" t="s">
        <v>386</v>
      </c>
      <c r="F83" s="188">
        <v>3180.7</v>
      </c>
      <c r="G83" s="192">
        <v>412.1</v>
      </c>
      <c r="H83" s="192">
        <f>IF(Vuelos!$F83&lt;3000,Vuelos!$G83,Vuelos!$G83*2)</f>
        <v>824.2</v>
      </c>
      <c r="I83" s="44"/>
      <c r="J83" s="187" t="s">
        <v>445</v>
      </c>
      <c r="K83" s="44"/>
      <c r="L83" s="44"/>
      <c r="M83" s="44"/>
      <c r="N83" s="44"/>
      <c r="O83" s="44"/>
      <c r="P83" s="44"/>
      <c r="Q83" s="44"/>
      <c r="R83" s="44"/>
      <c r="S83" s="44"/>
      <c r="T83" s="44"/>
      <c r="U83" s="44"/>
      <c r="V83" s="44"/>
      <c r="W83" s="44"/>
      <c r="X83" s="44"/>
      <c r="Y83" s="44"/>
      <c r="Z83" s="44"/>
    </row>
    <row r="84" ht="15.75" customHeight="1">
      <c r="A84" s="188" t="s">
        <v>291</v>
      </c>
      <c r="B84" s="189" t="s">
        <v>73</v>
      </c>
      <c r="C84" s="190" t="str">
        <f>CONCATENATE(Vuelos!$A84,Vuelos!$B84)</f>
        <v>AtlantaBogota</v>
      </c>
      <c r="D84" s="191" t="s">
        <v>404</v>
      </c>
      <c r="E84" s="189" t="s">
        <v>357</v>
      </c>
      <c r="F84" s="188">
        <v>3376.0</v>
      </c>
      <c r="G84" s="192">
        <v>358.5</v>
      </c>
      <c r="H84" s="192">
        <f>IF(Vuelos!$F84&lt;3000,Vuelos!$G84,Vuelos!$G84*2)</f>
        <v>717</v>
      </c>
      <c r="I84" s="44"/>
      <c r="J84" s="187" t="s">
        <v>275</v>
      </c>
      <c r="K84" s="44"/>
      <c r="L84" s="44"/>
      <c r="M84" s="44"/>
      <c r="N84" s="44"/>
      <c r="O84" s="44"/>
      <c r="P84" s="44"/>
      <c r="Q84" s="44"/>
      <c r="R84" s="44"/>
      <c r="S84" s="44"/>
      <c r="T84" s="44"/>
      <c r="U84" s="44"/>
      <c r="V84" s="44"/>
      <c r="W84" s="44"/>
      <c r="X84" s="44"/>
      <c r="Y84" s="44"/>
      <c r="Z84" s="44"/>
    </row>
    <row r="85" ht="15.75" customHeight="1">
      <c r="A85" s="188" t="s">
        <v>291</v>
      </c>
      <c r="B85" s="189" t="s">
        <v>446</v>
      </c>
      <c r="C85" s="190" t="str">
        <f>CONCATENATE(Vuelos!$A85,Vuelos!$B85)</f>
        <v>AtlantaSanJose,USA</v>
      </c>
      <c r="D85" s="191" t="s">
        <v>404</v>
      </c>
      <c r="E85" s="189" t="s">
        <v>447</v>
      </c>
      <c r="F85" s="188">
        <v>3405.1</v>
      </c>
      <c r="G85" s="192">
        <v>179.3</v>
      </c>
      <c r="H85" s="192">
        <f>IF(Vuelos!$F85&lt;3000,Vuelos!$G85,Vuelos!$G85*2)</f>
        <v>358.6</v>
      </c>
      <c r="I85" s="44"/>
      <c r="J85" s="187" t="s">
        <v>448</v>
      </c>
      <c r="K85" s="44"/>
      <c r="L85" s="44"/>
      <c r="M85" s="44"/>
      <c r="N85" s="44"/>
      <c r="O85" s="44"/>
      <c r="P85" s="44"/>
      <c r="Q85" s="44"/>
      <c r="R85" s="44"/>
      <c r="S85" s="44"/>
      <c r="T85" s="44"/>
      <c r="U85" s="44"/>
      <c r="V85" s="44"/>
      <c r="W85" s="44"/>
      <c r="X85" s="44"/>
      <c r="Y85" s="44"/>
      <c r="Z85" s="44"/>
    </row>
    <row r="86" ht="15.75" customHeight="1">
      <c r="A86" s="188" t="s">
        <v>291</v>
      </c>
      <c r="B86" s="189" t="s">
        <v>372</v>
      </c>
      <c r="C86" s="190" t="str">
        <f>CONCATENATE(Vuelos!$A86,Vuelos!$B86)</f>
        <v>AtlantaSeattle</v>
      </c>
      <c r="D86" s="191" t="s">
        <v>404</v>
      </c>
      <c r="E86" s="189" t="s">
        <v>374</v>
      </c>
      <c r="F86" s="188">
        <v>3511.3</v>
      </c>
      <c r="G86" s="192">
        <v>250.9</v>
      </c>
      <c r="H86" s="192">
        <f>IF(Vuelos!$F86&lt;3000,Vuelos!$G86,Vuelos!$G86*2)</f>
        <v>501.8</v>
      </c>
      <c r="I86" s="44"/>
      <c r="J86" s="197" t="s">
        <v>301</v>
      </c>
      <c r="K86" s="44"/>
      <c r="L86" s="44"/>
      <c r="M86" s="44"/>
      <c r="N86" s="44"/>
      <c r="O86" s="44"/>
      <c r="P86" s="44"/>
      <c r="Q86" s="44"/>
      <c r="R86" s="44"/>
      <c r="S86" s="44"/>
      <c r="T86" s="44"/>
      <c r="U86" s="44"/>
      <c r="V86" s="44"/>
      <c r="W86" s="44"/>
      <c r="X86" s="44"/>
      <c r="Y86" s="44"/>
      <c r="Z86" s="44"/>
    </row>
    <row r="87" ht="15.75" customHeight="1">
      <c r="A87" s="188" t="s">
        <v>291</v>
      </c>
      <c r="B87" s="189" t="s">
        <v>281</v>
      </c>
      <c r="C87" s="190" t="str">
        <f>CONCATENATE(Vuelos!$A87,Vuelos!$B87)</f>
        <v>AtlantaLondres</v>
      </c>
      <c r="D87" s="191" t="s">
        <v>404</v>
      </c>
      <c r="E87" s="189" t="s">
        <v>284</v>
      </c>
      <c r="F87" s="188">
        <v>6776.1</v>
      </c>
      <c r="G87" s="192">
        <v>390.5</v>
      </c>
      <c r="H87" s="192">
        <f>IF(Vuelos!$F87&lt;3000,Vuelos!$G87,Vuelos!$G87*2)</f>
        <v>781</v>
      </c>
      <c r="I87" s="44"/>
      <c r="J87" s="197" t="s">
        <v>449</v>
      </c>
      <c r="K87" s="44"/>
      <c r="L87" s="44"/>
      <c r="M87" s="44"/>
      <c r="N87" s="44"/>
      <c r="O87" s="44"/>
      <c r="P87" s="44"/>
      <c r="Q87" s="44"/>
      <c r="R87" s="44"/>
      <c r="S87" s="44"/>
      <c r="T87" s="44"/>
      <c r="U87" s="44"/>
      <c r="V87" s="44"/>
      <c r="W87" s="44"/>
      <c r="X87" s="44"/>
      <c r="Y87" s="44"/>
      <c r="Z87" s="44"/>
    </row>
    <row r="88" ht="15.75" customHeight="1">
      <c r="A88" s="188" t="s">
        <v>291</v>
      </c>
      <c r="B88" s="189" t="s">
        <v>247</v>
      </c>
      <c r="C88" s="190" t="str">
        <f>CONCATENATE(Vuelos!$A88,Vuelos!$B88)</f>
        <v>AtlantaMadrid</v>
      </c>
      <c r="D88" s="191" t="s">
        <v>404</v>
      </c>
      <c r="E88" s="189" t="s">
        <v>249</v>
      </c>
      <c r="F88" s="188">
        <v>6976.2</v>
      </c>
      <c r="G88" s="192">
        <v>373.8</v>
      </c>
      <c r="H88" s="192">
        <f>IF(Vuelos!$F88&lt;3000,Vuelos!$G88,Vuelos!$G88*2)</f>
        <v>747.6</v>
      </c>
      <c r="I88" s="44"/>
      <c r="J88" s="187" t="s">
        <v>450</v>
      </c>
      <c r="K88" s="44"/>
      <c r="L88" s="44"/>
      <c r="M88" s="44"/>
      <c r="N88" s="44"/>
      <c r="O88" s="44"/>
      <c r="P88" s="44"/>
      <c r="Q88" s="44"/>
      <c r="R88" s="44"/>
      <c r="S88" s="44"/>
      <c r="T88" s="44"/>
      <c r="U88" s="44"/>
      <c r="V88" s="44"/>
      <c r="W88" s="44"/>
      <c r="X88" s="44"/>
      <c r="Y88" s="44"/>
      <c r="Z88" s="44"/>
    </row>
    <row r="89" ht="15.75" customHeight="1">
      <c r="A89" s="188" t="s">
        <v>291</v>
      </c>
      <c r="B89" s="189" t="s">
        <v>289</v>
      </c>
      <c r="C89" s="190" t="str">
        <f>CONCATENATE(Vuelos!$A89,Vuelos!$B89)</f>
        <v>AtlantaParis</v>
      </c>
      <c r="D89" s="191" t="s">
        <v>404</v>
      </c>
      <c r="E89" s="189" t="s">
        <v>290</v>
      </c>
      <c r="F89" s="188">
        <v>7072.1</v>
      </c>
      <c r="G89" s="192">
        <v>378.7</v>
      </c>
      <c r="H89" s="192">
        <f>IF(Vuelos!$F89&lt;3000,Vuelos!$G89,Vuelos!$G89*2)</f>
        <v>757.4</v>
      </c>
      <c r="I89" s="44"/>
      <c r="J89" s="197" t="s">
        <v>451</v>
      </c>
      <c r="K89" s="44"/>
      <c r="L89" s="44"/>
      <c r="M89" s="44"/>
      <c r="N89" s="44"/>
      <c r="O89" s="44"/>
      <c r="P89" s="44"/>
      <c r="Q89" s="44"/>
      <c r="R89" s="44"/>
      <c r="S89" s="44"/>
      <c r="T89" s="44"/>
      <c r="U89" s="44"/>
      <c r="V89" s="44"/>
      <c r="W89" s="44"/>
      <c r="X89" s="44"/>
      <c r="Y89" s="44"/>
      <c r="Z89" s="44"/>
    </row>
    <row r="90" ht="15.75" customHeight="1">
      <c r="A90" s="188" t="s">
        <v>291</v>
      </c>
      <c r="B90" s="189" t="s">
        <v>452</v>
      </c>
      <c r="C90" s="190" t="str">
        <f>CONCATENATE(Vuelos!$A90,Vuelos!$B90)</f>
        <v>AtlantaTokyo</v>
      </c>
      <c r="D90" s="191" t="s">
        <v>404</v>
      </c>
      <c r="E90" s="189" t="s">
        <v>453</v>
      </c>
      <c r="F90" s="188">
        <v>11024.7</v>
      </c>
      <c r="G90" s="192">
        <v>546.3</v>
      </c>
      <c r="H90" s="192">
        <f>IF(Vuelos!$F90&lt;3000,Vuelos!$G90,Vuelos!$G90*2)</f>
        <v>1092.6</v>
      </c>
      <c r="I90" s="44"/>
      <c r="J90" s="187" t="s">
        <v>454</v>
      </c>
      <c r="K90" s="44"/>
      <c r="L90" s="44"/>
      <c r="M90" s="44"/>
      <c r="N90" s="44"/>
      <c r="O90" s="44"/>
      <c r="P90" s="44"/>
      <c r="Q90" s="44"/>
      <c r="R90" s="44"/>
      <c r="S90" s="44"/>
      <c r="T90" s="44"/>
      <c r="U90" s="44"/>
      <c r="V90" s="44"/>
      <c r="W90" s="44"/>
      <c r="X90" s="44"/>
      <c r="Y90" s="44"/>
      <c r="Z90" s="44"/>
    </row>
    <row r="91" ht="15.75" customHeight="1">
      <c r="A91" s="188" t="s">
        <v>294</v>
      </c>
      <c r="B91" s="189" t="s">
        <v>401</v>
      </c>
      <c r="C91" s="190" t="str">
        <f>CONCATENATE(Vuelos!$A91,Vuelos!$B91)</f>
        <v>AttanoogaCharlotte</v>
      </c>
      <c r="D91" s="191" t="s">
        <v>455</v>
      </c>
      <c r="E91" s="189" t="s">
        <v>402</v>
      </c>
      <c r="F91" s="188">
        <v>388.8</v>
      </c>
      <c r="G91" s="192">
        <v>62.4</v>
      </c>
      <c r="H91" s="192">
        <f>IF(Vuelos!$F91&lt;3000,Vuelos!$G91,Vuelos!$G91*2)</f>
        <v>62.4</v>
      </c>
      <c r="I91" s="44"/>
      <c r="J91" s="197" t="s">
        <v>343</v>
      </c>
      <c r="K91" s="44"/>
      <c r="L91" s="44"/>
      <c r="M91" s="44"/>
      <c r="N91" s="44"/>
      <c r="O91" s="44"/>
      <c r="P91" s="44"/>
      <c r="Q91" s="44"/>
      <c r="R91" s="44"/>
      <c r="S91" s="44"/>
      <c r="T91" s="44"/>
      <c r="U91" s="44"/>
      <c r="V91" s="44"/>
      <c r="W91" s="44"/>
      <c r="X91" s="44"/>
      <c r="Y91" s="44"/>
      <c r="Z91" s="44"/>
    </row>
    <row r="92" ht="15.75" customHeight="1">
      <c r="A92" s="188" t="s">
        <v>297</v>
      </c>
      <c r="B92" s="189" t="s">
        <v>412</v>
      </c>
      <c r="C92" s="190" t="str">
        <f>CONCATENATE(Vuelos!$A92,Vuelos!$B92)</f>
        <v>AucklandCopenhagen</v>
      </c>
      <c r="D92" s="191" t="s">
        <v>456</v>
      </c>
      <c r="E92" s="189" t="s">
        <v>457</v>
      </c>
      <c r="F92" s="188">
        <v>744.8</v>
      </c>
      <c r="G92" s="192">
        <v>74.5</v>
      </c>
      <c r="H92" s="192">
        <f>IF(Vuelos!$F92&lt;3000,Vuelos!$G92,Vuelos!$G92*2)</f>
        <v>74.5</v>
      </c>
      <c r="I92" s="44"/>
      <c r="J92" s="187" t="s">
        <v>458</v>
      </c>
      <c r="K92" s="44"/>
      <c r="L92" s="44"/>
      <c r="M92" s="44"/>
      <c r="N92" s="44"/>
      <c r="O92" s="44"/>
      <c r="P92" s="44"/>
      <c r="Q92" s="44"/>
      <c r="R92" s="44"/>
      <c r="S92" s="44"/>
      <c r="T92" s="44"/>
      <c r="U92" s="44"/>
      <c r="V92" s="44"/>
      <c r="W92" s="44"/>
      <c r="X92" s="44"/>
      <c r="Y92" s="44"/>
      <c r="Z92" s="44"/>
    </row>
    <row r="93" ht="15.75" customHeight="1">
      <c r="A93" s="188" t="s">
        <v>297</v>
      </c>
      <c r="B93" s="189" t="s">
        <v>459</v>
      </c>
      <c r="C93" s="190" t="str">
        <f>CONCATENATE(Vuelos!$A93,Vuelos!$B93)</f>
        <v>AucklandMelbourne</v>
      </c>
      <c r="D93" s="191" t="s">
        <v>456</v>
      </c>
      <c r="E93" s="189" t="s">
        <v>460</v>
      </c>
      <c r="F93" s="188">
        <v>2643.5</v>
      </c>
      <c r="G93" s="192">
        <v>177.9</v>
      </c>
      <c r="H93" s="192">
        <f>IF(Vuelos!$F93&lt;3000,Vuelos!$G93,Vuelos!$G93*2)</f>
        <v>177.9</v>
      </c>
      <c r="I93" s="44"/>
      <c r="J93" s="187" t="s">
        <v>461</v>
      </c>
      <c r="K93" s="44"/>
      <c r="L93" s="44"/>
      <c r="M93" s="44"/>
      <c r="N93" s="44"/>
      <c r="O93" s="44"/>
      <c r="P93" s="44"/>
      <c r="Q93" s="44"/>
      <c r="R93" s="44"/>
      <c r="S93" s="44"/>
      <c r="T93" s="44"/>
      <c r="U93" s="44"/>
      <c r="V93" s="44"/>
      <c r="W93" s="44"/>
      <c r="X93" s="44"/>
      <c r="Y93" s="44"/>
      <c r="Z93" s="44"/>
    </row>
    <row r="94" ht="15.75" customHeight="1">
      <c r="A94" s="188" t="s">
        <v>300</v>
      </c>
      <c r="B94" s="189" t="s">
        <v>462</v>
      </c>
      <c r="C94" s="190" t="str">
        <f>CONCATENATE(Vuelos!$A94,Vuelos!$B94)</f>
        <v>AustinOrlando</v>
      </c>
      <c r="D94" s="191" t="s">
        <v>463</v>
      </c>
      <c r="E94" s="189" t="s">
        <v>464</v>
      </c>
      <c r="F94" s="188">
        <v>1600.0</v>
      </c>
      <c r="G94" s="192">
        <v>147.3</v>
      </c>
      <c r="H94" s="192">
        <f>IF(Vuelos!$F94&lt;3000,Vuelos!$G94,Vuelos!$G94*2)</f>
        <v>147.3</v>
      </c>
      <c r="I94" s="44"/>
      <c r="J94" s="187" t="s">
        <v>465</v>
      </c>
      <c r="K94" s="44"/>
      <c r="L94" s="44"/>
      <c r="M94" s="44"/>
      <c r="N94" s="44"/>
      <c r="O94" s="44"/>
      <c r="P94" s="44"/>
      <c r="Q94" s="44"/>
      <c r="R94" s="44"/>
      <c r="S94" s="44"/>
      <c r="T94" s="44"/>
      <c r="U94" s="44"/>
      <c r="V94" s="44"/>
      <c r="W94" s="44"/>
      <c r="X94" s="44"/>
      <c r="Y94" s="44"/>
      <c r="Z94" s="44"/>
    </row>
    <row r="95" ht="15.75" customHeight="1">
      <c r="A95" s="188" t="s">
        <v>303</v>
      </c>
      <c r="B95" s="188" t="s">
        <v>466</v>
      </c>
      <c r="C95" s="191" t="str">
        <f>CONCATENATE(Vuelos!$A95,Vuelos!$B95)</f>
        <v>BahiaSolanoQuibdo</v>
      </c>
      <c r="D95" s="191" t="s">
        <v>467</v>
      </c>
      <c r="E95" s="188" t="s">
        <v>468</v>
      </c>
      <c r="F95" s="188">
        <v>100.0</v>
      </c>
      <c r="G95" s="192">
        <v>26.3</v>
      </c>
      <c r="H95" s="192">
        <f>IF(Vuelos!$F95&lt;3000,Vuelos!$G95,Vuelos!$G95*2)</f>
        <v>26.3</v>
      </c>
      <c r="I95" s="44"/>
      <c r="J95" s="187" t="s">
        <v>469</v>
      </c>
      <c r="K95" s="44"/>
      <c r="L95" s="44"/>
      <c r="M95" s="44"/>
      <c r="N95" s="44"/>
      <c r="O95" s="44"/>
      <c r="P95" s="44"/>
      <c r="Q95" s="44"/>
      <c r="R95" s="44"/>
      <c r="S95" s="44"/>
      <c r="T95" s="44"/>
      <c r="U95" s="44"/>
      <c r="V95" s="44"/>
      <c r="W95" s="44"/>
      <c r="X95" s="44"/>
      <c r="Y95" s="44"/>
      <c r="Z95" s="44"/>
    </row>
    <row r="96" ht="15.75" customHeight="1">
      <c r="A96" s="188" t="s">
        <v>303</v>
      </c>
      <c r="B96" s="188" t="s">
        <v>81</v>
      </c>
      <c r="C96" s="191" t="str">
        <f>CONCATENATE(Vuelos!$A96,Vuelos!$B96)</f>
        <v>BahiaSolanoMedellin</v>
      </c>
      <c r="D96" s="191" t="s">
        <v>467</v>
      </c>
      <c r="E96" s="188" t="s">
        <v>470</v>
      </c>
      <c r="F96" s="188">
        <v>198.0</v>
      </c>
      <c r="G96" s="192">
        <v>32.5</v>
      </c>
      <c r="H96" s="192">
        <f>IF(Vuelos!$F96&lt;3000,Vuelos!$G96,Vuelos!$G96*2)</f>
        <v>32.5</v>
      </c>
      <c r="I96" s="44"/>
      <c r="J96" s="187" t="s">
        <v>269</v>
      </c>
      <c r="K96" s="44"/>
      <c r="L96" s="44"/>
      <c r="M96" s="44"/>
      <c r="N96" s="44"/>
      <c r="O96" s="44"/>
      <c r="P96" s="44"/>
      <c r="Q96" s="44"/>
      <c r="R96" s="44"/>
      <c r="S96" s="44"/>
      <c r="T96" s="44"/>
      <c r="U96" s="44"/>
      <c r="V96" s="44"/>
      <c r="W96" s="44"/>
      <c r="X96" s="44"/>
      <c r="Y96" s="44"/>
      <c r="Z96" s="44"/>
    </row>
    <row r="97" ht="15.75" customHeight="1">
      <c r="A97" s="188" t="s">
        <v>306</v>
      </c>
      <c r="B97" s="189" t="s">
        <v>450</v>
      </c>
      <c r="C97" s="190" t="str">
        <f>CONCATENATE(Vuelos!$A97,Vuelos!$B97)</f>
        <v>BahrainElCairo</v>
      </c>
      <c r="D97" s="191" t="s">
        <v>471</v>
      </c>
      <c r="E97" s="189" t="s">
        <v>472</v>
      </c>
      <c r="F97" s="188">
        <v>1932.9</v>
      </c>
      <c r="G97" s="192">
        <v>169.8</v>
      </c>
      <c r="H97" s="192">
        <f>IF(Vuelos!$F97&lt;3000,Vuelos!$G97,Vuelos!$G97*2)</f>
        <v>169.8</v>
      </c>
      <c r="I97" s="44"/>
      <c r="J97" s="187" t="s">
        <v>473</v>
      </c>
      <c r="K97" s="44"/>
      <c r="L97" s="44"/>
      <c r="M97" s="44"/>
      <c r="N97" s="44"/>
      <c r="O97" s="44"/>
      <c r="P97" s="44"/>
      <c r="Q97" s="44"/>
      <c r="R97" s="44"/>
      <c r="S97" s="44"/>
      <c r="T97" s="44"/>
      <c r="U97" s="44"/>
      <c r="V97" s="44"/>
      <c r="W97" s="44"/>
      <c r="X97" s="44"/>
      <c r="Y97" s="44"/>
      <c r="Z97" s="44"/>
    </row>
    <row r="98" ht="15.75" customHeight="1">
      <c r="A98" s="188" t="s">
        <v>309</v>
      </c>
      <c r="B98" s="189" t="s">
        <v>474</v>
      </c>
      <c r="C98" s="189" t="str">
        <f>CONCATENATE(Vuelos!$A98,Vuelos!$B98)</f>
        <v>BalmacedaPuertoMontt</v>
      </c>
      <c r="D98" s="188" t="s">
        <v>475</v>
      </c>
      <c r="E98" s="190" t="s">
        <v>476</v>
      </c>
      <c r="F98" s="188">
        <v>510.1</v>
      </c>
      <c r="G98" s="192">
        <v>67.8</v>
      </c>
      <c r="H98" s="192">
        <f>IF(Vuelos!$F98&lt;3000,Vuelos!$G98,Vuelos!$G98*2)</f>
        <v>67.8</v>
      </c>
      <c r="I98" s="44"/>
      <c r="J98" s="197" t="s">
        <v>477</v>
      </c>
      <c r="K98" s="44"/>
      <c r="L98" s="44"/>
      <c r="M98" s="44"/>
      <c r="N98" s="44"/>
      <c r="O98" s="44"/>
      <c r="P98" s="44"/>
      <c r="Q98" s="44"/>
      <c r="R98" s="44"/>
      <c r="S98" s="44"/>
      <c r="T98" s="44"/>
      <c r="U98" s="44"/>
      <c r="V98" s="44"/>
      <c r="W98" s="44"/>
      <c r="X98" s="44"/>
      <c r="Y98" s="44"/>
      <c r="Z98" s="44"/>
    </row>
    <row r="99" ht="15.75" customHeight="1">
      <c r="A99" s="188" t="s">
        <v>312</v>
      </c>
      <c r="B99" s="189" t="s">
        <v>462</v>
      </c>
      <c r="C99" s="190" t="str">
        <f>CONCATENATE(Vuelos!$A99,Vuelos!$B99)</f>
        <v>BaltimoreOrlando</v>
      </c>
      <c r="D99" s="191" t="s">
        <v>478</v>
      </c>
      <c r="E99" s="189" t="s">
        <v>464</v>
      </c>
      <c r="F99" s="188">
        <v>1266.5</v>
      </c>
      <c r="G99" s="192">
        <v>122.2</v>
      </c>
      <c r="H99" s="192">
        <f>IF(Vuelos!$F99&lt;3000,Vuelos!$G99,Vuelos!$G99*2)</f>
        <v>122.2</v>
      </c>
      <c r="I99" s="44"/>
      <c r="J99" s="187" t="s">
        <v>479</v>
      </c>
      <c r="K99" s="44"/>
      <c r="L99" s="44"/>
      <c r="M99" s="44"/>
      <c r="N99" s="44"/>
      <c r="O99" s="44"/>
      <c r="P99" s="44"/>
      <c r="Q99" s="44"/>
      <c r="R99" s="44"/>
      <c r="S99" s="44"/>
      <c r="T99" s="44"/>
      <c r="U99" s="44"/>
      <c r="V99" s="44"/>
      <c r="W99" s="44"/>
      <c r="X99" s="44"/>
      <c r="Y99" s="44"/>
      <c r="Z99" s="44"/>
    </row>
    <row r="100" ht="15.75" customHeight="1">
      <c r="A100" s="188" t="s">
        <v>312</v>
      </c>
      <c r="B100" s="189" t="s">
        <v>469</v>
      </c>
      <c r="C100" s="190" t="str">
        <f>CONCATENATE(Vuelos!$A100,Vuelos!$B100)</f>
        <v>BaltimoreFortLauderdale</v>
      </c>
      <c r="D100" s="191" t="s">
        <v>478</v>
      </c>
      <c r="E100" s="189" t="s">
        <v>480</v>
      </c>
      <c r="F100" s="188">
        <v>1489.1</v>
      </c>
      <c r="G100" s="192">
        <v>137.0</v>
      </c>
      <c r="H100" s="192">
        <f>IF(Vuelos!$F100&lt;3000,Vuelos!$G100,Vuelos!$G100*2)</f>
        <v>137</v>
      </c>
      <c r="I100" s="44"/>
      <c r="J100" s="187" t="s">
        <v>481</v>
      </c>
      <c r="K100" s="44"/>
      <c r="L100" s="44"/>
      <c r="M100" s="44"/>
      <c r="N100" s="44"/>
      <c r="O100" s="44"/>
      <c r="P100" s="44"/>
      <c r="Q100" s="44"/>
      <c r="R100" s="44"/>
      <c r="S100" s="44"/>
      <c r="T100" s="44"/>
      <c r="U100" s="44"/>
      <c r="V100" s="44"/>
      <c r="W100" s="44"/>
      <c r="X100" s="44"/>
      <c r="Y100" s="44"/>
      <c r="Z100" s="44"/>
    </row>
    <row r="101" ht="15.75" customHeight="1">
      <c r="A101" s="188" t="s">
        <v>315</v>
      </c>
      <c r="B101" s="189" t="s">
        <v>361</v>
      </c>
      <c r="C101" s="190" t="str">
        <f>CONCATENATE(Vuelos!$A101,Vuelos!$B101)</f>
        <v>BangkokHongKong</v>
      </c>
      <c r="D101" s="191" t="s">
        <v>482</v>
      </c>
      <c r="E101" s="189" t="s">
        <v>362</v>
      </c>
      <c r="F101" s="188">
        <v>1688.5</v>
      </c>
      <c r="G101" s="192">
        <v>129.8</v>
      </c>
      <c r="H101" s="192">
        <f>IF(Vuelos!$F101&lt;3000,Vuelos!$G101,Vuelos!$G101*2)</f>
        <v>129.8</v>
      </c>
      <c r="I101" s="44"/>
      <c r="J101" s="187" t="s">
        <v>483</v>
      </c>
      <c r="K101" s="44"/>
      <c r="L101" s="44"/>
      <c r="M101" s="44"/>
      <c r="N101" s="44"/>
      <c r="O101" s="44"/>
      <c r="P101" s="44"/>
      <c r="Q101" s="44"/>
      <c r="R101" s="44"/>
      <c r="S101" s="44"/>
      <c r="T101" s="44"/>
      <c r="U101" s="44"/>
      <c r="V101" s="44"/>
      <c r="W101" s="44"/>
      <c r="X101" s="44"/>
      <c r="Y101" s="44"/>
      <c r="Z101" s="44"/>
    </row>
    <row r="102" ht="15.75" customHeight="1">
      <c r="A102" s="188" t="s">
        <v>315</v>
      </c>
      <c r="B102" s="189" t="s">
        <v>484</v>
      </c>
      <c r="C102" s="190" t="str">
        <f>CONCATENATE(Vuelos!$A102,Vuelos!$B102)</f>
        <v>BangkokShenzhen</v>
      </c>
      <c r="D102" s="191" t="s">
        <v>482</v>
      </c>
      <c r="E102" s="189" t="s">
        <v>485</v>
      </c>
      <c r="F102" s="188">
        <v>1699.3</v>
      </c>
      <c r="G102" s="192">
        <v>140.4</v>
      </c>
      <c r="H102" s="192">
        <f>IF(Vuelos!$F102&lt;3000,Vuelos!$G102,Vuelos!$G102*2)</f>
        <v>140.4</v>
      </c>
      <c r="I102" s="44"/>
      <c r="J102" s="187" t="s">
        <v>486</v>
      </c>
      <c r="K102" s="44"/>
      <c r="L102" s="44"/>
      <c r="M102" s="44"/>
      <c r="N102" s="44"/>
      <c r="O102" s="44"/>
      <c r="P102" s="44"/>
      <c r="Q102" s="44"/>
      <c r="R102" s="44"/>
      <c r="S102" s="44"/>
      <c r="T102" s="44"/>
      <c r="U102" s="44"/>
      <c r="V102" s="44"/>
      <c r="W102" s="44"/>
      <c r="X102" s="44"/>
      <c r="Y102" s="44"/>
      <c r="Z102" s="44"/>
    </row>
    <row r="103" ht="15.75" customHeight="1">
      <c r="A103" s="188" t="s">
        <v>318</v>
      </c>
      <c r="B103" s="188" t="s">
        <v>337</v>
      </c>
      <c r="C103" s="191" t="str">
        <f>CONCATENATE(Vuelos!$A103,Vuelos!$B103)</f>
        <v>BarcelonaBilbao</v>
      </c>
      <c r="D103" s="191" t="s">
        <v>325</v>
      </c>
      <c r="E103" s="188" t="s">
        <v>487</v>
      </c>
      <c r="F103" s="188">
        <v>465.0</v>
      </c>
      <c r="G103" s="192">
        <v>71.0</v>
      </c>
      <c r="H103" s="192">
        <f>IF(Vuelos!$F103&lt;3000,Vuelos!$G103,Vuelos!$G103*2)</f>
        <v>71</v>
      </c>
      <c r="I103" s="44"/>
      <c r="J103" s="197" t="s">
        <v>304</v>
      </c>
      <c r="K103" s="44"/>
      <c r="L103" s="44"/>
      <c r="M103" s="44"/>
      <c r="N103" s="44"/>
      <c r="O103" s="44"/>
      <c r="P103" s="44"/>
      <c r="Q103" s="44"/>
      <c r="R103" s="44"/>
      <c r="S103" s="44"/>
      <c r="T103" s="44"/>
      <c r="U103" s="44"/>
      <c r="V103" s="44"/>
      <c r="W103" s="44"/>
      <c r="X103" s="44"/>
      <c r="Y103" s="44"/>
      <c r="Z103" s="44"/>
    </row>
    <row r="104" ht="15.75" customHeight="1">
      <c r="A104" s="188" t="s">
        <v>318</v>
      </c>
      <c r="B104" s="189" t="s">
        <v>247</v>
      </c>
      <c r="C104" s="190" t="str">
        <f>CONCATENATE(Vuelos!$A104,Vuelos!$B104)</f>
        <v>BarcelonaMadrid</v>
      </c>
      <c r="D104" s="191" t="s">
        <v>325</v>
      </c>
      <c r="E104" s="189" t="s">
        <v>249</v>
      </c>
      <c r="F104" s="188">
        <v>483.9</v>
      </c>
      <c r="G104" s="192">
        <v>70.9</v>
      </c>
      <c r="H104" s="192">
        <f>IF(Vuelos!$F104&lt;3000,Vuelos!$G104,Vuelos!$G104*2)</f>
        <v>70.9</v>
      </c>
      <c r="I104" s="44"/>
      <c r="J104" s="187" t="s">
        <v>488</v>
      </c>
      <c r="K104" s="44"/>
      <c r="L104" s="44"/>
      <c r="M104" s="44"/>
      <c r="N104" s="44"/>
      <c r="O104" s="44"/>
      <c r="P104" s="44"/>
      <c r="Q104" s="44"/>
      <c r="R104" s="44"/>
      <c r="S104" s="44"/>
      <c r="T104" s="44"/>
      <c r="U104" s="44"/>
      <c r="V104" s="44"/>
      <c r="W104" s="44"/>
      <c r="X104" s="44"/>
      <c r="Y104" s="44"/>
      <c r="Z104" s="44"/>
    </row>
    <row r="105" ht="15.75" customHeight="1">
      <c r="A105" s="188" t="s">
        <v>318</v>
      </c>
      <c r="B105" s="189" t="s">
        <v>298</v>
      </c>
      <c r="C105" s="190" t="str">
        <f>CONCATENATE(Vuelos!$A105,Vuelos!$B105)</f>
        <v>BarcelonaMunich</v>
      </c>
      <c r="D105" s="191" t="s">
        <v>325</v>
      </c>
      <c r="E105" s="189" t="s">
        <v>299</v>
      </c>
      <c r="F105" s="188">
        <v>1095.8</v>
      </c>
      <c r="G105" s="192">
        <v>114.7</v>
      </c>
      <c r="H105" s="192">
        <f>IF(Vuelos!$F105&lt;3000,Vuelos!$G105,Vuelos!$G105*2)</f>
        <v>114.7</v>
      </c>
      <c r="I105" s="44"/>
      <c r="J105" s="187" t="s">
        <v>489</v>
      </c>
      <c r="K105" s="44"/>
      <c r="L105" s="44"/>
      <c r="M105" s="44"/>
      <c r="N105" s="44"/>
      <c r="O105" s="44"/>
      <c r="P105" s="44"/>
      <c r="Q105" s="44"/>
      <c r="R105" s="44"/>
      <c r="S105" s="44"/>
      <c r="T105" s="44"/>
      <c r="U105" s="44"/>
      <c r="V105" s="44"/>
      <c r="W105" s="44"/>
      <c r="X105" s="44"/>
      <c r="Y105" s="44"/>
      <c r="Z105" s="44"/>
    </row>
    <row r="106" ht="15.75" customHeight="1">
      <c r="A106" s="188" t="s">
        <v>318</v>
      </c>
      <c r="B106" s="189" t="s">
        <v>490</v>
      </c>
      <c r="C106" s="190" t="str">
        <f>CONCATENATE(Vuelos!$A106,Vuelos!$B106)</f>
        <v>BarcelonaMiami</v>
      </c>
      <c r="D106" s="191" t="s">
        <v>491</v>
      </c>
      <c r="E106" s="189" t="s">
        <v>492</v>
      </c>
      <c r="F106" s="188">
        <v>2392.1</v>
      </c>
      <c r="G106" s="192">
        <v>174.4</v>
      </c>
      <c r="H106" s="192">
        <f>IF(Vuelos!$F106&lt;3000,Vuelos!$G106,Vuelos!$G106*2)</f>
        <v>174.4</v>
      </c>
      <c r="I106" s="44"/>
      <c r="J106" s="187" t="s">
        <v>493</v>
      </c>
      <c r="K106" s="44"/>
      <c r="L106" s="44"/>
      <c r="M106" s="44"/>
      <c r="N106" s="44"/>
      <c r="O106" s="44"/>
      <c r="P106" s="44"/>
      <c r="Q106" s="44"/>
      <c r="R106" s="44"/>
      <c r="S106" s="44"/>
      <c r="T106" s="44"/>
      <c r="U106" s="44"/>
      <c r="V106" s="44"/>
      <c r="W106" s="44"/>
      <c r="X106" s="44"/>
      <c r="Y106" s="44"/>
      <c r="Z106" s="44"/>
    </row>
    <row r="107" ht="15.75" customHeight="1">
      <c r="A107" s="188" t="s">
        <v>318</v>
      </c>
      <c r="B107" s="189" t="s">
        <v>345</v>
      </c>
      <c r="C107" s="190" t="str">
        <f>CONCATENATE(Vuelos!$A107,Vuelos!$B107)</f>
        <v>BarcelonaNewYork</v>
      </c>
      <c r="D107" s="191" t="s">
        <v>325</v>
      </c>
      <c r="E107" s="189" t="s">
        <v>494</v>
      </c>
      <c r="F107" s="188">
        <v>6165.9</v>
      </c>
      <c r="G107" s="192">
        <v>348.7</v>
      </c>
      <c r="H107" s="192">
        <f>IF(Vuelos!$F107&lt;3000,Vuelos!$G107,Vuelos!$G107*2)</f>
        <v>697.4</v>
      </c>
      <c r="I107" s="44"/>
      <c r="J107" s="187" t="s">
        <v>495</v>
      </c>
      <c r="K107" s="44"/>
      <c r="L107" s="44"/>
      <c r="M107" s="44"/>
      <c r="N107" s="44"/>
      <c r="O107" s="44"/>
      <c r="P107" s="44"/>
      <c r="Q107" s="44"/>
      <c r="R107" s="44"/>
      <c r="S107" s="44"/>
      <c r="T107" s="44"/>
      <c r="U107" s="44"/>
      <c r="V107" s="44"/>
      <c r="W107" s="44"/>
      <c r="X107" s="44"/>
      <c r="Y107" s="44"/>
      <c r="Z107" s="44"/>
    </row>
    <row r="108" ht="15.75" customHeight="1">
      <c r="A108" s="188" t="s">
        <v>318</v>
      </c>
      <c r="B108" s="189" t="s">
        <v>490</v>
      </c>
      <c r="C108" s="190" t="str">
        <f>CONCATENATE(Vuelos!$A108,Vuelos!$B108)</f>
        <v>BarcelonaMiami</v>
      </c>
      <c r="D108" s="191" t="s">
        <v>325</v>
      </c>
      <c r="E108" s="189" t="s">
        <v>492</v>
      </c>
      <c r="F108" s="188">
        <v>7559.0</v>
      </c>
      <c r="G108" s="192">
        <v>442.6</v>
      </c>
      <c r="H108" s="192">
        <f>IF(Vuelos!$F108&lt;3000,Vuelos!$G108,Vuelos!$G108*2)</f>
        <v>885.2</v>
      </c>
      <c r="I108" s="44"/>
      <c r="J108" s="187" t="s">
        <v>496</v>
      </c>
      <c r="K108" s="44"/>
      <c r="L108" s="44"/>
      <c r="M108" s="44"/>
      <c r="N108" s="44"/>
      <c r="O108" s="44"/>
      <c r="P108" s="44"/>
      <c r="Q108" s="44"/>
      <c r="R108" s="44"/>
      <c r="S108" s="44"/>
      <c r="T108" s="44"/>
      <c r="U108" s="44"/>
      <c r="V108" s="44"/>
      <c r="W108" s="44"/>
      <c r="X108" s="44"/>
      <c r="Y108" s="44"/>
      <c r="Z108" s="44"/>
    </row>
    <row r="109" ht="15.75" customHeight="1">
      <c r="A109" s="188" t="s">
        <v>318</v>
      </c>
      <c r="B109" s="188" t="s">
        <v>73</v>
      </c>
      <c r="C109" s="191" t="str">
        <f>CONCATENATE(Vuelos!$A109,Vuelos!$B109)</f>
        <v>BarcelonaBogota</v>
      </c>
      <c r="D109" s="191" t="s">
        <v>325</v>
      </c>
      <c r="E109" s="188" t="s">
        <v>357</v>
      </c>
      <c r="F109" s="188">
        <v>8516.8</v>
      </c>
      <c r="G109" s="192">
        <v>400.7</v>
      </c>
      <c r="H109" s="192">
        <f>IF(Vuelos!$F109&lt;3000,Vuelos!$G109,Vuelos!$G109*2)</f>
        <v>801.4</v>
      </c>
      <c r="I109" s="44"/>
      <c r="J109" s="187" t="s">
        <v>497</v>
      </c>
      <c r="K109" s="44"/>
      <c r="L109" s="44"/>
      <c r="M109" s="44"/>
      <c r="N109" s="44"/>
      <c r="O109" s="44"/>
      <c r="P109" s="44"/>
      <c r="Q109" s="44"/>
      <c r="R109" s="44"/>
      <c r="S109" s="44"/>
      <c r="T109" s="44"/>
      <c r="U109" s="44"/>
      <c r="V109" s="44"/>
      <c r="W109" s="44"/>
      <c r="X109" s="44"/>
      <c r="Y109" s="44"/>
      <c r="Z109" s="44"/>
    </row>
    <row r="110" ht="15.75" customHeight="1">
      <c r="A110" s="188" t="s">
        <v>321</v>
      </c>
      <c r="B110" s="188" t="s">
        <v>73</v>
      </c>
      <c r="C110" s="191" t="str">
        <f>CONCATENATE(Vuelos!$A110,Vuelos!$B110)</f>
        <v>BarrancabermejaBogota</v>
      </c>
      <c r="D110" s="191" t="s">
        <v>498</v>
      </c>
      <c r="E110" s="188" t="s">
        <v>357</v>
      </c>
      <c r="F110" s="188">
        <v>259.0</v>
      </c>
      <c r="G110" s="192">
        <v>46.3</v>
      </c>
      <c r="H110" s="192">
        <f>IF(Vuelos!$F110&lt;3000,Vuelos!$G110,Vuelos!$G110*2)</f>
        <v>46.3</v>
      </c>
      <c r="I110" s="44"/>
      <c r="J110" s="187" t="s">
        <v>286</v>
      </c>
      <c r="K110" s="44"/>
      <c r="L110" s="44"/>
      <c r="M110" s="44"/>
      <c r="N110" s="44"/>
      <c r="O110" s="44"/>
      <c r="P110" s="44"/>
      <c r="Q110" s="44"/>
      <c r="R110" s="44"/>
      <c r="S110" s="44"/>
      <c r="T110" s="44"/>
      <c r="U110" s="44"/>
      <c r="V110" s="44"/>
      <c r="W110" s="44"/>
      <c r="X110" s="44"/>
      <c r="Y110" s="44"/>
      <c r="Z110" s="44"/>
    </row>
    <row r="111" ht="15.75" customHeight="1">
      <c r="A111" s="188" t="s">
        <v>324</v>
      </c>
      <c r="B111" s="188" t="s">
        <v>81</v>
      </c>
      <c r="C111" s="191" t="str">
        <f>CONCATENATE(Vuelos!$A111,Vuelos!$B111)</f>
        <v>BarranquillaMedellin</v>
      </c>
      <c r="D111" s="191" t="s">
        <v>499</v>
      </c>
      <c r="E111" s="188" t="s">
        <v>386</v>
      </c>
      <c r="F111" s="188">
        <v>529.0</v>
      </c>
      <c r="G111" s="192">
        <v>67.0</v>
      </c>
      <c r="H111" s="192">
        <f>IF(Vuelos!$F111&lt;3000,Vuelos!$G111,Vuelos!$G111*2)</f>
        <v>67</v>
      </c>
      <c r="I111" s="44"/>
      <c r="J111" s="187" t="s">
        <v>500</v>
      </c>
      <c r="K111" s="44"/>
      <c r="L111" s="44"/>
      <c r="M111" s="44"/>
      <c r="N111" s="44"/>
      <c r="O111" s="44"/>
      <c r="P111" s="44"/>
      <c r="Q111" s="44"/>
      <c r="R111" s="44"/>
      <c r="S111" s="44"/>
      <c r="T111" s="44"/>
      <c r="U111" s="44"/>
      <c r="V111" s="44"/>
      <c r="W111" s="44"/>
      <c r="X111" s="44"/>
      <c r="Y111" s="44"/>
      <c r="Z111" s="44"/>
    </row>
    <row r="112" ht="15.75" customHeight="1">
      <c r="A112" s="188" t="s">
        <v>324</v>
      </c>
      <c r="B112" s="189" t="s">
        <v>349</v>
      </c>
      <c r="C112" s="190" t="str">
        <f>CONCATENATE(Vuelos!$A112,Vuelos!$B112)</f>
        <v>BarranquillaCuracao</v>
      </c>
      <c r="D112" s="191" t="s">
        <v>499</v>
      </c>
      <c r="E112" s="189" t="s">
        <v>350</v>
      </c>
      <c r="F112" s="188">
        <v>651.0</v>
      </c>
      <c r="G112" s="192">
        <v>97.9</v>
      </c>
      <c r="H112" s="192">
        <f>IF(Vuelos!$F112&lt;3000,Vuelos!$G112,Vuelos!$G112*2)</f>
        <v>97.9</v>
      </c>
      <c r="I112" s="44"/>
      <c r="J112" s="187" t="s">
        <v>501</v>
      </c>
      <c r="K112" s="44"/>
      <c r="L112" s="44"/>
      <c r="M112" s="44"/>
      <c r="N112" s="44"/>
      <c r="O112" s="44"/>
      <c r="P112" s="44"/>
      <c r="Q112" s="44"/>
      <c r="R112" s="44"/>
      <c r="S112" s="44"/>
      <c r="T112" s="44"/>
      <c r="U112" s="44"/>
      <c r="V112" s="44"/>
      <c r="W112" s="44"/>
      <c r="X112" s="44"/>
      <c r="Y112" s="44"/>
      <c r="Z112" s="44"/>
    </row>
    <row r="113" ht="15.75" customHeight="1">
      <c r="A113" s="188" t="s">
        <v>324</v>
      </c>
      <c r="B113" s="188" t="s">
        <v>73</v>
      </c>
      <c r="C113" s="191" t="str">
        <f>CONCATENATE(Vuelos!$A113,Vuelos!$B113)</f>
        <v>BarranquillaBogota</v>
      </c>
      <c r="D113" s="191" t="s">
        <v>499</v>
      </c>
      <c r="E113" s="188" t="s">
        <v>357</v>
      </c>
      <c r="F113" s="188">
        <v>690.0</v>
      </c>
      <c r="G113" s="192">
        <v>82.5</v>
      </c>
      <c r="H113" s="192">
        <f>IF(Vuelos!$F113&lt;3000,Vuelos!$G113,Vuelos!$G113*2)</f>
        <v>82.5</v>
      </c>
      <c r="I113" s="44"/>
      <c r="J113" s="187" t="s">
        <v>502</v>
      </c>
      <c r="K113" s="44"/>
      <c r="L113" s="44"/>
      <c r="M113" s="44"/>
      <c r="N113" s="44"/>
      <c r="O113" s="44"/>
      <c r="P113" s="44"/>
      <c r="Q113" s="44"/>
      <c r="R113" s="44"/>
      <c r="S113" s="44"/>
      <c r="T113" s="44"/>
      <c r="U113" s="44"/>
      <c r="V113" s="44"/>
      <c r="W113" s="44"/>
      <c r="X113" s="44"/>
      <c r="Y113" s="44"/>
      <c r="Z113" s="44"/>
    </row>
    <row r="114" ht="15.75" customHeight="1">
      <c r="A114" s="188" t="s">
        <v>324</v>
      </c>
      <c r="B114" s="188" t="s">
        <v>503</v>
      </c>
      <c r="C114" s="191" t="str">
        <f>CONCATENATE(Vuelos!$A114,Vuelos!$B114)</f>
        <v>BarranquillaSanAndres</v>
      </c>
      <c r="D114" s="191" t="s">
        <v>499</v>
      </c>
      <c r="E114" s="188" t="s">
        <v>504</v>
      </c>
      <c r="F114" s="188">
        <v>777.0</v>
      </c>
      <c r="G114" s="192">
        <v>114.1</v>
      </c>
      <c r="H114" s="192">
        <f>IF(Vuelos!$F114&lt;3000,Vuelos!$G114,Vuelos!$G114*2)</f>
        <v>114.1</v>
      </c>
      <c r="I114" s="44"/>
      <c r="J114" s="187" t="s">
        <v>505</v>
      </c>
      <c r="K114" s="44"/>
      <c r="L114" s="44"/>
      <c r="M114" s="44"/>
      <c r="N114" s="44"/>
      <c r="O114" s="44"/>
      <c r="P114" s="44"/>
      <c r="Q114" s="44"/>
      <c r="R114" s="44"/>
      <c r="S114" s="44"/>
      <c r="T114" s="44"/>
      <c r="U114" s="44"/>
      <c r="V114" s="44"/>
      <c r="W114" s="44"/>
      <c r="X114" s="44"/>
      <c r="Y114" s="44"/>
      <c r="Z114" s="44"/>
    </row>
    <row r="115" ht="15.75" customHeight="1">
      <c r="A115" s="188" t="s">
        <v>324</v>
      </c>
      <c r="B115" s="189" t="s">
        <v>390</v>
      </c>
      <c r="C115" s="190" t="str">
        <f>CONCATENATE(Vuelos!$A115,Vuelos!$B115)</f>
        <v>BarranquillaCali</v>
      </c>
      <c r="D115" s="191" t="s">
        <v>499</v>
      </c>
      <c r="E115" s="189" t="s">
        <v>506</v>
      </c>
      <c r="F115" s="188">
        <v>831.4</v>
      </c>
      <c r="G115" s="192">
        <v>93.8</v>
      </c>
      <c r="H115" s="192">
        <f>IF(Vuelos!$F115&lt;3000,Vuelos!$G115,Vuelos!$G115*2)</f>
        <v>93.8</v>
      </c>
      <c r="I115" s="44"/>
      <c r="J115" s="187" t="s">
        <v>361</v>
      </c>
      <c r="K115" s="44"/>
      <c r="L115" s="44"/>
      <c r="M115" s="44"/>
      <c r="N115" s="44"/>
      <c r="O115" s="44"/>
      <c r="P115" s="44"/>
      <c r="Q115" s="44"/>
      <c r="R115" s="44"/>
      <c r="S115" s="44"/>
      <c r="T115" s="44"/>
      <c r="U115" s="44"/>
      <c r="V115" s="44"/>
      <c r="W115" s="44"/>
      <c r="X115" s="44"/>
      <c r="Y115" s="44"/>
      <c r="Z115" s="44"/>
    </row>
    <row r="116" ht="15.75" customHeight="1">
      <c r="A116" s="188" t="s">
        <v>324</v>
      </c>
      <c r="B116" s="189" t="s">
        <v>490</v>
      </c>
      <c r="C116" s="190" t="str">
        <f>CONCATENATE(Vuelos!$A116,Vuelos!$B116)</f>
        <v>BarranquillaMiami</v>
      </c>
      <c r="D116" s="191" t="s">
        <v>499</v>
      </c>
      <c r="E116" s="189" t="s">
        <v>492</v>
      </c>
      <c r="F116" s="188">
        <v>1748.7</v>
      </c>
      <c r="G116" s="192">
        <v>155.3</v>
      </c>
      <c r="H116" s="192">
        <f>IF(Vuelos!$F116&lt;3000,Vuelos!$G116,Vuelos!$G116*2)</f>
        <v>155.3</v>
      </c>
      <c r="I116" s="44"/>
      <c r="J116" s="187" t="s">
        <v>422</v>
      </c>
      <c r="K116" s="44"/>
      <c r="L116" s="44"/>
      <c r="M116" s="44"/>
      <c r="N116" s="44"/>
      <c r="O116" s="44"/>
      <c r="P116" s="44"/>
      <c r="Q116" s="44"/>
      <c r="R116" s="44"/>
      <c r="S116" s="44"/>
      <c r="T116" s="44"/>
      <c r="U116" s="44"/>
      <c r="V116" s="44"/>
      <c r="W116" s="44"/>
      <c r="X116" s="44"/>
      <c r="Y116" s="44"/>
      <c r="Z116" s="44"/>
    </row>
    <row r="117" ht="15.75" customHeight="1">
      <c r="A117" s="188" t="s">
        <v>292</v>
      </c>
      <c r="B117" s="189" t="s">
        <v>289</v>
      </c>
      <c r="C117" s="190" t="str">
        <f>CONCATENATE(Vuelos!$A117,Vuelos!$B117)</f>
        <v>BaselParis</v>
      </c>
      <c r="D117" s="191" t="s">
        <v>293</v>
      </c>
      <c r="E117" s="189" t="s">
        <v>290</v>
      </c>
      <c r="F117" s="188">
        <v>401.8</v>
      </c>
      <c r="G117" s="192">
        <v>93.5</v>
      </c>
      <c r="H117" s="192">
        <f>IF(Vuelos!$F117&lt;3000,Vuelos!$G117,Vuelos!$G117*2)</f>
        <v>93.5</v>
      </c>
      <c r="I117" s="44"/>
      <c r="J117" s="187" t="s">
        <v>507</v>
      </c>
      <c r="K117" s="44"/>
      <c r="L117" s="44"/>
      <c r="M117" s="44"/>
      <c r="N117" s="44"/>
      <c r="O117" s="44"/>
      <c r="P117" s="44"/>
      <c r="Q117" s="44"/>
      <c r="R117" s="44"/>
      <c r="S117" s="44"/>
      <c r="T117" s="44"/>
      <c r="U117" s="44"/>
      <c r="V117" s="44"/>
      <c r="W117" s="44"/>
      <c r="X117" s="44"/>
      <c r="Y117" s="44"/>
      <c r="Z117" s="44"/>
    </row>
    <row r="118" ht="15.75" customHeight="1">
      <c r="A118" s="188" t="s">
        <v>328</v>
      </c>
      <c r="B118" s="189" t="s">
        <v>429</v>
      </c>
      <c r="C118" s="190" t="str">
        <f>CONCATENATE(Vuelos!$A118,Vuelos!$B118)</f>
        <v>BeijingToronto</v>
      </c>
      <c r="D118" s="191" t="s">
        <v>508</v>
      </c>
      <c r="E118" s="189" t="s">
        <v>430</v>
      </c>
      <c r="F118" s="188">
        <v>10586.4</v>
      </c>
      <c r="G118" s="192">
        <v>389.6</v>
      </c>
      <c r="H118" s="192">
        <f>IF(Vuelos!$F118&lt;3000,Vuelos!$G118,Vuelos!$G118*2)</f>
        <v>779.2</v>
      </c>
      <c r="I118" s="44"/>
      <c r="J118" s="197" t="s">
        <v>509</v>
      </c>
      <c r="K118" s="44"/>
      <c r="L118" s="44"/>
      <c r="M118" s="44"/>
      <c r="N118" s="44"/>
      <c r="O118" s="44"/>
      <c r="P118" s="44"/>
      <c r="Q118" s="44"/>
      <c r="R118" s="44"/>
      <c r="S118" s="44"/>
      <c r="T118" s="44"/>
      <c r="U118" s="44"/>
      <c r="V118" s="44"/>
      <c r="W118" s="44"/>
      <c r="X118" s="44"/>
      <c r="Y118" s="44"/>
      <c r="Z118" s="44"/>
    </row>
    <row r="119" ht="15.75" customHeight="1">
      <c r="A119" s="188" t="s">
        <v>329</v>
      </c>
      <c r="B119" s="189" t="s">
        <v>289</v>
      </c>
      <c r="C119" s="190" t="str">
        <f>CONCATENATE(Vuelos!$A119,Vuelos!$B119)</f>
        <v>BeirutParis</v>
      </c>
      <c r="D119" s="191" t="s">
        <v>510</v>
      </c>
      <c r="E119" s="189" t="s">
        <v>290</v>
      </c>
      <c r="F119" s="188">
        <v>3191.9</v>
      </c>
      <c r="G119" s="192">
        <v>211.4</v>
      </c>
      <c r="H119" s="192">
        <f>IF(Vuelos!$F119&lt;3000,Vuelos!$G119,Vuelos!$G119*2)</f>
        <v>422.8</v>
      </c>
      <c r="I119" s="44"/>
      <c r="J119" s="187" t="s">
        <v>511</v>
      </c>
      <c r="K119" s="44"/>
      <c r="L119" s="44"/>
      <c r="M119" s="44"/>
      <c r="N119" s="44"/>
      <c r="O119" s="44"/>
      <c r="P119" s="44"/>
      <c r="Q119" s="44"/>
      <c r="R119" s="44"/>
      <c r="S119" s="44"/>
      <c r="T119" s="44"/>
      <c r="U119" s="44"/>
      <c r="V119" s="44"/>
      <c r="W119" s="44"/>
      <c r="X119" s="44"/>
      <c r="Y119" s="44"/>
      <c r="Z119" s="44"/>
    </row>
    <row r="120" ht="15.75" customHeight="1">
      <c r="A120" s="188" t="s">
        <v>332</v>
      </c>
      <c r="B120" s="189" t="s">
        <v>366</v>
      </c>
      <c r="C120" s="189" t="str">
        <f>CONCATENATE(Vuelos!$A120,Vuelos!$B120)</f>
        <v>Belem,BrasilSaoPaulo</v>
      </c>
      <c r="D120" s="188" t="s">
        <v>512</v>
      </c>
      <c r="E120" s="189" t="s">
        <v>367</v>
      </c>
      <c r="F120" s="188">
        <v>2449.5</v>
      </c>
      <c r="G120" s="192">
        <v>186.0</v>
      </c>
      <c r="H120" s="192">
        <f>IF(Vuelos!$F120&lt;3000,Vuelos!$G120,Vuelos!$G120*2)</f>
        <v>186</v>
      </c>
      <c r="I120" s="44"/>
      <c r="J120" s="187" t="s">
        <v>406</v>
      </c>
      <c r="K120" s="44"/>
      <c r="L120" s="44"/>
      <c r="M120" s="44"/>
      <c r="N120" s="44"/>
      <c r="O120" s="44"/>
      <c r="P120" s="44"/>
      <c r="Q120" s="44"/>
      <c r="R120" s="44"/>
      <c r="S120" s="44"/>
      <c r="T120" s="44"/>
      <c r="U120" s="44"/>
      <c r="V120" s="44"/>
      <c r="W120" s="44"/>
      <c r="X120" s="44"/>
      <c r="Y120" s="44"/>
      <c r="Z120" s="44"/>
    </row>
    <row r="121" ht="15.75" customHeight="1">
      <c r="A121" s="188" t="s">
        <v>295</v>
      </c>
      <c r="B121" s="189" t="s">
        <v>513</v>
      </c>
      <c r="C121" s="190" t="str">
        <f>CONCATENATE(Vuelos!$A121,Vuelos!$B121)</f>
        <v>BerlinZurich</v>
      </c>
      <c r="D121" s="191" t="s">
        <v>296</v>
      </c>
      <c r="E121" s="189" t="s">
        <v>514</v>
      </c>
      <c r="F121" s="188">
        <v>660.4</v>
      </c>
      <c r="G121" s="192">
        <v>89.0</v>
      </c>
      <c r="H121" s="192">
        <f>IF(Vuelos!$F121&lt;3000,Vuelos!$G121,Vuelos!$G121*2)</f>
        <v>89</v>
      </c>
      <c r="I121" s="44"/>
      <c r="J121" s="197" t="s">
        <v>515</v>
      </c>
      <c r="K121" s="44"/>
      <c r="L121" s="44"/>
      <c r="M121" s="44"/>
      <c r="N121" s="44"/>
      <c r="O121" s="44"/>
      <c r="P121" s="44"/>
      <c r="Q121" s="44"/>
      <c r="R121" s="44"/>
      <c r="S121" s="44"/>
      <c r="T121" s="44"/>
      <c r="U121" s="44"/>
      <c r="V121" s="44"/>
      <c r="W121" s="44"/>
      <c r="X121" s="44"/>
      <c r="Y121" s="44"/>
      <c r="Z121" s="44"/>
    </row>
    <row r="122" ht="15.75" customHeight="1">
      <c r="A122" s="188" t="s">
        <v>295</v>
      </c>
      <c r="B122" s="189" t="s">
        <v>516</v>
      </c>
      <c r="C122" s="190" t="str">
        <f>CONCATENATE(Vuelos!$A122,Vuelos!$B122)</f>
        <v>BerlinVenecia</v>
      </c>
      <c r="D122" s="191" t="s">
        <v>296</v>
      </c>
      <c r="E122" s="189" t="s">
        <v>517</v>
      </c>
      <c r="F122" s="188">
        <v>787.5</v>
      </c>
      <c r="G122" s="192">
        <v>109.1</v>
      </c>
      <c r="H122" s="192">
        <f>IF(Vuelos!$F122&lt;3000,Vuelos!$G122,Vuelos!$G122*2)</f>
        <v>109.1</v>
      </c>
      <c r="I122" s="44"/>
      <c r="J122" s="197" t="s">
        <v>518</v>
      </c>
      <c r="K122" s="44"/>
      <c r="L122" s="44"/>
      <c r="M122" s="44"/>
      <c r="N122" s="44"/>
      <c r="O122" s="44"/>
      <c r="P122" s="44"/>
      <c r="Q122" s="44"/>
      <c r="R122" s="44"/>
      <c r="S122" s="44"/>
      <c r="T122" s="44"/>
      <c r="U122" s="44"/>
      <c r="V122" s="44"/>
      <c r="W122" s="44"/>
      <c r="X122" s="44"/>
      <c r="Y122" s="44"/>
      <c r="Z122" s="44"/>
    </row>
    <row r="123" ht="15.75" customHeight="1">
      <c r="A123" s="188" t="s">
        <v>295</v>
      </c>
      <c r="B123" s="188" t="s">
        <v>247</v>
      </c>
      <c r="C123" s="191" t="str">
        <f>CONCATENATE(Vuelos!$A123,Vuelos!$B123)</f>
        <v>BerlinMadrid</v>
      </c>
      <c r="D123" s="191" t="s">
        <v>296</v>
      </c>
      <c r="E123" s="188" t="s">
        <v>249</v>
      </c>
      <c r="F123" s="188">
        <v>1849.0</v>
      </c>
      <c r="G123" s="192">
        <v>150.9</v>
      </c>
      <c r="H123" s="192">
        <f>IF(Vuelos!$F123&lt;3000,Vuelos!$G123,Vuelos!$G123*2)</f>
        <v>150.9</v>
      </c>
      <c r="I123" s="44"/>
      <c r="J123" s="197" t="s">
        <v>519</v>
      </c>
      <c r="K123" s="44"/>
      <c r="L123" s="44"/>
      <c r="M123" s="44"/>
      <c r="N123" s="44"/>
      <c r="O123" s="44"/>
      <c r="P123" s="44"/>
      <c r="Q123" s="44"/>
      <c r="R123" s="44"/>
      <c r="S123" s="44"/>
      <c r="T123" s="44"/>
      <c r="U123" s="44"/>
      <c r="V123" s="44"/>
      <c r="W123" s="44"/>
      <c r="X123" s="44"/>
      <c r="Y123" s="44"/>
      <c r="Z123" s="44"/>
    </row>
    <row r="124" ht="15.75" customHeight="1">
      <c r="A124" s="188" t="s">
        <v>337</v>
      </c>
      <c r="B124" s="189" t="s">
        <v>247</v>
      </c>
      <c r="C124" s="190" t="str">
        <f>CONCATENATE(Vuelos!$A124,Vuelos!$B124)</f>
        <v>BilbaoMadrid</v>
      </c>
      <c r="D124" s="191" t="s">
        <v>487</v>
      </c>
      <c r="E124" s="189" t="s">
        <v>249</v>
      </c>
      <c r="F124" s="188">
        <v>316.6</v>
      </c>
      <c r="G124" s="192">
        <v>55.81</v>
      </c>
      <c r="H124" s="192">
        <f>IF(Vuelos!$F124&lt;3000,Vuelos!$G124,Vuelos!$G124*2)</f>
        <v>55.81</v>
      </c>
      <c r="I124" s="44"/>
      <c r="J124" s="197" t="s">
        <v>520</v>
      </c>
      <c r="K124" s="44"/>
      <c r="L124" s="44"/>
      <c r="M124" s="44"/>
      <c r="N124" s="44"/>
      <c r="O124" s="44"/>
      <c r="P124" s="44"/>
      <c r="Q124" s="44"/>
      <c r="R124" s="44"/>
      <c r="S124" s="44"/>
      <c r="T124" s="44"/>
      <c r="U124" s="44"/>
      <c r="V124" s="44"/>
      <c r="W124" s="44"/>
      <c r="X124" s="44"/>
      <c r="Y124" s="44"/>
      <c r="Z124" s="44"/>
    </row>
    <row r="125" ht="15.75" customHeight="1">
      <c r="A125" s="188" t="s">
        <v>337</v>
      </c>
      <c r="B125" s="188" t="s">
        <v>318</v>
      </c>
      <c r="C125" s="191" t="str">
        <f>CONCATENATE(Vuelos!$A125,Vuelos!$B125)</f>
        <v>BilbaoBarcelona</v>
      </c>
      <c r="D125" s="191" t="s">
        <v>487</v>
      </c>
      <c r="E125" s="188" t="s">
        <v>325</v>
      </c>
      <c r="F125" s="188">
        <v>465.0</v>
      </c>
      <c r="G125" s="192">
        <v>71.0</v>
      </c>
      <c r="H125" s="192">
        <f>IF(Vuelos!$F125&lt;3000,Vuelos!$G125,Vuelos!$G125*2)</f>
        <v>71</v>
      </c>
      <c r="I125" s="44"/>
      <c r="J125" s="187" t="s">
        <v>521</v>
      </c>
      <c r="K125" s="44"/>
      <c r="L125" s="44"/>
      <c r="M125" s="44"/>
      <c r="N125" s="44"/>
      <c r="O125" s="44"/>
      <c r="P125" s="44"/>
      <c r="Q125" s="44"/>
      <c r="R125" s="44"/>
      <c r="S125" s="44"/>
      <c r="T125" s="44"/>
      <c r="U125" s="44"/>
      <c r="V125" s="44"/>
      <c r="W125" s="44"/>
      <c r="X125" s="44"/>
      <c r="Y125" s="44"/>
      <c r="Z125" s="44"/>
    </row>
    <row r="126" ht="15.75" customHeight="1">
      <c r="A126" s="188" t="s">
        <v>337</v>
      </c>
      <c r="B126" s="188" t="s">
        <v>330</v>
      </c>
      <c r="C126" s="191" t="str">
        <f>CONCATENATE(Vuelos!$A126,Vuelos!$B126)</f>
        <v>BilbaoValencia</v>
      </c>
      <c r="D126" s="191" t="s">
        <v>487</v>
      </c>
      <c r="E126" s="188" t="s">
        <v>331</v>
      </c>
      <c r="F126" s="188">
        <v>470.0</v>
      </c>
      <c r="G126" s="192">
        <v>106.0</v>
      </c>
      <c r="H126" s="192">
        <f>IF(Vuelos!$F126&lt;3000,Vuelos!$G126,Vuelos!$G126*2)</f>
        <v>106</v>
      </c>
      <c r="I126" s="44"/>
      <c r="J126" s="197" t="s">
        <v>522</v>
      </c>
      <c r="K126" s="44"/>
      <c r="L126" s="44"/>
      <c r="M126" s="44"/>
      <c r="N126" s="44"/>
      <c r="O126" s="44"/>
      <c r="P126" s="44"/>
      <c r="Q126" s="44"/>
      <c r="R126" s="44"/>
      <c r="S126" s="44"/>
      <c r="T126" s="44"/>
      <c r="U126" s="44"/>
      <c r="V126" s="44"/>
      <c r="W126" s="44"/>
      <c r="X126" s="44"/>
      <c r="Y126" s="44"/>
      <c r="Z126" s="44"/>
    </row>
    <row r="127" ht="15.75" customHeight="1">
      <c r="A127" s="188" t="s">
        <v>337</v>
      </c>
      <c r="B127" s="189" t="s">
        <v>269</v>
      </c>
      <c r="C127" s="190" t="str">
        <f>CONCATENATE(Vuelos!$A127,Vuelos!$B127)</f>
        <v>BilbaoFrankfurt</v>
      </c>
      <c r="D127" s="191" t="s">
        <v>487</v>
      </c>
      <c r="E127" s="189" t="s">
        <v>271</v>
      </c>
      <c r="F127" s="188">
        <v>1149.8</v>
      </c>
      <c r="G127" s="192">
        <v>122.6</v>
      </c>
      <c r="H127" s="192">
        <f>IF(Vuelos!$F127&lt;3000,Vuelos!$G127,Vuelos!$G127*2)</f>
        <v>122.6</v>
      </c>
      <c r="I127" s="44"/>
      <c r="J127" s="187" t="s">
        <v>523</v>
      </c>
      <c r="K127" s="44"/>
      <c r="L127" s="44"/>
      <c r="M127" s="44"/>
      <c r="N127" s="44"/>
      <c r="O127" s="44"/>
      <c r="P127" s="44"/>
      <c r="Q127" s="44"/>
      <c r="R127" s="44"/>
      <c r="S127" s="44"/>
      <c r="T127" s="44"/>
      <c r="U127" s="44"/>
      <c r="V127" s="44"/>
      <c r="W127" s="44"/>
      <c r="X127" s="44"/>
      <c r="Y127" s="44"/>
      <c r="Z127" s="44"/>
    </row>
    <row r="128" ht="15.75" customHeight="1">
      <c r="A128" s="188" t="s">
        <v>337</v>
      </c>
      <c r="B128" s="189" t="s">
        <v>298</v>
      </c>
      <c r="C128" s="190" t="str">
        <f>CONCATENATE(Vuelos!$A128,Vuelos!$B128)</f>
        <v>BilbaoMunich</v>
      </c>
      <c r="D128" s="191" t="s">
        <v>487</v>
      </c>
      <c r="E128" s="189" t="s">
        <v>299</v>
      </c>
      <c r="F128" s="188">
        <v>1269.8</v>
      </c>
      <c r="G128" s="192">
        <v>146.4</v>
      </c>
      <c r="H128" s="192">
        <f>IF(Vuelos!$F128&lt;3000,Vuelos!$G128,Vuelos!$G128*2)</f>
        <v>146.4</v>
      </c>
      <c r="I128" s="44"/>
      <c r="J128" s="197" t="s">
        <v>335</v>
      </c>
      <c r="K128" s="44"/>
      <c r="L128" s="44"/>
      <c r="M128" s="44"/>
      <c r="N128" s="44"/>
      <c r="O128" s="44"/>
      <c r="P128" s="44"/>
      <c r="Q128" s="44"/>
      <c r="R128" s="44"/>
      <c r="S128" s="44"/>
      <c r="T128" s="44"/>
      <c r="U128" s="44"/>
      <c r="V128" s="44"/>
      <c r="W128" s="44"/>
      <c r="X128" s="44"/>
      <c r="Y128" s="44"/>
      <c r="Z128" s="44"/>
    </row>
    <row r="129" ht="15.75" customHeight="1">
      <c r="A129" s="188" t="s">
        <v>340</v>
      </c>
      <c r="B129" s="188" t="s">
        <v>247</v>
      </c>
      <c r="C129" s="191" t="str">
        <f>CONCATENATE(Vuelos!$A129,Vuelos!$B129)</f>
        <v>Bilbao(España)Madrid</v>
      </c>
      <c r="D129" s="191" t="s">
        <v>524</v>
      </c>
      <c r="E129" s="188" t="s">
        <v>249</v>
      </c>
      <c r="F129" s="188">
        <v>317.0</v>
      </c>
      <c r="G129" s="192">
        <v>70.9</v>
      </c>
      <c r="H129" s="192">
        <f>IF(Vuelos!$F129&lt;3000,Vuelos!$G129,Vuelos!$G129*2)</f>
        <v>70.9</v>
      </c>
      <c r="I129" s="44"/>
      <c r="J129" s="187" t="s">
        <v>525</v>
      </c>
      <c r="K129" s="44"/>
      <c r="L129" s="44"/>
      <c r="M129" s="44"/>
      <c r="N129" s="44"/>
      <c r="O129" s="44"/>
      <c r="P129" s="44"/>
      <c r="Q129" s="44"/>
      <c r="R129" s="44"/>
      <c r="S129" s="44"/>
      <c r="T129" s="44"/>
      <c r="U129" s="44"/>
      <c r="V129" s="44"/>
      <c r="W129" s="44"/>
      <c r="X129" s="44"/>
      <c r="Y129" s="44"/>
      <c r="Z129" s="44"/>
    </row>
    <row r="130" ht="15.75" customHeight="1">
      <c r="A130" s="188" t="s">
        <v>342</v>
      </c>
      <c r="B130" s="189" t="s">
        <v>289</v>
      </c>
      <c r="C130" s="190" t="str">
        <f>CONCATENATE(Vuelos!$A130,Vuelos!$B130)</f>
        <v>BodoParis</v>
      </c>
      <c r="D130" s="191" t="s">
        <v>526</v>
      </c>
      <c r="E130" s="189" t="s">
        <v>527</v>
      </c>
      <c r="F130" s="188">
        <v>492.7</v>
      </c>
      <c r="G130" s="192">
        <v>73.8</v>
      </c>
      <c r="H130" s="192">
        <f>IF(Vuelos!$F130&lt;3000,Vuelos!$G130,Vuelos!$G130*2)</f>
        <v>73.8</v>
      </c>
      <c r="I130" s="44"/>
      <c r="J130" s="197" t="s">
        <v>528</v>
      </c>
      <c r="K130" s="44"/>
      <c r="L130" s="44"/>
      <c r="M130" s="44"/>
      <c r="N130" s="44"/>
      <c r="O130" s="44"/>
      <c r="P130" s="44"/>
      <c r="Q130" s="44"/>
      <c r="R130" s="44"/>
      <c r="S130" s="44"/>
      <c r="T130" s="44"/>
      <c r="U130" s="44"/>
      <c r="V130" s="44"/>
      <c r="W130" s="44"/>
      <c r="X130" s="44"/>
      <c r="Y130" s="44"/>
      <c r="Z130" s="44"/>
    </row>
    <row r="131" ht="15.75" customHeight="1">
      <c r="A131" s="188" t="s">
        <v>342</v>
      </c>
      <c r="B131" s="190" t="s">
        <v>247</v>
      </c>
      <c r="C131" s="190" t="str">
        <f>CONCATENATE(Vuelos!$A131,Vuelos!$B131)</f>
        <v>BodoMadrid</v>
      </c>
      <c r="D131" s="191" t="s">
        <v>526</v>
      </c>
      <c r="E131" s="190" t="s">
        <v>249</v>
      </c>
      <c r="F131" s="188">
        <v>535.2</v>
      </c>
      <c r="G131" s="192">
        <v>107.4</v>
      </c>
      <c r="H131" s="192">
        <f>IF(Vuelos!$F131&lt;3000,Vuelos!$G131,Vuelos!$G131*2)</f>
        <v>107.4</v>
      </c>
      <c r="I131" s="44"/>
      <c r="J131" s="187" t="s">
        <v>426</v>
      </c>
      <c r="K131" s="44"/>
      <c r="L131" s="44"/>
      <c r="M131" s="44"/>
      <c r="N131" s="44"/>
      <c r="O131" s="44"/>
      <c r="P131" s="44"/>
      <c r="Q131" s="44"/>
      <c r="R131" s="44"/>
      <c r="S131" s="44"/>
      <c r="T131" s="44"/>
      <c r="U131" s="44"/>
      <c r="V131" s="44"/>
      <c r="W131" s="44"/>
      <c r="X131" s="44"/>
      <c r="Y131" s="44"/>
      <c r="Z131" s="44"/>
    </row>
    <row r="132" ht="15.75" customHeight="1">
      <c r="A132" s="188" t="s">
        <v>73</v>
      </c>
      <c r="B132" s="188" t="s">
        <v>529</v>
      </c>
      <c r="C132" s="191" t="str">
        <f>CONCATENATE(Vuelos!$A132,Vuelos!$B132)</f>
        <v>BogotaVillavicencio</v>
      </c>
      <c r="D132" s="191" t="s">
        <v>357</v>
      </c>
      <c r="E132" s="188" t="s">
        <v>530</v>
      </c>
      <c r="F132" s="188">
        <v>84.0</v>
      </c>
      <c r="G132" s="192">
        <v>11.6</v>
      </c>
      <c r="H132" s="192">
        <f>IF(Vuelos!$F132&lt;3000,Vuelos!$G132,Vuelos!$G132*2)</f>
        <v>11.6</v>
      </c>
      <c r="I132" s="44"/>
      <c r="J132" s="187" t="s">
        <v>531</v>
      </c>
      <c r="K132" s="44"/>
      <c r="L132" s="44"/>
      <c r="M132" s="44"/>
      <c r="N132" s="44"/>
      <c r="O132" s="44"/>
      <c r="P132" s="44"/>
      <c r="Q132" s="44"/>
      <c r="R132" s="44"/>
      <c r="S132" s="44"/>
      <c r="T132" s="44"/>
      <c r="U132" s="44"/>
      <c r="V132" s="44"/>
      <c r="W132" s="44"/>
      <c r="X132" s="44"/>
      <c r="Y132" s="44"/>
      <c r="Z132" s="44"/>
    </row>
    <row r="133" ht="15.75" customHeight="1">
      <c r="A133" s="188" t="s">
        <v>73</v>
      </c>
      <c r="B133" s="188" t="s">
        <v>507</v>
      </c>
      <c r="C133" s="191" t="str">
        <f>CONCATENATE(Vuelos!$A133,Vuelos!$B133)</f>
        <v>BogotaIbague</v>
      </c>
      <c r="D133" s="191" t="s">
        <v>357</v>
      </c>
      <c r="E133" s="188" t="s">
        <v>532</v>
      </c>
      <c r="F133" s="188">
        <v>114.0</v>
      </c>
      <c r="G133" s="192">
        <v>16.9</v>
      </c>
      <c r="H133" s="192">
        <f>IF(Vuelos!$F133&lt;3000,Vuelos!$G133,Vuelos!$G133*2)</f>
        <v>16.9</v>
      </c>
      <c r="I133" s="44"/>
      <c r="J133" s="187" t="s">
        <v>533</v>
      </c>
      <c r="K133" s="44"/>
      <c r="L133" s="44"/>
      <c r="M133" s="44"/>
      <c r="N133" s="44"/>
      <c r="O133" s="44"/>
      <c r="P133" s="44"/>
      <c r="Q133" s="44"/>
      <c r="R133" s="44"/>
      <c r="S133" s="44"/>
      <c r="T133" s="44"/>
      <c r="U133" s="44"/>
      <c r="V133" s="44"/>
      <c r="W133" s="44"/>
      <c r="X133" s="44"/>
      <c r="Y133" s="44"/>
      <c r="Z133" s="44"/>
    </row>
    <row r="134" ht="15.75" customHeight="1">
      <c r="A134" s="188" t="s">
        <v>73</v>
      </c>
      <c r="B134" s="188" t="s">
        <v>72</v>
      </c>
      <c r="C134" s="191" t="str">
        <f>CONCATENATE(Vuelos!$A134,Vuelos!$B134)</f>
        <v>BogotaManizales</v>
      </c>
      <c r="D134" s="191" t="s">
        <v>357</v>
      </c>
      <c r="E134" s="188" t="s">
        <v>534</v>
      </c>
      <c r="F134" s="188">
        <v>150.0</v>
      </c>
      <c r="G134" s="192">
        <v>17.7</v>
      </c>
      <c r="H134" s="192">
        <f>IF(Vuelos!$F134&lt;3000,Vuelos!$G134,Vuelos!$G134*2)</f>
        <v>17.7</v>
      </c>
      <c r="I134" s="44"/>
      <c r="J134" s="187" t="s">
        <v>535</v>
      </c>
      <c r="K134" s="44"/>
      <c r="L134" s="44"/>
      <c r="M134" s="44"/>
      <c r="N134" s="44"/>
      <c r="O134" s="44"/>
      <c r="P134" s="44"/>
      <c r="Q134" s="44"/>
      <c r="R134" s="44"/>
      <c r="S134" s="44"/>
      <c r="T134" s="44"/>
      <c r="U134" s="44"/>
      <c r="V134" s="44"/>
      <c r="W134" s="44"/>
      <c r="X134" s="44"/>
      <c r="Y134" s="44"/>
      <c r="Z134" s="44"/>
    </row>
    <row r="135" ht="15.75" customHeight="1">
      <c r="A135" s="188" t="s">
        <v>73</v>
      </c>
      <c r="B135" s="188" t="s">
        <v>536</v>
      </c>
      <c r="C135" s="191" t="str">
        <f>CONCATENATE(Vuelos!$A135,Vuelos!$B135)</f>
        <v>BogotaPereira</v>
      </c>
      <c r="D135" s="191" t="s">
        <v>357</v>
      </c>
      <c r="E135" s="189" t="s">
        <v>537</v>
      </c>
      <c r="F135" s="188">
        <v>177.0</v>
      </c>
      <c r="G135" s="192">
        <v>33.8</v>
      </c>
      <c r="H135" s="192">
        <f>IF(Vuelos!$F135&lt;3000,Vuelos!$G135,Vuelos!$G135*2)</f>
        <v>33.8</v>
      </c>
      <c r="I135" s="44"/>
      <c r="J135" s="187" t="s">
        <v>338</v>
      </c>
      <c r="K135" s="44"/>
      <c r="L135" s="44"/>
      <c r="M135" s="44"/>
      <c r="N135" s="44"/>
      <c r="O135" s="44"/>
      <c r="P135" s="44"/>
      <c r="Q135" s="44"/>
      <c r="R135" s="44"/>
      <c r="S135" s="44"/>
      <c r="T135" s="44"/>
      <c r="U135" s="44"/>
      <c r="V135" s="44"/>
      <c r="W135" s="44"/>
      <c r="X135" s="44"/>
      <c r="Y135" s="44"/>
      <c r="Z135" s="44"/>
    </row>
    <row r="136" ht="15.75" customHeight="1">
      <c r="A136" s="188" t="s">
        <v>73</v>
      </c>
      <c r="B136" s="188" t="s">
        <v>283</v>
      </c>
      <c r="C136" s="191" t="str">
        <f>CONCATENATE(Vuelos!$A136,Vuelos!$B136)</f>
        <v>BogotaArmenia</v>
      </c>
      <c r="D136" s="191" t="s">
        <v>357</v>
      </c>
      <c r="E136" s="188" t="s">
        <v>391</v>
      </c>
      <c r="F136" s="188">
        <v>180.0</v>
      </c>
      <c r="G136" s="192">
        <v>25.9</v>
      </c>
      <c r="H136" s="192">
        <f>IF(Vuelos!$F136&lt;3000,Vuelos!$G136,Vuelos!$G136*2)</f>
        <v>25.9</v>
      </c>
      <c r="I136" s="44"/>
      <c r="J136" s="197" t="s">
        <v>85</v>
      </c>
      <c r="K136" s="44"/>
      <c r="L136" s="44"/>
      <c r="M136" s="44"/>
      <c r="N136" s="44"/>
      <c r="O136" s="44"/>
      <c r="P136" s="44"/>
      <c r="Q136" s="44"/>
      <c r="R136" s="44"/>
      <c r="S136" s="44"/>
      <c r="T136" s="44"/>
      <c r="U136" s="44"/>
      <c r="V136" s="44"/>
      <c r="W136" s="44"/>
      <c r="X136" s="44"/>
      <c r="Y136" s="44"/>
      <c r="Z136" s="44"/>
    </row>
    <row r="137" ht="15.75" customHeight="1">
      <c r="A137" s="188" t="s">
        <v>73</v>
      </c>
      <c r="B137" s="188" t="s">
        <v>538</v>
      </c>
      <c r="C137" s="191" t="str">
        <f>CONCATENATE(Vuelos!$A137,Vuelos!$B137)</f>
        <v>BogotaYopal</v>
      </c>
      <c r="D137" s="191" t="s">
        <v>539</v>
      </c>
      <c r="E137" s="188" t="s">
        <v>540</v>
      </c>
      <c r="F137" s="188">
        <v>204.0</v>
      </c>
      <c r="G137" s="192">
        <v>31.8</v>
      </c>
      <c r="H137" s="192">
        <f>IF(Vuelos!$F137&lt;3000,Vuelos!$G137,Vuelos!$G137*2)</f>
        <v>31.8</v>
      </c>
      <c r="I137" s="44"/>
      <c r="J137" s="198" t="s">
        <v>541</v>
      </c>
      <c r="K137" s="44"/>
      <c r="L137" s="44"/>
      <c r="M137" s="44"/>
      <c r="N137" s="44"/>
      <c r="O137" s="44"/>
      <c r="P137" s="44"/>
      <c r="Q137" s="44"/>
      <c r="R137" s="44"/>
      <c r="S137" s="44"/>
      <c r="T137" s="44"/>
      <c r="U137" s="44"/>
      <c r="V137" s="44"/>
      <c r="W137" s="44"/>
      <c r="X137" s="44"/>
      <c r="Y137" s="44"/>
      <c r="Z137" s="44"/>
    </row>
    <row r="138" ht="15.75" customHeight="1">
      <c r="A138" s="188" t="s">
        <v>73</v>
      </c>
      <c r="B138" s="188" t="s">
        <v>81</v>
      </c>
      <c r="C138" s="191" t="str">
        <f>CONCATENATE(Vuelos!$A138,Vuelos!$B138)</f>
        <v>BogotaMedellin</v>
      </c>
      <c r="D138" s="191" t="s">
        <v>357</v>
      </c>
      <c r="E138" s="188" t="s">
        <v>386</v>
      </c>
      <c r="F138" s="188">
        <v>232.0</v>
      </c>
      <c r="G138" s="192">
        <v>38.7</v>
      </c>
      <c r="H138" s="192">
        <f>IF(Vuelos!$F138&lt;3000,Vuelos!$G138,Vuelos!$G138*2)</f>
        <v>38.7</v>
      </c>
      <c r="I138" s="44"/>
      <c r="J138" s="187" t="s">
        <v>281</v>
      </c>
      <c r="K138" s="44"/>
      <c r="L138" s="44"/>
      <c r="M138" s="44"/>
      <c r="N138" s="44"/>
      <c r="O138" s="44"/>
      <c r="P138" s="44"/>
      <c r="Q138" s="44"/>
      <c r="R138" s="44"/>
      <c r="S138" s="44"/>
      <c r="T138" s="44"/>
      <c r="U138" s="44"/>
      <c r="V138" s="44"/>
      <c r="W138" s="44"/>
      <c r="X138" s="44"/>
      <c r="Y138" s="44"/>
      <c r="Z138" s="44"/>
    </row>
    <row r="139" ht="15.75" customHeight="1">
      <c r="A139" s="188" t="s">
        <v>73</v>
      </c>
      <c r="B139" s="188" t="s">
        <v>542</v>
      </c>
      <c r="C139" s="191" t="str">
        <f>CONCATENATE(Vuelos!$A139,Vuelos!$B139)</f>
        <v>BogotaNeiva</v>
      </c>
      <c r="D139" s="191" t="s">
        <v>357</v>
      </c>
      <c r="E139" s="188" t="s">
        <v>543</v>
      </c>
      <c r="F139" s="188">
        <v>232.0</v>
      </c>
      <c r="G139" s="192">
        <v>30.3</v>
      </c>
      <c r="H139" s="192">
        <f>IF(Vuelos!$F139&lt;3000,Vuelos!$G139,Vuelos!$G139*2)</f>
        <v>30.3</v>
      </c>
      <c r="I139" s="44"/>
      <c r="J139" s="197" t="s">
        <v>375</v>
      </c>
      <c r="K139" s="44"/>
      <c r="L139" s="44"/>
      <c r="M139" s="44"/>
      <c r="N139" s="44"/>
      <c r="O139" s="44"/>
      <c r="P139" s="44"/>
      <c r="Q139" s="44"/>
      <c r="R139" s="44"/>
      <c r="S139" s="44"/>
      <c r="T139" s="44"/>
      <c r="U139" s="44"/>
      <c r="V139" s="44"/>
      <c r="W139" s="44"/>
      <c r="X139" s="44"/>
      <c r="Y139" s="44"/>
      <c r="Z139" s="44"/>
    </row>
    <row r="140" ht="15.75" customHeight="1">
      <c r="A140" s="188" t="s">
        <v>73</v>
      </c>
      <c r="B140" s="189" t="s">
        <v>321</v>
      </c>
      <c r="C140" s="190" t="str">
        <f>CONCATENATE(Vuelos!$A140,Vuelos!$B140)</f>
        <v>BogotaBarrancabermeja</v>
      </c>
      <c r="D140" s="191" t="s">
        <v>357</v>
      </c>
      <c r="E140" s="189" t="s">
        <v>498</v>
      </c>
      <c r="F140" s="188">
        <v>259.6</v>
      </c>
      <c r="G140" s="192">
        <v>46.3</v>
      </c>
      <c r="H140" s="192">
        <f>IF(Vuelos!$F140&lt;3000,Vuelos!$G140,Vuelos!$G140*2)</f>
        <v>46.3</v>
      </c>
      <c r="I140" s="44"/>
      <c r="J140" s="187" t="s">
        <v>544</v>
      </c>
      <c r="K140" s="44"/>
      <c r="L140" s="44"/>
      <c r="M140" s="44"/>
      <c r="N140" s="44"/>
      <c r="O140" s="44"/>
      <c r="P140" s="44"/>
      <c r="Q140" s="44"/>
      <c r="R140" s="44"/>
      <c r="S140" s="44"/>
      <c r="T140" s="44"/>
      <c r="U140" s="44"/>
      <c r="V140" s="44"/>
      <c r="W140" s="44"/>
      <c r="X140" s="44"/>
      <c r="Y140" s="44"/>
      <c r="Z140" s="44"/>
    </row>
    <row r="141" ht="15.75" customHeight="1">
      <c r="A141" s="188" t="s">
        <v>73</v>
      </c>
      <c r="B141" s="188" t="s">
        <v>390</v>
      </c>
      <c r="C141" s="191" t="str">
        <f>CONCATENATE(Vuelos!$A141,Vuelos!$B141)</f>
        <v>BogotaCali</v>
      </c>
      <c r="D141" s="191" t="s">
        <v>357</v>
      </c>
      <c r="E141" s="188" t="s">
        <v>506</v>
      </c>
      <c r="F141" s="188">
        <v>278.0</v>
      </c>
      <c r="G141" s="192">
        <v>46.2</v>
      </c>
      <c r="H141" s="192">
        <f>IF(Vuelos!$F141&lt;3000,Vuelos!$G141,Vuelos!$G141*2)</f>
        <v>46.2</v>
      </c>
      <c r="I141" s="44"/>
      <c r="J141" s="187" t="s">
        <v>442</v>
      </c>
      <c r="K141" s="44"/>
      <c r="L141" s="44"/>
      <c r="M141" s="44"/>
      <c r="N141" s="44"/>
      <c r="O141" s="44"/>
      <c r="P141" s="44"/>
      <c r="Q141" s="44"/>
      <c r="R141" s="44"/>
      <c r="S141" s="44"/>
      <c r="T141" s="44"/>
      <c r="U141" s="44"/>
      <c r="V141" s="44"/>
      <c r="W141" s="44"/>
      <c r="X141" s="44"/>
      <c r="Y141" s="44"/>
      <c r="Z141" s="44"/>
    </row>
    <row r="142" ht="15.75" customHeight="1">
      <c r="A142" s="188" t="s">
        <v>73</v>
      </c>
      <c r="B142" s="188" t="s">
        <v>368</v>
      </c>
      <c r="C142" s="191" t="str">
        <f>CONCATENATE(Vuelos!$A142,Vuelos!$B142)</f>
        <v>BogotaBucaramanga</v>
      </c>
      <c r="D142" s="191" t="s">
        <v>357</v>
      </c>
      <c r="E142" s="188" t="s">
        <v>545</v>
      </c>
      <c r="F142" s="188">
        <v>288.0</v>
      </c>
      <c r="G142" s="192">
        <v>48.7</v>
      </c>
      <c r="H142" s="192">
        <f>IF(Vuelos!$F142&lt;3000,Vuelos!$G142,Vuelos!$G142*2)</f>
        <v>48.7</v>
      </c>
      <c r="I142" s="44"/>
      <c r="J142" s="187" t="s">
        <v>546</v>
      </c>
      <c r="K142" s="44"/>
      <c r="L142" s="44"/>
      <c r="M142" s="44"/>
      <c r="N142" s="44"/>
      <c r="O142" s="44"/>
      <c r="P142" s="44"/>
      <c r="Q142" s="44"/>
      <c r="R142" s="44"/>
      <c r="S142" s="44"/>
      <c r="T142" s="44"/>
      <c r="U142" s="44"/>
      <c r="V142" s="44"/>
      <c r="W142" s="44"/>
      <c r="X142" s="44"/>
      <c r="Y142" s="44"/>
      <c r="Z142" s="44"/>
    </row>
    <row r="143" ht="15.75" customHeight="1">
      <c r="A143" s="188" t="s">
        <v>73</v>
      </c>
      <c r="B143" s="188" t="s">
        <v>466</v>
      </c>
      <c r="C143" s="191" t="str">
        <f>CONCATENATE(Vuelos!$A143,Vuelos!$B143)</f>
        <v>BogotaQuibdo</v>
      </c>
      <c r="D143" s="191" t="s">
        <v>357</v>
      </c>
      <c r="E143" s="188" t="s">
        <v>468</v>
      </c>
      <c r="F143" s="188">
        <v>296.0</v>
      </c>
      <c r="G143" s="192">
        <v>33.3</v>
      </c>
      <c r="H143" s="192">
        <f>IF(Vuelos!$F143&lt;3000,Vuelos!$G143,Vuelos!$G143*2)</f>
        <v>33.3</v>
      </c>
      <c r="I143" s="44"/>
      <c r="J143" s="187" t="s">
        <v>547</v>
      </c>
      <c r="K143" s="44"/>
      <c r="L143" s="44"/>
      <c r="M143" s="44"/>
      <c r="N143" s="44"/>
      <c r="O143" s="44"/>
      <c r="P143" s="44"/>
      <c r="Q143" s="44"/>
      <c r="R143" s="44"/>
      <c r="S143" s="44"/>
      <c r="T143" s="44"/>
      <c r="U143" s="44"/>
      <c r="V143" s="44"/>
      <c r="W143" s="44"/>
      <c r="X143" s="44"/>
      <c r="Y143" s="44"/>
      <c r="Z143" s="44"/>
    </row>
    <row r="144" ht="15.75" customHeight="1">
      <c r="A144" s="188" t="s">
        <v>73</v>
      </c>
      <c r="B144" s="188" t="s">
        <v>377</v>
      </c>
      <c r="C144" s="188" t="str">
        <f>CONCATENATE(Vuelos!$A144,Vuelos!$B144)</f>
        <v>BogotaBuenaventura</v>
      </c>
      <c r="D144" s="188" t="s">
        <v>357</v>
      </c>
      <c r="E144" s="188" t="s">
        <v>548</v>
      </c>
      <c r="F144" s="188">
        <v>330.0</v>
      </c>
      <c r="G144" s="192">
        <v>38.2</v>
      </c>
      <c r="H144" s="192">
        <f>IF(Vuelos!$F144&lt;3000,Vuelos!$G144,Vuelos!$G144*2)</f>
        <v>38.2</v>
      </c>
      <c r="I144" s="44"/>
      <c r="J144" s="187" t="s">
        <v>549</v>
      </c>
      <c r="K144" s="44"/>
      <c r="L144" s="44"/>
      <c r="M144" s="44"/>
      <c r="N144" s="44"/>
      <c r="O144" s="44"/>
      <c r="P144" s="44"/>
      <c r="Q144" s="44"/>
      <c r="R144" s="44"/>
      <c r="S144" s="44"/>
      <c r="T144" s="44"/>
      <c r="U144" s="44"/>
      <c r="V144" s="44"/>
      <c r="W144" s="44"/>
      <c r="X144" s="44"/>
      <c r="Y144" s="44"/>
      <c r="Z144" s="44"/>
    </row>
    <row r="145" ht="15.75" customHeight="1">
      <c r="A145" s="188" t="s">
        <v>73</v>
      </c>
      <c r="B145" s="189" t="s">
        <v>550</v>
      </c>
      <c r="C145" s="190" t="str">
        <f>CONCATENATE(Vuelos!$A145,Vuelos!$B145)</f>
        <v>BogotaPopayan</v>
      </c>
      <c r="D145" s="191" t="s">
        <v>357</v>
      </c>
      <c r="E145" s="189" t="s">
        <v>551</v>
      </c>
      <c r="F145" s="188">
        <v>369.6</v>
      </c>
      <c r="G145" s="192">
        <v>36.1</v>
      </c>
      <c r="H145" s="192">
        <f>IF(Vuelos!$F145&lt;3000,Vuelos!$G145,Vuelos!$G145*2)</f>
        <v>36.1</v>
      </c>
      <c r="I145" s="44"/>
      <c r="J145" s="187" t="s">
        <v>247</v>
      </c>
      <c r="K145" s="44"/>
      <c r="L145" s="44"/>
      <c r="M145" s="44"/>
      <c r="N145" s="44"/>
      <c r="O145" s="44"/>
      <c r="P145" s="44"/>
      <c r="Q145" s="44"/>
      <c r="R145" s="44"/>
      <c r="S145" s="44"/>
      <c r="T145" s="44"/>
      <c r="U145" s="44"/>
      <c r="V145" s="44"/>
      <c r="W145" s="44"/>
      <c r="X145" s="44"/>
      <c r="Y145" s="44"/>
      <c r="Z145" s="44"/>
    </row>
    <row r="146" ht="15.75" customHeight="1">
      <c r="A146" s="188" t="s">
        <v>73</v>
      </c>
      <c r="B146" s="188" t="s">
        <v>458</v>
      </c>
      <c r="C146" s="191" t="str">
        <f>CONCATENATE(Vuelos!$A146,Vuelos!$B146)</f>
        <v>BogotaFlorencia</v>
      </c>
      <c r="D146" s="191" t="s">
        <v>357</v>
      </c>
      <c r="E146" s="188" t="s">
        <v>552</v>
      </c>
      <c r="F146" s="188">
        <v>380.0</v>
      </c>
      <c r="G146" s="192">
        <v>39.9</v>
      </c>
      <c r="H146" s="192">
        <f>IF(Vuelos!$F146&lt;3000,Vuelos!$G146,Vuelos!$G146*2)</f>
        <v>39.9</v>
      </c>
      <c r="I146" s="44"/>
      <c r="J146" s="187" t="s">
        <v>553</v>
      </c>
      <c r="K146" s="44"/>
      <c r="L146" s="44"/>
      <c r="M146" s="44"/>
      <c r="N146" s="44"/>
      <c r="O146" s="44"/>
      <c r="P146" s="44"/>
      <c r="Q146" s="44"/>
      <c r="R146" s="44"/>
      <c r="S146" s="44"/>
      <c r="T146" s="44"/>
      <c r="U146" s="44"/>
      <c r="V146" s="44"/>
      <c r="W146" s="44"/>
      <c r="X146" s="44"/>
      <c r="Y146" s="44"/>
      <c r="Z146" s="44"/>
    </row>
    <row r="147" ht="15.75" customHeight="1">
      <c r="A147" s="188" t="s">
        <v>73</v>
      </c>
      <c r="B147" s="189" t="s">
        <v>421</v>
      </c>
      <c r="C147" s="190" t="str">
        <f>CONCATENATE(Vuelos!$A147,Vuelos!$B147)</f>
        <v>BogotaCucuta</v>
      </c>
      <c r="D147" s="191" t="s">
        <v>357</v>
      </c>
      <c r="E147" s="189" t="s">
        <v>554</v>
      </c>
      <c r="F147" s="188">
        <v>400.0</v>
      </c>
      <c r="G147" s="192">
        <v>58.5</v>
      </c>
      <c r="H147" s="192">
        <f>IF(Vuelos!$F147&lt;3000,Vuelos!$G147,Vuelos!$G147*2)</f>
        <v>58.5</v>
      </c>
      <c r="I147" s="44"/>
      <c r="J147" s="187" t="s">
        <v>555</v>
      </c>
      <c r="K147" s="44"/>
      <c r="L147" s="44"/>
      <c r="M147" s="44"/>
      <c r="N147" s="44"/>
      <c r="O147" s="44"/>
      <c r="P147" s="44"/>
      <c r="Q147" s="44"/>
      <c r="R147" s="44"/>
      <c r="S147" s="44"/>
      <c r="T147" s="44"/>
      <c r="U147" s="44"/>
      <c r="V147" s="44"/>
      <c r="W147" s="44"/>
      <c r="X147" s="44"/>
      <c r="Y147" s="44"/>
      <c r="Z147" s="44"/>
    </row>
    <row r="148" ht="15.75" customHeight="1">
      <c r="A148" s="188" t="s">
        <v>73</v>
      </c>
      <c r="B148" s="188" t="s">
        <v>277</v>
      </c>
      <c r="C148" s="191" t="str">
        <f>CONCATENATE(Vuelos!$A148,Vuelos!$B148)</f>
        <v>BogotaApartado</v>
      </c>
      <c r="D148" s="191" t="s">
        <v>357</v>
      </c>
      <c r="E148" s="188" t="s">
        <v>385</v>
      </c>
      <c r="F148" s="188">
        <v>446.0</v>
      </c>
      <c r="G148" s="192">
        <v>85.3</v>
      </c>
      <c r="H148" s="192">
        <f>IF(Vuelos!$F148&lt;3000,Vuelos!$G148,Vuelos!$G148*2)</f>
        <v>85.3</v>
      </c>
      <c r="I148" s="44"/>
      <c r="J148" s="197" t="s">
        <v>556</v>
      </c>
      <c r="K148" s="44"/>
      <c r="L148" s="44"/>
      <c r="M148" s="44"/>
      <c r="N148" s="44"/>
      <c r="O148" s="44"/>
      <c r="P148" s="44"/>
      <c r="Q148" s="44"/>
      <c r="R148" s="44"/>
      <c r="S148" s="44"/>
      <c r="T148" s="44"/>
      <c r="U148" s="44"/>
      <c r="V148" s="44"/>
      <c r="W148" s="44"/>
      <c r="X148" s="44"/>
      <c r="Y148" s="44"/>
      <c r="Z148" s="44"/>
    </row>
    <row r="149" ht="15.75" customHeight="1">
      <c r="A149" s="188" t="s">
        <v>73</v>
      </c>
      <c r="B149" s="188" t="s">
        <v>280</v>
      </c>
      <c r="C149" s="191" t="str">
        <f>CONCATENATE(Vuelos!$A149,Vuelos!$B149)</f>
        <v>BogotaArauca</v>
      </c>
      <c r="D149" s="191" t="s">
        <v>357</v>
      </c>
      <c r="E149" s="188" t="s">
        <v>389</v>
      </c>
      <c r="F149" s="188">
        <v>459.0</v>
      </c>
      <c r="G149" s="192">
        <v>95.9</v>
      </c>
      <c r="H149" s="192">
        <f>IF(Vuelos!$F149&lt;3000,Vuelos!$G149,Vuelos!$G149*2)</f>
        <v>95.9</v>
      </c>
      <c r="I149" s="44"/>
      <c r="J149" s="197" t="s">
        <v>557</v>
      </c>
      <c r="K149" s="44"/>
      <c r="L149" s="44"/>
      <c r="M149" s="44"/>
      <c r="N149" s="44"/>
      <c r="O149" s="44"/>
      <c r="P149" s="44"/>
      <c r="Q149" s="44"/>
      <c r="R149" s="44"/>
      <c r="S149" s="44"/>
      <c r="T149" s="44"/>
      <c r="U149" s="44"/>
      <c r="V149" s="44"/>
      <c r="W149" s="44"/>
      <c r="X149" s="44"/>
      <c r="Y149" s="44"/>
      <c r="Z149" s="44"/>
    </row>
    <row r="150" ht="15.75" customHeight="1">
      <c r="A150" s="188" t="s">
        <v>73</v>
      </c>
      <c r="B150" s="188" t="s">
        <v>558</v>
      </c>
      <c r="C150" s="191" t="str">
        <f>CONCATENATE(Vuelos!$A150,Vuelos!$B150)</f>
        <v>BogotaMonteria</v>
      </c>
      <c r="D150" s="191" t="s">
        <v>357</v>
      </c>
      <c r="E150" s="188" t="s">
        <v>559</v>
      </c>
      <c r="F150" s="188">
        <v>492.0</v>
      </c>
      <c r="G150" s="192">
        <v>62.7</v>
      </c>
      <c r="H150" s="192">
        <f>IF(Vuelos!$F150&lt;3000,Vuelos!$G150,Vuelos!$G150*2)</f>
        <v>62.7</v>
      </c>
      <c r="I150" s="44"/>
      <c r="J150" s="197" t="s">
        <v>560</v>
      </c>
      <c r="K150" s="44"/>
      <c r="L150" s="44"/>
      <c r="M150" s="44"/>
      <c r="N150" s="44"/>
      <c r="O150" s="44"/>
      <c r="P150" s="44"/>
      <c r="Q150" s="44"/>
      <c r="R150" s="44"/>
      <c r="S150" s="44"/>
      <c r="T150" s="44"/>
      <c r="U150" s="44"/>
      <c r="V150" s="44"/>
      <c r="W150" s="44"/>
      <c r="X150" s="44"/>
      <c r="Y150" s="44"/>
      <c r="Z150" s="44"/>
    </row>
    <row r="151" ht="15.75" customHeight="1">
      <c r="A151" s="188" t="s">
        <v>73</v>
      </c>
      <c r="B151" s="188" t="s">
        <v>561</v>
      </c>
      <c r="C151" s="191" t="str">
        <f>CONCATENATE(Vuelos!$A151,Vuelos!$B151)</f>
        <v>BogotaVillaGarzon</v>
      </c>
      <c r="D151" s="191" t="s">
        <v>357</v>
      </c>
      <c r="E151" s="188" t="s">
        <v>562</v>
      </c>
      <c r="F151" s="188">
        <v>496.0</v>
      </c>
      <c r="G151" s="192">
        <v>48.7</v>
      </c>
      <c r="H151" s="192">
        <f>IF(Vuelos!$F151&lt;3000,Vuelos!$G151,Vuelos!$G151*2)</f>
        <v>48.7</v>
      </c>
      <c r="I151" s="44"/>
      <c r="J151" s="187" t="s">
        <v>72</v>
      </c>
      <c r="K151" s="44"/>
      <c r="L151" s="44"/>
      <c r="M151" s="44"/>
      <c r="N151" s="44"/>
      <c r="O151" s="44"/>
      <c r="P151" s="44"/>
      <c r="Q151" s="44"/>
      <c r="R151" s="44"/>
      <c r="S151" s="44"/>
      <c r="T151" s="44"/>
      <c r="U151" s="44"/>
      <c r="V151" s="44"/>
      <c r="W151" s="44"/>
      <c r="X151" s="44"/>
      <c r="Y151" s="44"/>
      <c r="Z151" s="44"/>
    </row>
    <row r="152" ht="15.75" customHeight="1">
      <c r="A152" s="188" t="s">
        <v>73</v>
      </c>
      <c r="B152" s="189" t="s">
        <v>563</v>
      </c>
      <c r="C152" s="190" t="str">
        <f>CONCATENATE(Vuelos!$A152,Vuelos!$B152)</f>
        <v>BogotaPasto</v>
      </c>
      <c r="D152" s="191" t="s">
        <v>357</v>
      </c>
      <c r="E152" s="189" t="s">
        <v>564</v>
      </c>
      <c r="F152" s="188">
        <v>505.7</v>
      </c>
      <c r="G152" s="192">
        <v>85.8</v>
      </c>
      <c r="H152" s="192">
        <f>IF(Vuelos!$F152&lt;3000,Vuelos!$G152,Vuelos!$G152*2)</f>
        <v>85.8</v>
      </c>
      <c r="I152" s="44"/>
      <c r="J152" s="197" t="s">
        <v>565</v>
      </c>
      <c r="K152" s="44"/>
      <c r="L152" s="44"/>
      <c r="M152" s="44"/>
      <c r="N152" s="44"/>
      <c r="O152" s="44"/>
      <c r="P152" s="44"/>
      <c r="Q152" s="44"/>
      <c r="R152" s="44"/>
      <c r="S152" s="44"/>
      <c r="T152" s="44"/>
      <c r="U152" s="44"/>
      <c r="V152" s="44"/>
      <c r="W152" s="44"/>
      <c r="X152" s="44"/>
      <c r="Y152" s="44"/>
      <c r="Z152" s="44"/>
    </row>
    <row r="153" ht="15.75" customHeight="1">
      <c r="A153" s="188" t="s">
        <v>73</v>
      </c>
      <c r="B153" s="188" t="s">
        <v>418</v>
      </c>
      <c r="C153" s="191" t="str">
        <f>CONCATENATE(Vuelos!$A153,Vuelos!$B153)</f>
        <v>BogotaCorozal</v>
      </c>
      <c r="D153" s="191" t="s">
        <v>357</v>
      </c>
      <c r="E153" s="188" t="s">
        <v>566</v>
      </c>
      <c r="F153" s="188">
        <v>528.0</v>
      </c>
      <c r="G153" s="192">
        <v>100.6</v>
      </c>
      <c r="H153" s="192">
        <f>IF(Vuelos!$F153&lt;3000,Vuelos!$G153,Vuelos!$G153*2)</f>
        <v>100.6</v>
      </c>
      <c r="I153" s="44"/>
      <c r="J153" s="187" t="s">
        <v>567</v>
      </c>
      <c r="K153" s="44"/>
      <c r="L153" s="44"/>
      <c r="M153" s="44"/>
      <c r="N153" s="44"/>
      <c r="O153" s="44"/>
      <c r="P153" s="44"/>
      <c r="Q153" s="44"/>
      <c r="R153" s="44"/>
      <c r="S153" s="44"/>
      <c r="T153" s="44"/>
      <c r="U153" s="44"/>
      <c r="V153" s="44"/>
      <c r="W153" s="44"/>
      <c r="X153" s="44"/>
      <c r="Y153" s="44"/>
      <c r="Z153" s="44"/>
    </row>
    <row r="154" ht="15.75" customHeight="1">
      <c r="A154" s="188" t="s">
        <v>73</v>
      </c>
      <c r="B154" s="188" t="s">
        <v>568</v>
      </c>
      <c r="C154" s="191" t="str">
        <f>CONCATENATE(Vuelos!$A154,Vuelos!$B154)</f>
        <v>BogotaPuertoAsis</v>
      </c>
      <c r="D154" s="191" t="s">
        <v>357</v>
      </c>
      <c r="E154" s="188" t="s">
        <v>569</v>
      </c>
      <c r="F154" s="188">
        <v>534.0</v>
      </c>
      <c r="G154" s="192">
        <v>51.0</v>
      </c>
      <c r="H154" s="192">
        <f>IF(Vuelos!$F154&lt;3000,Vuelos!$G154,Vuelos!$G154*2)</f>
        <v>51</v>
      </c>
      <c r="I154" s="44"/>
      <c r="J154" s="197" t="s">
        <v>570</v>
      </c>
      <c r="K154" s="44"/>
      <c r="L154" s="44"/>
      <c r="M154" s="44"/>
      <c r="N154" s="44"/>
      <c r="O154" s="44"/>
      <c r="P154" s="44"/>
      <c r="Q154" s="44"/>
      <c r="R154" s="44"/>
      <c r="S154" s="44"/>
      <c r="T154" s="44"/>
      <c r="U154" s="44"/>
      <c r="V154" s="44"/>
      <c r="W154" s="44"/>
      <c r="X154" s="44"/>
      <c r="Y154" s="44"/>
      <c r="Z154" s="44"/>
    </row>
    <row r="155" ht="15.75" customHeight="1">
      <c r="A155" s="188" t="s">
        <v>73</v>
      </c>
      <c r="B155" s="188" t="s">
        <v>571</v>
      </c>
      <c r="C155" s="191" t="str">
        <f>CONCATENATE(Vuelos!$A155,Vuelos!$B155)</f>
        <v>BogotaTumaco</v>
      </c>
      <c r="D155" s="191" t="s">
        <v>357</v>
      </c>
      <c r="E155" s="188" t="s">
        <v>572</v>
      </c>
      <c r="F155" s="188">
        <v>604.0</v>
      </c>
      <c r="G155" s="192">
        <v>58.2</v>
      </c>
      <c r="H155" s="192">
        <f>IF(Vuelos!$F155&lt;3000,Vuelos!$G155,Vuelos!$G155*2)</f>
        <v>58.2</v>
      </c>
      <c r="I155" s="44"/>
      <c r="J155" s="187" t="s">
        <v>81</v>
      </c>
      <c r="K155" s="44"/>
      <c r="L155" s="44"/>
      <c r="M155" s="44"/>
      <c r="N155" s="44"/>
      <c r="O155" s="44"/>
      <c r="P155" s="44"/>
      <c r="Q155" s="44"/>
      <c r="R155" s="44"/>
      <c r="S155" s="44"/>
      <c r="T155" s="44"/>
      <c r="U155" s="44"/>
      <c r="V155" s="44"/>
      <c r="W155" s="44"/>
      <c r="X155" s="44"/>
      <c r="Y155" s="44"/>
      <c r="Z155" s="44"/>
    </row>
    <row r="156" ht="15.75" customHeight="1">
      <c r="A156" s="188" t="s">
        <v>73</v>
      </c>
      <c r="B156" s="189" t="s">
        <v>573</v>
      </c>
      <c r="C156" s="190" t="str">
        <f>CONCATENATE(Vuelos!$A156,Vuelos!$B156)</f>
        <v>BogotaValledupar</v>
      </c>
      <c r="D156" s="191" t="s">
        <v>357</v>
      </c>
      <c r="E156" s="189" t="s">
        <v>574</v>
      </c>
      <c r="F156" s="188">
        <v>641.8</v>
      </c>
      <c r="G156" s="192">
        <v>77.3</v>
      </c>
      <c r="H156" s="192">
        <f>IF(Vuelos!$F156&lt;3000,Vuelos!$G156,Vuelos!$G156*2)</f>
        <v>77.3</v>
      </c>
      <c r="I156" s="44"/>
      <c r="J156" s="197" t="s">
        <v>459</v>
      </c>
      <c r="K156" s="44"/>
      <c r="L156" s="44"/>
      <c r="M156" s="44"/>
      <c r="N156" s="44"/>
      <c r="O156" s="44"/>
      <c r="P156" s="44"/>
      <c r="Q156" s="44"/>
      <c r="R156" s="44"/>
      <c r="S156" s="44"/>
      <c r="T156" s="44"/>
      <c r="U156" s="44"/>
      <c r="V156" s="44"/>
      <c r="W156" s="44"/>
      <c r="X156" s="44"/>
      <c r="Y156" s="44"/>
      <c r="Z156" s="44"/>
    </row>
    <row r="157" ht="15.75" customHeight="1">
      <c r="A157" s="188" t="s">
        <v>73</v>
      </c>
      <c r="B157" s="188" t="s">
        <v>395</v>
      </c>
      <c r="C157" s="191" t="str">
        <f>CONCATENATE(Vuelos!$A157,Vuelos!$B157)</f>
        <v>BogotaCartagena</v>
      </c>
      <c r="D157" s="191" t="s">
        <v>357</v>
      </c>
      <c r="E157" s="188" t="s">
        <v>440</v>
      </c>
      <c r="F157" s="188">
        <v>653.0</v>
      </c>
      <c r="G157" s="192">
        <v>78.1</v>
      </c>
      <c r="H157" s="192">
        <f>IF(Vuelos!$F157&lt;3000,Vuelos!$G157,Vuelos!$G157*2)</f>
        <v>78.1</v>
      </c>
      <c r="I157" s="44"/>
      <c r="J157" s="187" t="s">
        <v>575</v>
      </c>
      <c r="K157" s="44"/>
      <c r="L157" s="44"/>
      <c r="M157" s="44"/>
      <c r="N157" s="44"/>
      <c r="O157" s="44"/>
      <c r="P157" s="44"/>
      <c r="Q157" s="44"/>
      <c r="R157" s="44"/>
      <c r="S157" s="44"/>
      <c r="T157" s="44"/>
      <c r="U157" s="44"/>
      <c r="V157" s="44"/>
      <c r="W157" s="44"/>
      <c r="X157" s="44"/>
      <c r="Y157" s="44"/>
      <c r="Z157" s="44"/>
    </row>
    <row r="158" ht="15.75" customHeight="1">
      <c r="A158" s="188" t="s">
        <v>73</v>
      </c>
      <c r="B158" s="188" t="s">
        <v>324</v>
      </c>
      <c r="C158" s="191" t="str">
        <f>CONCATENATE(Vuelos!$A158,Vuelos!$B158)</f>
        <v>BogotaBarranquilla</v>
      </c>
      <c r="D158" s="191" t="s">
        <v>357</v>
      </c>
      <c r="E158" s="188" t="s">
        <v>499</v>
      </c>
      <c r="F158" s="188">
        <v>690.0</v>
      </c>
      <c r="G158" s="192">
        <v>82.5</v>
      </c>
      <c r="H158" s="192">
        <f>IF(Vuelos!$F158&lt;3000,Vuelos!$G158,Vuelos!$G158*2)</f>
        <v>82.5</v>
      </c>
      <c r="I158" s="44"/>
      <c r="J158" s="197" t="s">
        <v>576</v>
      </c>
      <c r="K158" s="44"/>
      <c r="L158" s="44"/>
      <c r="M158" s="44"/>
      <c r="N158" s="44"/>
      <c r="O158" s="44"/>
      <c r="P158" s="44"/>
      <c r="Q158" s="44"/>
      <c r="R158" s="44"/>
      <c r="S158" s="44"/>
      <c r="T158" s="44"/>
      <c r="U158" s="44"/>
      <c r="V158" s="44"/>
      <c r="W158" s="44"/>
      <c r="X158" s="44"/>
      <c r="Y158" s="44"/>
      <c r="Z158" s="44"/>
    </row>
    <row r="159" ht="15.75" customHeight="1">
      <c r="A159" s="188" t="s">
        <v>73</v>
      </c>
      <c r="B159" s="188" t="s">
        <v>577</v>
      </c>
      <c r="C159" s="191" t="str">
        <f>CONCATENATE(Vuelos!$A159,Vuelos!$B159)</f>
        <v>BogotaSantaMarta</v>
      </c>
      <c r="D159" s="191" t="s">
        <v>357</v>
      </c>
      <c r="E159" s="188" t="s">
        <v>578</v>
      </c>
      <c r="F159" s="188">
        <v>713.0</v>
      </c>
      <c r="G159" s="192">
        <v>85.2</v>
      </c>
      <c r="H159" s="192">
        <f>IF(Vuelos!$F159&lt;3000,Vuelos!$G159,Vuelos!$G159*2)</f>
        <v>85.2</v>
      </c>
      <c r="I159" s="44"/>
      <c r="J159" s="187" t="s">
        <v>252</v>
      </c>
      <c r="K159" s="44"/>
      <c r="L159" s="44"/>
      <c r="M159" s="44"/>
      <c r="N159" s="44"/>
      <c r="O159" s="44"/>
      <c r="P159" s="44"/>
      <c r="Q159" s="44"/>
      <c r="R159" s="44"/>
      <c r="S159" s="44"/>
      <c r="T159" s="44"/>
      <c r="U159" s="44"/>
      <c r="V159" s="44"/>
      <c r="W159" s="44"/>
      <c r="X159" s="44"/>
      <c r="Y159" s="44"/>
      <c r="Z159" s="44"/>
    </row>
    <row r="160" ht="15.75" customHeight="1">
      <c r="A160" s="188" t="s">
        <v>73</v>
      </c>
      <c r="B160" s="188" t="s">
        <v>364</v>
      </c>
      <c r="C160" s="191" t="str">
        <f>CONCATENATE(Vuelos!$A160,Vuelos!$B160)</f>
        <v>BogotaQuito</v>
      </c>
      <c r="D160" s="191" t="s">
        <v>357</v>
      </c>
      <c r="E160" s="188" t="s">
        <v>365</v>
      </c>
      <c r="F160" s="188">
        <v>721.0</v>
      </c>
      <c r="G160" s="192">
        <v>88.1</v>
      </c>
      <c r="H160" s="192">
        <f>IF(Vuelos!$F160&lt;3000,Vuelos!$G160,Vuelos!$G160*2)</f>
        <v>88.1</v>
      </c>
      <c r="I160" s="44"/>
      <c r="J160" s="187" t="s">
        <v>490</v>
      </c>
      <c r="K160" s="44"/>
      <c r="L160" s="44"/>
      <c r="M160" s="44"/>
      <c r="N160" s="44"/>
      <c r="O160" s="44"/>
      <c r="P160" s="44"/>
      <c r="Q160" s="44"/>
      <c r="R160" s="44"/>
      <c r="S160" s="44"/>
      <c r="T160" s="44"/>
      <c r="U160" s="44"/>
      <c r="V160" s="44"/>
      <c r="W160" s="44"/>
      <c r="X160" s="44"/>
      <c r="Y160" s="44"/>
      <c r="Z160" s="44"/>
    </row>
    <row r="161" ht="15.75" customHeight="1">
      <c r="A161" s="188" t="s">
        <v>73</v>
      </c>
      <c r="B161" s="188" t="s">
        <v>579</v>
      </c>
      <c r="C161" s="191" t="str">
        <f>CONCATENATE(Vuelos!$A161,Vuelos!$B161)</f>
        <v>BogotaPuertoCarreño</v>
      </c>
      <c r="D161" s="191" t="s">
        <v>357</v>
      </c>
      <c r="E161" s="188" t="s">
        <v>580</v>
      </c>
      <c r="F161" s="188">
        <v>753.0</v>
      </c>
      <c r="G161" s="192">
        <v>125.7</v>
      </c>
      <c r="H161" s="192">
        <f>IF(Vuelos!$F161&lt;3000,Vuelos!$G161,Vuelos!$G161*2)</f>
        <v>125.7</v>
      </c>
      <c r="I161" s="44"/>
      <c r="J161" s="187" t="s">
        <v>581</v>
      </c>
      <c r="K161" s="44"/>
      <c r="L161" s="44"/>
      <c r="M161" s="44"/>
      <c r="N161" s="44"/>
      <c r="O161" s="44"/>
      <c r="P161" s="44"/>
      <c r="Q161" s="44"/>
      <c r="R161" s="44"/>
      <c r="S161" s="44"/>
      <c r="T161" s="44"/>
      <c r="U161" s="44"/>
      <c r="V161" s="44"/>
      <c r="W161" s="44"/>
      <c r="X161" s="44"/>
      <c r="Y161" s="44"/>
      <c r="Z161" s="44"/>
    </row>
    <row r="162" ht="15.75" customHeight="1">
      <c r="A162" s="188" t="s">
        <v>73</v>
      </c>
      <c r="B162" s="188" t="s">
        <v>354</v>
      </c>
      <c r="C162" s="191" t="str">
        <f>CONCATENATE(Vuelos!$A162,Vuelos!$B162)</f>
        <v>BogotaPanama</v>
      </c>
      <c r="D162" s="191" t="s">
        <v>357</v>
      </c>
      <c r="E162" s="188" t="s">
        <v>355</v>
      </c>
      <c r="F162" s="188">
        <v>755.0</v>
      </c>
      <c r="G162" s="192">
        <v>95.9</v>
      </c>
      <c r="H162" s="192">
        <f>IF(Vuelos!$F162&lt;3000,Vuelos!$G162,Vuelos!$G162*2)</f>
        <v>95.9</v>
      </c>
      <c r="I162" s="44"/>
      <c r="J162" s="187" t="s">
        <v>582</v>
      </c>
      <c r="K162" s="44"/>
      <c r="L162" s="44"/>
      <c r="M162" s="44"/>
      <c r="N162" s="44"/>
      <c r="O162" s="44"/>
      <c r="P162" s="44"/>
      <c r="Q162" s="44"/>
      <c r="R162" s="44"/>
      <c r="S162" s="44"/>
      <c r="T162" s="44"/>
      <c r="U162" s="44"/>
      <c r="V162" s="44"/>
      <c r="W162" s="44"/>
      <c r="X162" s="44"/>
      <c r="Y162" s="44"/>
      <c r="Z162" s="44"/>
    </row>
    <row r="163" ht="15.75" customHeight="1">
      <c r="A163" s="188" t="s">
        <v>73</v>
      </c>
      <c r="B163" s="188" t="s">
        <v>583</v>
      </c>
      <c r="C163" s="191" t="str">
        <f>CONCATENATE(Vuelos!$A163,Vuelos!$B163)</f>
        <v>BogotaRiohacha</v>
      </c>
      <c r="D163" s="191" t="s">
        <v>357</v>
      </c>
      <c r="E163" s="188" t="s">
        <v>584</v>
      </c>
      <c r="F163" s="188">
        <v>769.0</v>
      </c>
      <c r="G163" s="192">
        <v>96.0</v>
      </c>
      <c r="H163" s="192">
        <f>IF(Vuelos!$F163&lt;3000,Vuelos!$G163,Vuelos!$G163*2)</f>
        <v>96</v>
      </c>
      <c r="I163" s="44"/>
      <c r="J163" s="187" t="s">
        <v>585</v>
      </c>
      <c r="K163" s="44"/>
      <c r="L163" s="44"/>
      <c r="M163" s="44"/>
      <c r="N163" s="44"/>
      <c r="O163" s="44"/>
      <c r="P163" s="44"/>
      <c r="Q163" s="44"/>
      <c r="R163" s="44"/>
      <c r="S163" s="44"/>
      <c r="T163" s="44"/>
      <c r="U163" s="44"/>
      <c r="V163" s="44"/>
      <c r="W163" s="44"/>
      <c r="X163" s="44"/>
      <c r="Y163" s="44"/>
      <c r="Z163" s="44"/>
    </row>
    <row r="164" ht="15.75" customHeight="1">
      <c r="A164" s="188" t="s">
        <v>73</v>
      </c>
      <c r="B164" s="189" t="s">
        <v>330</v>
      </c>
      <c r="C164" s="190" t="str">
        <f>CONCATENATE(Vuelos!$A164,Vuelos!$B164)</f>
        <v>BogotaValencia</v>
      </c>
      <c r="D164" s="191" t="s">
        <v>357</v>
      </c>
      <c r="E164" s="189" t="s">
        <v>394</v>
      </c>
      <c r="F164" s="188">
        <v>913.2</v>
      </c>
      <c r="G164" s="192">
        <v>97.5</v>
      </c>
      <c r="H164" s="192">
        <f>IF(Vuelos!$F164&lt;3000,Vuelos!$G164,Vuelos!$G164*2)</f>
        <v>97.5</v>
      </c>
      <c r="I164" s="44"/>
      <c r="J164" s="187" t="s">
        <v>586</v>
      </c>
      <c r="K164" s="44"/>
      <c r="L164" s="44"/>
      <c r="M164" s="44"/>
      <c r="N164" s="44"/>
      <c r="O164" s="44"/>
      <c r="P164" s="44"/>
      <c r="Q164" s="44"/>
      <c r="R164" s="44"/>
      <c r="S164" s="44"/>
      <c r="T164" s="44"/>
      <c r="U164" s="44"/>
      <c r="V164" s="44"/>
      <c r="W164" s="44"/>
      <c r="X164" s="44"/>
      <c r="Y164" s="44"/>
      <c r="Z164" s="44"/>
    </row>
    <row r="165" ht="15.75" customHeight="1">
      <c r="A165" s="188" t="s">
        <v>73</v>
      </c>
      <c r="B165" s="188" t="s">
        <v>285</v>
      </c>
      <c r="C165" s="191" t="str">
        <f>CONCATENATE(Vuelos!$A165,Vuelos!$B165)</f>
        <v>BogotaAruba</v>
      </c>
      <c r="D165" s="191" t="s">
        <v>357</v>
      </c>
      <c r="E165" s="188" t="s">
        <v>352</v>
      </c>
      <c r="F165" s="188">
        <v>978.0</v>
      </c>
      <c r="G165" s="192">
        <v>102.3</v>
      </c>
      <c r="H165" s="192">
        <f>IF(Vuelos!$F165&lt;3000,Vuelos!$G165,Vuelos!$G165*2)</f>
        <v>102.3</v>
      </c>
      <c r="I165" s="44"/>
      <c r="J165" s="187" t="s">
        <v>587</v>
      </c>
      <c r="K165" s="44"/>
      <c r="L165" s="44"/>
      <c r="M165" s="44"/>
      <c r="N165" s="44"/>
      <c r="O165" s="44"/>
      <c r="P165" s="44"/>
      <c r="Q165" s="44"/>
      <c r="R165" s="44"/>
      <c r="S165" s="44"/>
      <c r="T165" s="44"/>
      <c r="U165" s="44"/>
      <c r="V165" s="44"/>
      <c r="W165" s="44"/>
      <c r="X165" s="44"/>
      <c r="Y165" s="44"/>
      <c r="Z165" s="44"/>
    </row>
    <row r="166" ht="15.75" customHeight="1">
      <c r="A166" s="188" t="s">
        <v>73</v>
      </c>
      <c r="B166" s="191" t="s">
        <v>496</v>
      </c>
      <c r="C166" s="191" t="str">
        <f>CONCATENATE(Vuelos!$A166,Vuelos!$B166)</f>
        <v>BogotaGuatemala</v>
      </c>
      <c r="D166" s="191" t="s">
        <v>357</v>
      </c>
      <c r="E166" s="191" t="s">
        <v>588</v>
      </c>
      <c r="F166" s="188">
        <v>991.1</v>
      </c>
      <c r="G166" s="192">
        <v>114.0</v>
      </c>
      <c r="H166" s="192">
        <f>IF(Vuelos!$F166&lt;3000,Vuelos!$G166,Vuelos!$G166*2)</f>
        <v>114</v>
      </c>
      <c r="I166" s="44"/>
      <c r="J166" s="187" t="s">
        <v>558</v>
      </c>
      <c r="K166" s="44"/>
      <c r="L166" s="44"/>
      <c r="M166" s="44"/>
      <c r="N166" s="44"/>
      <c r="O166" s="44"/>
      <c r="P166" s="44"/>
      <c r="Q166" s="44"/>
      <c r="R166" s="44"/>
      <c r="S166" s="44"/>
      <c r="T166" s="44"/>
      <c r="U166" s="44"/>
      <c r="V166" s="44"/>
      <c r="W166" s="44"/>
      <c r="X166" s="44"/>
      <c r="Y166" s="44"/>
      <c r="Z166" s="44"/>
    </row>
    <row r="167" ht="15.75" customHeight="1">
      <c r="A167" s="188" t="s">
        <v>73</v>
      </c>
      <c r="B167" s="188" t="s">
        <v>589</v>
      </c>
      <c r="C167" s="191" t="str">
        <f>CONCATENATE(Vuelos!$A167,Vuelos!$B167)</f>
        <v>Bogotacaracas</v>
      </c>
      <c r="D167" s="191" t="s">
        <v>590</v>
      </c>
      <c r="E167" s="188" t="s">
        <v>591</v>
      </c>
      <c r="F167" s="188">
        <v>1024.0</v>
      </c>
      <c r="G167" s="192">
        <v>109.5</v>
      </c>
      <c r="H167" s="192">
        <f>IF(Vuelos!$F167&lt;3000,Vuelos!$G167,Vuelos!$G167*2)</f>
        <v>109.5</v>
      </c>
      <c r="I167" s="44"/>
      <c r="J167" s="197" t="s">
        <v>592</v>
      </c>
      <c r="K167" s="44"/>
      <c r="L167" s="44"/>
      <c r="M167" s="44"/>
      <c r="N167" s="44"/>
      <c r="O167" s="44"/>
      <c r="P167" s="44"/>
      <c r="Q167" s="44"/>
      <c r="R167" s="44"/>
      <c r="S167" s="44"/>
      <c r="T167" s="44"/>
      <c r="U167" s="44"/>
      <c r="V167" s="44"/>
      <c r="W167" s="44"/>
      <c r="X167" s="44"/>
      <c r="Y167" s="44"/>
      <c r="Z167" s="44"/>
    </row>
    <row r="168" ht="15.75" customHeight="1">
      <c r="A168" s="188" t="s">
        <v>73</v>
      </c>
      <c r="B168" s="188" t="s">
        <v>531</v>
      </c>
      <c r="C168" s="191" t="str">
        <f>CONCATENATE(Vuelos!$A168,Vuelos!$B168)</f>
        <v>BogotaLeticia</v>
      </c>
      <c r="D168" s="191" t="s">
        <v>357</v>
      </c>
      <c r="E168" s="189" t="s">
        <v>593</v>
      </c>
      <c r="F168" s="188">
        <v>1089.0</v>
      </c>
      <c r="G168" s="192">
        <v>107.2</v>
      </c>
      <c r="H168" s="192">
        <f>IF(Vuelos!$F168&lt;3000,Vuelos!$G168,Vuelos!$G168*2)</f>
        <v>107.2</v>
      </c>
      <c r="I168" s="44"/>
      <c r="J168" s="187" t="s">
        <v>594</v>
      </c>
      <c r="K168" s="44"/>
      <c r="L168" s="44"/>
      <c r="M168" s="44"/>
      <c r="N168" s="44"/>
      <c r="O168" s="44"/>
      <c r="P168" s="44"/>
      <c r="Q168" s="44"/>
      <c r="R168" s="44"/>
      <c r="S168" s="44"/>
      <c r="T168" s="44"/>
      <c r="U168" s="44"/>
      <c r="V168" s="44"/>
      <c r="W168" s="44"/>
      <c r="X168" s="44"/>
      <c r="Y168" s="44"/>
      <c r="Z168" s="44"/>
    </row>
    <row r="169" ht="15.75" customHeight="1">
      <c r="A169" s="188" t="s">
        <v>73</v>
      </c>
      <c r="B169" s="188" t="s">
        <v>503</v>
      </c>
      <c r="C169" s="191" t="str">
        <f>CONCATENATE(Vuelos!$A169,Vuelos!$B169)</f>
        <v>BogotaSanAndres</v>
      </c>
      <c r="D169" s="191" t="s">
        <v>357</v>
      </c>
      <c r="E169" s="188" t="s">
        <v>504</v>
      </c>
      <c r="F169" s="188">
        <v>1207.0</v>
      </c>
      <c r="G169" s="192">
        <v>116.9</v>
      </c>
      <c r="H169" s="192">
        <f>IF(Vuelos!$F169&lt;3000,Vuelos!$G169,Vuelos!$G169*2)</f>
        <v>116.9</v>
      </c>
      <c r="I169" s="44"/>
      <c r="J169" s="187" t="s">
        <v>433</v>
      </c>
      <c r="K169" s="44"/>
      <c r="L169" s="44"/>
      <c r="M169" s="44"/>
      <c r="N169" s="44"/>
      <c r="O169" s="44"/>
      <c r="P169" s="44"/>
      <c r="Q169" s="44"/>
      <c r="R169" s="44"/>
      <c r="S169" s="44"/>
      <c r="T169" s="44"/>
      <c r="U169" s="44"/>
      <c r="V169" s="44"/>
      <c r="W169" s="44"/>
      <c r="X169" s="44"/>
      <c r="Y169" s="44"/>
      <c r="Z169" s="44"/>
    </row>
    <row r="170" ht="15.75" customHeight="1">
      <c r="A170" s="188" t="s">
        <v>73</v>
      </c>
      <c r="B170" s="189" t="s">
        <v>595</v>
      </c>
      <c r="C170" s="190" t="str">
        <f>CONCATENATE(Vuelos!$A170,Vuelos!$B170)</f>
        <v>BogotaSanJose,CostaRica</v>
      </c>
      <c r="D170" s="191" t="s">
        <v>357</v>
      </c>
      <c r="E170" s="189" t="s">
        <v>596</v>
      </c>
      <c r="F170" s="188">
        <v>1255.3</v>
      </c>
      <c r="G170" s="192">
        <v>133.4</v>
      </c>
      <c r="H170" s="192">
        <f>IF(Vuelos!$F170&lt;3000,Vuelos!$G170,Vuelos!$G170*2)</f>
        <v>133.4</v>
      </c>
      <c r="I170" s="44"/>
      <c r="J170" s="187" t="s">
        <v>597</v>
      </c>
      <c r="K170" s="44"/>
      <c r="L170" s="44"/>
      <c r="M170" s="44"/>
      <c r="N170" s="44"/>
      <c r="O170" s="44"/>
      <c r="P170" s="44"/>
      <c r="Q170" s="44"/>
      <c r="R170" s="44"/>
      <c r="S170" s="44"/>
      <c r="T170" s="44"/>
      <c r="U170" s="44"/>
      <c r="V170" s="44"/>
      <c r="W170" s="44"/>
      <c r="X170" s="44"/>
      <c r="Y170" s="44"/>
      <c r="Z170" s="44"/>
    </row>
    <row r="171" ht="15.75" customHeight="1">
      <c r="A171" s="188" t="s">
        <v>73</v>
      </c>
      <c r="B171" s="189" t="s">
        <v>396</v>
      </c>
      <c r="C171" s="190" t="str">
        <f>CONCATENATE(Vuelos!$A171,Vuelos!$B171)</f>
        <v>BogotaSantoDomingo</v>
      </c>
      <c r="D171" s="191" t="s">
        <v>357</v>
      </c>
      <c r="E171" s="189" t="s">
        <v>397</v>
      </c>
      <c r="F171" s="188">
        <v>1594.9</v>
      </c>
      <c r="G171" s="192">
        <v>145.5</v>
      </c>
      <c r="H171" s="192">
        <f>IF(Vuelos!$F171&lt;3000,Vuelos!$G171,Vuelos!$G171*2)</f>
        <v>145.5</v>
      </c>
      <c r="I171" s="44"/>
      <c r="J171" s="187" t="s">
        <v>298</v>
      </c>
      <c r="K171" s="44"/>
      <c r="L171" s="44"/>
      <c r="M171" s="44"/>
      <c r="N171" s="44"/>
      <c r="O171" s="44"/>
      <c r="P171" s="44"/>
      <c r="Q171" s="44"/>
      <c r="R171" s="44"/>
      <c r="S171" s="44"/>
      <c r="T171" s="44"/>
      <c r="U171" s="44"/>
      <c r="V171" s="44"/>
      <c r="W171" s="44"/>
      <c r="X171" s="44"/>
      <c r="Y171" s="44"/>
      <c r="Z171" s="44"/>
    </row>
    <row r="172" ht="15.75" customHeight="1">
      <c r="A172" s="188" t="s">
        <v>73</v>
      </c>
      <c r="B172" s="188" t="s">
        <v>598</v>
      </c>
      <c r="C172" s="191" t="str">
        <f>CONCATENATE(Vuelos!$A172,Vuelos!$B172)</f>
        <v>BogotaSanJuan,PuertoRico</v>
      </c>
      <c r="D172" s="191" t="s">
        <v>357</v>
      </c>
      <c r="E172" s="188" t="s">
        <v>599</v>
      </c>
      <c r="F172" s="188">
        <v>1759.1</v>
      </c>
      <c r="G172" s="192">
        <v>181.4</v>
      </c>
      <c r="H172" s="192">
        <f>IF(Vuelos!$F172&lt;3000,Vuelos!$G172,Vuelos!$G172*2)</f>
        <v>181.4</v>
      </c>
      <c r="I172" s="44"/>
      <c r="J172" s="197" t="s">
        <v>600</v>
      </c>
      <c r="K172" s="44"/>
      <c r="L172" s="44"/>
      <c r="M172" s="44"/>
      <c r="N172" s="44"/>
      <c r="O172" s="44"/>
      <c r="P172" s="44"/>
      <c r="Q172" s="44"/>
      <c r="R172" s="44"/>
      <c r="S172" s="44"/>
      <c r="T172" s="44"/>
      <c r="U172" s="44"/>
      <c r="V172" s="44"/>
      <c r="W172" s="44"/>
      <c r="X172" s="44"/>
      <c r="Y172" s="44"/>
      <c r="Z172" s="44"/>
    </row>
    <row r="173" ht="15.75" customHeight="1">
      <c r="A173" s="188" t="s">
        <v>73</v>
      </c>
      <c r="B173" s="188" t="s">
        <v>533</v>
      </c>
      <c r="C173" s="191" t="str">
        <f>CONCATENATE(Vuelos!$A173,Vuelos!$B173)</f>
        <v>BogotaLima</v>
      </c>
      <c r="D173" s="191" t="s">
        <v>357</v>
      </c>
      <c r="E173" s="188" t="s">
        <v>601</v>
      </c>
      <c r="F173" s="188">
        <v>1878.3</v>
      </c>
      <c r="G173" s="192">
        <v>153.8</v>
      </c>
      <c r="H173" s="192">
        <f>IF(Vuelos!$F173&lt;3000,Vuelos!$G173,Vuelos!$G173*2)</f>
        <v>153.8</v>
      </c>
      <c r="I173" s="44"/>
      <c r="J173" s="187" t="s">
        <v>542</v>
      </c>
      <c r="K173" s="44"/>
      <c r="L173" s="44"/>
      <c r="M173" s="44"/>
      <c r="N173" s="44"/>
      <c r="O173" s="44"/>
      <c r="P173" s="44"/>
      <c r="Q173" s="44"/>
      <c r="R173" s="44"/>
      <c r="S173" s="44"/>
      <c r="T173" s="44"/>
      <c r="U173" s="44"/>
      <c r="V173" s="44"/>
      <c r="W173" s="44"/>
      <c r="X173" s="44"/>
      <c r="Y173" s="44"/>
      <c r="Z173" s="44"/>
    </row>
    <row r="174" ht="15.75" customHeight="1">
      <c r="A174" s="188" t="s">
        <v>73</v>
      </c>
      <c r="B174" s="191" t="s">
        <v>602</v>
      </c>
      <c r="C174" s="191" t="str">
        <f>CONCATENATE(Vuelos!$A174,Vuelos!$B174)</f>
        <v>BogotaSanSalvador</v>
      </c>
      <c r="D174" s="191" t="s">
        <v>357</v>
      </c>
      <c r="E174" s="191" t="s">
        <v>603</v>
      </c>
      <c r="F174" s="188">
        <v>1901.0</v>
      </c>
      <c r="G174" s="192">
        <v>172.5</v>
      </c>
      <c r="H174" s="192">
        <f>IF(Vuelos!$F174&lt;3000,Vuelos!$G174,Vuelos!$G174*2)</f>
        <v>172.5</v>
      </c>
      <c r="I174" s="44"/>
      <c r="J174" s="197" t="s">
        <v>604</v>
      </c>
      <c r="K174" s="44"/>
      <c r="L174" s="44"/>
      <c r="M174" s="44"/>
      <c r="N174" s="44"/>
      <c r="O174" s="44"/>
      <c r="P174" s="44"/>
      <c r="Q174" s="44"/>
      <c r="R174" s="44"/>
      <c r="S174" s="44"/>
      <c r="T174" s="44"/>
      <c r="U174" s="44"/>
      <c r="V174" s="44"/>
      <c r="W174" s="44"/>
      <c r="X174" s="44"/>
      <c r="Y174" s="44"/>
      <c r="Z174" s="44"/>
    </row>
    <row r="175" ht="15.75" customHeight="1">
      <c r="A175" s="188" t="s">
        <v>73</v>
      </c>
      <c r="B175" s="188" t="s">
        <v>605</v>
      </c>
      <c r="C175" s="191" t="str">
        <f>CONCATENATE(Vuelos!$A175,Vuelos!$B175)</f>
        <v>Bogotalahabana</v>
      </c>
      <c r="D175" s="191" t="s">
        <v>590</v>
      </c>
      <c r="E175" s="188" t="s">
        <v>606</v>
      </c>
      <c r="F175" s="188">
        <v>2216.0</v>
      </c>
      <c r="G175" s="192">
        <v>222.3</v>
      </c>
      <c r="H175" s="192">
        <f>IF(Vuelos!$F175&lt;3000,Vuelos!$G175,Vuelos!$G175*2)</f>
        <v>222.3</v>
      </c>
      <c r="I175" s="44"/>
      <c r="J175" s="197" t="s">
        <v>607</v>
      </c>
      <c r="K175" s="44"/>
      <c r="L175" s="44"/>
      <c r="M175" s="44"/>
      <c r="N175" s="44"/>
      <c r="O175" s="44"/>
      <c r="P175" s="44"/>
      <c r="Q175" s="44"/>
      <c r="R175" s="44"/>
      <c r="S175" s="44"/>
      <c r="T175" s="44"/>
      <c r="U175" s="44"/>
      <c r="V175" s="44"/>
      <c r="W175" s="44"/>
      <c r="X175" s="44"/>
      <c r="Y175" s="44"/>
      <c r="Z175" s="44"/>
    </row>
    <row r="176" ht="15.75" customHeight="1">
      <c r="A176" s="188" t="s">
        <v>73</v>
      </c>
      <c r="B176" s="189" t="s">
        <v>392</v>
      </c>
      <c r="C176" s="189" t="str">
        <f>CONCATENATE(Vuelos!$A176,Vuelos!$B176)</f>
        <v>BogotaCancun</v>
      </c>
      <c r="D176" s="188" t="s">
        <v>357</v>
      </c>
      <c r="E176" s="189" t="s">
        <v>608</v>
      </c>
      <c r="F176" s="188">
        <v>2271.6</v>
      </c>
      <c r="G176" s="192">
        <v>203.2</v>
      </c>
      <c r="H176" s="192">
        <f>IF(Vuelos!$F176&lt;3000,Vuelos!$G176,Vuelos!$G176*2)</f>
        <v>203.2</v>
      </c>
      <c r="I176" s="44"/>
      <c r="J176" s="187" t="s">
        <v>345</v>
      </c>
      <c r="K176" s="44"/>
      <c r="L176" s="44"/>
      <c r="M176" s="44"/>
      <c r="N176" s="44"/>
      <c r="O176" s="44"/>
      <c r="P176" s="44"/>
      <c r="Q176" s="44"/>
      <c r="R176" s="44"/>
      <c r="S176" s="44"/>
      <c r="T176" s="44"/>
      <c r="U176" s="44"/>
      <c r="V176" s="44"/>
      <c r="W176" s="44"/>
      <c r="X176" s="44"/>
      <c r="Y176" s="44"/>
      <c r="Z176" s="44"/>
    </row>
    <row r="177" ht="15.75" customHeight="1">
      <c r="A177" s="188" t="s">
        <v>73</v>
      </c>
      <c r="B177" s="188" t="s">
        <v>609</v>
      </c>
      <c r="C177" s="191" t="str">
        <f>CONCATENATE(Vuelos!$A177,Vuelos!$B177)</f>
        <v>Bogotamiami</v>
      </c>
      <c r="D177" s="191" t="s">
        <v>590</v>
      </c>
      <c r="E177" s="188" t="s">
        <v>610</v>
      </c>
      <c r="F177" s="188">
        <v>2432.0</v>
      </c>
      <c r="G177" s="192">
        <v>176.1</v>
      </c>
      <c r="H177" s="192">
        <f>IF(Vuelos!$F177&lt;3000,Vuelos!$G177,Vuelos!$G177*2)</f>
        <v>176.1</v>
      </c>
      <c r="I177" s="44"/>
      <c r="J177" s="197" t="s">
        <v>310</v>
      </c>
      <c r="K177" s="44"/>
      <c r="L177" s="44"/>
      <c r="M177" s="44"/>
      <c r="N177" s="44"/>
      <c r="O177" s="44"/>
      <c r="P177" s="44"/>
      <c r="Q177" s="44"/>
      <c r="R177" s="44"/>
      <c r="S177" s="44"/>
      <c r="T177" s="44"/>
      <c r="U177" s="44"/>
      <c r="V177" s="44"/>
      <c r="W177" s="44"/>
      <c r="X177" s="44"/>
      <c r="Y177" s="44"/>
      <c r="Z177" s="44"/>
    </row>
    <row r="178" ht="15.75" customHeight="1">
      <c r="A178" s="188" t="s">
        <v>73</v>
      </c>
      <c r="B178" s="189" t="s">
        <v>528</v>
      </c>
      <c r="C178" s="190" t="str">
        <f>CONCATENATE(Vuelos!$A178,Vuelos!$B178)</f>
        <v>BogotaLaPaz</v>
      </c>
      <c r="D178" s="191" t="s">
        <v>357</v>
      </c>
      <c r="E178" s="189" t="s">
        <v>611</v>
      </c>
      <c r="F178" s="188">
        <v>2445.0</v>
      </c>
      <c r="G178" s="192">
        <v>218.5</v>
      </c>
      <c r="H178" s="192">
        <f>IF(Vuelos!$F178&lt;3000,Vuelos!$G178,Vuelos!$G178*2)</f>
        <v>218.5</v>
      </c>
      <c r="I178" s="44"/>
      <c r="J178" s="187" t="s">
        <v>612</v>
      </c>
      <c r="K178" s="44"/>
      <c r="L178" s="44"/>
      <c r="M178" s="44"/>
      <c r="N178" s="44"/>
      <c r="O178" s="44"/>
      <c r="P178" s="44"/>
      <c r="Q178" s="44"/>
      <c r="R178" s="44"/>
      <c r="S178" s="44"/>
      <c r="T178" s="44"/>
      <c r="U178" s="44"/>
      <c r="V178" s="44"/>
      <c r="W178" s="44"/>
      <c r="X178" s="44"/>
      <c r="Y178" s="44"/>
      <c r="Z178" s="44"/>
    </row>
    <row r="179" ht="15.75" customHeight="1">
      <c r="A179" s="188" t="s">
        <v>73</v>
      </c>
      <c r="B179" s="188" t="s">
        <v>469</v>
      </c>
      <c r="C179" s="191" t="str">
        <f>CONCATENATE(Vuelos!$A179,Vuelos!$B179)</f>
        <v>BogotaFortLauderdale</v>
      </c>
      <c r="D179" s="191" t="s">
        <v>357</v>
      </c>
      <c r="E179" s="188" t="s">
        <v>480</v>
      </c>
      <c r="F179" s="188">
        <v>2459.0</v>
      </c>
      <c r="G179" s="192">
        <v>178.9</v>
      </c>
      <c r="H179" s="192">
        <f>IF(Vuelos!$F179&lt;3000,Vuelos!$G179,Vuelos!$G179*2)</f>
        <v>178.9</v>
      </c>
      <c r="I179" s="44"/>
      <c r="J179" s="197" t="s">
        <v>613</v>
      </c>
      <c r="K179" s="44"/>
      <c r="L179" s="44"/>
      <c r="M179" s="44"/>
      <c r="N179" s="44"/>
      <c r="O179" s="44"/>
      <c r="P179" s="44"/>
      <c r="Q179" s="44"/>
      <c r="R179" s="44"/>
      <c r="S179" s="44"/>
      <c r="T179" s="44"/>
      <c r="U179" s="44"/>
      <c r="V179" s="44"/>
      <c r="W179" s="44"/>
      <c r="X179" s="44"/>
      <c r="Y179" s="44"/>
      <c r="Z179" s="44"/>
    </row>
    <row r="180" ht="15.75" customHeight="1">
      <c r="A180" s="188" t="s">
        <v>73</v>
      </c>
      <c r="B180" s="189" t="s">
        <v>252</v>
      </c>
      <c r="C180" s="190" t="str">
        <f>CONCATENATE(Vuelos!$A180,Vuelos!$B180)</f>
        <v>BogotaMexico</v>
      </c>
      <c r="D180" s="191" t="s">
        <v>357</v>
      </c>
      <c r="E180" s="189" t="s">
        <v>254</v>
      </c>
      <c r="F180" s="188">
        <v>3157.5</v>
      </c>
      <c r="G180" s="192">
        <v>240.5</v>
      </c>
      <c r="H180" s="192">
        <f>IF(Vuelos!$F180&lt;3000,Vuelos!$G180,Vuelos!$G180*2)</f>
        <v>481</v>
      </c>
      <c r="I180" s="44"/>
      <c r="J180" s="187" t="s">
        <v>462</v>
      </c>
      <c r="K180" s="44"/>
      <c r="L180" s="44"/>
      <c r="M180" s="44"/>
      <c r="N180" s="44"/>
      <c r="O180" s="44"/>
      <c r="P180" s="44"/>
      <c r="Q180" s="44"/>
      <c r="R180" s="44"/>
      <c r="S180" s="44"/>
      <c r="T180" s="44"/>
      <c r="U180" s="44"/>
      <c r="V180" s="44"/>
      <c r="W180" s="44"/>
      <c r="X180" s="44"/>
      <c r="Y180" s="44"/>
      <c r="Z180" s="44"/>
    </row>
    <row r="181" ht="15.75" customHeight="1">
      <c r="A181" s="188" t="s">
        <v>73</v>
      </c>
      <c r="B181" s="188" t="s">
        <v>291</v>
      </c>
      <c r="C181" s="191" t="str">
        <f>CONCATENATE(Vuelos!$A181,Vuelos!$B181)</f>
        <v>BogotaAtlanta</v>
      </c>
      <c r="D181" s="191" t="s">
        <v>357</v>
      </c>
      <c r="E181" s="188" t="s">
        <v>404</v>
      </c>
      <c r="F181" s="188">
        <v>3386.0</v>
      </c>
      <c r="G181" s="192">
        <v>179.3</v>
      </c>
      <c r="H181" s="192">
        <f>IF(Vuelos!$F181&lt;3000,Vuelos!$G181,Vuelos!$G181*2)</f>
        <v>358.6</v>
      </c>
      <c r="I181" s="44"/>
      <c r="J181" s="197" t="s">
        <v>614</v>
      </c>
      <c r="K181" s="44"/>
      <c r="L181" s="44"/>
      <c r="M181" s="44"/>
      <c r="N181" s="44"/>
      <c r="O181" s="44"/>
      <c r="P181" s="44"/>
      <c r="Q181" s="44"/>
      <c r="R181" s="44"/>
      <c r="S181" s="44"/>
      <c r="T181" s="44"/>
      <c r="U181" s="44"/>
      <c r="V181" s="44"/>
      <c r="W181" s="44"/>
      <c r="X181" s="44"/>
      <c r="Y181" s="44"/>
      <c r="Z181" s="44"/>
    </row>
    <row r="182" ht="15.75" customHeight="1">
      <c r="A182" s="188" t="s">
        <v>73</v>
      </c>
      <c r="B182" s="188" t="s">
        <v>422</v>
      </c>
      <c r="C182" s="191" t="str">
        <f>CONCATENATE(Vuelos!$A182,Vuelos!$B182)</f>
        <v>BogotaHouston</v>
      </c>
      <c r="D182" s="191" t="s">
        <v>357</v>
      </c>
      <c r="E182" s="188" t="s">
        <v>423</v>
      </c>
      <c r="F182" s="188">
        <v>3582.0</v>
      </c>
      <c r="G182" s="192">
        <v>231.1</v>
      </c>
      <c r="H182" s="192">
        <f>IF(Vuelos!$F182&lt;3000,Vuelos!$G182,Vuelos!$G182*2)</f>
        <v>462.2</v>
      </c>
      <c r="I182" s="44"/>
      <c r="J182" s="187" t="s">
        <v>615</v>
      </c>
      <c r="K182" s="44"/>
      <c r="L182" s="44"/>
      <c r="M182" s="44"/>
      <c r="N182" s="44"/>
      <c r="O182" s="44"/>
      <c r="P182" s="44"/>
      <c r="Q182" s="44"/>
      <c r="R182" s="44"/>
      <c r="S182" s="44"/>
      <c r="T182" s="44"/>
      <c r="U182" s="44"/>
      <c r="V182" s="44"/>
      <c r="W182" s="44"/>
      <c r="X182" s="44"/>
      <c r="Y182" s="44"/>
      <c r="Z182" s="44"/>
    </row>
    <row r="183" ht="15.75" customHeight="1">
      <c r="A183" s="188" t="s">
        <v>73</v>
      </c>
      <c r="B183" s="188" t="s">
        <v>347</v>
      </c>
      <c r="C183" s="191" t="str">
        <f>CONCATENATE(Vuelos!$A183,Vuelos!$B183)</f>
        <v>BogotaWashington</v>
      </c>
      <c r="D183" s="191" t="s">
        <v>357</v>
      </c>
      <c r="E183" s="188" t="s">
        <v>348</v>
      </c>
      <c r="F183" s="188">
        <v>3819.0</v>
      </c>
      <c r="G183" s="192">
        <v>271.4</v>
      </c>
      <c r="H183" s="192">
        <f>IF(Vuelos!$F183&lt;3000,Vuelos!$G183,Vuelos!$G183*2)</f>
        <v>542.8</v>
      </c>
      <c r="I183" s="44"/>
      <c r="J183" s="197" t="s">
        <v>616</v>
      </c>
      <c r="K183" s="44"/>
      <c r="L183" s="44"/>
      <c r="M183" s="44"/>
      <c r="N183" s="44"/>
      <c r="O183" s="44"/>
      <c r="P183" s="44"/>
      <c r="Q183" s="44"/>
      <c r="R183" s="44"/>
      <c r="S183" s="44"/>
      <c r="T183" s="44"/>
      <c r="U183" s="44"/>
      <c r="V183" s="44"/>
      <c r="W183" s="44"/>
      <c r="X183" s="44"/>
      <c r="Y183" s="44"/>
      <c r="Z183" s="44"/>
    </row>
    <row r="184" ht="15.75" customHeight="1">
      <c r="A184" s="188" t="s">
        <v>73</v>
      </c>
      <c r="B184" s="189" t="s">
        <v>426</v>
      </c>
      <c r="C184" s="190" t="str">
        <f>CONCATENATE(Vuelos!$A184,Vuelos!$B184)</f>
        <v>BogotaLasVegas</v>
      </c>
      <c r="D184" s="191" t="s">
        <v>357</v>
      </c>
      <c r="E184" s="189" t="s">
        <v>427</v>
      </c>
      <c r="F184" s="188">
        <v>3924.1</v>
      </c>
      <c r="G184" s="192">
        <v>277.7</v>
      </c>
      <c r="H184" s="192">
        <f>IF(Vuelos!$F184&lt;3000,Vuelos!$G184,Vuelos!$G184*2)</f>
        <v>555.4</v>
      </c>
      <c r="I184" s="44"/>
      <c r="J184" s="197" t="s">
        <v>617</v>
      </c>
      <c r="K184" s="44"/>
      <c r="L184" s="44"/>
      <c r="M184" s="44"/>
      <c r="N184" s="44"/>
      <c r="O184" s="44"/>
      <c r="P184" s="44"/>
      <c r="Q184" s="44"/>
      <c r="R184" s="44"/>
      <c r="S184" s="44"/>
      <c r="T184" s="44"/>
      <c r="U184" s="44"/>
      <c r="V184" s="44"/>
      <c r="W184" s="44"/>
      <c r="X184" s="44"/>
      <c r="Y184" s="44"/>
      <c r="Z184" s="44"/>
    </row>
    <row r="185" ht="15.75" customHeight="1">
      <c r="A185" s="188" t="s">
        <v>73</v>
      </c>
      <c r="B185" s="188" t="s">
        <v>345</v>
      </c>
      <c r="C185" s="191" t="str">
        <f>CONCATENATE(Vuelos!$A185,Vuelos!$B185)</f>
        <v>BogotaNewYork</v>
      </c>
      <c r="D185" s="191" t="s">
        <v>357</v>
      </c>
      <c r="E185" s="188" t="s">
        <v>494</v>
      </c>
      <c r="F185" s="188">
        <v>3993.0</v>
      </c>
      <c r="G185" s="192">
        <v>215.4</v>
      </c>
      <c r="H185" s="192">
        <f>IF(Vuelos!$F185&lt;3000,Vuelos!$G185,Vuelos!$G185*2)</f>
        <v>430.8</v>
      </c>
      <c r="I185" s="44"/>
      <c r="J185" s="199" t="s">
        <v>618</v>
      </c>
      <c r="K185" s="44"/>
      <c r="L185" s="44"/>
      <c r="M185" s="44"/>
      <c r="N185" s="44"/>
      <c r="O185" s="44"/>
      <c r="P185" s="44"/>
      <c r="Q185" s="44"/>
      <c r="R185" s="44"/>
      <c r="S185" s="44"/>
      <c r="T185" s="44"/>
      <c r="U185" s="44"/>
      <c r="V185" s="44"/>
      <c r="W185" s="44"/>
      <c r="X185" s="44"/>
      <c r="Y185" s="44"/>
      <c r="Z185" s="44"/>
    </row>
    <row r="186" ht="15.75" customHeight="1">
      <c r="A186" s="200" t="s">
        <v>73</v>
      </c>
      <c r="B186" s="200" t="s">
        <v>345</v>
      </c>
      <c r="C186" s="201" t="str">
        <f>CONCATENATE(Vuelos!$A186,Vuelos!$B186)</f>
        <v>BogotaNewYork</v>
      </c>
      <c r="D186" s="201" t="s">
        <v>357</v>
      </c>
      <c r="E186" s="202" t="s">
        <v>346</v>
      </c>
      <c r="F186" s="202">
        <v>3999.0</v>
      </c>
      <c r="G186" s="203">
        <v>254.7</v>
      </c>
      <c r="H186" s="192">
        <f>IF(Vuelos!$F186&lt;3000,Vuelos!$G186,Vuelos!$G186*2)</f>
        <v>509.4</v>
      </c>
      <c r="I186" s="44"/>
      <c r="J186" s="187" t="s">
        <v>354</v>
      </c>
      <c r="K186" s="44"/>
      <c r="L186" s="44"/>
      <c r="M186" s="44"/>
      <c r="N186" s="44"/>
      <c r="O186" s="44"/>
      <c r="P186" s="44"/>
      <c r="Q186" s="44"/>
      <c r="R186" s="44"/>
      <c r="S186" s="44"/>
      <c r="T186" s="44"/>
      <c r="U186" s="44"/>
      <c r="V186" s="44"/>
      <c r="W186" s="44"/>
      <c r="X186" s="44"/>
      <c r="Y186" s="44"/>
      <c r="Z186" s="44"/>
    </row>
    <row r="187" ht="15.75" customHeight="1">
      <c r="A187" s="188" t="s">
        <v>73</v>
      </c>
      <c r="B187" s="189" t="s">
        <v>461</v>
      </c>
      <c r="C187" s="190" t="str">
        <f>CONCATENATE(Vuelos!$A187,Vuelos!$B187)</f>
        <v>BogotaFortaleza,Brasil</v>
      </c>
      <c r="D187" s="191" t="s">
        <v>357</v>
      </c>
      <c r="E187" s="189" t="s">
        <v>619</v>
      </c>
      <c r="F187" s="188">
        <v>4070.3</v>
      </c>
      <c r="G187" s="192">
        <v>274.98</v>
      </c>
      <c r="H187" s="192">
        <f>IF(Vuelos!$F187&lt;3000,Vuelos!$G187,Vuelos!$G187*2)</f>
        <v>549.96</v>
      </c>
      <c r="I187" s="44"/>
      <c r="J187" s="187" t="s">
        <v>289</v>
      </c>
      <c r="K187" s="44"/>
      <c r="L187" s="44"/>
      <c r="M187" s="44"/>
      <c r="N187" s="44"/>
      <c r="O187" s="44"/>
      <c r="P187" s="44"/>
      <c r="Q187" s="44"/>
      <c r="R187" s="44"/>
      <c r="S187" s="44"/>
      <c r="T187" s="44"/>
      <c r="U187" s="44"/>
      <c r="V187" s="44"/>
      <c r="W187" s="44"/>
      <c r="X187" s="44"/>
      <c r="Y187" s="44"/>
      <c r="Z187" s="44"/>
    </row>
    <row r="188" ht="15.75" customHeight="1">
      <c r="A188" s="188" t="s">
        <v>73</v>
      </c>
      <c r="B188" s="188" t="s">
        <v>381</v>
      </c>
      <c r="C188" s="191" t="str">
        <f>CONCATENATE(Vuelos!$A188,Vuelos!$B188)</f>
        <v>BogotaSantiagodeChile</v>
      </c>
      <c r="D188" s="191" t="s">
        <v>357</v>
      </c>
      <c r="E188" s="188" t="s">
        <v>383</v>
      </c>
      <c r="F188" s="188">
        <v>4247.0</v>
      </c>
      <c r="G188" s="192">
        <v>300.5</v>
      </c>
      <c r="H188" s="192">
        <f>IF(Vuelos!$F188&lt;3000,Vuelos!$G188,Vuelos!$G188*2)</f>
        <v>601</v>
      </c>
      <c r="I188" s="44"/>
      <c r="J188" s="187" t="s">
        <v>563</v>
      </c>
      <c r="K188" s="44"/>
      <c r="L188" s="44"/>
      <c r="M188" s="44"/>
      <c r="N188" s="44"/>
      <c r="O188" s="44"/>
      <c r="P188" s="44"/>
      <c r="Q188" s="44"/>
      <c r="R188" s="44"/>
      <c r="S188" s="44"/>
      <c r="T188" s="44"/>
      <c r="U188" s="44"/>
      <c r="V188" s="44"/>
      <c r="W188" s="44"/>
      <c r="X188" s="44"/>
      <c r="Y188" s="44"/>
      <c r="Z188" s="44"/>
    </row>
    <row r="189" ht="15.75" customHeight="1">
      <c r="A189" s="188" t="s">
        <v>73</v>
      </c>
      <c r="B189" s="188" t="s">
        <v>366</v>
      </c>
      <c r="C189" s="191" t="str">
        <f>CONCATENATE(Vuelos!$A189,Vuelos!$B189)</f>
        <v>BogotaSaoPaulo</v>
      </c>
      <c r="D189" s="191" t="s">
        <v>357</v>
      </c>
      <c r="E189" s="188" t="s">
        <v>367</v>
      </c>
      <c r="F189" s="188">
        <v>4331.0</v>
      </c>
      <c r="G189" s="192">
        <v>293.3</v>
      </c>
      <c r="H189" s="192">
        <f>IF(Vuelos!$F189&lt;3000,Vuelos!$G189,Vuelos!$G189*2)</f>
        <v>586.6</v>
      </c>
      <c r="I189" s="44"/>
      <c r="J189" s="199" t="s">
        <v>620</v>
      </c>
      <c r="K189" s="44"/>
      <c r="L189" s="44"/>
      <c r="M189" s="44"/>
      <c r="N189" s="44"/>
      <c r="O189" s="44"/>
      <c r="P189" s="44"/>
      <c r="Q189" s="44"/>
      <c r="R189" s="44"/>
      <c r="S189" s="44"/>
      <c r="T189" s="44"/>
      <c r="U189" s="44"/>
      <c r="V189" s="44"/>
      <c r="W189" s="44"/>
      <c r="X189" s="44"/>
      <c r="Y189" s="44"/>
      <c r="Z189" s="44"/>
    </row>
    <row r="190" ht="15.75" customHeight="1">
      <c r="A190" s="200" t="s">
        <v>73</v>
      </c>
      <c r="B190" s="204" t="s">
        <v>429</v>
      </c>
      <c r="C190" s="205" t="str">
        <f>CONCATENATE(Vuelos!$A190,Vuelos!$B190)</f>
        <v>BogotaToronto</v>
      </c>
      <c r="D190" s="201" t="s">
        <v>357</v>
      </c>
      <c r="E190" s="206" t="s">
        <v>430</v>
      </c>
      <c r="F190" s="202">
        <v>4351.6</v>
      </c>
      <c r="G190" s="203">
        <v>250.7</v>
      </c>
      <c r="H190" s="192">
        <f>IF(Vuelos!$F190&lt;3000,Vuelos!$G190,Vuelos!$G190*2)</f>
        <v>501.4</v>
      </c>
      <c r="I190" s="44"/>
      <c r="J190" s="187" t="s">
        <v>536</v>
      </c>
      <c r="K190" s="44"/>
      <c r="L190" s="44"/>
      <c r="M190" s="44"/>
      <c r="N190" s="44"/>
      <c r="O190" s="44"/>
      <c r="P190" s="44"/>
      <c r="Q190" s="44"/>
      <c r="R190" s="44"/>
      <c r="S190" s="44"/>
      <c r="T190" s="44"/>
      <c r="U190" s="44"/>
      <c r="V190" s="44"/>
      <c r="W190" s="44"/>
      <c r="X190" s="44"/>
      <c r="Y190" s="44"/>
      <c r="Z190" s="44"/>
    </row>
    <row r="191" ht="15.75" customHeight="1">
      <c r="A191" s="188" t="s">
        <v>73</v>
      </c>
      <c r="B191" s="189" t="s">
        <v>621</v>
      </c>
      <c r="C191" s="190" t="str">
        <f>CONCATENATE(Vuelos!$A191,Vuelos!$B191)</f>
        <v>BogotaRiodeJaneiro</v>
      </c>
      <c r="D191" s="191" t="s">
        <v>357</v>
      </c>
      <c r="E191" s="189" t="s">
        <v>622</v>
      </c>
      <c r="F191" s="188">
        <v>4534.1</v>
      </c>
      <c r="G191" s="192">
        <v>355.7</v>
      </c>
      <c r="H191" s="192">
        <f>IF(Vuelos!$F191&lt;3000,Vuelos!$G191,Vuelos!$G191*2)</f>
        <v>711.4</v>
      </c>
      <c r="I191" s="44"/>
      <c r="J191" s="207" t="s">
        <v>419</v>
      </c>
      <c r="K191" s="44"/>
      <c r="L191" s="44"/>
      <c r="M191" s="44"/>
      <c r="N191" s="44"/>
      <c r="O191" s="44"/>
      <c r="P191" s="44"/>
      <c r="Q191" s="44"/>
      <c r="R191" s="44"/>
      <c r="S191" s="44"/>
      <c r="T191" s="44"/>
      <c r="U191" s="44"/>
      <c r="V191" s="44"/>
      <c r="W191" s="44"/>
      <c r="X191" s="44"/>
      <c r="Y191" s="44"/>
      <c r="Z191" s="44"/>
    </row>
    <row r="192" ht="15.75" customHeight="1">
      <c r="A192" s="200" t="s">
        <v>73</v>
      </c>
      <c r="B192" s="200" t="s">
        <v>380</v>
      </c>
      <c r="C192" s="201" t="str">
        <f>CONCATENATE(Vuelos!$A192,Vuelos!$B192)</f>
        <v>BogotaBuenosAires</v>
      </c>
      <c r="D192" s="201" t="s">
        <v>357</v>
      </c>
      <c r="E192" s="202" t="s">
        <v>623</v>
      </c>
      <c r="F192" s="202">
        <v>4685.0</v>
      </c>
      <c r="G192" s="203">
        <v>287.3</v>
      </c>
      <c r="H192" s="192">
        <f>IF(Vuelos!$F192&lt;3000,Vuelos!$G192,Vuelos!$G192*2)</f>
        <v>574.6</v>
      </c>
      <c r="I192" s="44"/>
      <c r="J192" s="187" t="s">
        <v>624</v>
      </c>
      <c r="K192" s="44"/>
      <c r="L192" s="44"/>
      <c r="M192" s="44"/>
      <c r="N192" s="44"/>
      <c r="O192" s="44"/>
      <c r="P192" s="44"/>
      <c r="Q192" s="44"/>
      <c r="R192" s="44"/>
      <c r="S192" s="44"/>
      <c r="T192" s="44"/>
      <c r="U192" s="44"/>
      <c r="V192" s="44"/>
      <c r="W192" s="44"/>
      <c r="X192" s="44"/>
      <c r="Y192" s="44"/>
      <c r="Z192" s="44"/>
    </row>
    <row r="193" ht="15.75" customHeight="1">
      <c r="A193" s="188" t="s">
        <v>73</v>
      </c>
      <c r="B193" s="188" t="s">
        <v>247</v>
      </c>
      <c r="C193" s="191" t="str">
        <f>CONCATENATE(Vuelos!$A193,Vuelos!$B193)</f>
        <v>BogotaMadrid</v>
      </c>
      <c r="D193" s="191" t="s">
        <v>357</v>
      </c>
      <c r="E193" s="188" t="s">
        <v>249</v>
      </c>
      <c r="F193" s="188">
        <v>8033.7</v>
      </c>
      <c r="G193" s="192">
        <v>428.1</v>
      </c>
      <c r="H193" s="192">
        <f>IF(Vuelos!$F193&lt;3000,Vuelos!$G193,Vuelos!$G193*2)</f>
        <v>856.2</v>
      </c>
      <c r="I193" s="44"/>
      <c r="J193" s="187" t="s">
        <v>625</v>
      </c>
      <c r="K193" s="44"/>
      <c r="L193" s="44"/>
      <c r="M193" s="44"/>
      <c r="N193" s="44"/>
      <c r="O193" s="44"/>
      <c r="P193" s="44"/>
      <c r="Q193" s="44"/>
      <c r="R193" s="44"/>
      <c r="S193" s="44"/>
      <c r="T193" s="44"/>
      <c r="U193" s="44"/>
      <c r="V193" s="44"/>
      <c r="W193" s="44"/>
      <c r="X193" s="44"/>
      <c r="Y193" s="44"/>
      <c r="Z193" s="44"/>
    </row>
    <row r="194" ht="15.75" customHeight="1">
      <c r="A194" s="188" t="s">
        <v>73</v>
      </c>
      <c r="B194" s="188" t="s">
        <v>281</v>
      </c>
      <c r="C194" s="191" t="str">
        <f>CONCATENATE(Vuelos!$A194,Vuelos!$B194)</f>
        <v>BogotaLondres</v>
      </c>
      <c r="D194" s="191" t="s">
        <v>357</v>
      </c>
      <c r="E194" s="188" t="s">
        <v>284</v>
      </c>
      <c r="F194" s="188">
        <v>8468.0</v>
      </c>
      <c r="G194" s="192">
        <v>390.2</v>
      </c>
      <c r="H194" s="192">
        <f>IF(Vuelos!$F194&lt;3000,Vuelos!$G194,Vuelos!$G194*2)</f>
        <v>780.4</v>
      </c>
      <c r="I194" s="44"/>
      <c r="J194" s="197" t="s">
        <v>409</v>
      </c>
      <c r="K194" s="44"/>
      <c r="L194" s="44"/>
      <c r="M194" s="44"/>
      <c r="N194" s="44"/>
      <c r="O194" s="44"/>
      <c r="P194" s="44"/>
      <c r="Q194" s="44"/>
      <c r="R194" s="44"/>
      <c r="S194" s="44"/>
      <c r="T194" s="44"/>
      <c r="U194" s="44"/>
      <c r="V194" s="44"/>
      <c r="W194" s="44"/>
      <c r="X194" s="44"/>
      <c r="Y194" s="44"/>
      <c r="Z194" s="44"/>
    </row>
    <row r="195" ht="15.75" customHeight="1">
      <c r="A195" s="188" t="s">
        <v>73</v>
      </c>
      <c r="B195" s="188" t="s">
        <v>318</v>
      </c>
      <c r="C195" s="191" t="str">
        <f>CONCATENATE(Vuelos!$A195,Vuelos!$B195)</f>
        <v>BogotaBarcelona</v>
      </c>
      <c r="D195" s="191" t="s">
        <v>357</v>
      </c>
      <c r="E195" s="188" t="s">
        <v>325</v>
      </c>
      <c r="F195" s="188">
        <v>8516.8</v>
      </c>
      <c r="G195" s="192">
        <v>400.7</v>
      </c>
      <c r="H195" s="192">
        <f>IF(Vuelos!$F195&lt;3000,Vuelos!$G195,Vuelos!$G195*2)</f>
        <v>801.4</v>
      </c>
      <c r="I195" s="44"/>
      <c r="J195" s="187" t="s">
        <v>550</v>
      </c>
      <c r="K195" s="44"/>
      <c r="L195" s="44"/>
      <c r="M195" s="44"/>
      <c r="N195" s="44"/>
      <c r="O195" s="44"/>
      <c r="P195" s="44"/>
      <c r="Q195" s="44"/>
      <c r="R195" s="44"/>
      <c r="S195" s="44"/>
      <c r="T195" s="44"/>
      <c r="U195" s="44"/>
      <c r="V195" s="44"/>
      <c r="W195" s="44"/>
      <c r="X195" s="44"/>
      <c r="Y195" s="44"/>
      <c r="Z195" s="44"/>
    </row>
    <row r="196" ht="15.75" customHeight="1">
      <c r="A196" s="188" t="s">
        <v>73</v>
      </c>
      <c r="B196" s="188" t="s">
        <v>289</v>
      </c>
      <c r="C196" s="191" t="str">
        <f>CONCATENATE(Vuelos!$A196,Vuelos!$B196)</f>
        <v>BogotaParis</v>
      </c>
      <c r="D196" s="191" t="s">
        <v>357</v>
      </c>
      <c r="E196" s="188" t="s">
        <v>290</v>
      </c>
      <c r="F196" s="188">
        <v>8637.0</v>
      </c>
      <c r="G196" s="192">
        <v>449.3</v>
      </c>
      <c r="H196" s="192">
        <f>IF(Vuelos!$F196&lt;3000,Vuelos!$G196,Vuelos!$G196*2)</f>
        <v>898.6</v>
      </c>
      <c r="I196" s="44"/>
      <c r="J196" s="208" t="s">
        <v>626</v>
      </c>
      <c r="K196" s="44"/>
      <c r="L196" s="44"/>
      <c r="M196" s="44"/>
      <c r="N196" s="44"/>
      <c r="O196" s="44"/>
      <c r="P196" s="44"/>
      <c r="Q196" s="44"/>
      <c r="R196" s="44"/>
      <c r="S196" s="44"/>
      <c r="T196" s="44"/>
      <c r="U196" s="44"/>
      <c r="V196" s="44"/>
      <c r="W196" s="44"/>
      <c r="X196" s="44"/>
      <c r="Y196" s="44"/>
      <c r="Z196" s="44"/>
    </row>
    <row r="197" ht="15.75" customHeight="1">
      <c r="A197" s="200" t="s">
        <v>73</v>
      </c>
      <c r="B197" s="200" t="s">
        <v>442</v>
      </c>
      <c r="C197" s="201" t="str">
        <f>CONCATENATE(Vuelos!$A197,Vuelos!$B197)</f>
        <v>BogotaLosAngeles</v>
      </c>
      <c r="D197" s="201" t="s">
        <v>357</v>
      </c>
      <c r="E197" s="202" t="s">
        <v>443</v>
      </c>
      <c r="F197" s="202">
        <v>8637.0</v>
      </c>
      <c r="G197" s="203">
        <v>277.9</v>
      </c>
      <c r="H197" s="192">
        <f>IF(Vuelos!$F197&lt;3000,Vuelos!$G197,Vuelos!$G197*2)</f>
        <v>555.8</v>
      </c>
      <c r="I197" s="44"/>
      <c r="J197" s="197" t="s">
        <v>627</v>
      </c>
      <c r="K197" s="44"/>
      <c r="L197" s="44"/>
      <c r="M197" s="44"/>
      <c r="N197" s="44"/>
      <c r="O197" s="44"/>
      <c r="P197" s="44"/>
      <c r="Q197" s="44"/>
      <c r="R197" s="44"/>
      <c r="S197" s="44"/>
      <c r="T197" s="44"/>
      <c r="U197" s="44"/>
      <c r="V197" s="44"/>
      <c r="W197" s="44"/>
      <c r="X197" s="44"/>
      <c r="Y197" s="44"/>
      <c r="Z197" s="44"/>
    </row>
    <row r="198" ht="15.75" customHeight="1">
      <c r="A198" s="200" t="s">
        <v>73</v>
      </c>
      <c r="B198" s="200" t="s">
        <v>497</v>
      </c>
      <c r="C198" s="201" t="str">
        <f>CONCATENATE(Vuelos!$A198,Vuelos!$B198)</f>
        <v>BogotaGuayaquil</v>
      </c>
      <c r="D198" s="201" t="s">
        <v>357</v>
      </c>
      <c r="E198" s="202" t="s">
        <v>588</v>
      </c>
      <c r="F198" s="202">
        <v>8637.0</v>
      </c>
      <c r="G198" s="203">
        <v>114.0</v>
      </c>
      <c r="H198" s="192">
        <f>IF(Vuelos!$F198&lt;3000,Vuelos!$G198,Vuelos!$G198*2)</f>
        <v>228</v>
      </c>
      <c r="I198" s="44"/>
      <c r="J198" s="187" t="s">
        <v>628</v>
      </c>
      <c r="K198" s="44"/>
      <c r="L198" s="44"/>
      <c r="M198" s="44"/>
      <c r="N198" s="44"/>
      <c r="O198" s="44"/>
      <c r="P198" s="44"/>
      <c r="Q198" s="44"/>
      <c r="R198" s="44"/>
      <c r="S198" s="44"/>
      <c r="T198" s="44"/>
      <c r="U198" s="44"/>
      <c r="V198" s="44"/>
      <c r="W198" s="44"/>
      <c r="X198" s="44"/>
      <c r="Y198" s="44"/>
      <c r="Z198" s="44"/>
    </row>
    <row r="199" ht="15.75" customHeight="1">
      <c r="A199" s="200" t="s">
        <v>73</v>
      </c>
      <c r="B199" s="200" t="s">
        <v>77</v>
      </c>
      <c r="C199" s="201" t="str">
        <f>CONCATENATE(Vuelos!$A199,Vuelos!$B199)</f>
        <v>BogotaAmsterdam</v>
      </c>
      <c r="D199" s="201" t="s">
        <v>357</v>
      </c>
      <c r="E199" s="202" t="s">
        <v>256</v>
      </c>
      <c r="F199" s="202">
        <v>8834.0</v>
      </c>
      <c r="G199" s="203">
        <v>487.2</v>
      </c>
      <c r="H199" s="192">
        <f>IF(Vuelos!$F199&lt;3000,Vuelos!$G199,Vuelos!$G199*2)</f>
        <v>974.4</v>
      </c>
      <c r="I199" s="44"/>
      <c r="J199" s="197" t="s">
        <v>629</v>
      </c>
      <c r="K199" s="44"/>
      <c r="L199" s="44"/>
      <c r="M199" s="44"/>
      <c r="N199" s="44"/>
      <c r="O199" s="44"/>
      <c r="P199" s="44"/>
      <c r="Q199" s="44"/>
      <c r="R199" s="44"/>
      <c r="S199" s="44"/>
      <c r="T199" s="44"/>
      <c r="U199" s="44"/>
      <c r="V199" s="44"/>
      <c r="W199" s="44"/>
      <c r="X199" s="44"/>
      <c r="Y199" s="44"/>
      <c r="Z199" s="44"/>
    </row>
    <row r="200" ht="15.75" customHeight="1">
      <c r="A200" s="188" t="s">
        <v>73</v>
      </c>
      <c r="B200" s="189" t="s">
        <v>269</v>
      </c>
      <c r="C200" s="190" t="str">
        <f>CONCATENATE(Vuelos!$A200,Vuelos!$B200)</f>
        <v>BogotaFrankfurt</v>
      </c>
      <c r="D200" s="191" t="s">
        <v>357</v>
      </c>
      <c r="E200" s="189" t="s">
        <v>271</v>
      </c>
      <c r="F200" s="188">
        <v>9087.6</v>
      </c>
      <c r="G200" s="192">
        <v>471.3</v>
      </c>
      <c r="H200" s="192">
        <f>IF(Vuelos!$F200&lt;3000,Vuelos!$G200,Vuelos!$G200*2)</f>
        <v>942.6</v>
      </c>
      <c r="I200" s="44"/>
      <c r="J200" s="187" t="s">
        <v>630</v>
      </c>
      <c r="K200" s="44"/>
      <c r="L200" s="44"/>
      <c r="M200" s="44"/>
      <c r="N200" s="44"/>
      <c r="O200" s="44"/>
      <c r="P200" s="44"/>
      <c r="Q200" s="44"/>
      <c r="R200" s="44"/>
      <c r="S200" s="44"/>
      <c r="T200" s="44"/>
      <c r="U200" s="44"/>
      <c r="V200" s="44"/>
      <c r="W200" s="44"/>
      <c r="X200" s="44"/>
      <c r="Y200" s="44"/>
      <c r="Z200" s="44"/>
    </row>
    <row r="201" ht="15.75" customHeight="1">
      <c r="A201" s="200" t="s">
        <v>313</v>
      </c>
      <c r="B201" s="204" t="s">
        <v>326</v>
      </c>
      <c r="C201" s="205" t="str">
        <f>CONCATENATE(Vuelos!$A201,Vuelos!$B201)</f>
        <v>BoloniaRoma</v>
      </c>
      <c r="D201" s="201" t="s">
        <v>314</v>
      </c>
      <c r="E201" s="206" t="s">
        <v>327</v>
      </c>
      <c r="F201" s="202">
        <v>313.3</v>
      </c>
      <c r="G201" s="203">
        <v>64.0</v>
      </c>
      <c r="H201" s="192">
        <f>IF(Vuelos!$F201&lt;3000,Vuelos!$G201,Vuelos!$G201*2)</f>
        <v>64</v>
      </c>
      <c r="I201" s="44"/>
      <c r="J201" s="197" t="s">
        <v>631</v>
      </c>
      <c r="K201" s="44"/>
      <c r="L201" s="44"/>
      <c r="M201" s="44"/>
      <c r="N201" s="44"/>
      <c r="O201" s="44"/>
      <c r="P201" s="44"/>
      <c r="Q201" s="44"/>
      <c r="R201" s="44"/>
      <c r="S201" s="44"/>
      <c r="T201" s="44"/>
      <c r="U201" s="44"/>
      <c r="V201" s="44"/>
      <c r="W201" s="44"/>
      <c r="X201" s="44"/>
      <c r="Y201" s="44"/>
      <c r="Z201" s="44"/>
    </row>
    <row r="202" ht="15.75" customHeight="1">
      <c r="A202" s="200" t="s">
        <v>313</v>
      </c>
      <c r="B202" s="204" t="s">
        <v>247</v>
      </c>
      <c r="C202" s="205" t="str">
        <f>CONCATENATE(Vuelos!$A202,Vuelos!$B202)</f>
        <v>BoloniaMadrid</v>
      </c>
      <c r="D202" s="201" t="s">
        <v>314</v>
      </c>
      <c r="E202" s="206" t="s">
        <v>249</v>
      </c>
      <c r="F202" s="202">
        <v>1298.5</v>
      </c>
      <c r="G202" s="203">
        <v>185.2</v>
      </c>
      <c r="H202" s="192">
        <f>IF(Vuelos!$F202&lt;3000,Vuelos!$G202,Vuelos!$G202*2)</f>
        <v>185.2</v>
      </c>
      <c r="I202" s="44"/>
      <c r="J202" s="187" t="s">
        <v>568</v>
      </c>
      <c r="K202" s="44"/>
      <c r="L202" s="44"/>
      <c r="M202" s="44"/>
      <c r="N202" s="44"/>
      <c r="O202" s="44"/>
      <c r="P202" s="44"/>
      <c r="Q202" s="44"/>
      <c r="R202" s="44"/>
      <c r="S202" s="44"/>
      <c r="T202" s="44"/>
      <c r="U202" s="44"/>
      <c r="V202" s="44"/>
      <c r="W202" s="44"/>
      <c r="X202" s="44"/>
      <c r="Y202" s="44"/>
      <c r="Z202" s="44"/>
    </row>
    <row r="203" ht="15.75" customHeight="1">
      <c r="A203" s="188" t="s">
        <v>264</v>
      </c>
      <c r="B203" s="189" t="s">
        <v>432</v>
      </c>
      <c r="C203" s="190" t="str">
        <f>CONCATENATE(Vuelos!$A203,Vuelos!$B203)</f>
        <v>BombayDelhi</v>
      </c>
      <c r="D203" s="191" t="s">
        <v>266</v>
      </c>
      <c r="E203" s="189" t="s">
        <v>632</v>
      </c>
      <c r="F203" s="188">
        <v>1134.7</v>
      </c>
      <c r="G203" s="192">
        <v>104.1</v>
      </c>
      <c r="H203" s="192">
        <f>IF(Vuelos!$F203&lt;3000,Vuelos!$G203,Vuelos!$G203*2)</f>
        <v>104.1</v>
      </c>
      <c r="I203" s="44"/>
      <c r="J203" s="187" t="s">
        <v>579</v>
      </c>
      <c r="K203" s="44"/>
      <c r="L203" s="44"/>
      <c r="M203" s="44"/>
      <c r="N203" s="44"/>
      <c r="O203" s="44"/>
      <c r="P203" s="44"/>
      <c r="Q203" s="44"/>
      <c r="R203" s="44"/>
      <c r="S203" s="44"/>
      <c r="T203" s="44"/>
      <c r="U203" s="44"/>
      <c r="V203" s="44"/>
      <c r="W203" s="44"/>
      <c r="X203" s="44"/>
      <c r="Y203" s="44"/>
      <c r="Z203" s="44"/>
    </row>
    <row r="204" ht="15.75" customHeight="1">
      <c r="A204" s="188" t="s">
        <v>264</v>
      </c>
      <c r="B204" s="189" t="s">
        <v>269</v>
      </c>
      <c r="C204" s="190" t="str">
        <f>CONCATENATE(Vuelos!$A204,Vuelos!$B204)</f>
        <v>BombayFrankfurt</v>
      </c>
      <c r="D204" s="191" t="s">
        <v>266</v>
      </c>
      <c r="E204" s="189" t="s">
        <v>271</v>
      </c>
      <c r="F204" s="188">
        <v>6577.0</v>
      </c>
      <c r="G204" s="192">
        <v>361.0</v>
      </c>
      <c r="H204" s="192">
        <f>IF(Vuelos!$F204&lt;3000,Vuelos!$G204,Vuelos!$G204*2)</f>
        <v>722</v>
      </c>
      <c r="I204" s="44"/>
      <c r="J204" s="197" t="s">
        <v>474</v>
      </c>
      <c r="K204" s="44"/>
      <c r="L204" s="44"/>
      <c r="M204" s="44"/>
      <c r="N204" s="44"/>
      <c r="O204" s="44"/>
      <c r="P204" s="44"/>
      <c r="Q204" s="44"/>
      <c r="R204" s="44"/>
      <c r="S204" s="44"/>
      <c r="T204" s="44"/>
      <c r="U204" s="44"/>
      <c r="V204" s="44"/>
      <c r="W204" s="44"/>
      <c r="X204" s="44"/>
      <c r="Y204" s="44"/>
      <c r="Z204" s="44"/>
    </row>
    <row r="205" ht="15.75" customHeight="1">
      <c r="A205" s="188" t="s">
        <v>264</v>
      </c>
      <c r="B205" s="189" t="s">
        <v>345</v>
      </c>
      <c r="C205" s="190" t="str">
        <f>CONCATENATE(Vuelos!$A205,Vuelos!$B205)</f>
        <v>BombayNewYork</v>
      </c>
      <c r="D205" s="191" t="s">
        <v>266</v>
      </c>
      <c r="E205" s="189" t="s">
        <v>346</v>
      </c>
      <c r="F205" s="188">
        <v>12564.6</v>
      </c>
      <c r="G205" s="192">
        <v>522.2</v>
      </c>
      <c r="H205" s="192">
        <f>IF(Vuelos!$F205&lt;3000,Vuelos!$G205,Vuelos!$G205*2)</f>
        <v>1044.4</v>
      </c>
      <c r="I205" s="44"/>
      <c r="J205" s="187" t="s">
        <v>633</v>
      </c>
      <c r="K205" s="44"/>
      <c r="L205" s="44"/>
      <c r="M205" s="44"/>
      <c r="N205" s="44"/>
      <c r="O205" s="44"/>
      <c r="P205" s="44"/>
      <c r="Q205" s="44"/>
      <c r="R205" s="44"/>
      <c r="S205" s="44"/>
      <c r="T205" s="44"/>
      <c r="U205" s="44"/>
      <c r="V205" s="44"/>
      <c r="W205" s="44"/>
      <c r="X205" s="44"/>
      <c r="Y205" s="44"/>
      <c r="Z205" s="44"/>
    </row>
    <row r="206" ht="15.75" customHeight="1">
      <c r="A206" s="188" t="s">
        <v>351</v>
      </c>
      <c r="B206" s="189" t="s">
        <v>349</v>
      </c>
      <c r="C206" s="190" t="str">
        <f>CONCATENATE(Vuelos!$A206,Vuelos!$B206)</f>
        <v>BonaireCuracao</v>
      </c>
      <c r="D206" s="191" t="s">
        <v>634</v>
      </c>
      <c r="E206" s="189" t="s">
        <v>350</v>
      </c>
      <c r="F206" s="188">
        <v>75.5</v>
      </c>
      <c r="G206" s="192">
        <v>16.5</v>
      </c>
      <c r="H206" s="192">
        <f>IF(Vuelos!$F206&lt;3000,Vuelos!$G206,Vuelos!$G206*2)</f>
        <v>16.5</v>
      </c>
      <c r="I206" s="44"/>
      <c r="J206" s="187" t="s">
        <v>437</v>
      </c>
      <c r="K206" s="44"/>
      <c r="L206" s="44"/>
      <c r="M206" s="44"/>
      <c r="N206" s="44"/>
      <c r="O206" s="44"/>
      <c r="P206" s="44"/>
      <c r="Q206" s="44"/>
      <c r="R206" s="44"/>
      <c r="S206" s="44"/>
      <c r="T206" s="44"/>
      <c r="U206" s="44"/>
      <c r="V206" s="44"/>
      <c r="W206" s="44"/>
      <c r="X206" s="44"/>
      <c r="Y206" s="44"/>
      <c r="Z206" s="44"/>
    </row>
    <row r="207" ht="15.75" customHeight="1">
      <c r="A207" s="188" t="s">
        <v>353</v>
      </c>
      <c r="B207" s="189" t="s">
        <v>289</v>
      </c>
      <c r="C207" s="190" t="str">
        <f>CONCATENATE(Vuelos!$A207,Vuelos!$B207)</f>
        <v>BordeuxParis</v>
      </c>
      <c r="D207" s="191" t="s">
        <v>526</v>
      </c>
      <c r="E207" s="189" t="s">
        <v>290</v>
      </c>
      <c r="F207" s="188">
        <v>527.4</v>
      </c>
      <c r="G207" s="192">
        <v>78.7</v>
      </c>
      <c r="H207" s="192">
        <f>IF(Vuelos!$F207&lt;3000,Vuelos!$G207,Vuelos!$G207*2)</f>
        <v>78.7</v>
      </c>
      <c r="I207" s="44"/>
      <c r="J207" s="187" t="s">
        <v>635</v>
      </c>
      <c r="K207" s="44"/>
      <c r="L207" s="44"/>
      <c r="M207" s="44"/>
      <c r="N207" s="44"/>
      <c r="O207" s="44"/>
      <c r="P207" s="44"/>
      <c r="Q207" s="44"/>
      <c r="R207" s="44"/>
      <c r="S207" s="44"/>
      <c r="T207" s="44"/>
      <c r="U207" s="44"/>
      <c r="V207" s="44"/>
      <c r="W207" s="44"/>
      <c r="X207" s="44"/>
      <c r="Y207" s="44"/>
      <c r="Z207" s="44"/>
    </row>
    <row r="208" ht="15.75" customHeight="1">
      <c r="A208" s="188" t="s">
        <v>356</v>
      </c>
      <c r="B208" s="189" t="s">
        <v>312</v>
      </c>
      <c r="C208" s="190" t="str">
        <f>CONCATENATE(Vuelos!$A208,Vuelos!$B208)</f>
        <v>BostonBaltimore</v>
      </c>
      <c r="D208" s="191" t="s">
        <v>636</v>
      </c>
      <c r="E208" s="189" t="s">
        <v>478</v>
      </c>
      <c r="F208" s="188">
        <v>594.8</v>
      </c>
      <c r="G208" s="192">
        <v>86.4</v>
      </c>
      <c r="H208" s="192">
        <f>IF(Vuelos!$F208&lt;3000,Vuelos!$G208,Vuelos!$G208*2)</f>
        <v>86.4</v>
      </c>
      <c r="I208" s="44"/>
      <c r="J208" s="187" t="s">
        <v>466</v>
      </c>
      <c r="K208" s="44"/>
      <c r="L208" s="44"/>
      <c r="M208" s="44"/>
      <c r="N208" s="44"/>
      <c r="O208" s="44"/>
      <c r="P208" s="44"/>
      <c r="Q208" s="44"/>
      <c r="R208" s="44"/>
      <c r="S208" s="44"/>
      <c r="T208" s="44"/>
      <c r="U208" s="44"/>
      <c r="V208" s="44"/>
      <c r="W208" s="44"/>
      <c r="X208" s="44"/>
      <c r="Y208" s="44"/>
      <c r="Z208" s="44"/>
    </row>
    <row r="209" ht="15.75" customHeight="1">
      <c r="A209" s="188" t="s">
        <v>356</v>
      </c>
      <c r="B209" s="189" t="s">
        <v>384</v>
      </c>
      <c r="C209" s="190" t="str">
        <f>CONCATENATE(Vuelos!$A209,Vuelos!$B209)</f>
        <v>BostonBuffalo</v>
      </c>
      <c r="D209" s="191" t="s">
        <v>636</v>
      </c>
      <c r="E209" s="189" t="s">
        <v>637</v>
      </c>
      <c r="F209" s="188">
        <v>636.6</v>
      </c>
      <c r="G209" s="192">
        <v>86.6</v>
      </c>
      <c r="H209" s="192">
        <f>IF(Vuelos!$F209&lt;3000,Vuelos!$G209,Vuelos!$G209*2)</f>
        <v>86.6</v>
      </c>
      <c r="I209" s="44"/>
      <c r="J209" s="187" t="s">
        <v>364</v>
      </c>
      <c r="K209" s="44"/>
      <c r="L209" s="44"/>
      <c r="M209" s="44"/>
      <c r="N209" s="44"/>
      <c r="O209" s="44"/>
      <c r="P209" s="44"/>
      <c r="Q209" s="44"/>
      <c r="R209" s="44"/>
      <c r="S209" s="44"/>
      <c r="T209" s="44"/>
      <c r="U209" s="44"/>
      <c r="V209" s="44"/>
      <c r="W209" s="44"/>
      <c r="X209" s="44"/>
      <c r="Y209" s="44"/>
      <c r="Z209" s="44"/>
    </row>
    <row r="210" ht="15.75" customHeight="1">
      <c r="A210" s="188" t="s">
        <v>356</v>
      </c>
      <c r="B210" s="189" t="s">
        <v>416</v>
      </c>
      <c r="C210" s="190" t="str">
        <f>CONCATENATE(Vuelos!$A210,Vuelos!$B210)</f>
        <v>BostonDetroit</v>
      </c>
      <c r="D210" s="191" t="s">
        <v>636</v>
      </c>
      <c r="E210" s="189" t="s">
        <v>417</v>
      </c>
      <c r="F210" s="188">
        <v>1017.7</v>
      </c>
      <c r="G210" s="192">
        <v>118.7</v>
      </c>
      <c r="H210" s="192">
        <f>IF(Vuelos!$F210&lt;3000,Vuelos!$G210,Vuelos!$G210*2)</f>
        <v>118.7</v>
      </c>
      <c r="I210" s="44"/>
      <c r="J210" s="197" t="s">
        <v>638</v>
      </c>
      <c r="K210" s="44"/>
      <c r="L210" s="44"/>
      <c r="M210" s="44"/>
      <c r="N210" s="44"/>
      <c r="O210" s="44"/>
      <c r="P210" s="44"/>
      <c r="Q210" s="44"/>
      <c r="R210" s="44"/>
      <c r="S210" s="44"/>
      <c r="T210" s="44"/>
      <c r="U210" s="44"/>
      <c r="V210" s="44"/>
      <c r="W210" s="44"/>
      <c r="X210" s="44"/>
      <c r="Y210" s="44"/>
      <c r="Z210" s="44"/>
    </row>
    <row r="211" ht="15.75" customHeight="1">
      <c r="A211" s="200" t="s">
        <v>356</v>
      </c>
      <c r="B211" s="204" t="s">
        <v>378</v>
      </c>
      <c r="C211" s="205" t="str">
        <f>CONCATENATE(Vuelos!$A211,Vuelos!$B211)</f>
        <v>BostonChicago</v>
      </c>
      <c r="D211" s="201" t="s">
        <v>636</v>
      </c>
      <c r="E211" s="206" t="s">
        <v>379</v>
      </c>
      <c r="F211" s="202">
        <v>1394.7</v>
      </c>
      <c r="G211" s="203">
        <v>128.5</v>
      </c>
      <c r="H211" s="192">
        <f>IF(Vuelos!$F211&lt;3000,Vuelos!$G211,Vuelos!$G211*2)</f>
        <v>128.5</v>
      </c>
      <c r="I211" s="44"/>
      <c r="J211" s="197" t="s">
        <v>639</v>
      </c>
      <c r="K211" s="44"/>
      <c r="L211" s="44"/>
      <c r="M211" s="44"/>
      <c r="N211" s="44"/>
      <c r="O211" s="44"/>
      <c r="P211" s="44"/>
      <c r="Q211" s="44"/>
      <c r="R211" s="44"/>
      <c r="S211" s="44"/>
      <c r="T211" s="44"/>
      <c r="U211" s="44"/>
      <c r="V211" s="44"/>
      <c r="W211" s="44"/>
      <c r="X211" s="44"/>
      <c r="Y211" s="44"/>
      <c r="Z211" s="44"/>
    </row>
    <row r="212" ht="15.75" customHeight="1">
      <c r="A212" s="188" t="s">
        <v>356</v>
      </c>
      <c r="B212" s="189" t="s">
        <v>490</v>
      </c>
      <c r="C212" s="190" t="str">
        <f>CONCATENATE(Vuelos!$A212,Vuelos!$B212)</f>
        <v>BostonMiami</v>
      </c>
      <c r="D212" s="191" t="s">
        <v>636</v>
      </c>
      <c r="E212" s="189" t="s">
        <v>492</v>
      </c>
      <c r="F212" s="188">
        <v>2025.0</v>
      </c>
      <c r="G212" s="192">
        <v>153.8</v>
      </c>
      <c r="H212" s="192">
        <f>IF(Vuelos!$F212&lt;3000,Vuelos!$G212,Vuelos!$G212*2)</f>
        <v>153.8</v>
      </c>
      <c r="I212" s="44"/>
      <c r="J212" s="187" t="s">
        <v>621</v>
      </c>
      <c r="K212" s="44"/>
      <c r="L212" s="44"/>
      <c r="M212" s="44"/>
      <c r="N212" s="44"/>
      <c r="O212" s="44"/>
      <c r="P212" s="44"/>
      <c r="Q212" s="44"/>
      <c r="R212" s="44"/>
      <c r="S212" s="44"/>
      <c r="T212" s="44"/>
      <c r="U212" s="44"/>
      <c r="V212" s="44"/>
      <c r="W212" s="44"/>
      <c r="X212" s="44"/>
      <c r="Y212" s="44"/>
      <c r="Z212" s="44"/>
    </row>
    <row r="213" ht="15.75" customHeight="1">
      <c r="A213" s="188" t="s">
        <v>356</v>
      </c>
      <c r="B213" s="189" t="s">
        <v>422</v>
      </c>
      <c r="C213" s="190" t="str">
        <f>CONCATENATE(Vuelos!$A213,Vuelos!$B213)</f>
        <v>BostonHouston</v>
      </c>
      <c r="D213" s="191" t="s">
        <v>636</v>
      </c>
      <c r="E213" s="189" t="s">
        <v>423</v>
      </c>
      <c r="F213" s="188">
        <v>2570.3</v>
      </c>
      <c r="G213" s="192">
        <v>205.0</v>
      </c>
      <c r="H213" s="192">
        <f>IF(Vuelos!$F213&lt;3000,Vuelos!$G213,Vuelos!$G213*2)</f>
        <v>205</v>
      </c>
      <c r="I213" s="44"/>
      <c r="J213" s="197" t="s">
        <v>640</v>
      </c>
      <c r="K213" s="44"/>
      <c r="L213" s="44"/>
      <c r="M213" s="44"/>
      <c r="N213" s="44"/>
      <c r="O213" s="44"/>
      <c r="P213" s="44"/>
      <c r="Q213" s="44"/>
      <c r="R213" s="44"/>
      <c r="S213" s="44"/>
      <c r="T213" s="44"/>
      <c r="U213" s="44"/>
      <c r="V213" s="44"/>
      <c r="W213" s="44"/>
      <c r="X213" s="44"/>
      <c r="Y213" s="44"/>
      <c r="Z213" s="44"/>
    </row>
    <row r="214" ht="15.75" customHeight="1">
      <c r="A214" s="200" t="s">
        <v>356</v>
      </c>
      <c r="B214" s="204" t="s">
        <v>252</v>
      </c>
      <c r="C214" s="205" t="str">
        <f>CONCATENATE(Vuelos!$A214,Vuelos!$B214)</f>
        <v>BostonMexico</v>
      </c>
      <c r="D214" s="201" t="s">
        <v>636</v>
      </c>
      <c r="E214" s="206" t="s">
        <v>254</v>
      </c>
      <c r="F214" s="202">
        <v>3663.6</v>
      </c>
      <c r="G214" s="203">
        <v>235.5</v>
      </c>
      <c r="H214" s="192">
        <f>IF(Vuelos!$F214&lt;3000,Vuelos!$G214,Vuelos!$G214*2)</f>
        <v>471</v>
      </c>
      <c r="I214" s="44"/>
      <c r="J214" s="187" t="s">
        <v>583</v>
      </c>
      <c r="K214" s="44"/>
      <c r="L214" s="44"/>
      <c r="M214" s="44"/>
      <c r="N214" s="44"/>
      <c r="O214" s="44"/>
      <c r="P214" s="44"/>
      <c r="Q214" s="44"/>
      <c r="R214" s="44"/>
      <c r="S214" s="44"/>
      <c r="T214" s="44"/>
      <c r="U214" s="44"/>
      <c r="V214" s="44"/>
      <c r="W214" s="44"/>
      <c r="X214" s="44"/>
      <c r="Y214" s="44"/>
      <c r="Z214" s="44"/>
    </row>
    <row r="215" ht="15.75" customHeight="1">
      <c r="A215" s="188" t="s">
        <v>356</v>
      </c>
      <c r="B215" s="189" t="s">
        <v>624</v>
      </c>
      <c r="C215" s="190" t="str">
        <f>CONCATENATE(Vuelos!$A215,Vuelos!$B215)</f>
        <v>BostonPhoenix</v>
      </c>
      <c r="D215" s="191" t="s">
        <v>636</v>
      </c>
      <c r="E215" s="189" t="s">
        <v>641</v>
      </c>
      <c r="F215" s="188">
        <v>3701.4</v>
      </c>
      <c r="G215" s="192">
        <v>275.3</v>
      </c>
      <c r="H215" s="192">
        <f>IF(Vuelos!$F215&lt;3000,Vuelos!$G215,Vuelos!$G215*2)</f>
        <v>550.6</v>
      </c>
      <c r="I215" s="44"/>
      <c r="J215" s="187" t="s">
        <v>326</v>
      </c>
      <c r="K215" s="44"/>
      <c r="L215" s="44"/>
      <c r="M215" s="44"/>
      <c r="N215" s="44"/>
      <c r="O215" s="44"/>
      <c r="P215" s="44"/>
      <c r="Q215" s="44"/>
      <c r="R215" s="44"/>
      <c r="S215" s="44"/>
      <c r="T215" s="44"/>
      <c r="U215" s="44"/>
      <c r="V215" s="44"/>
      <c r="W215" s="44"/>
      <c r="X215" s="44"/>
      <c r="Y215" s="44"/>
      <c r="Z215" s="44"/>
    </row>
    <row r="216" ht="15.75" customHeight="1">
      <c r="A216" s="188" t="s">
        <v>356</v>
      </c>
      <c r="B216" s="189" t="s">
        <v>354</v>
      </c>
      <c r="C216" s="190" t="str">
        <f>CONCATENATE(Vuelos!$A216,Vuelos!$B216)</f>
        <v>BostonPanama</v>
      </c>
      <c r="D216" s="191" t="s">
        <v>636</v>
      </c>
      <c r="E216" s="189" t="s">
        <v>355</v>
      </c>
      <c r="F216" s="188">
        <v>3779.0</v>
      </c>
      <c r="G216" s="192">
        <v>300.3</v>
      </c>
      <c r="H216" s="192">
        <f>IF(Vuelos!$F216&lt;3000,Vuelos!$G216,Vuelos!$G216*2)</f>
        <v>600.6</v>
      </c>
      <c r="I216" s="44"/>
      <c r="J216" s="187" t="s">
        <v>642</v>
      </c>
      <c r="K216" s="44"/>
      <c r="L216" s="44"/>
      <c r="M216" s="44"/>
      <c r="N216" s="44"/>
      <c r="O216" s="44"/>
      <c r="P216" s="44"/>
      <c r="Q216" s="44"/>
      <c r="R216" s="44"/>
      <c r="S216" s="44"/>
      <c r="T216" s="44"/>
      <c r="U216" s="44"/>
      <c r="V216" s="44"/>
      <c r="W216" s="44"/>
      <c r="X216" s="44"/>
      <c r="Y216" s="44"/>
      <c r="Z216" s="44"/>
    </row>
    <row r="217" ht="15.75" customHeight="1">
      <c r="A217" s="200" t="s">
        <v>358</v>
      </c>
      <c r="B217" s="204" t="s">
        <v>366</v>
      </c>
      <c r="C217" s="205" t="str">
        <f>CONCATENATE(Vuelos!$A217,Vuelos!$B217)</f>
        <v>BrasiliaSaoPaulo</v>
      </c>
      <c r="D217" s="201" t="s">
        <v>643</v>
      </c>
      <c r="E217" s="206" t="s">
        <v>367</v>
      </c>
      <c r="F217" s="202">
        <v>850.7</v>
      </c>
      <c r="G217" s="203">
        <v>93.4</v>
      </c>
      <c r="H217" s="192">
        <f>IF(Vuelos!$F217&lt;3000,Vuelos!$G217,Vuelos!$G217*2)</f>
        <v>93.4</v>
      </c>
      <c r="I217" s="44"/>
      <c r="J217" s="197" t="s">
        <v>644</v>
      </c>
      <c r="K217" s="44"/>
      <c r="L217" s="44"/>
      <c r="M217" s="44"/>
      <c r="N217" s="44"/>
      <c r="O217" s="44"/>
      <c r="P217" s="44"/>
      <c r="Q217" s="44"/>
      <c r="R217" s="44"/>
      <c r="S217" s="44"/>
      <c r="T217" s="44"/>
      <c r="U217" s="44"/>
      <c r="V217" s="44"/>
      <c r="W217" s="44"/>
      <c r="X217" s="44"/>
      <c r="Y217" s="44"/>
      <c r="Z217" s="44"/>
    </row>
    <row r="218" ht="15.75" customHeight="1">
      <c r="A218" s="188" t="s">
        <v>358</v>
      </c>
      <c r="B218" s="188" t="s">
        <v>621</v>
      </c>
      <c r="C218" s="191" t="str">
        <f>CONCATENATE(Vuelos!$A218,Vuelos!$B218)</f>
        <v>BrasiliaRiodeJaneiro</v>
      </c>
      <c r="D218" s="191" t="s">
        <v>643</v>
      </c>
      <c r="E218" s="188" t="s">
        <v>622</v>
      </c>
      <c r="F218" s="188">
        <v>912.0</v>
      </c>
      <c r="G218" s="192">
        <v>95.4</v>
      </c>
      <c r="H218" s="192">
        <f>IF(Vuelos!$F218&lt;3000,Vuelos!$G218,Vuelos!$G218*2)</f>
        <v>95.4</v>
      </c>
      <c r="I218" s="44"/>
      <c r="J218" s="187" t="s">
        <v>645</v>
      </c>
      <c r="K218" s="44"/>
      <c r="L218" s="44"/>
      <c r="M218" s="44"/>
      <c r="N218" s="44"/>
      <c r="O218" s="44"/>
      <c r="P218" s="44"/>
      <c r="Q218" s="44"/>
      <c r="R218" s="44"/>
      <c r="S218" s="44"/>
      <c r="T218" s="44"/>
      <c r="U218" s="44"/>
      <c r="V218" s="44"/>
      <c r="W218" s="44"/>
      <c r="X218" s="44"/>
      <c r="Y218" s="44"/>
      <c r="Z218" s="44"/>
    </row>
    <row r="219" ht="15.75" customHeight="1">
      <c r="A219" s="200" t="s">
        <v>358</v>
      </c>
      <c r="B219" s="200" t="s">
        <v>645</v>
      </c>
      <c r="C219" s="201" t="str">
        <f>CONCATENATE(Vuelos!$A219,Vuelos!$B219)</f>
        <v>BrasiliaSalvador,Brasil</v>
      </c>
      <c r="D219" s="201" t="s">
        <v>643</v>
      </c>
      <c r="E219" s="202" t="s">
        <v>646</v>
      </c>
      <c r="F219" s="202">
        <v>1083.0</v>
      </c>
      <c r="G219" s="203">
        <v>104.7</v>
      </c>
      <c r="H219" s="192">
        <f>IF(Vuelos!$F219&lt;3000,Vuelos!$G219,Vuelos!$G219*2)</f>
        <v>104.7</v>
      </c>
      <c r="I219" s="44"/>
      <c r="J219" s="187" t="s">
        <v>503</v>
      </c>
      <c r="K219" s="44"/>
      <c r="L219" s="44"/>
      <c r="M219" s="44"/>
      <c r="N219" s="44"/>
      <c r="O219" s="44"/>
      <c r="P219" s="44"/>
      <c r="Q219" s="44"/>
      <c r="R219" s="44"/>
      <c r="S219" s="44"/>
      <c r="T219" s="44"/>
      <c r="U219" s="44"/>
      <c r="V219" s="44"/>
      <c r="W219" s="44"/>
      <c r="X219" s="44"/>
      <c r="Y219" s="44"/>
      <c r="Z219" s="44"/>
    </row>
    <row r="220" ht="15.75" customHeight="1">
      <c r="A220" s="200" t="s">
        <v>358</v>
      </c>
      <c r="B220" s="204" t="s">
        <v>354</v>
      </c>
      <c r="C220" s="205" t="str">
        <f>CONCATENATE(Vuelos!$A220,Vuelos!$B220)</f>
        <v>BrasiliaPanama</v>
      </c>
      <c r="D220" s="201" t="s">
        <v>643</v>
      </c>
      <c r="E220" s="206" t="s">
        <v>355</v>
      </c>
      <c r="F220" s="202">
        <v>4431.5</v>
      </c>
      <c r="G220" s="203">
        <v>303.6</v>
      </c>
      <c r="H220" s="192">
        <f>IF(Vuelos!$F220&lt;3000,Vuelos!$G220,Vuelos!$G220*2)</f>
        <v>607.2</v>
      </c>
      <c r="I220" s="44"/>
      <c r="J220" s="197" t="s">
        <v>647</v>
      </c>
      <c r="K220" s="44"/>
      <c r="L220" s="44"/>
      <c r="M220" s="44"/>
      <c r="N220" s="44"/>
      <c r="O220" s="44"/>
      <c r="P220" s="44"/>
      <c r="Q220" s="44"/>
      <c r="R220" s="44"/>
      <c r="S220" s="44"/>
      <c r="T220" s="44"/>
      <c r="U220" s="44"/>
      <c r="V220" s="44"/>
      <c r="W220" s="44"/>
      <c r="X220" s="44"/>
      <c r="Y220" s="44"/>
      <c r="Z220" s="44"/>
    </row>
    <row r="221" ht="15.75" customHeight="1">
      <c r="A221" s="188" t="s">
        <v>278</v>
      </c>
      <c r="B221" s="189" t="s">
        <v>289</v>
      </c>
      <c r="C221" s="190" t="str">
        <f>CONCATENATE(Vuelos!$A221,Vuelos!$B221)</f>
        <v>BremenParis</v>
      </c>
      <c r="D221" s="191" t="s">
        <v>279</v>
      </c>
      <c r="E221" s="189" t="s">
        <v>290</v>
      </c>
      <c r="F221" s="188">
        <v>626.4</v>
      </c>
      <c r="G221" s="192">
        <v>122.3</v>
      </c>
      <c r="H221" s="192">
        <f>IF(Vuelos!$F221&lt;3000,Vuelos!$G221,Vuelos!$G221*2)</f>
        <v>122.3</v>
      </c>
      <c r="I221" s="44"/>
      <c r="J221" s="187" t="s">
        <v>648</v>
      </c>
      <c r="K221" s="44"/>
      <c r="L221" s="44"/>
      <c r="M221" s="44"/>
      <c r="N221" s="44"/>
      <c r="O221" s="44"/>
      <c r="P221" s="44"/>
      <c r="Q221" s="44"/>
      <c r="R221" s="44"/>
      <c r="S221" s="44"/>
      <c r="T221" s="44"/>
      <c r="U221" s="44"/>
      <c r="V221" s="44"/>
      <c r="W221" s="44"/>
      <c r="X221" s="44"/>
      <c r="Y221" s="44"/>
      <c r="Z221" s="44"/>
    </row>
    <row r="222" ht="15.75" customHeight="1">
      <c r="A222" s="200" t="s">
        <v>363</v>
      </c>
      <c r="B222" s="204" t="s">
        <v>459</v>
      </c>
      <c r="C222" s="205" t="str">
        <f>CONCATENATE(Vuelos!$A222,Vuelos!$B222)</f>
        <v>BrisbaneMelbourne</v>
      </c>
      <c r="D222" s="201" t="s">
        <v>649</v>
      </c>
      <c r="E222" s="206" t="s">
        <v>460</v>
      </c>
      <c r="F222" s="202">
        <v>1379.2</v>
      </c>
      <c r="G222" s="203">
        <v>107.7</v>
      </c>
      <c r="H222" s="192">
        <f>IF(Vuelos!$F222&lt;3000,Vuelos!$G222,Vuelos!$G222*2)</f>
        <v>107.7</v>
      </c>
      <c r="I222" s="44"/>
      <c r="J222" s="187" t="s">
        <v>650</v>
      </c>
      <c r="K222" s="44"/>
      <c r="L222" s="44"/>
      <c r="M222" s="44"/>
      <c r="N222" s="44"/>
      <c r="O222" s="44"/>
      <c r="P222" s="44"/>
      <c r="Q222" s="44"/>
      <c r="R222" s="44"/>
      <c r="S222" s="44"/>
      <c r="T222" s="44"/>
      <c r="U222" s="44"/>
      <c r="V222" s="44"/>
      <c r="W222" s="44"/>
      <c r="X222" s="44"/>
      <c r="Y222" s="44"/>
      <c r="Z222" s="44"/>
    </row>
    <row r="223" ht="15.75" customHeight="1">
      <c r="A223" s="188" t="s">
        <v>363</v>
      </c>
      <c r="B223" s="189" t="s">
        <v>442</v>
      </c>
      <c r="C223" s="190" t="str">
        <f>CONCATENATE(Vuelos!$A223,Vuelos!$B223)</f>
        <v>BrisbaneLosAngeles</v>
      </c>
      <c r="D223" s="191" t="s">
        <v>649</v>
      </c>
      <c r="E223" s="189" t="s">
        <v>443</v>
      </c>
      <c r="F223" s="188">
        <v>11525.2</v>
      </c>
      <c r="G223" s="192">
        <v>727.6</v>
      </c>
      <c r="H223" s="192">
        <f>IF(Vuelos!$F223&lt;3000,Vuelos!$G223,Vuelos!$G223*2)</f>
        <v>1455.2</v>
      </c>
      <c r="I223" s="44"/>
      <c r="J223" s="187" t="s">
        <v>595</v>
      </c>
      <c r="K223" s="44"/>
      <c r="L223" s="44"/>
      <c r="M223" s="44"/>
      <c r="N223" s="44"/>
      <c r="O223" s="44"/>
      <c r="P223" s="44"/>
      <c r="Q223" s="44"/>
      <c r="R223" s="44"/>
      <c r="S223" s="44"/>
      <c r="T223" s="44"/>
      <c r="U223" s="44"/>
      <c r="V223" s="44"/>
      <c r="W223" s="44"/>
      <c r="X223" s="44"/>
      <c r="Y223" s="44"/>
      <c r="Z223" s="44"/>
    </row>
    <row r="224" ht="15.75" customHeight="1">
      <c r="A224" s="200" t="s">
        <v>82</v>
      </c>
      <c r="B224" s="204" t="s">
        <v>77</v>
      </c>
      <c r="C224" s="205" t="str">
        <f>CONCATENATE(Vuelos!$A224,Vuelos!$B224)</f>
        <v>BruselasAmsterdam</v>
      </c>
      <c r="D224" s="201" t="s">
        <v>273</v>
      </c>
      <c r="E224" s="206" t="s">
        <v>256</v>
      </c>
      <c r="F224" s="202">
        <v>157.8</v>
      </c>
      <c r="G224" s="203">
        <v>47.4</v>
      </c>
      <c r="H224" s="192">
        <f>IF(Vuelos!$F224&lt;3000,Vuelos!$G224,Vuelos!$G224*2)</f>
        <v>47.4</v>
      </c>
      <c r="I224" s="44"/>
      <c r="J224" s="197" t="s">
        <v>446</v>
      </c>
      <c r="K224" s="44"/>
      <c r="L224" s="44"/>
      <c r="M224" s="44"/>
      <c r="N224" s="44"/>
      <c r="O224" s="44"/>
      <c r="P224" s="44"/>
      <c r="Q224" s="44"/>
      <c r="R224" s="44"/>
      <c r="S224" s="44"/>
      <c r="T224" s="44"/>
      <c r="U224" s="44"/>
      <c r="V224" s="44"/>
      <c r="W224" s="44"/>
      <c r="X224" s="44"/>
      <c r="Y224" s="44"/>
      <c r="Z224" s="44"/>
    </row>
    <row r="225" ht="15.75" customHeight="1">
      <c r="A225" s="200" t="s">
        <v>82</v>
      </c>
      <c r="B225" s="204" t="s">
        <v>281</v>
      </c>
      <c r="C225" s="205" t="str">
        <f>CONCATENATE(Vuelos!$A225,Vuelos!$B225)</f>
        <v>BruselasLondres</v>
      </c>
      <c r="D225" s="201" t="s">
        <v>273</v>
      </c>
      <c r="E225" s="206" t="s">
        <v>284</v>
      </c>
      <c r="F225" s="202">
        <v>351.6</v>
      </c>
      <c r="G225" s="203">
        <v>60.7</v>
      </c>
      <c r="H225" s="192">
        <f>IF(Vuelos!$F225&lt;3000,Vuelos!$G225,Vuelos!$G225*2)</f>
        <v>60.7</v>
      </c>
      <c r="I225" s="44"/>
      <c r="J225" s="197" t="s">
        <v>651</v>
      </c>
      <c r="K225" s="44"/>
      <c r="L225" s="44"/>
      <c r="M225" s="44"/>
      <c r="N225" s="44"/>
      <c r="O225" s="44"/>
      <c r="P225" s="44"/>
      <c r="Q225" s="44"/>
      <c r="R225" s="44"/>
      <c r="S225" s="44"/>
      <c r="T225" s="44"/>
      <c r="U225" s="44"/>
      <c r="V225" s="44"/>
      <c r="W225" s="44"/>
      <c r="X225" s="44"/>
      <c r="Y225" s="44"/>
      <c r="Z225" s="44"/>
    </row>
    <row r="226" ht="15.75" customHeight="1">
      <c r="A226" s="188" t="s">
        <v>82</v>
      </c>
      <c r="B226" s="189" t="s">
        <v>473</v>
      </c>
      <c r="C226" s="190" t="str">
        <f>CONCATENATE(Vuelos!$A226,Vuelos!$B226)</f>
        <v>BruselasGeneva</v>
      </c>
      <c r="D226" s="191" t="s">
        <v>273</v>
      </c>
      <c r="E226" s="189" t="s">
        <v>652</v>
      </c>
      <c r="F226" s="188">
        <v>532.2</v>
      </c>
      <c r="G226" s="192">
        <v>77.9</v>
      </c>
      <c r="H226" s="192">
        <f>IF(Vuelos!$F226&lt;3000,Vuelos!$G226,Vuelos!$G226*2)</f>
        <v>77.9</v>
      </c>
      <c r="I226" s="44"/>
      <c r="J226" s="187" t="s">
        <v>598</v>
      </c>
      <c r="K226" s="44"/>
      <c r="L226" s="44"/>
      <c r="M226" s="44"/>
      <c r="N226" s="44"/>
      <c r="O226" s="44"/>
      <c r="P226" s="44"/>
      <c r="Q226" s="44"/>
      <c r="R226" s="44"/>
      <c r="S226" s="44"/>
      <c r="T226" s="44"/>
      <c r="U226" s="44"/>
      <c r="V226" s="44"/>
      <c r="W226" s="44"/>
      <c r="X226" s="44"/>
      <c r="Y226" s="44"/>
      <c r="Z226" s="44"/>
    </row>
    <row r="227" ht="15.75" customHeight="1">
      <c r="A227" s="200" t="s">
        <v>82</v>
      </c>
      <c r="B227" s="204" t="s">
        <v>516</v>
      </c>
      <c r="C227" s="205" t="str">
        <f>CONCATENATE(Vuelos!$A227,Vuelos!$B227)</f>
        <v>BruselasVenecia</v>
      </c>
      <c r="D227" s="201" t="s">
        <v>273</v>
      </c>
      <c r="E227" s="206" t="s">
        <v>517</v>
      </c>
      <c r="F227" s="202">
        <v>837.0</v>
      </c>
      <c r="G227" s="203">
        <v>114.4</v>
      </c>
      <c r="H227" s="192">
        <f>IF(Vuelos!$F227&lt;3000,Vuelos!$G227,Vuelos!$G227*2)</f>
        <v>114.4</v>
      </c>
      <c r="I227" s="44"/>
      <c r="J227" s="187" t="s">
        <v>333</v>
      </c>
      <c r="K227" s="44"/>
      <c r="L227" s="44"/>
      <c r="M227" s="44"/>
      <c r="N227" s="44"/>
      <c r="O227" s="44"/>
      <c r="P227" s="44"/>
      <c r="Q227" s="44"/>
      <c r="R227" s="44"/>
      <c r="S227" s="44"/>
      <c r="T227" s="44"/>
      <c r="U227" s="44"/>
      <c r="V227" s="44"/>
      <c r="W227" s="44"/>
      <c r="X227" s="44"/>
      <c r="Y227" s="44"/>
      <c r="Z227" s="44"/>
    </row>
    <row r="228" ht="15.75" customHeight="1">
      <c r="A228" s="200" t="s">
        <v>82</v>
      </c>
      <c r="B228" s="204" t="s">
        <v>304</v>
      </c>
      <c r="C228" s="205" t="str">
        <f>CONCATENATE(Vuelos!$A228,Vuelos!$B228)</f>
        <v>BruselasGothenburg</v>
      </c>
      <c r="D228" s="201" t="s">
        <v>273</v>
      </c>
      <c r="E228" s="206" t="s">
        <v>305</v>
      </c>
      <c r="F228" s="202">
        <v>903.0</v>
      </c>
      <c r="G228" s="203">
        <v>120.2</v>
      </c>
      <c r="H228" s="192">
        <f>IF(Vuelos!$F228&lt;3000,Vuelos!$G228,Vuelos!$G228*2)</f>
        <v>120.2</v>
      </c>
      <c r="I228" s="44"/>
      <c r="J228" s="187" t="s">
        <v>602</v>
      </c>
      <c r="K228" s="44"/>
      <c r="L228" s="44"/>
      <c r="M228" s="44"/>
      <c r="N228" s="44"/>
      <c r="O228" s="44"/>
      <c r="P228" s="44"/>
      <c r="Q228" s="44"/>
      <c r="R228" s="44"/>
      <c r="S228" s="44"/>
      <c r="T228" s="44"/>
      <c r="U228" s="44"/>
      <c r="V228" s="44"/>
      <c r="W228" s="44"/>
      <c r="X228" s="44"/>
      <c r="Y228" s="44"/>
      <c r="Z228" s="44"/>
    </row>
    <row r="229" ht="15.75" customHeight="1">
      <c r="A229" s="188" t="s">
        <v>82</v>
      </c>
      <c r="B229" s="189" t="s">
        <v>653</v>
      </c>
      <c r="C229" s="190" t="str">
        <f>CONCATENATE(Vuelos!$A229,Vuelos!$B229)</f>
        <v>BruselasViena</v>
      </c>
      <c r="D229" s="191" t="s">
        <v>273</v>
      </c>
      <c r="E229" s="189" t="s">
        <v>654</v>
      </c>
      <c r="F229" s="188">
        <v>924.0</v>
      </c>
      <c r="G229" s="192">
        <v>112.9</v>
      </c>
      <c r="H229" s="192">
        <f>IF(Vuelos!$F229&lt;3000,Vuelos!$G229,Vuelos!$G229*2)</f>
        <v>112.9</v>
      </c>
      <c r="I229" s="44"/>
      <c r="J229" s="197" t="s">
        <v>655</v>
      </c>
      <c r="K229" s="44"/>
      <c r="L229" s="44"/>
      <c r="M229" s="44"/>
      <c r="N229" s="44"/>
      <c r="O229" s="44"/>
      <c r="P229" s="44"/>
      <c r="Q229" s="44"/>
      <c r="R229" s="44"/>
      <c r="S229" s="44"/>
      <c r="T229" s="44"/>
      <c r="U229" s="44"/>
      <c r="V229" s="44"/>
      <c r="W229" s="44"/>
      <c r="X229" s="44"/>
      <c r="Y229" s="44"/>
      <c r="Z229" s="44"/>
    </row>
    <row r="230" ht="15.75" customHeight="1">
      <c r="A230" s="200" t="s">
        <v>82</v>
      </c>
      <c r="B230" s="204" t="s">
        <v>316</v>
      </c>
      <c r="C230" s="205" t="str">
        <f>CONCATENATE(Vuelos!$A230,Vuelos!$B230)</f>
        <v>BruselasWarsaw</v>
      </c>
      <c r="D230" s="201" t="s">
        <v>273</v>
      </c>
      <c r="E230" s="206" t="s">
        <v>317</v>
      </c>
      <c r="F230" s="202">
        <v>1144.0</v>
      </c>
      <c r="G230" s="203">
        <v>145.9</v>
      </c>
      <c r="H230" s="192">
        <f>IF(Vuelos!$F230&lt;3000,Vuelos!$G230,Vuelos!$G230*2)</f>
        <v>145.9</v>
      </c>
      <c r="I230" s="44"/>
      <c r="J230" s="187" t="s">
        <v>577</v>
      </c>
      <c r="K230" s="44"/>
      <c r="L230" s="44"/>
      <c r="M230" s="44"/>
      <c r="N230" s="44"/>
      <c r="O230" s="44"/>
      <c r="P230" s="44"/>
      <c r="Q230" s="44"/>
      <c r="R230" s="44"/>
      <c r="S230" s="44"/>
      <c r="T230" s="44"/>
      <c r="U230" s="44"/>
      <c r="V230" s="44"/>
      <c r="W230" s="44"/>
      <c r="X230" s="44"/>
      <c r="Y230" s="44"/>
      <c r="Z230" s="44"/>
    </row>
    <row r="231" ht="15.75" customHeight="1">
      <c r="A231" s="200" t="s">
        <v>82</v>
      </c>
      <c r="B231" s="204" t="s">
        <v>247</v>
      </c>
      <c r="C231" s="205" t="str">
        <f>CONCATENATE(Vuelos!$A231,Vuelos!$B231)</f>
        <v>BruselasMadrid</v>
      </c>
      <c r="D231" s="201" t="s">
        <v>273</v>
      </c>
      <c r="E231" s="206" t="s">
        <v>249</v>
      </c>
      <c r="F231" s="202">
        <v>1313.0</v>
      </c>
      <c r="G231" s="203">
        <v>145.7</v>
      </c>
      <c r="H231" s="192">
        <f>IF(Vuelos!$F231&lt;3000,Vuelos!$G231,Vuelos!$G231*2)</f>
        <v>145.7</v>
      </c>
      <c r="I231" s="44"/>
      <c r="J231" s="187" t="s">
        <v>656</v>
      </c>
      <c r="K231" s="44"/>
      <c r="L231" s="44"/>
      <c r="M231" s="44"/>
      <c r="N231" s="44"/>
      <c r="O231" s="44"/>
      <c r="P231" s="44"/>
      <c r="Q231" s="44"/>
      <c r="R231" s="44"/>
      <c r="S231" s="44"/>
      <c r="T231" s="44"/>
      <c r="U231" s="44"/>
      <c r="V231" s="44"/>
      <c r="W231" s="44"/>
      <c r="X231" s="44"/>
      <c r="Y231" s="44"/>
      <c r="Z231" s="44"/>
    </row>
    <row r="232" ht="15.75" customHeight="1">
      <c r="A232" s="188" t="s">
        <v>82</v>
      </c>
      <c r="B232" s="189" t="s">
        <v>505</v>
      </c>
      <c r="C232" s="190" t="str">
        <f>CONCATENATE(Vuelos!$A232,Vuelos!$B232)</f>
        <v>BruselasHelsinki</v>
      </c>
      <c r="D232" s="191" t="s">
        <v>273</v>
      </c>
      <c r="E232" s="189" t="s">
        <v>657</v>
      </c>
      <c r="F232" s="188">
        <v>1645.0</v>
      </c>
      <c r="G232" s="192">
        <v>188.3</v>
      </c>
      <c r="H232" s="192">
        <f>IF(Vuelos!$F232&lt;3000,Vuelos!$G232,Vuelos!$G232*2)</f>
        <v>188.3</v>
      </c>
      <c r="I232" s="44"/>
      <c r="J232" s="197" t="s">
        <v>658</v>
      </c>
      <c r="K232" s="44"/>
      <c r="L232" s="44"/>
      <c r="M232" s="44"/>
      <c r="N232" s="44"/>
      <c r="O232" s="44"/>
      <c r="P232" s="44"/>
      <c r="Q232" s="44"/>
      <c r="R232" s="44"/>
      <c r="S232" s="44"/>
      <c r="T232" s="44"/>
      <c r="U232" s="44"/>
      <c r="V232" s="44"/>
      <c r="W232" s="44"/>
      <c r="X232" s="44"/>
      <c r="Y232" s="44"/>
      <c r="Z232" s="44"/>
    </row>
    <row r="233" ht="15.75" customHeight="1">
      <c r="A233" s="200" t="s">
        <v>368</v>
      </c>
      <c r="B233" s="200" t="s">
        <v>81</v>
      </c>
      <c r="C233" s="201" t="str">
        <f>CONCATENATE(Vuelos!$A233,Vuelos!$B233)</f>
        <v>BucaramangaMedellin</v>
      </c>
      <c r="D233" s="201" t="s">
        <v>545</v>
      </c>
      <c r="E233" s="202" t="s">
        <v>386</v>
      </c>
      <c r="F233" s="202">
        <v>269.0</v>
      </c>
      <c r="G233" s="203">
        <v>49.4</v>
      </c>
      <c r="H233" s="192">
        <f>IF(Vuelos!$F233&lt;3000,Vuelos!$G233,Vuelos!$G233*2)</f>
        <v>49.4</v>
      </c>
      <c r="I233" s="44"/>
      <c r="J233" s="187" t="s">
        <v>381</v>
      </c>
      <c r="K233" s="44"/>
      <c r="L233" s="44"/>
      <c r="M233" s="44"/>
      <c r="N233" s="44"/>
      <c r="O233" s="44"/>
      <c r="P233" s="44"/>
      <c r="Q233" s="44"/>
      <c r="R233" s="44"/>
      <c r="S233" s="44"/>
      <c r="T233" s="44"/>
      <c r="U233" s="44"/>
      <c r="V233" s="44"/>
      <c r="W233" s="44"/>
      <c r="X233" s="44"/>
      <c r="Y233" s="44"/>
      <c r="Z233" s="44"/>
    </row>
    <row r="234" ht="15.75" customHeight="1">
      <c r="A234" s="200" t="s">
        <v>368</v>
      </c>
      <c r="B234" s="200" t="s">
        <v>73</v>
      </c>
      <c r="C234" s="201" t="str">
        <f>CONCATENATE(Vuelos!$A234,Vuelos!$B234)</f>
        <v>BucaramangaBogota</v>
      </c>
      <c r="D234" s="201" t="s">
        <v>545</v>
      </c>
      <c r="E234" s="202" t="s">
        <v>357</v>
      </c>
      <c r="F234" s="202">
        <v>288.0</v>
      </c>
      <c r="G234" s="203">
        <v>48.7</v>
      </c>
      <c r="H234" s="192">
        <f>IF(Vuelos!$F234&lt;3000,Vuelos!$G234,Vuelos!$G234*2)</f>
        <v>48.7</v>
      </c>
      <c r="I234" s="44"/>
      <c r="J234" s="187" t="s">
        <v>659</v>
      </c>
      <c r="K234" s="44"/>
      <c r="L234" s="44"/>
      <c r="M234" s="44"/>
      <c r="N234" s="44"/>
      <c r="O234" s="44"/>
      <c r="P234" s="44"/>
      <c r="Q234" s="44"/>
      <c r="R234" s="44"/>
      <c r="S234" s="44"/>
      <c r="T234" s="44"/>
      <c r="U234" s="44"/>
      <c r="V234" s="44"/>
      <c r="W234" s="44"/>
      <c r="X234" s="44"/>
      <c r="Y234" s="44"/>
      <c r="Z234" s="44"/>
    </row>
    <row r="235" ht="15.75" customHeight="1">
      <c r="A235" s="200" t="s">
        <v>371</v>
      </c>
      <c r="B235" s="204" t="s">
        <v>629</v>
      </c>
      <c r="C235" s="205" t="str">
        <f>CONCATENATE(Vuelos!$A235,Vuelos!$B235)</f>
        <v>BucharestPraga</v>
      </c>
      <c r="D235" s="201" t="s">
        <v>660</v>
      </c>
      <c r="E235" s="206" t="s">
        <v>661</v>
      </c>
      <c r="F235" s="202">
        <v>1081.0</v>
      </c>
      <c r="G235" s="203">
        <v>127.2</v>
      </c>
      <c r="H235" s="192">
        <f>IF(Vuelos!$F235&lt;3000,Vuelos!$G235,Vuelos!$G235*2)</f>
        <v>127.2</v>
      </c>
      <c r="I235" s="44"/>
      <c r="J235" s="197" t="s">
        <v>662</v>
      </c>
      <c r="K235" s="44"/>
      <c r="L235" s="44"/>
      <c r="M235" s="44"/>
      <c r="N235" s="44"/>
      <c r="O235" s="44"/>
      <c r="P235" s="44"/>
      <c r="Q235" s="44"/>
      <c r="R235" s="44"/>
      <c r="S235" s="44"/>
      <c r="T235" s="44"/>
      <c r="U235" s="44"/>
      <c r="V235" s="44"/>
      <c r="W235" s="44"/>
      <c r="X235" s="44"/>
      <c r="Y235" s="44"/>
      <c r="Z235" s="44"/>
    </row>
    <row r="236" ht="15.75" customHeight="1">
      <c r="A236" s="200" t="s">
        <v>322</v>
      </c>
      <c r="B236" s="204" t="s">
        <v>269</v>
      </c>
      <c r="C236" s="205" t="str">
        <f>CONCATENATE(Vuelos!$A236,Vuelos!$B236)</f>
        <v>BudapestFrankfurt</v>
      </c>
      <c r="D236" s="201" t="s">
        <v>323</v>
      </c>
      <c r="E236" s="206" t="s">
        <v>271</v>
      </c>
      <c r="F236" s="202">
        <v>832.0</v>
      </c>
      <c r="G236" s="203">
        <v>94.4</v>
      </c>
      <c r="H236" s="192">
        <f>IF(Vuelos!$F236&lt;3000,Vuelos!$G236,Vuelos!$G236*2)</f>
        <v>94.4</v>
      </c>
      <c r="I236" s="44"/>
      <c r="J236" s="187" t="s">
        <v>396</v>
      </c>
      <c r="K236" s="44"/>
      <c r="L236" s="44"/>
      <c r="M236" s="44"/>
      <c r="N236" s="44"/>
      <c r="O236" s="44"/>
      <c r="P236" s="44"/>
      <c r="Q236" s="44"/>
      <c r="R236" s="44"/>
      <c r="S236" s="44"/>
      <c r="T236" s="44"/>
      <c r="U236" s="44"/>
      <c r="V236" s="44"/>
      <c r="W236" s="44"/>
      <c r="X236" s="44"/>
      <c r="Y236" s="44"/>
      <c r="Z236" s="44"/>
    </row>
    <row r="237" ht="15.75" customHeight="1">
      <c r="A237" s="200" t="s">
        <v>377</v>
      </c>
      <c r="B237" s="200" t="s">
        <v>73</v>
      </c>
      <c r="C237" s="201" t="str">
        <f>CONCATENATE(Vuelos!$A237,Vuelos!$B237)</f>
        <v>BuenaventuraBogota</v>
      </c>
      <c r="D237" s="201" t="s">
        <v>548</v>
      </c>
      <c r="E237" s="202" t="s">
        <v>357</v>
      </c>
      <c r="F237" s="202">
        <v>330.0</v>
      </c>
      <c r="G237" s="203">
        <v>38.2</v>
      </c>
      <c r="H237" s="192">
        <f>IF(Vuelos!$F237&lt;3000,Vuelos!$G237,Vuelos!$G237*2)</f>
        <v>38.2</v>
      </c>
      <c r="I237" s="44"/>
      <c r="J237" s="187" t="s">
        <v>366</v>
      </c>
      <c r="K237" s="44"/>
      <c r="L237" s="44"/>
      <c r="M237" s="44"/>
      <c r="N237" s="44"/>
      <c r="O237" s="44"/>
      <c r="P237" s="44"/>
      <c r="Q237" s="44"/>
      <c r="R237" s="44"/>
      <c r="S237" s="44"/>
      <c r="T237" s="44"/>
      <c r="U237" s="44"/>
      <c r="V237" s="44"/>
      <c r="W237" s="44"/>
      <c r="X237" s="44"/>
      <c r="Y237" s="44"/>
      <c r="Z237" s="44"/>
    </row>
    <row r="238" ht="15.75" customHeight="1">
      <c r="A238" s="200" t="s">
        <v>380</v>
      </c>
      <c r="B238" s="204" t="s">
        <v>415</v>
      </c>
      <c r="C238" s="205" t="str">
        <f>CONCATENATE(Vuelos!$A238,Vuelos!$B238)</f>
        <v>BuenosAiresCordobaArgentina</v>
      </c>
      <c r="D238" s="201" t="s">
        <v>663</v>
      </c>
      <c r="E238" s="206" t="s">
        <v>664</v>
      </c>
      <c r="F238" s="202">
        <v>649.6</v>
      </c>
      <c r="G238" s="203">
        <v>85.2</v>
      </c>
      <c r="H238" s="192">
        <f>IF(Vuelos!$F238&lt;3000,Vuelos!$G238,Vuelos!$G238*2)</f>
        <v>85.2</v>
      </c>
      <c r="I238" s="44"/>
      <c r="J238" s="208" t="s">
        <v>372</v>
      </c>
      <c r="K238" s="44"/>
      <c r="L238" s="44"/>
      <c r="M238" s="44"/>
      <c r="N238" s="44"/>
      <c r="O238" s="44"/>
      <c r="P238" s="44"/>
      <c r="Q238" s="44"/>
      <c r="R238" s="44"/>
      <c r="S238" s="44"/>
      <c r="T238" s="44"/>
      <c r="U238" s="44"/>
      <c r="V238" s="44"/>
      <c r="W238" s="44"/>
      <c r="X238" s="44"/>
      <c r="Y238" s="44"/>
      <c r="Z238" s="44"/>
    </row>
    <row r="239" ht="15.75" customHeight="1">
      <c r="A239" s="200" t="s">
        <v>380</v>
      </c>
      <c r="B239" s="204" t="s">
        <v>575</v>
      </c>
      <c r="C239" s="205" t="str">
        <f>CONCATENATE(Vuelos!$A239,Vuelos!$B239)</f>
        <v>BuenosAiresMendoza</v>
      </c>
      <c r="D239" s="201" t="s">
        <v>663</v>
      </c>
      <c r="E239" s="206" t="s">
        <v>665</v>
      </c>
      <c r="F239" s="202">
        <v>980.5</v>
      </c>
      <c r="G239" s="203">
        <v>112.2</v>
      </c>
      <c r="H239" s="192">
        <f>IF(Vuelos!$F239&lt;3000,Vuelos!$G239,Vuelos!$G239*2)</f>
        <v>112.2</v>
      </c>
      <c r="I239" s="44"/>
      <c r="J239" s="187" t="s">
        <v>666</v>
      </c>
      <c r="K239" s="44"/>
      <c r="L239" s="44"/>
      <c r="M239" s="44"/>
      <c r="N239" s="44"/>
      <c r="O239" s="44"/>
      <c r="P239" s="44"/>
      <c r="Q239" s="44"/>
      <c r="R239" s="44"/>
      <c r="S239" s="44"/>
      <c r="T239" s="44"/>
      <c r="U239" s="44"/>
      <c r="V239" s="44"/>
      <c r="W239" s="44"/>
      <c r="X239" s="44"/>
      <c r="Y239" s="44"/>
      <c r="Z239" s="44"/>
    </row>
    <row r="240" ht="15.75" customHeight="1">
      <c r="A240" s="188" t="s">
        <v>380</v>
      </c>
      <c r="B240" s="189" t="s">
        <v>604</v>
      </c>
      <c r="C240" s="190" t="str">
        <f>CONCATENATE(Vuelos!$A240,Vuelos!$B240)</f>
        <v>BuenosAiresNeuquen</v>
      </c>
      <c r="D240" s="191" t="s">
        <v>663</v>
      </c>
      <c r="E240" s="189" t="s">
        <v>667</v>
      </c>
      <c r="F240" s="188">
        <v>996.1</v>
      </c>
      <c r="G240" s="192">
        <v>105.1</v>
      </c>
      <c r="H240" s="192">
        <f>IF(Vuelos!$F240&lt;3000,Vuelos!$G240,Vuelos!$G240*2)</f>
        <v>105.1</v>
      </c>
      <c r="I240" s="44"/>
      <c r="J240" s="187" t="s">
        <v>359</v>
      </c>
      <c r="K240" s="44"/>
      <c r="L240" s="44"/>
      <c r="M240" s="44"/>
      <c r="N240" s="44"/>
      <c r="O240" s="44"/>
      <c r="P240" s="44"/>
      <c r="Q240" s="44"/>
      <c r="R240" s="44"/>
      <c r="S240" s="44"/>
      <c r="T240" s="44"/>
      <c r="U240" s="44"/>
      <c r="V240" s="44"/>
      <c r="W240" s="44"/>
      <c r="X240" s="44"/>
      <c r="Y240" s="44"/>
      <c r="Z240" s="44"/>
    </row>
    <row r="241" ht="15.75" customHeight="1">
      <c r="A241" s="188" t="s">
        <v>380</v>
      </c>
      <c r="B241" s="189" t="s">
        <v>509</v>
      </c>
      <c r="C241" s="190" t="str">
        <f>CONCATENATE(Vuelos!$A241,Vuelos!$B241)</f>
        <v>BuenosAiresIguazu</v>
      </c>
      <c r="D241" s="191" t="s">
        <v>663</v>
      </c>
      <c r="E241" s="189" t="s">
        <v>668</v>
      </c>
      <c r="F241" s="188">
        <v>1048.8</v>
      </c>
      <c r="G241" s="192">
        <v>109.3</v>
      </c>
      <c r="H241" s="192">
        <f>IF(Vuelos!$F241&lt;3000,Vuelos!$G241,Vuelos!$G241*2)</f>
        <v>109.3</v>
      </c>
      <c r="I241" s="44"/>
      <c r="J241" s="197" t="s">
        <v>484</v>
      </c>
      <c r="K241" s="44"/>
      <c r="L241" s="44"/>
      <c r="M241" s="44"/>
      <c r="N241" s="44"/>
      <c r="O241" s="44"/>
      <c r="P241" s="44"/>
      <c r="Q241" s="44"/>
      <c r="R241" s="44"/>
      <c r="S241" s="44"/>
      <c r="T241" s="44"/>
      <c r="U241" s="44"/>
      <c r="V241" s="44"/>
      <c r="W241" s="44"/>
      <c r="X241" s="44"/>
      <c r="Y241" s="44"/>
      <c r="Z241" s="44"/>
    </row>
    <row r="242" ht="15.75" customHeight="1">
      <c r="A242" s="200" t="s">
        <v>380</v>
      </c>
      <c r="B242" s="204" t="s">
        <v>509</v>
      </c>
      <c r="C242" s="205" t="str">
        <f>CONCATENATE(Vuelos!$A242,Vuelos!$B242)</f>
        <v>BuenosAiresIguazu</v>
      </c>
      <c r="D242" s="201" t="s">
        <v>623</v>
      </c>
      <c r="E242" s="206" t="s">
        <v>668</v>
      </c>
      <c r="F242" s="202">
        <v>1081.0</v>
      </c>
      <c r="G242" s="203">
        <v>117.2</v>
      </c>
      <c r="H242" s="192">
        <f>IF(Vuelos!$F242&lt;3000,Vuelos!$G242,Vuelos!$G242*2)</f>
        <v>117.2</v>
      </c>
      <c r="I242" s="44"/>
      <c r="J242" s="197" t="s">
        <v>669</v>
      </c>
      <c r="K242" s="44"/>
      <c r="L242" s="44"/>
      <c r="M242" s="44"/>
      <c r="N242" s="44"/>
      <c r="O242" s="44"/>
      <c r="P242" s="44"/>
      <c r="Q242" s="44"/>
      <c r="R242" s="44"/>
      <c r="S242" s="44"/>
      <c r="T242" s="44"/>
      <c r="U242" s="44"/>
      <c r="V242" s="44"/>
      <c r="W242" s="44"/>
      <c r="X242" s="44"/>
      <c r="Y242" s="44"/>
      <c r="Z242" s="44"/>
    </row>
    <row r="243" ht="15.75" customHeight="1">
      <c r="A243" s="200" t="s">
        <v>380</v>
      </c>
      <c r="B243" s="204" t="s">
        <v>381</v>
      </c>
      <c r="C243" s="205" t="str">
        <f>CONCATENATE(Vuelos!$A243,Vuelos!$B243)</f>
        <v>BuenosAiresSantiagodeChile</v>
      </c>
      <c r="D243" s="201" t="s">
        <v>623</v>
      </c>
      <c r="E243" s="206" t="s">
        <v>383</v>
      </c>
      <c r="F243" s="202">
        <v>1138.0</v>
      </c>
      <c r="G243" s="203">
        <v>104.0</v>
      </c>
      <c r="H243" s="192">
        <f>IF(Vuelos!$F243&lt;3000,Vuelos!$G243,Vuelos!$G243*2)</f>
        <v>104</v>
      </c>
      <c r="I243" s="44"/>
      <c r="J243" s="187" t="s">
        <v>369</v>
      </c>
      <c r="K243" s="44"/>
      <c r="L243" s="44"/>
      <c r="M243" s="44"/>
      <c r="N243" s="44"/>
      <c r="O243" s="44"/>
      <c r="P243" s="44"/>
      <c r="Q243" s="44"/>
      <c r="R243" s="44"/>
      <c r="S243" s="44"/>
      <c r="T243" s="44"/>
      <c r="U243" s="44"/>
      <c r="V243" s="44"/>
      <c r="W243" s="44"/>
      <c r="X243" s="44"/>
      <c r="Y243" s="44"/>
      <c r="Z243" s="44"/>
    </row>
    <row r="244" ht="15.75" customHeight="1">
      <c r="A244" s="200" t="s">
        <v>380</v>
      </c>
      <c r="B244" s="204" t="s">
        <v>381</v>
      </c>
      <c r="C244" s="205" t="str">
        <f>CONCATENATE(Vuelos!$A244,Vuelos!$B244)</f>
        <v>BuenosAiresSantiagodeChile</v>
      </c>
      <c r="D244" s="201" t="s">
        <v>663</v>
      </c>
      <c r="E244" s="206" t="s">
        <v>383</v>
      </c>
      <c r="F244" s="202">
        <v>1149.7</v>
      </c>
      <c r="G244" s="203">
        <v>105.1</v>
      </c>
      <c r="H244" s="192">
        <f>IF(Vuelos!$F244&lt;3000,Vuelos!$G244,Vuelos!$G244*2)</f>
        <v>105.1</v>
      </c>
      <c r="I244" s="44"/>
      <c r="J244" s="197" t="s">
        <v>670</v>
      </c>
      <c r="K244" s="44"/>
      <c r="L244" s="44"/>
      <c r="M244" s="44"/>
      <c r="N244" s="44"/>
      <c r="O244" s="44"/>
      <c r="P244" s="44"/>
      <c r="Q244" s="44"/>
      <c r="R244" s="44"/>
      <c r="S244" s="44"/>
      <c r="T244" s="44"/>
      <c r="U244" s="44"/>
      <c r="V244" s="44"/>
      <c r="W244" s="44"/>
      <c r="X244" s="44"/>
      <c r="Y244" s="44"/>
      <c r="Z244" s="44"/>
    </row>
    <row r="245" ht="15.75" customHeight="1">
      <c r="A245" s="200" t="s">
        <v>380</v>
      </c>
      <c r="B245" s="204" t="s">
        <v>647</v>
      </c>
      <c r="C245" s="205" t="str">
        <f>CONCATENATE(Vuelos!$A245,Vuelos!$B245)</f>
        <v>BuenosAiresSanCarlosdeBariloche</v>
      </c>
      <c r="D245" s="201" t="s">
        <v>663</v>
      </c>
      <c r="E245" s="206" t="s">
        <v>671</v>
      </c>
      <c r="F245" s="202">
        <v>1336.8</v>
      </c>
      <c r="G245" s="203">
        <v>124.3</v>
      </c>
      <c r="H245" s="192">
        <f>IF(Vuelos!$F245&lt;3000,Vuelos!$G245,Vuelos!$G245*2)</f>
        <v>124.3</v>
      </c>
      <c r="I245" s="44"/>
      <c r="J245" s="187" t="s">
        <v>319</v>
      </c>
      <c r="K245" s="44"/>
      <c r="L245" s="44"/>
      <c r="M245" s="44"/>
      <c r="N245" s="44"/>
      <c r="O245" s="44"/>
      <c r="P245" s="44"/>
      <c r="Q245" s="44"/>
      <c r="R245" s="44"/>
      <c r="S245" s="44"/>
      <c r="T245" s="44"/>
      <c r="U245" s="44"/>
      <c r="V245" s="44"/>
      <c r="W245" s="44"/>
      <c r="X245" s="44"/>
      <c r="Y245" s="44"/>
      <c r="Z245" s="44"/>
    </row>
    <row r="246" ht="15.75" customHeight="1">
      <c r="A246" s="200" t="s">
        <v>380</v>
      </c>
      <c r="B246" s="204" t="s">
        <v>366</v>
      </c>
      <c r="C246" s="205" t="str">
        <f>CONCATENATE(Vuelos!$A246,Vuelos!$B246)</f>
        <v>BuenosAiresSaoPaulo</v>
      </c>
      <c r="D246" s="201" t="s">
        <v>663</v>
      </c>
      <c r="E246" s="206" t="s">
        <v>367</v>
      </c>
      <c r="F246" s="202">
        <v>1693.1</v>
      </c>
      <c r="G246" s="203">
        <v>137.6</v>
      </c>
      <c r="H246" s="192">
        <f>IF(Vuelos!$F246&lt;3000,Vuelos!$G246,Vuelos!$G246*2)</f>
        <v>137.6</v>
      </c>
      <c r="I246" s="44"/>
      <c r="J246" s="197" t="s">
        <v>672</v>
      </c>
      <c r="K246" s="44"/>
      <c r="L246" s="44"/>
      <c r="M246" s="44"/>
      <c r="N246" s="44"/>
      <c r="O246" s="44"/>
      <c r="P246" s="44"/>
      <c r="Q246" s="44"/>
      <c r="R246" s="44"/>
      <c r="S246" s="44"/>
      <c r="T246" s="44"/>
      <c r="U246" s="44"/>
      <c r="V246" s="44"/>
      <c r="W246" s="44"/>
      <c r="X246" s="44"/>
      <c r="Y246" s="44"/>
      <c r="Z246" s="44"/>
    </row>
    <row r="247" ht="15.75" customHeight="1">
      <c r="A247" s="188" t="s">
        <v>380</v>
      </c>
      <c r="B247" s="189" t="s">
        <v>621</v>
      </c>
      <c r="C247" s="190" t="str">
        <f>CONCATENATE(Vuelos!$A247,Vuelos!$B247)</f>
        <v>BuenosAiresRiodeJaneiro</v>
      </c>
      <c r="D247" s="191" t="s">
        <v>663</v>
      </c>
      <c r="E247" s="189" t="s">
        <v>622</v>
      </c>
      <c r="F247" s="188">
        <v>1969.0</v>
      </c>
      <c r="G247" s="192">
        <v>151.5</v>
      </c>
      <c r="H247" s="192">
        <f>IF(Vuelos!$F247&lt;3000,Vuelos!$G247,Vuelos!$G247*2)</f>
        <v>151.5</v>
      </c>
      <c r="I247" s="44"/>
      <c r="J247" s="197" t="s">
        <v>673</v>
      </c>
      <c r="K247" s="44"/>
      <c r="L247" s="44"/>
      <c r="M247" s="44"/>
      <c r="N247" s="44"/>
      <c r="O247" s="44"/>
      <c r="P247" s="44"/>
      <c r="Q247" s="44"/>
      <c r="R247" s="44"/>
      <c r="S247" s="44"/>
      <c r="T247" s="44"/>
      <c r="U247" s="44"/>
      <c r="V247" s="44"/>
      <c r="W247" s="44"/>
      <c r="X247" s="44"/>
      <c r="Y247" s="44"/>
      <c r="Z247" s="44"/>
    </row>
    <row r="248" ht="15.75" customHeight="1">
      <c r="A248" s="188" t="s">
        <v>380</v>
      </c>
      <c r="B248" s="189" t="s">
        <v>451</v>
      </c>
      <c r="C248" s="190" t="str">
        <f>CONCATENATE(Vuelos!$A248,Vuelos!$B248)</f>
        <v>BuenosAiresElCalafate</v>
      </c>
      <c r="D248" s="191" t="s">
        <v>663</v>
      </c>
      <c r="E248" s="189" t="s">
        <v>674</v>
      </c>
      <c r="F248" s="188">
        <v>2068.6</v>
      </c>
      <c r="G248" s="192">
        <v>168.1</v>
      </c>
      <c r="H248" s="192">
        <f>IF(Vuelos!$F248&lt;3000,Vuelos!$G248,Vuelos!$G248*2)</f>
        <v>168.1</v>
      </c>
      <c r="I248" s="44"/>
      <c r="J248" s="197" t="s">
        <v>675</v>
      </c>
      <c r="K248" s="44"/>
      <c r="L248" s="44"/>
      <c r="M248" s="44"/>
      <c r="N248" s="44"/>
      <c r="O248" s="44"/>
      <c r="P248" s="44"/>
      <c r="Q248" s="44"/>
      <c r="R248" s="44"/>
      <c r="S248" s="44"/>
      <c r="T248" s="44"/>
      <c r="U248" s="44"/>
      <c r="V248" s="44"/>
      <c r="W248" s="44"/>
      <c r="X248" s="44"/>
      <c r="Y248" s="44"/>
      <c r="Z248" s="44"/>
    </row>
    <row r="249" ht="15.75" customHeight="1">
      <c r="A249" s="200" t="s">
        <v>380</v>
      </c>
      <c r="B249" s="204" t="s">
        <v>640</v>
      </c>
      <c r="C249" s="205" t="str">
        <f>CONCATENATE(Vuelos!$A249,Vuelos!$B249)</f>
        <v>BuenosAiresRioGallegos</v>
      </c>
      <c r="D249" s="201" t="s">
        <v>663</v>
      </c>
      <c r="E249" s="206" t="s">
        <v>676</v>
      </c>
      <c r="F249" s="202">
        <v>2086.3</v>
      </c>
      <c r="G249" s="203">
        <v>198.6</v>
      </c>
      <c r="H249" s="192">
        <f>IF(Vuelos!$F249&lt;3000,Vuelos!$G249,Vuelos!$G249*2)</f>
        <v>198.6</v>
      </c>
      <c r="I249" s="44"/>
      <c r="J249" s="197" t="s">
        <v>677</v>
      </c>
      <c r="K249" s="44"/>
      <c r="L249" s="44"/>
      <c r="M249" s="44"/>
      <c r="N249" s="44"/>
      <c r="O249" s="44"/>
      <c r="P249" s="44"/>
      <c r="Q249" s="44"/>
      <c r="R249" s="44"/>
      <c r="S249" s="44"/>
      <c r="T249" s="44"/>
      <c r="U249" s="44"/>
      <c r="V249" s="44"/>
      <c r="W249" s="44"/>
      <c r="X249" s="44"/>
      <c r="Y249" s="44"/>
      <c r="Z249" s="44"/>
    </row>
    <row r="250" ht="15.75" customHeight="1">
      <c r="A250" s="200" t="s">
        <v>380</v>
      </c>
      <c r="B250" s="204" t="s">
        <v>678</v>
      </c>
      <c r="C250" s="205" t="str">
        <f>CONCATENATE(Vuelos!$A250,Vuelos!$B250)</f>
        <v>BuenosAiresUshuaia</v>
      </c>
      <c r="D250" s="201" t="s">
        <v>663</v>
      </c>
      <c r="E250" s="206" t="s">
        <v>679</v>
      </c>
      <c r="F250" s="202">
        <v>2380.7</v>
      </c>
      <c r="G250" s="203">
        <v>192.6</v>
      </c>
      <c r="H250" s="192">
        <f>IF(Vuelos!$F250&lt;3000,Vuelos!$G250,Vuelos!$G250*2)</f>
        <v>192.6</v>
      </c>
      <c r="I250" s="44"/>
      <c r="J250" s="187" t="s">
        <v>680</v>
      </c>
      <c r="K250" s="44"/>
      <c r="L250" s="44"/>
      <c r="M250" s="44"/>
      <c r="N250" s="44"/>
      <c r="O250" s="44"/>
      <c r="P250" s="44"/>
      <c r="Q250" s="44"/>
      <c r="R250" s="44"/>
      <c r="S250" s="44"/>
      <c r="T250" s="44"/>
      <c r="U250" s="44"/>
      <c r="V250" s="44"/>
      <c r="W250" s="44"/>
      <c r="X250" s="44"/>
      <c r="Y250" s="44"/>
      <c r="Z250" s="44"/>
    </row>
    <row r="251" ht="15.75" customHeight="1">
      <c r="A251" s="200" t="s">
        <v>380</v>
      </c>
      <c r="B251" s="200" t="s">
        <v>73</v>
      </c>
      <c r="C251" s="201" t="str">
        <f>CONCATENATE(Vuelos!$A251,Vuelos!$B251)</f>
        <v>BuenosAiresBogota</v>
      </c>
      <c r="D251" s="201" t="s">
        <v>623</v>
      </c>
      <c r="E251" s="202" t="s">
        <v>357</v>
      </c>
      <c r="F251" s="202">
        <v>4685.0</v>
      </c>
      <c r="G251" s="203">
        <v>287.3</v>
      </c>
      <c r="H251" s="192">
        <f>IF(Vuelos!$F251&lt;3000,Vuelos!$G251,Vuelos!$G251*2)</f>
        <v>574.6</v>
      </c>
      <c r="I251" s="44"/>
      <c r="J251" s="197" t="s">
        <v>681</v>
      </c>
      <c r="K251" s="44"/>
      <c r="L251" s="44"/>
      <c r="M251" s="44"/>
      <c r="N251" s="44"/>
      <c r="O251" s="44"/>
      <c r="P251" s="44"/>
      <c r="Q251" s="44"/>
      <c r="R251" s="44"/>
      <c r="S251" s="44"/>
      <c r="T251" s="44"/>
      <c r="U251" s="44"/>
      <c r="V251" s="44"/>
      <c r="W251" s="44"/>
      <c r="X251" s="44"/>
      <c r="Y251" s="44"/>
      <c r="Z251" s="44"/>
    </row>
    <row r="252" ht="15.75" customHeight="1">
      <c r="A252" s="200" t="s">
        <v>380</v>
      </c>
      <c r="B252" s="204" t="s">
        <v>326</v>
      </c>
      <c r="C252" s="205" t="str">
        <f>CONCATENATE(Vuelos!$A252,Vuelos!$B252)</f>
        <v>BuenosAiresRoma</v>
      </c>
      <c r="D252" s="201" t="s">
        <v>623</v>
      </c>
      <c r="E252" s="206" t="s">
        <v>327</v>
      </c>
      <c r="F252" s="202">
        <v>11135.8</v>
      </c>
      <c r="G252" s="203">
        <v>856.39</v>
      </c>
      <c r="H252" s="192">
        <f>IF(Vuelos!$F252&lt;3000,Vuelos!$G252,Vuelos!$G252*2)</f>
        <v>1712.78</v>
      </c>
      <c r="I252" s="44"/>
      <c r="J252" s="197" t="s">
        <v>682</v>
      </c>
      <c r="K252" s="44"/>
      <c r="L252" s="44"/>
      <c r="M252" s="44"/>
      <c r="N252" s="44"/>
      <c r="O252" s="44"/>
      <c r="P252" s="44"/>
      <c r="Q252" s="44"/>
      <c r="R252" s="44"/>
      <c r="S252" s="44"/>
      <c r="T252" s="44"/>
      <c r="U252" s="44"/>
      <c r="V252" s="44"/>
      <c r="W252" s="44"/>
      <c r="X252" s="44"/>
      <c r="Y252" s="44"/>
      <c r="Z252" s="44"/>
    </row>
    <row r="253" ht="15.75" customHeight="1">
      <c r="A253" s="200" t="s">
        <v>390</v>
      </c>
      <c r="B253" s="200" t="s">
        <v>563</v>
      </c>
      <c r="C253" s="201" t="str">
        <f>CONCATENATE(Vuelos!$A253,Vuelos!$B253)</f>
        <v>CaliPasto</v>
      </c>
      <c r="D253" s="201" t="s">
        <v>390</v>
      </c>
      <c r="E253" s="202" t="s">
        <v>564</v>
      </c>
      <c r="F253" s="202">
        <v>259.0</v>
      </c>
      <c r="G253" s="203">
        <v>27.8</v>
      </c>
      <c r="H253" s="192">
        <f>IF(Vuelos!$F253&lt;3000,Vuelos!$G253,Vuelos!$G253*2)</f>
        <v>27.8</v>
      </c>
      <c r="I253" s="44"/>
      <c r="J253" s="209" t="s">
        <v>452</v>
      </c>
      <c r="K253" s="44"/>
      <c r="L253" s="44"/>
      <c r="M253" s="44"/>
      <c r="N253" s="44"/>
      <c r="O253" s="44"/>
      <c r="P253" s="44"/>
      <c r="Q253" s="44"/>
      <c r="R253" s="44"/>
      <c r="S253" s="44"/>
      <c r="T253" s="44"/>
      <c r="U253" s="44"/>
      <c r="V253" s="44"/>
      <c r="W253" s="44"/>
      <c r="X253" s="44"/>
      <c r="Y253" s="44"/>
      <c r="Z253" s="44"/>
    </row>
    <row r="254" ht="15.75" customHeight="1">
      <c r="A254" s="200" t="s">
        <v>390</v>
      </c>
      <c r="B254" s="200" t="s">
        <v>73</v>
      </c>
      <c r="C254" s="201" t="str">
        <f>CONCATENATE(Vuelos!$A254,Vuelos!$B254)</f>
        <v>CaliBogota</v>
      </c>
      <c r="D254" s="201" t="s">
        <v>506</v>
      </c>
      <c r="E254" s="202" t="s">
        <v>357</v>
      </c>
      <c r="F254" s="202">
        <v>278.0</v>
      </c>
      <c r="G254" s="203">
        <v>46.2</v>
      </c>
      <c r="H254" s="192">
        <f>IF(Vuelos!$F254&lt;3000,Vuelos!$G254,Vuelos!$G254*2)</f>
        <v>46.2</v>
      </c>
      <c r="I254" s="44"/>
      <c r="J254" s="197" t="s">
        <v>683</v>
      </c>
      <c r="K254" s="44"/>
      <c r="L254" s="44"/>
      <c r="M254" s="44"/>
      <c r="N254" s="44"/>
      <c r="O254" s="44"/>
      <c r="P254" s="44"/>
      <c r="Q254" s="44"/>
      <c r="R254" s="44"/>
      <c r="S254" s="44"/>
      <c r="T254" s="44"/>
      <c r="U254" s="44"/>
      <c r="V254" s="44"/>
      <c r="W254" s="44"/>
      <c r="X254" s="44"/>
      <c r="Y254" s="44"/>
      <c r="Z254" s="44"/>
    </row>
    <row r="255" ht="15.75" customHeight="1">
      <c r="A255" s="200" t="s">
        <v>390</v>
      </c>
      <c r="B255" s="200" t="s">
        <v>81</v>
      </c>
      <c r="C255" s="201" t="str">
        <f>CONCATENATE(Vuelos!$A255,Vuelos!$B255)</f>
        <v>CaliMedellin</v>
      </c>
      <c r="D255" s="201" t="s">
        <v>684</v>
      </c>
      <c r="E255" s="202" t="s">
        <v>685</v>
      </c>
      <c r="F255" s="202">
        <v>309.0</v>
      </c>
      <c r="G255" s="203">
        <v>45.3</v>
      </c>
      <c r="H255" s="192">
        <f>IF(Vuelos!$F255&lt;3000,Vuelos!$G255,Vuelos!$G255*2)</f>
        <v>45.3</v>
      </c>
      <c r="I255" s="44"/>
      <c r="J255" s="187" t="s">
        <v>429</v>
      </c>
      <c r="K255" s="44"/>
      <c r="L255" s="44"/>
      <c r="M255" s="44"/>
      <c r="N255" s="44"/>
      <c r="O255" s="44"/>
      <c r="P255" s="44"/>
      <c r="Q255" s="44"/>
      <c r="R255" s="44"/>
      <c r="S255" s="44"/>
      <c r="T255" s="44"/>
      <c r="U255" s="44"/>
      <c r="V255" s="44"/>
      <c r="W255" s="44"/>
      <c r="X255" s="44"/>
      <c r="Y255" s="44"/>
      <c r="Z255" s="44"/>
    </row>
    <row r="256" ht="15.75" customHeight="1">
      <c r="A256" s="188" t="s">
        <v>390</v>
      </c>
      <c r="B256" s="188" t="s">
        <v>571</v>
      </c>
      <c r="C256" s="191" t="str">
        <f>CONCATENATE(Vuelos!$A256,Vuelos!$B256)</f>
        <v>CaliTumaco</v>
      </c>
      <c r="D256" s="191" t="s">
        <v>506</v>
      </c>
      <c r="E256" s="188" t="s">
        <v>572</v>
      </c>
      <c r="F256" s="188">
        <v>325.0</v>
      </c>
      <c r="G256" s="192">
        <v>34.9</v>
      </c>
      <c r="H256" s="192">
        <f>IF(Vuelos!$F256&lt;3000,Vuelos!$G256,Vuelos!$G256*2)</f>
        <v>34.9</v>
      </c>
      <c r="I256" s="44"/>
      <c r="J256" s="197" t="s">
        <v>686</v>
      </c>
      <c r="K256" s="44"/>
      <c r="L256" s="44"/>
      <c r="M256" s="44"/>
      <c r="N256" s="44"/>
      <c r="O256" s="44"/>
      <c r="P256" s="44"/>
      <c r="Q256" s="44"/>
      <c r="R256" s="44"/>
      <c r="S256" s="44"/>
      <c r="T256" s="44"/>
      <c r="U256" s="44"/>
      <c r="V256" s="44"/>
      <c r="W256" s="44"/>
      <c r="X256" s="44"/>
      <c r="Y256" s="44"/>
      <c r="Z256" s="44"/>
    </row>
    <row r="257" ht="15.75" customHeight="1">
      <c r="A257" s="188" t="s">
        <v>390</v>
      </c>
      <c r="B257" s="189" t="s">
        <v>354</v>
      </c>
      <c r="C257" s="190" t="str">
        <f>CONCATENATE(Vuelos!$A257,Vuelos!$B257)</f>
        <v>CaliPanama</v>
      </c>
      <c r="D257" s="191" t="s">
        <v>506</v>
      </c>
      <c r="E257" s="189" t="s">
        <v>355</v>
      </c>
      <c r="F257" s="188">
        <v>695.7</v>
      </c>
      <c r="G257" s="192">
        <v>110.2</v>
      </c>
      <c r="H257" s="192">
        <f>IF(Vuelos!$F257&lt;3000,Vuelos!$G257,Vuelos!$G257*2)</f>
        <v>110.2</v>
      </c>
      <c r="I257" s="44"/>
      <c r="J257" s="209" t="s">
        <v>571</v>
      </c>
      <c r="K257" s="44"/>
      <c r="L257" s="44"/>
      <c r="M257" s="44"/>
      <c r="N257" s="44"/>
      <c r="O257" s="44"/>
      <c r="P257" s="44"/>
      <c r="Q257" s="44"/>
      <c r="R257" s="44"/>
      <c r="S257" s="44"/>
      <c r="T257" s="44"/>
      <c r="U257" s="44"/>
      <c r="V257" s="44"/>
      <c r="W257" s="44"/>
      <c r="X257" s="44"/>
      <c r="Y257" s="44"/>
      <c r="Z257" s="44"/>
    </row>
    <row r="258" ht="15.75" customHeight="1">
      <c r="A258" s="200" t="s">
        <v>390</v>
      </c>
      <c r="B258" s="204" t="s">
        <v>395</v>
      </c>
      <c r="C258" s="205" t="str">
        <f>CONCATENATE(Vuelos!$A258,Vuelos!$B258)</f>
        <v>CaliCartagena</v>
      </c>
      <c r="D258" s="201" t="s">
        <v>506</v>
      </c>
      <c r="E258" s="206" t="s">
        <v>440</v>
      </c>
      <c r="F258" s="202">
        <v>769.0</v>
      </c>
      <c r="G258" s="203">
        <v>96.0</v>
      </c>
      <c r="H258" s="192">
        <f>IF(Vuelos!$F258&lt;3000,Vuelos!$G258,Vuelos!$G258*2)</f>
        <v>96</v>
      </c>
      <c r="I258" s="44"/>
      <c r="J258" s="197" t="s">
        <v>307</v>
      </c>
      <c r="K258" s="44"/>
      <c r="L258" s="44"/>
      <c r="M258" s="44"/>
      <c r="N258" s="44"/>
      <c r="O258" s="44"/>
      <c r="P258" s="44"/>
      <c r="Q258" s="44"/>
      <c r="R258" s="44"/>
      <c r="S258" s="44"/>
      <c r="T258" s="44"/>
      <c r="U258" s="44"/>
      <c r="V258" s="44"/>
      <c r="W258" s="44"/>
      <c r="X258" s="44"/>
      <c r="Y258" s="44"/>
      <c r="Z258" s="44"/>
    </row>
    <row r="259" ht="15.75" customHeight="1">
      <c r="A259" s="188" t="s">
        <v>390</v>
      </c>
      <c r="B259" s="188" t="s">
        <v>324</v>
      </c>
      <c r="C259" s="191" t="str">
        <f>CONCATENATE(Vuelos!$A259,Vuelos!$B259)</f>
        <v>CaliBarranquilla</v>
      </c>
      <c r="D259" s="191" t="s">
        <v>506</v>
      </c>
      <c r="E259" s="188" t="s">
        <v>499</v>
      </c>
      <c r="F259" s="188">
        <v>835.0</v>
      </c>
      <c r="G259" s="192">
        <v>93.8</v>
      </c>
      <c r="H259" s="192">
        <f>IF(Vuelos!$F259&lt;3000,Vuelos!$G259,Vuelos!$G259*2)</f>
        <v>93.8</v>
      </c>
      <c r="I259" s="44"/>
      <c r="J259" s="197" t="s">
        <v>678</v>
      </c>
      <c r="K259" s="44"/>
      <c r="L259" s="44"/>
      <c r="M259" s="44"/>
      <c r="N259" s="44"/>
      <c r="O259" s="44"/>
      <c r="P259" s="44"/>
      <c r="Q259" s="44"/>
      <c r="R259" s="44"/>
      <c r="S259" s="44"/>
      <c r="T259" s="44"/>
      <c r="U259" s="44"/>
      <c r="V259" s="44"/>
      <c r="W259" s="44"/>
      <c r="X259" s="44"/>
      <c r="Y259" s="44"/>
      <c r="Z259" s="44"/>
    </row>
    <row r="260" ht="15.75" customHeight="1">
      <c r="A260" s="200" t="s">
        <v>390</v>
      </c>
      <c r="B260" s="204" t="s">
        <v>533</v>
      </c>
      <c r="C260" s="205" t="str">
        <f>CONCATENATE(Vuelos!$A260,Vuelos!$B260)</f>
        <v>CaliLima</v>
      </c>
      <c r="D260" s="201" t="s">
        <v>506</v>
      </c>
      <c r="E260" s="206" t="s">
        <v>601</v>
      </c>
      <c r="F260" s="202">
        <v>1723.2</v>
      </c>
      <c r="G260" s="203">
        <v>183.2</v>
      </c>
      <c r="H260" s="192">
        <f>IF(Vuelos!$F260&lt;3000,Vuelos!$G260,Vuelos!$G260*2)</f>
        <v>183.2</v>
      </c>
      <c r="I260" s="44"/>
      <c r="J260" s="209" t="s">
        <v>330</v>
      </c>
      <c r="K260" s="44"/>
      <c r="L260" s="44"/>
      <c r="M260" s="44"/>
      <c r="N260" s="44"/>
      <c r="O260" s="44"/>
      <c r="P260" s="44"/>
      <c r="Q260" s="44"/>
      <c r="R260" s="44"/>
      <c r="S260" s="44"/>
      <c r="T260" s="44"/>
      <c r="U260" s="44"/>
      <c r="V260" s="44"/>
      <c r="W260" s="44"/>
      <c r="X260" s="44"/>
      <c r="Y260" s="44"/>
      <c r="Z260" s="44"/>
    </row>
    <row r="261" ht="15.75" customHeight="1">
      <c r="A261" s="200" t="s">
        <v>392</v>
      </c>
      <c r="B261" s="204" t="s">
        <v>525</v>
      </c>
      <c r="C261" s="205" t="str">
        <f>CONCATENATE(Vuelos!$A261,Vuelos!$B261)</f>
        <v>CancunLaHabana</v>
      </c>
      <c r="D261" s="201" t="s">
        <v>608</v>
      </c>
      <c r="E261" s="206" t="s">
        <v>687</v>
      </c>
      <c r="F261" s="202">
        <v>509.4</v>
      </c>
      <c r="G261" s="203">
        <v>93.3</v>
      </c>
      <c r="H261" s="192">
        <f>IF(Vuelos!$F261&lt;3000,Vuelos!$G261,Vuelos!$G261*2)</f>
        <v>93.3</v>
      </c>
      <c r="I261" s="44"/>
      <c r="J261" s="187" t="s">
        <v>573</v>
      </c>
      <c r="K261" s="44"/>
      <c r="L261" s="44"/>
      <c r="M261" s="44"/>
      <c r="N261" s="44"/>
      <c r="O261" s="44"/>
      <c r="P261" s="44"/>
      <c r="Q261" s="44"/>
      <c r="R261" s="44"/>
      <c r="S261" s="44"/>
      <c r="T261" s="44"/>
      <c r="U261" s="44"/>
      <c r="V261" s="44"/>
      <c r="W261" s="44"/>
      <c r="X261" s="44"/>
      <c r="Y261" s="44"/>
      <c r="Z261" s="44"/>
    </row>
    <row r="262" ht="15.75" customHeight="1">
      <c r="A262" s="200" t="s">
        <v>392</v>
      </c>
      <c r="B262" s="204" t="s">
        <v>490</v>
      </c>
      <c r="C262" s="205" t="str">
        <f>CONCATENATE(Vuelos!$A262,Vuelos!$B262)</f>
        <v>CancunMiami</v>
      </c>
      <c r="D262" s="201" t="s">
        <v>608</v>
      </c>
      <c r="E262" s="206" t="s">
        <v>492</v>
      </c>
      <c r="F262" s="202">
        <v>854.5</v>
      </c>
      <c r="G262" s="203">
        <v>105.1</v>
      </c>
      <c r="H262" s="192">
        <f>IF(Vuelos!$F262&lt;3000,Vuelos!$G262,Vuelos!$G262*2)</f>
        <v>105.1</v>
      </c>
      <c r="I262" s="44"/>
      <c r="J262" s="187" t="s">
        <v>688</v>
      </c>
      <c r="K262" s="44"/>
      <c r="L262" s="44"/>
      <c r="M262" s="44"/>
      <c r="N262" s="44"/>
      <c r="O262" s="44"/>
      <c r="P262" s="44"/>
      <c r="Q262" s="44"/>
      <c r="R262" s="44"/>
      <c r="S262" s="44"/>
      <c r="T262" s="44"/>
      <c r="U262" s="44"/>
      <c r="V262" s="44"/>
      <c r="W262" s="44"/>
      <c r="X262" s="44"/>
      <c r="Y262" s="44"/>
      <c r="Z262" s="44"/>
    </row>
    <row r="263" ht="15.75" customHeight="1">
      <c r="A263" s="188" t="s">
        <v>392</v>
      </c>
      <c r="B263" s="189" t="s">
        <v>252</v>
      </c>
      <c r="C263" s="190" t="str">
        <f>CONCATENATE(Vuelos!$A263,Vuelos!$B263)</f>
        <v>CancunMexico</v>
      </c>
      <c r="D263" s="191" t="s">
        <v>608</v>
      </c>
      <c r="E263" s="189" t="s">
        <v>254</v>
      </c>
      <c r="F263" s="188">
        <v>1286.2</v>
      </c>
      <c r="G263" s="192">
        <v>137.0</v>
      </c>
      <c r="H263" s="192">
        <f>IF(Vuelos!$F263&lt;3000,Vuelos!$G263,Vuelos!$G263*2)</f>
        <v>137</v>
      </c>
      <c r="I263" s="44"/>
      <c r="J263" s="197" t="s">
        <v>516</v>
      </c>
      <c r="K263" s="44"/>
      <c r="L263" s="44"/>
      <c r="M263" s="44"/>
      <c r="N263" s="44"/>
      <c r="O263" s="44"/>
      <c r="P263" s="44"/>
      <c r="Q263" s="44"/>
      <c r="R263" s="44"/>
      <c r="S263" s="44"/>
      <c r="T263" s="44"/>
      <c r="U263" s="44"/>
      <c r="V263" s="44"/>
      <c r="W263" s="44"/>
      <c r="X263" s="44"/>
      <c r="Y263" s="44"/>
      <c r="Z263" s="44"/>
    </row>
    <row r="264" ht="15.75" customHeight="1">
      <c r="A264" s="200" t="s">
        <v>392</v>
      </c>
      <c r="B264" s="204" t="s">
        <v>683</v>
      </c>
      <c r="C264" s="205" t="str">
        <f>CONCATENATE(Vuelos!$A264,Vuelos!$B264)</f>
        <v>CancunToluca</v>
      </c>
      <c r="D264" s="201" t="s">
        <v>608</v>
      </c>
      <c r="E264" s="206" t="s">
        <v>689</v>
      </c>
      <c r="F264" s="202">
        <v>1339.2</v>
      </c>
      <c r="G264" s="203">
        <v>146.8</v>
      </c>
      <c r="H264" s="192">
        <f>IF(Vuelos!$F264&lt;3000,Vuelos!$G264,Vuelos!$G264*2)</f>
        <v>146.8</v>
      </c>
      <c r="I264" s="44"/>
      <c r="J264" s="197" t="s">
        <v>653</v>
      </c>
      <c r="K264" s="44"/>
      <c r="L264" s="44"/>
      <c r="M264" s="44"/>
      <c r="N264" s="44"/>
      <c r="O264" s="44"/>
      <c r="P264" s="44"/>
      <c r="Q264" s="44"/>
      <c r="R264" s="44"/>
      <c r="S264" s="44"/>
      <c r="T264" s="44"/>
      <c r="U264" s="44"/>
      <c r="V264" s="44"/>
      <c r="W264" s="44"/>
      <c r="X264" s="44"/>
      <c r="Y264" s="44"/>
      <c r="Z264" s="44"/>
    </row>
    <row r="265" ht="15.75" customHeight="1">
      <c r="A265" s="200" t="s">
        <v>392</v>
      </c>
      <c r="B265" s="204" t="s">
        <v>592</v>
      </c>
      <c r="C265" s="205" t="str">
        <f>CONCATENATE(Vuelos!$A265,Vuelos!$B265)</f>
        <v>CancunMonterrey</v>
      </c>
      <c r="D265" s="201" t="s">
        <v>608</v>
      </c>
      <c r="E265" s="206" t="s">
        <v>690</v>
      </c>
      <c r="F265" s="202">
        <v>1449.6</v>
      </c>
      <c r="G265" s="203">
        <v>160.9</v>
      </c>
      <c r="H265" s="192">
        <f>IF(Vuelos!$F265&lt;3000,Vuelos!$G265,Vuelos!$G265*2)</f>
        <v>160.9</v>
      </c>
      <c r="I265" s="44"/>
      <c r="J265" s="187" t="s">
        <v>561</v>
      </c>
      <c r="K265" s="44"/>
      <c r="L265" s="44"/>
      <c r="M265" s="44"/>
      <c r="N265" s="44"/>
      <c r="O265" s="44"/>
      <c r="P265" s="44"/>
      <c r="Q265" s="44"/>
      <c r="R265" s="44"/>
      <c r="S265" s="44"/>
      <c r="T265" s="44"/>
      <c r="U265" s="44"/>
      <c r="V265" s="44"/>
      <c r="W265" s="44"/>
      <c r="X265" s="44"/>
      <c r="Y265" s="44"/>
      <c r="Z265" s="44"/>
    </row>
    <row r="266" ht="15.75" customHeight="1">
      <c r="A266" s="200" t="s">
        <v>392</v>
      </c>
      <c r="B266" s="204" t="s">
        <v>354</v>
      </c>
      <c r="C266" s="205" t="str">
        <f>CONCATENATE(Vuelos!$A266,Vuelos!$B266)</f>
        <v>CancunPanama</v>
      </c>
      <c r="D266" s="201" t="s">
        <v>608</v>
      </c>
      <c r="E266" s="206" t="s">
        <v>355</v>
      </c>
      <c r="F266" s="202">
        <v>1548.9</v>
      </c>
      <c r="G266" s="203">
        <v>167.5</v>
      </c>
      <c r="H266" s="192">
        <f>IF(Vuelos!$F266&lt;3000,Vuelos!$G266,Vuelos!$G266*2)</f>
        <v>167.5</v>
      </c>
      <c r="I266" s="44"/>
      <c r="J266" s="197" t="s">
        <v>691</v>
      </c>
      <c r="K266" s="44"/>
      <c r="L266" s="44"/>
      <c r="M266" s="44"/>
      <c r="N266" s="44"/>
      <c r="O266" s="44"/>
      <c r="P266" s="44"/>
      <c r="Q266" s="44"/>
      <c r="R266" s="44"/>
      <c r="S266" s="44"/>
      <c r="T266" s="44"/>
      <c r="U266" s="44"/>
      <c r="V266" s="44"/>
      <c r="W266" s="44"/>
      <c r="X266" s="44"/>
      <c r="Y266" s="44"/>
      <c r="Z266" s="44"/>
    </row>
    <row r="267" ht="15.75" customHeight="1">
      <c r="A267" s="200" t="s">
        <v>392</v>
      </c>
      <c r="B267" s="200" t="s">
        <v>73</v>
      </c>
      <c r="C267" s="201" t="str">
        <f>CONCATENATE(Vuelos!$A267,Vuelos!$B267)</f>
        <v>CancunBogota</v>
      </c>
      <c r="D267" s="201" t="s">
        <v>692</v>
      </c>
      <c r="E267" s="202" t="s">
        <v>590</v>
      </c>
      <c r="F267" s="202">
        <v>2276.0</v>
      </c>
      <c r="G267" s="203">
        <v>203.2</v>
      </c>
      <c r="H267" s="192">
        <f>IF(Vuelos!$F267&lt;3000,Vuelos!$G267,Vuelos!$G267*2)</f>
        <v>203.2</v>
      </c>
      <c r="I267" s="44"/>
      <c r="J267" s="187" t="s">
        <v>529</v>
      </c>
      <c r="K267" s="44"/>
      <c r="L267" s="44"/>
      <c r="M267" s="44"/>
      <c r="N267" s="44"/>
      <c r="O267" s="44"/>
      <c r="P267" s="44"/>
      <c r="Q267" s="44"/>
      <c r="R267" s="44"/>
      <c r="S267" s="44"/>
      <c r="T267" s="44"/>
      <c r="U267" s="44"/>
      <c r="V267" s="44"/>
      <c r="W267" s="44"/>
      <c r="X267" s="44"/>
      <c r="Y267" s="44"/>
      <c r="Z267" s="44"/>
    </row>
    <row r="268" ht="15.75" customHeight="1">
      <c r="A268" s="188" t="s">
        <v>392</v>
      </c>
      <c r="B268" s="189" t="s">
        <v>345</v>
      </c>
      <c r="C268" s="190" t="str">
        <f>CONCATENATE(Vuelos!$A268,Vuelos!$B268)</f>
        <v>CancunNewYork</v>
      </c>
      <c r="D268" s="191" t="s">
        <v>608</v>
      </c>
      <c r="E268" s="189" t="s">
        <v>494</v>
      </c>
      <c r="F268" s="188">
        <v>2502.0</v>
      </c>
      <c r="G268" s="192">
        <v>193.7</v>
      </c>
      <c r="H268" s="192">
        <f>IF(Vuelos!$F268&lt;3000,Vuelos!$G268,Vuelos!$G268*2)</f>
        <v>193.7</v>
      </c>
      <c r="I268" s="44"/>
      <c r="J268" s="197" t="s">
        <v>316</v>
      </c>
      <c r="K268" s="44"/>
      <c r="L268" s="44"/>
      <c r="M268" s="44"/>
      <c r="N268" s="44"/>
      <c r="O268" s="44"/>
      <c r="P268" s="44"/>
      <c r="Q268" s="44"/>
      <c r="R268" s="44"/>
      <c r="S268" s="44"/>
      <c r="T268" s="44"/>
      <c r="U268" s="44"/>
      <c r="V268" s="44"/>
      <c r="W268" s="44"/>
      <c r="X268" s="44"/>
      <c r="Y268" s="44"/>
      <c r="Z268" s="44"/>
    </row>
    <row r="269" ht="15.75" customHeight="1">
      <c r="A269" s="200" t="s">
        <v>392</v>
      </c>
      <c r="B269" s="204" t="s">
        <v>429</v>
      </c>
      <c r="C269" s="205" t="str">
        <f>CONCATENATE(Vuelos!$A269,Vuelos!$B269)</f>
        <v>CancunToronto</v>
      </c>
      <c r="D269" s="201" t="s">
        <v>608</v>
      </c>
      <c r="E269" s="206" t="s">
        <v>430</v>
      </c>
      <c r="F269" s="202">
        <v>2599.2</v>
      </c>
      <c r="G269" s="203">
        <v>203.7</v>
      </c>
      <c r="H269" s="192">
        <f>IF(Vuelos!$F269&lt;3000,Vuelos!$G269,Vuelos!$G269*2)</f>
        <v>203.7</v>
      </c>
      <c r="I269" s="44"/>
      <c r="J269" s="187" t="s">
        <v>347</v>
      </c>
      <c r="K269" s="44"/>
      <c r="L269" s="44"/>
      <c r="M269" s="44"/>
      <c r="N269" s="44"/>
      <c r="O269" s="44"/>
      <c r="P269" s="44"/>
      <c r="Q269" s="44"/>
      <c r="R269" s="44"/>
      <c r="S269" s="44"/>
      <c r="T269" s="44"/>
      <c r="U269" s="44"/>
      <c r="V269" s="44"/>
      <c r="W269" s="44"/>
      <c r="X269" s="44"/>
      <c r="Y269" s="44"/>
      <c r="Z269" s="44"/>
    </row>
    <row r="270" ht="15.75" customHeight="1">
      <c r="A270" s="200" t="s">
        <v>392</v>
      </c>
      <c r="B270" s="204" t="s">
        <v>433</v>
      </c>
      <c r="C270" s="205" t="str">
        <f>CONCATENATE(Vuelos!$A270,Vuelos!$B270)</f>
        <v>CancunMontreal</v>
      </c>
      <c r="D270" s="201" t="s">
        <v>608</v>
      </c>
      <c r="E270" s="206" t="s">
        <v>434</v>
      </c>
      <c r="F270" s="202">
        <v>2964.6</v>
      </c>
      <c r="G270" s="203">
        <v>232.9</v>
      </c>
      <c r="H270" s="192">
        <f>IF(Vuelos!$F270&lt;3000,Vuelos!$G270,Vuelos!$G270*2)</f>
        <v>232.9</v>
      </c>
      <c r="I270" s="44"/>
      <c r="J270" s="197" t="s">
        <v>413</v>
      </c>
      <c r="K270" s="44"/>
      <c r="L270" s="44"/>
      <c r="M270" s="44"/>
      <c r="N270" s="44"/>
      <c r="O270" s="44"/>
      <c r="P270" s="44"/>
      <c r="Q270" s="44"/>
      <c r="R270" s="44"/>
      <c r="S270" s="44"/>
      <c r="T270" s="44"/>
      <c r="U270" s="44"/>
      <c r="V270" s="44"/>
      <c r="W270" s="44"/>
      <c r="X270" s="44"/>
      <c r="Y270" s="44"/>
      <c r="Z270" s="44"/>
    </row>
    <row r="271" ht="15.75" customHeight="1">
      <c r="A271" s="200" t="s">
        <v>392</v>
      </c>
      <c r="B271" s="204" t="s">
        <v>533</v>
      </c>
      <c r="C271" s="205" t="str">
        <f>CONCATENATE(Vuelos!$A271,Vuelos!$B271)</f>
        <v>CancunLima</v>
      </c>
      <c r="D271" s="201" t="s">
        <v>608</v>
      </c>
      <c r="E271" s="206" t="s">
        <v>601</v>
      </c>
      <c r="F271" s="202">
        <v>3809.4</v>
      </c>
      <c r="G271" s="203">
        <v>291.6</v>
      </c>
      <c r="H271" s="192">
        <f>IF(Vuelos!$F271&lt;3000,Vuelos!$G271,Vuelos!$G271*2)</f>
        <v>583.2</v>
      </c>
      <c r="I271" s="44"/>
      <c r="J271" s="197" t="s">
        <v>693</v>
      </c>
      <c r="K271" s="44"/>
      <c r="L271" s="44"/>
      <c r="M271" s="44"/>
      <c r="N271" s="44"/>
      <c r="O271" s="44"/>
      <c r="P271" s="44"/>
      <c r="Q271" s="44"/>
      <c r="R271" s="44"/>
      <c r="S271" s="44"/>
      <c r="T271" s="44"/>
      <c r="U271" s="44"/>
      <c r="V271" s="44"/>
      <c r="W271" s="44"/>
      <c r="X271" s="44"/>
      <c r="Y271" s="44"/>
      <c r="Z271" s="44"/>
    </row>
    <row r="272" ht="15.75" customHeight="1">
      <c r="A272" s="200" t="s">
        <v>392</v>
      </c>
      <c r="B272" s="204" t="s">
        <v>372</v>
      </c>
      <c r="C272" s="205" t="str">
        <f>CONCATENATE(Vuelos!$A272,Vuelos!$B272)</f>
        <v>CancunSeattle</v>
      </c>
      <c r="D272" s="201" t="s">
        <v>608</v>
      </c>
      <c r="E272" s="206" t="s">
        <v>374</v>
      </c>
      <c r="F272" s="202">
        <v>4321.0</v>
      </c>
      <c r="G272" s="203">
        <v>289.6</v>
      </c>
      <c r="H272" s="192">
        <f>IF(Vuelos!$F272&lt;3000,Vuelos!$G272,Vuelos!$G272*2)</f>
        <v>579.2</v>
      </c>
      <c r="I272" s="44"/>
      <c r="J272" s="197" t="s">
        <v>694</v>
      </c>
      <c r="K272" s="44"/>
      <c r="L272" s="44"/>
      <c r="M272" s="44"/>
      <c r="N272" s="44"/>
      <c r="O272" s="44"/>
      <c r="P272" s="44"/>
      <c r="Q272" s="44"/>
      <c r="R272" s="44"/>
      <c r="S272" s="44"/>
      <c r="T272" s="44"/>
      <c r="U272" s="44"/>
      <c r="V272" s="44"/>
      <c r="W272" s="44"/>
      <c r="X272" s="44"/>
      <c r="Y272" s="44"/>
      <c r="Z272" s="44"/>
    </row>
    <row r="273" ht="15.75" customHeight="1">
      <c r="A273" s="200" t="s">
        <v>393</v>
      </c>
      <c r="B273" s="204" t="s">
        <v>626</v>
      </c>
      <c r="C273" s="205" t="str">
        <f>CONCATENATE(Vuelos!$A273,Vuelos!$B273)</f>
        <v>CaracasPorlamar</v>
      </c>
      <c r="D273" s="201" t="s">
        <v>695</v>
      </c>
      <c r="E273" s="206" t="s">
        <v>696</v>
      </c>
      <c r="F273" s="202">
        <v>332.4</v>
      </c>
      <c r="G273" s="203">
        <v>62.6</v>
      </c>
      <c r="H273" s="192">
        <f>IF(Vuelos!$F273&lt;3000,Vuelos!$G273,Vuelos!$G273*2)</f>
        <v>62.6</v>
      </c>
      <c r="I273" s="44"/>
      <c r="J273" s="197" t="s">
        <v>697</v>
      </c>
      <c r="K273" s="44"/>
      <c r="L273" s="44"/>
      <c r="M273" s="44"/>
      <c r="N273" s="44"/>
      <c r="O273" s="44"/>
      <c r="P273" s="44"/>
      <c r="Q273" s="44"/>
      <c r="R273" s="44"/>
      <c r="S273" s="44"/>
      <c r="T273" s="44"/>
      <c r="U273" s="44"/>
      <c r="V273" s="44"/>
      <c r="W273" s="44"/>
      <c r="X273" s="44"/>
      <c r="Y273" s="44"/>
      <c r="Z273" s="44"/>
    </row>
    <row r="274" ht="15.75" customHeight="1">
      <c r="A274" s="188" t="s">
        <v>393</v>
      </c>
      <c r="B274" s="189" t="s">
        <v>567</v>
      </c>
      <c r="C274" s="190" t="str">
        <f>CONCATENATE(Vuelos!$A274,Vuelos!$B274)</f>
        <v>CaracasMaracaibo</v>
      </c>
      <c r="D274" s="191" t="s">
        <v>695</v>
      </c>
      <c r="E274" s="189" t="s">
        <v>698</v>
      </c>
      <c r="F274" s="188">
        <v>518.5</v>
      </c>
      <c r="G274" s="192">
        <v>84.6</v>
      </c>
      <c r="H274" s="192">
        <f>IF(Vuelos!$F274&lt;3000,Vuelos!$G274,Vuelos!$G274*2)</f>
        <v>84.6</v>
      </c>
      <c r="I274" s="44"/>
      <c r="J274" s="187" t="s">
        <v>538</v>
      </c>
      <c r="K274" s="44"/>
      <c r="L274" s="44"/>
      <c r="M274" s="44"/>
      <c r="N274" s="44"/>
      <c r="O274" s="44"/>
      <c r="P274" s="44"/>
      <c r="Q274" s="44"/>
      <c r="R274" s="44"/>
      <c r="S274" s="44"/>
      <c r="T274" s="44"/>
      <c r="U274" s="44"/>
      <c r="V274" s="44"/>
      <c r="W274" s="44"/>
      <c r="X274" s="44"/>
      <c r="Y274" s="44"/>
      <c r="Z274" s="44"/>
    </row>
    <row r="275" ht="15.75" customHeight="1">
      <c r="A275" s="200" t="s">
        <v>393</v>
      </c>
      <c r="B275" s="200" t="s">
        <v>73</v>
      </c>
      <c r="C275" s="201" t="str">
        <f>CONCATENATE(Vuelos!$A275,Vuelos!$B275)</f>
        <v>CaracasBogota</v>
      </c>
      <c r="D275" s="201" t="s">
        <v>591</v>
      </c>
      <c r="E275" s="202" t="s">
        <v>590</v>
      </c>
      <c r="F275" s="202">
        <v>1024.0</v>
      </c>
      <c r="G275" s="203">
        <v>109.5</v>
      </c>
      <c r="H275" s="192">
        <f>IF(Vuelos!$F275&lt;3000,Vuelos!$G275,Vuelos!$G275*2)</f>
        <v>109.5</v>
      </c>
      <c r="I275" s="44"/>
      <c r="J275" s="197" t="s">
        <v>513</v>
      </c>
      <c r="K275" s="44"/>
      <c r="L275" s="44"/>
      <c r="M275" s="44"/>
      <c r="N275" s="44"/>
      <c r="O275" s="44"/>
      <c r="P275" s="44"/>
      <c r="Q275" s="44"/>
      <c r="R275" s="44"/>
      <c r="S275" s="44"/>
      <c r="T275" s="44"/>
      <c r="U275" s="44"/>
      <c r="V275" s="44"/>
      <c r="W275" s="44"/>
      <c r="X275" s="44"/>
      <c r="Y275" s="44"/>
      <c r="Z275" s="44"/>
    </row>
    <row r="276" ht="15.75" customHeight="1">
      <c r="A276" s="188" t="s">
        <v>393</v>
      </c>
      <c r="B276" s="189" t="s">
        <v>354</v>
      </c>
      <c r="C276" s="190" t="str">
        <f>CONCATENATE(Vuelos!$A276,Vuelos!$B276)</f>
        <v>CaracasPanama</v>
      </c>
      <c r="D276" s="191" t="s">
        <v>695</v>
      </c>
      <c r="E276" s="189" t="s">
        <v>355</v>
      </c>
      <c r="F276" s="188">
        <v>1369.8</v>
      </c>
      <c r="G276" s="192">
        <v>145.3</v>
      </c>
      <c r="H276" s="192">
        <f>IF(Vuelos!$F276&lt;3000,Vuelos!$G276,Vuelos!$G276*2)</f>
        <v>145.3</v>
      </c>
      <c r="I276" s="44"/>
      <c r="J276" s="210" t="s">
        <v>262</v>
      </c>
      <c r="K276" s="44"/>
      <c r="L276" s="44"/>
      <c r="M276" s="44"/>
      <c r="N276" s="44"/>
      <c r="O276" s="44"/>
      <c r="P276" s="44"/>
      <c r="Q276" s="44"/>
      <c r="R276" s="44"/>
      <c r="S276" s="44"/>
      <c r="T276" s="44"/>
      <c r="U276" s="44"/>
      <c r="V276" s="44"/>
      <c r="W276" s="44"/>
      <c r="X276" s="44"/>
      <c r="Y276" s="44"/>
      <c r="Z276" s="44"/>
    </row>
    <row r="277" ht="15.75" customHeight="1">
      <c r="A277" s="200" t="s">
        <v>395</v>
      </c>
      <c r="B277" s="200" t="s">
        <v>81</v>
      </c>
      <c r="C277" s="201" t="str">
        <f>CONCATENATE(Vuelos!$A277,Vuelos!$B277)</f>
        <v>CartagenaMedellin</v>
      </c>
      <c r="D277" s="201" t="s">
        <v>699</v>
      </c>
      <c r="E277" s="202" t="s">
        <v>685</v>
      </c>
      <c r="F277" s="202">
        <v>475.0</v>
      </c>
      <c r="G277" s="203">
        <v>60.1</v>
      </c>
      <c r="H277" s="192">
        <f>IF(Vuelos!$F277&lt;3000,Vuelos!$G277,Vuelos!$G277*2)</f>
        <v>60.1</v>
      </c>
      <c r="I277" s="44"/>
      <c r="J277" s="44"/>
      <c r="K277" s="44"/>
      <c r="L277" s="44"/>
      <c r="M277" s="44"/>
      <c r="N277" s="44"/>
      <c r="O277" s="44"/>
      <c r="P277" s="44"/>
      <c r="Q277" s="44"/>
      <c r="R277" s="44"/>
      <c r="S277" s="44"/>
      <c r="T277" s="44"/>
      <c r="U277" s="44"/>
      <c r="V277" s="44"/>
      <c r="W277" s="44"/>
      <c r="X277" s="44"/>
      <c r="Y277" s="44"/>
      <c r="Z277" s="44"/>
    </row>
    <row r="278" ht="15.75" customHeight="1">
      <c r="A278" s="188" t="s">
        <v>395</v>
      </c>
      <c r="B278" s="188" t="s">
        <v>536</v>
      </c>
      <c r="C278" s="191" t="str">
        <f>CONCATENATE(Vuelos!$A278,Vuelos!$B278)</f>
        <v>CartagenaPereira</v>
      </c>
      <c r="D278" s="191" t="s">
        <v>440</v>
      </c>
      <c r="E278" s="188" t="s">
        <v>537</v>
      </c>
      <c r="F278" s="188">
        <v>626.0</v>
      </c>
      <c r="G278" s="192">
        <v>84.6</v>
      </c>
      <c r="H278" s="192">
        <f>IF(Vuelos!$F278&lt;3000,Vuelos!$G278,Vuelos!$G278*2)</f>
        <v>84.6</v>
      </c>
      <c r="I278" s="44"/>
      <c r="J278" s="44"/>
      <c r="K278" s="44"/>
      <c r="L278" s="44"/>
      <c r="M278" s="44"/>
      <c r="N278" s="44"/>
      <c r="O278" s="44"/>
      <c r="P278" s="44"/>
      <c r="Q278" s="44"/>
      <c r="R278" s="44"/>
      <c r="S278" s="44"/>
      <c r="T278" s="44"/>
      <c r="U278" s="44"/>
      <c r="V278" s="44"/>
      <c r="W278" s="44"/>
      <c r="X278" s="44"/>
      <c r="Y278" s="44"/>
      <c r="Z278" s="44"/>
    </row>
    <row r="279" ht="15.75" customHeight="1">
      <c r="A279" s="200" t="s">
        <v>395</v>
      </c>
      <c r="B279" s="200" t="s">
        <v>73</v>
      </c>
      <c r="C279" s="201" t="str">
        <f>CONCATENATE(Vuelos!$A279,Vuelos!$B279)</f>
        <v>CartagenaBogota</v>
      </c>
      <c r="D279" s="201" t="s">
        <v>440</v>
      </c>
      <c r="E279" s="202" t="s">
        <v>357</v>
      </c>
      <c r="F279" s="202">
        <v>653.0</v>
      </c>
      <c r="G279" s="203">
        <v>78.1</v>
      </c>
      <c r="H279" s="192">
        <f>IF(Vuelos!$F279&lt;3000,Vuelos!$G279,Vuelos!$G279*2)</f>
        <v>78.1</v>
      </c>
      <c r="I279" s="44"/>
      <c r="J279" s="44"/>
      <c r="K279" s="44"/>
      <c r="L279" s="44"/>
      <c r="M279" s="44"/>
      <c r="N279" s="44"/>
      <c r="O279" s="44"/>
      <c r="P279" s="44"/>
      <c r="Q279" s="44"/>
      <c r="R279" s="44"/>
      <c r="S279" s="44"/>
      <c r="T279" s="44"/>
      <c r="U279" s="44"/>
      <c r="V279" s="44"/>
      <c r="W279" s="44"/>
      <c r="X279" s="44"/>
      <c r="Y279" s="44"/>
      <c r="Z279" s="44"/>
    </row>
    <row r="280" ht="15.75" customHeight="1">
      <c r="A280" s="188" t="s">
        <v>395</v>
      </c>
      <c r="B280" s="188" t="s">
        <v>503</v>
      </c>
      <c r="C280" s="191" t="str">
        <f>CONCATENATE(Vuelos!$A280,Vuelos!$B280)</f>
        <v>CartagenaSanAndres</v>
      </c>
      <c r="D280" s="191" t="s">
        <v>440</v>
      </c>
      <c r="E280" s="188" t="s">
        <v>504</v>
      </c>
      <c r="F280" s="188">
        <v>716.0</v>
      </c>
      <c r="G280" s="192">
        <v>89.4</v>
      </c>
      <c r="H280" s="192">
        <f>IF(Vuelos!$F280&lt;3000,Vuelos!$G280,Vuelos!$G280*2)</f>
        <v>89.4</v>
      </c>
      <c r="I280" s="44"/>
      <c r="J280" s="44"/>
      <c r="K280" s="44"/>
      <c r="L280" s="44"/>
      <c r="M280" s="44"/>
      <c r="N280" s="44"/>
      <c r="O280" s="44"/>
      <c r="P280" s="44"/>
      <c r="Q280" s="44"/>
      <c r="R280" s="44"/>
      <c r="S280" s="44"/>
      <c r="T280" s="44"/>
      <c r="U280" s="44"/>
      <c r="V280" s="44"/>
      <c r="W280" s="44"/>
      <c r="X280" s="44"/>
      <c r="Y280" s="44"/>
      <c r="Z280" s="44"/>
    </row>
    <row r="281" ht="15.75" customHeight="1">
      <c r="A281" s="188" t="s">
        <v>395</v>
      </c>
      <c r="B281" s="188" t="s">
        <v>390</v>
      </c>
      <c r="C281" s="191" t="str">
        <f>CONCATENATE(Vuelos!$A281,Vuelos!$B281)</f>
        <v>CartagenaCali</v>
      </c>
      <c r="D281" s="191" t="s">
        <v>440</v>
      </c>
      <c r="E281" s="188" t="s">
        <v>506</v>
      </c>
      <c r="F281" s="188">
        <v>772.0</v>
      </c>
      <c r="G281" s="192">
        <v>90.7</v>
      </c>
      <c r="H281" s="192">
        <f>IF(Vuelos!$F281&lt;3000,Vuelos!$G281,Vuelos!$G281*2)</f>
        <v>90.7</v>
      </c>
      <c r="I281" s="44"/>
      <c r="J281" s="44"/>
      <c r="K281" s="44"/>
      <c r="L281" s="44"/>
      <c r="M281" s="44"/>
      <c r="N281" s="44"/>
      <c r="O281" s="44"/>
      <c r="P281" s="44"/>
      <c r="Q281" s="44"/>
      <c r="R281" s="44"/>
      <c r="S281" s="44"/>
      <c r="T281" s="44"/>
      <c r="U281" s="44"/>
      <c r="V281" s="44"/>
      <c r="W281" s="44"/>
      <c r="X281" s="44"/>
      <c r="Y281" s="44"/>
      <c r="Z281" s="44"/>
    </row>
    <row r="282" ht="15.75" customHeight="1">
      <c r="A282" s="200" t="s">
        <v>395</v>
      </c>
      <c r="B282" s="204" t="s">
        <v>469</v>
      </c>
      <c r="C282" s="205" t="str">
        <f>CONCATENATE(Vuelos!$A282,Vuelos!$B282)</f>
        <v>CartagenaFortLauderdale</v>
      </c>
      <c r="D282" s="201" t="s">
        <v>440</v>
      </c>
      <c r="E282" s="206" t="s">
        <v>480</v>
      </c>
      <c r="F282" s="202">
        <v>1797.8</v>
      </c>
      <c r="G282" s="203">
        <v>150.6</v>
      </c>
      <c r="H282" s="192">
        <f>IF(Vuelos!$F282&lt;3000,Vuelos!$G282,Vuelos!$G282*2)</f>
        <v>150.6</v>
      </c>
      <c r="I282" s="44"/>
      <c r="J282" s="44"/>
      <c r="K282" s="44"/>
      <c r="L282" s="44"/>
      <c r="M282" s="44"/>
      <c r="N282" s="44"/>
      <c r="O282" s="44"/>
      <c r="P282" s="44"/>
      <c r="Q282" s="44"/>
      <c r="R282" s="44"/>
      <c r="S282" s="44"/>
      <c r="T282" s="44"/>
      <c r="U282" s="44"/>
      <c r="V282" s="44"/>
      <c r="W282" s="44"/>
      <c r="X282" s="44"/>
      <c r="Y282" s="44"/>
      <c r="Z282" s="44"/>
    </row>
    <row r="283" ht="15.75" customHeight="1">
      <c r="A283" s="200" t="s">
        <v>398</v>
      </c>
      <c r="B283" s="204" t="s">
        <v>247</v>
      </c>
      <c r="C283" s="205" t="str">
        <f>CONCATENATE(Vuelos!$A283,Vuelos!$B283)</f>
        <v>CasaBlancaMadrid</v>
      </c>
      <c r="D283" s="201" t="s">
        <v>700</v>
      </c>
      <c r="E283" s="206" t="s">
        <v>249</v>
      </c>
      <c r="F283" s="202">
        <v>868.0</v>
      </c>
      <c r="G283" s="203">
        <v>91.5</v>
      </c>
      <c r="H283" s="192">
        <f>IF(Vuelos!$F283&lt;3000,Vuelos!$G283,Vuelos!$G283*2)</f>
        <v>91.5</v>
      </c>
      <c r="I283" s="44"/>
      <c r="J283" s="44"/>
      <c r="K283" s="44"/>
      <c r="L283" s="44"/>
      <c r="M283" s="44"/>
      <c r="N283" s="44"/>
      <c r="O283" s="44"/>
      <c r="P283" s="44"/>
      <c r="Q283" s="44"/>
      <c r="R283" s="44"/>
      <c r="S283" s="44"/>
      <c r="T283" s="44"/>
      <c r="U283" s="44"/>
      <c r="V283" s="44"/>
      <c r="W283" s="44"/>
      <c r="X283" s="44"/>
      <c r="Y283" s="44"/>
      <c r="Z283" s="44"/>
    </row>
    <row r="284" ht="15.75" customHeight="1">
      <c r="A284" s="188" t="s">
        <v>398</v>
      </c>
      <c r="B284" s="189" t="s">
        <v>621</v>
      </c>
      <c r="C284" s="190" t="str">
        <f>CONCATENATE(Vuelos!$A284,Vuelos!$B284)</f>
        <v>CasaBlancaRiodeJaneiro</v>
      </c>
      <c r="D284" s="191" t="s">
        <v>700</v>
      </c>
      <c r="E284" s="189" t="s">
        <v>622</v>
      </c>
      <c r="F284" s="188">
        <v>7294.0</v>
      </c>
      <c r="G284" s="192">
        <v>501.1</v>
      </c>
      <c r="H284" s="192">
        <f>IF(Vuelos!$F284&lt;3000,Vuelos!$G284,Vuelos!$G284*2)</f>
        <v>1002.2</v>
      </c>
      <c r="I284" s="44"/>
      <c r="J284" s="44"/>
      <c r="K284" s="44"/>
      <c r="L284" s="44"/>
      <c r="M284" s="44"/>
      <c r="N284" s="44"/>
      <c r="O284" s="44"/>
      <c r="P284" s="44"/>
      <c r="Q284" s="44"/>
      <c r="R284" s="44"/>
      <c r="S284" s="44"/>
      <c r="T284" s="44"/>
      <c r="U284" s="44"/>
      <c r="V284" s="44"/>
      <c r="W284" s="44"/>
      <c r="X284" s="44"/>
      <c r="Y284" s="44"/>
      <c r="Z284" s="44"/>
    </row>
    <row r="285" ht="15.75" customHeight="1">
      <c r="A285" s="188" t="s">
        <v>399</v>
      </c>
      <c r="B285" s="189" t="s">
        <v>366</v>
      </c>
      <c r="C285" s="190" t="str">
        <f>CONCATENATE(Vuelos!$A285,Vuelos!$B285)</f>
        <v>CaxiasDoSulSaoPaulo</v>
      </c>
      <c r="D285" s="191" t="s">
        <v>701</v>
      </c>
      <c r="E285" s="189" t="s">
        <v>702</v>
      </c>
      <c r="F285" s="188">
        <v>796.4</v>
      </c>
      <c r="G285" s="192">
        <v>102.2</v>
      </c>
      <c r="H285" s="192">
        <f>IF(Vuelos!$F285&lt;3000,Vuelos!$G285,Vuelos!$G285*2)</f>
        <v>102.2</v>
      </c>
      <c r="I285" s="44"/>
      <c r="J285" s="44"/>
      <c r="K285" s="44"/>
      <c r="L285" s="44"/>
      <c r="M285" s="44"/>
      <c r="N285" s="44"/>
      <c r="O285" s="44"/>
      <c r="P285" s="44"/>
      <c r="Q285" s="44"/>
      <c r="R285" s="44"/>
      <c r="S285" s="44"/>
      <c r="T285" s="44"/>
      <c r="U285" s="44"/>
      <c r="V285" s="44"/>
      <c r="W285" s="44"/>
      <c r="X285" s="44"/>
      <c r="Y285" s="44"/>
      <c r="Z285" s="44"/>
    </row>
    <row r="286" ht="15.75" customHeight="1">
      <c r="A286" s="200" t="s">
        <v>401</v>
      </c>
      <c r="B286" s="204" t="s">
        <v>462</v>
      </c>
      <c r="C286" s="205" t="str">
        <f>CONCATENATE(Vuelos!$A286,Vuelos!$B286)</f>
        <v>CharlotteOrlando</v>
      </c>
      <c r="D286" s="201" t="s">
        <v>402</v>
      </c>
      <c r="E286" s="206" t="s">
        <v>464</v>
      </c>
      <c r="F286" s="202">
        <v>753.1</v>
      </c>
      <c r="G286" s="203">
        <v>81.2</v>
      </c>
      <c r="H286" s="192">
        <f>IF(Vuelos!$F286&lt;3000,Vuelos!$G286,Vuelos!$G286*2)</f>
        <v>81.2</v>
      </c>
      <c r="I286" s="44"/>
      <c r="J286" s="44"/>
      <c r="K286" s="44"/>
      <c r="L286" s="44"/>
      <c r="M286" s="44"/>
      <c r="N286" s="44"/>
      <c r="O286" s="44"/>
      <c r="P286" s="44"/>
      <c r="Q286" s="44"/>
      <c r="R286" s="44"/>
      <c r="S286" s="44"/>
      <c r="T286" s="44"/>
      <c r="U286" s="44"/>
      <c r="V286" s="44"/>
      <c r="W286" s="44"/>
      <c r="X286" s="44"/>
      <c r="Y286" s="44"/>
      <c r="Z286" s="44"/>
    </row>
    <row r="287" ht="15.75" customHeight="1">
      <c r="A287" s="200" t="s">
        <v>401</v>
      </c>
      <c r="B287" s="204" t="s">
        <v>345</v>
      </c>
      <c r="C287" s="205" t="str">
        <f>CONCATENATE(Vuelos!$A287,Vuelos!$B287)</f>
        <v>CharlotteNewYork</v>
      </c>
      <c r="D287" s="201" t="s">
        <v>402</v>
      </c>
      <c r="E287" s="206" t="s">
        <v>494</v>
      </c>
      <c r="F287" s="202">
        <v>870.9</v>
      </c>
      <c r="G287" s="203">
        <v>101.5</v>
      </c>
      <c r="H287" s="192">
        <f>IF(Vuelos!$F287&lt;3000,Vuelos!$G287,Vuelos!$G287*2)</f>
        <v>101.5</v>
      </c>
      <c r="I287" s="44"/>
      <c r="J287" s="44"/>
      <c r="K287" s="44"/>
      <c r="L287" s="44"/>
      <c r="M287" s="44"/>
      <c r="N287" s="44"/>
      <c r="O287" s="44"/>
      <c r="P287" s="44"/>
      <c r="Q287" s="44"/>
      <c r="R287" s="44"/>
      <c r="S287" s="44"/>
      <c r="T287" s="44"/>
      <c r="U287" s="44"/>
      <c r="V287" s="44"/>
      <c r="W287" s="44"/>
      <c r="X287" s="44"/>
      <c r="Y287" s="44"/>
      <c r="Z287" s="44"/>
    </row>
    <row r="288" ht="15.75" customHeight="1">
      <c r="A288" s="200" t="s">
        <v>401</v>
      </c>
      <c r="B288" s="204" t="s">
        <v>429</v>
      </c>
      <c r="C288" s="205" t="str">
        <f>CONCATENATE(Vuelos!$A288,Vuelos!$B288)</f>
        <v>CharlotteToronto</v>
      </c>
      <c r="D288" s="201" t="s">
        <v>402</v>
      </c>
      <c r="E288" s="206" t="s">
        <v>430</v>
      </c>
      <c r="F288" s="202">
        <v>946.4</v>
      </c>
      <c r="G288" s="203">
        <v>119.1</v>
      </c>
      <c r="H288" s="192">
        <f>IF(Vuelos!$F288&lt;3000,Vuelos!$G288,Vuelos!$G288*2)</f>
        <v>119.1</v>
      </c>
      <c r="I288" s="44"/>
      <c r="J288" s="44"/>
      <c r="K288" s="44"/>
      <c r="L288" s="44"/>
      <c r="M288" s="44"/>
      <c r="N288" s="44"/>
      <c r="O288" s="44"/>
      <c r="P288" s="44"/>
      <c r="Q288" s="44"/>
      <c r="R288" s="44"/>
      <c r="S288" s="44"/>
      <c r="T288" s="44"/>
      <c r="U288" s="44"/>
      <c r="V288" s="44"/>
      <c r="W288" s="44"/>
      <c r="X288" s="44"/>
      <c r="Y288" s="44"/>
      <c r="Z288" s="44"/>
    </row>
    <row r="289" ht="15.75" customHeight="1">
      <c r="A289" s="188" t="s">
        <v>401</v>
      </c>
      <c r="B289" s="189" t="s">
        <v>437</v>
      </c>
      <c r="C289" s="190" t="str">
        <f>CONCATENATE(Vuelos!$A289,Vuelos!$B289)</f>
        <v>CharlottePuntaCana</v>
      </c>
      <c r="D289" s="191" t="s">
        <v>402</v>
      </c>
      <c r="E289" s="189" t="s">
        <v>438</v>
      </c>
      <c r="F289" s="188">
        <v>2223.4</v>
      </c>
      <c r="G289" s="192">
        <v>182.1</v>
      </c>
      <c r="H289" s="192">
        <f>IF(Vuelos!$F289&lt;3000,Vuelos!$G289,Vuelos!$G289*2)</f>
        <v>182.1</v>
      </c>
      <c r="I289" s="44"/>
      <c r="J289" s="44"/>
      <c r="K289" s="44"/>
      <c r="L289" s="44"/>
      <c r="M289" s="44"/>
      <c r="N289" s="44"/>
      <c r="O289" s="44"/>
      <c r="P289" s="44"/>
      <c r="Q289" s="44"/>
      <c r="R289" s="44"/>
      <c r="S289" s="44"/>
      <c r="T289" s="44"/>
      <c r="U289" s="44"/>
      <c r="V289" s="44"/>
      <c r="W289" s="44"/>
      <c r="X289" s="44"/>
      <c r="Y289" s="44"/>
      <c r="Z289" s="44"/>
    </row>
    <row r="290" ht="15.75" customHeight="1">
      <c r="A290" s="188" t="s">
        <v>378</v>
      </c>
      <c r="B290" s="189" t="s">
        <v>388</v>
      </c>
      <c r="C290" s="190" t="str">
        <f>CONCATENATE(Vuelos!$A290,Vuelos!$B290)</f>
        <v>ChicagoCalgary</v>
      </c>
      <c r="D290" s="191" t="s">
        <v>379</v>
      </c>
      <c r="E290" s="189" t="s">
        <v>703</v>
      </c>
      <c r="F290" s="188">
        <v>2229.2</v>
      </c>
      <c r="G290" s="192">
        <v>239.9</v>
      </c>
      <c r="H290" s="192">
        <f>IF(Vuelos!$F290&lt;3000,Vuelos!$G290,Vuelos!$G290*2)</f>
        <v>239.9</v>
      </c>
      <c r="I290" s="44"/>
      <c r="J290" s="44"/>
      <c r="K290" s="44"/>
      <c r="L290" s="44"/>
      <c r="M290" s="44"/>
      <c r="N290" s="44"/>
      <c r="O290" s="44"/>
      <c r="P290" s="44"/>
      <c r="Q290" s="44"/>
      <c r="R290" s="44"/>
      <c r="S290" s="44"/>
      <c r="T290" s="44"/>
      <c r="U290" s="44"/>
      <c r="V290" s="44"/>
      <c r="W290" s="44"/>
      <c r="X290" s="44"/>
      <c r="Y290" s="44"/>
      <c r="Z290" s="44"/>
    </row>
    <row r="291" ht="15.75" customHeight="1">
      <c r="A291" s="188" t="s">
        <v>378</v>
      </c>
      <c r="B291" s="189" t="s">
        <v>328</v>
      </c>
      <c r="C291" s="190" t="str">
        <f>CONCATENATE(Vuelos!$A291,Vuelos!$B291)</f>
        <v>ChicagoBeijing</v>
      </c>
      <c r="D291" s="191" t="s">
        <v>379</v>
      </c>
      <c r="E291" s="189" t="s">
        <v>508</v>
      </c>
      <c r="F291" s="188">
        <v>10587.7</v>
      </c>
      <c r="G291" s="192">
        <v>418.5</v>
      </c>
      <c r="H291" s="192">
        <f>IF(Vuelos!$F291&lt;3000,Vuelos!$G291,Vuelos!$G291*2)</f>
        <v>837</v>
      </c>
      <c r="I291" s="44"/>
      <c r="J291" s="44"/>
      <c r="K291" s="44"/>
      <c r="L291" s="44"/>
      <c r="M291" s="44"/>
      <c r="N291" s="44"/>
      <c r="O291" s="44"/>
      <c r="P291" s="44"/>
      <c r="Q291" s="44"/>
      <c r="R291" s="44"/>
      <c r="S291" s="44"/>
      <c r="T291" s="44"/>
      <c r="U291" s="44"/>
      <c r="V291" s="44"/>
      <c r="W291" s="44"/>
      <c r="X291" s="44"/>
      <c r="Y291" s="44"/>
      <c r="Z291" s="44"/>
    </row>
    <row r="292" ht="15.75" customHeight="1">
      <c r="A292" s="188" t="s">
        <v>378</v>
      </c>
      <c r="B292" s="189" t="s">
        <v>359</v>
      </c>
      <c r="C292" s="190" t="str">
        <f>CONCATENATE(Vuelos!$A292,Vuelos!$B292)</f>
        <v>ChicagoShanghai</v>
      </c>
      <c r="D292" s="191" t="s">
        <v>379</v>
      </c>
      <c r="E292" s="189" t="s">
        <v>360</v>
      </c>
      <c r="F292" s="188">
        <v>11357.1</v>
      </c>
      <c r="G292" s="192">
        <v>468.6</v>
      </c>
      <c r="H292" s="192">
        <f>IF(Vuelos!$F292&lt;3000,Vuelos!$G292,Vuelos!$G292*2)</f>
        <v>937.2</v>
      </c>
      <c r="I292" s="44"/>
      <c r="J292" s="44"/>
      <c r="K292" s="44"/>
      <c r="L292" s="44"/>
      <c r="M292" s="44"/>
      <c r="N292" s="44"/>
      <c r="O292" s="44"/>
      <c r="P292" s="44"/>
      <c r="Q292" s="44"/>
      <c r="R292" s="44"/>
      <c r="S292" s="44"/>
      <c r="T292" s="44"/>
      <c r="U292" s="44"/>
      <c r="V292" s="44"/>
      <c r="W292" s="44"/>
      <c r="X292" s="44"/>
      <c r="Y292" s="44"/>
      <c r="Z292" s="44"/>
    </row>
    <row r="293" ht="15.75" customHeight="1">
      <c r="A293" s="200" t="s">
        <v>403</v>
      </c>
      <c r="B293" s="204" t="s">
        <v>252</v>
      </c>
      <c r="C293" s="205" t="str">
        <f>CONCATENATE(Vuelos!$A293,Vuelos!$B293)</f>
        <v>CiudaddelCarmenMexico</v>
      </c>
      <c r="D293" s="201" t="s">
        <v>704</v>
      </c>
      <c r="E293" s="206" t="s">
        <v>254</v>
      </c>
      <c r="F293" s="202">
        <v>770.4</v>
      </c>
      <c r="G293" s="203">
        <v>111.9</v>
      </c>
      <c r="H293" s="192">
        <f>IF(Vuelos!$F293&lt;3000,Vuelos!$G293,Vuelos!$G293*2)</f>
        <v>111.9</v>
      </c>
      <c r="I293" s="44"/>
      <c r="J293" s="44"/>
      <c r="K293" s="44"/>
      <c r="L293" s="44"/>
      <c r="M293" s="44"/>
      <c r="N293" s="44"/>
      <c r="O293" s="44"/>
      <c r="P293" s="44"/>
      <c r="Q293" s="44"/>
      <c r="R293" s="44"/>
      <c r="S293" s="44"/>
      <c r="T293" s="44"/>
      <c r="U293" s="44"/>
      <c r="V293" s="44"/>
      <c r="W293" s="44"/>
      <c r="X293" s="44"/>
      <c r="Y293" s="44"/>
      <c r="Z293" s="44"/>
    </row>
    <row r="294" ht="15.75" customHeight="1">
      <c r="A294" s="188" t="s">
        <v>405</v>
      </c>
      <c r="B294" s="189" t="s">
        <v>252</v>
      </c>
      <c r="C294" s="190" t="str">
        <f>CONCATENATE(Vuelos!$A294,Vuelos!$B294)</f>
        <v>CiudadJuarezMexico</v>
      </c>
      <c r="D294" s="191" t="s">
        <v>705</v>
      </c>
      <c r="E294" s="189" t="s">
        <v>254</v>
      </c>
      <c r="F294" s="188">
        <v>1539.4</v>
      </c>
      <c r="G294" s="192">
        <v>158.1</v>
      </c>
      <c r="H294" s="192">
        <f>IF(Vuelos!$F294&lt;3000,Vuelos!$G294,Vuelos!$G294*2)</f>
        <v>158.1</v>
      </c>
      <c r="I294" s="44"/>
      <c r="J294" s="44"/>
      <c r="K294" s="44"/>
      <c r="L294" s="44"/>
      <c r="M294" s="44"/>
      <c r="N294" s="44"/>
      <c r="O294" s="44"/>
      <c r="P294" s="44"/>
      <c r="Q294" s="44"/>
      <c r="R294" s="44"/>
      <c r="S294" s="44"/>
      <c r="T294" s="44"/>
      <c r="U294" s="44"/>
      <c r="V294" s="44"/>
      <c r="W294" s="44"/>
      <c r="X294" s="44"/>
      <c r="Y294" s="44"/>
      <c r="Z294" s="44"/>
    </row>
    <row r="295" ht="15.75" customHeight="1">
      <c r="A295" s="200" t="s">
        <v>408</v>
      </c>
      <c r="B295" s="204" t="s">
        <v>426</v>
      </c>
      <c r="C295" s="205" t="str">
        <f>CONCATENATE(Vuelos!$A295,Vuelos!$B295)</f>
        <v>ClevelandLasVegas</v>
      </c>
      <c r="D295" s="201" t="s">
        <v>706</v>
      </c>
      <c r="E295" s="206" t="s">
        <v>427</v>
      </c>
      <c r="F295" s="202">
        <v>1643.2</v>
      </c>
      <c r="G295" s="203">
        <v>179.4</v>
      </c>
      <c r="H295" s="192">
        <f>IF(Vuelos!$F295&lt;3000,Vuelos!$G295,Vuelos!$G295*2)</f>
        <v>179.4</v>
      </c>
      <c r="I295" s="44"/>
      <c r="J295" s="44"/>
      <c r="K295" s="44"/>
      <c r="L295" s="44"/>
      <c r="M295" s="44"/>
      <c r="N295" s="44"/>
      <c r="O295" s="44"/>
      <c r="P295" s="44"/>
      <c r="Q295" s="44"/>
      <c r="R295" s="44"/>
      <c r="S295" s="44"/>
      <c r="T295" s="44"/>
      <c r="U295" s="44"/>
      <c r="V295" s="44"/>
      <c r="W295" s="44"/>
      <c r="X295" s="44"/>
      <c r="Y295" s="44"/>
      <c r="Z295" s="44"/>
    </row>
    <row r="296" ht="15.75" customHeight="1">
      <c r="A296" s="200" t="s">
        <v>411</v>
      </c>
      <c r="B296" s="204" t="s">
        <v>528</v>
      </c>
      <c r="C296" s="205" t="str">
        <f>CONCATENATE(Vuelos!$A296,Vuelos!$B296)</f>
        <v>CochabambaLaPaz</v>
      </c>
      <c r="D296" s="201" t="s">
        <v>707</v>
      </c>
      <c r="E296" s="206" t="s">
        <v>611</v>
      </c>
      <c r="F296" s="202">
        <v>237.0</v>
      </c>
      <c r="G296" s="203">
        <v>34.5</v>
      </c>
      <c r="H296" s="192">
        <f>IF(Vuelos!$F296&lt;3000,Vuelos!$G296,Vuelos!$G296*2)</f>
        <v>34.5</v>
      </c>
      <c r="I296" s="44"/>
      <c r="J296" s="44"/>
      <c r="K296" s="44"/>
      <c r="L296" s="44"/>
      <c r="M296" s="44"/>
      <c r="N296" s="44"/>
      <c r="O296" s="44"/>
      <c r="P296" s="44"/>
      <c r="Q296" s="44"/>
      <c r="R296" s="44"/>
      <c r="S296" s="44"/>
      <c r="T296" s="44"/>
      <c r="U296" s="44"/>
      <c r="V296" s="44"/>
      <c r="W296" s="44"/>
      <c r="X296" s="44"/>
      <c r="Y296" s="44"/>
      <c r="Z296" s="44"/>
    </row>
    <row r="297" ht="15.75" customHeight="1">
      <c r="A297" s="200" t="s">
        <v>412</v>
      </c>
      <c r="B297" s="204" t="s">
        <v>269</v>
      </c>
      <c r="C297" s="205" t="str">
        <f>CONCATENATE(Vuelos!$A297,Vuelos!$B297)</f>
        <v>CopenhagenFrankfurt</v>
      </c>
      <c r="D297" s="201" t="s">
        <v>708</v>
      </c>
      <c r="E297" s="206" t="s">
        <v>271</v>
      </c>
      <c r="F297" s="202">
        <v>680.9</v>
      </c>
      <c r="G297" s="203">
        <v>87.3</v>
      </c>
      <c r="H297" s="192">
        <f>IF(Vuelos!$F297&lt;3000,Vuelos!$G297,Vuelos!$G297*2)</f>
        <v>87.3</v>
      </c>
      <c r="I297" s="44"/>
      <c r="J297" s="44"/>
      <c r="K297" s="44"/>
      <c r="L297" s="44"/>
      <c r="M297" s="44"/>
      <c r="N297" s="44"/>
      <c r="O297" s="44"/>
      <c r="P297" s="44"/>
      <c r="Q297" s="44"/>
      <c r="R297" s="44"/>
      <c r="S297" s="44"/>
      <c r="T297" s="44"/>
      <c r="U297" s="44"/>
      <c r="V297" s="44"/>
      <c r="W297" s="44"/>
      <c r="X297" s="44"/>
      <c r="Y297" s="44"/>
      <c r="Z297" s="44"/>
    </row>
    <row r="298" ht="15.75" customHeight="1">
      <c r="A298" s="200" t="s">
        <v>412</v>
      </c>
      <c r="B298" s="204" t="s">
        <v>247</v>
      </c>
      <c r="C298" s="205" t="str">
        <f>CONCATENATE(Vuelos!$A298,Vuelos!$B298)</f>
        <v>CopenhagenMadrid</v>
      </c>
      <c r="D298" s="201" t="s">
        <v>708</v>
      </c>
      <c r="E298" s="206" t="s">
        <v>249</v>
      </c>
      <c r="F298" s="202">
        <v>2060.3</v>
      </c>
      <c r="G298" s="203">
        <v>162.9</v>
      </c>
      <c r="H298" s="192">
        <f>IF(Vuelos!$F298&lt;3000,Vuelos!$G298,Vuelos!$G298*2)</f>
        <v>162.9</v>
      </c>
      <c r="I298" s="44"/>
      <c r="J298" s="44"/>
      <c r="K298" s="44"/>
      <c r="L298" s="44"/>
      <c r="M298" s="44"/>
      <c r="N298" s="44"/>
      <c r="O298" s="44"/>
      <c r="P298" s="44"/>
      <c r="Q298" s="44"/>
      <c r="R298" s="44"/>
      <c r="S298" s="44"/>
      <c r="T298" s="44"/>
      <c r="U298" s="44"/>
      <c r="V298" s="44"/>
      <c r="W298" s="44"/>
      <c r="X298" s="44"/>
      <c r="Y298" s="44"/>
      <c r="Z298" s="44"/>
    </row>
    <row r="299" ht="15.75" customHeight="1">
      <c r="A299" s="200" t="s">
        <v>412</v>
      </c>
      <c r="B299" s="204" t="s">
        <v>429</v>
      </c>
      <c r="C299" s="205" t="str">
        <f>CONCATENATE(Vuelos!$A299,Vuelos!$B299)</f>
        <v>CopenhagenToronto</v>
      </c>
      <c r="D299" s="201" t="s">
        <v>708</v>
      </c>
      <c r="E299" s="206" t="s">
        <v>430</v>
      </c>
      <c r="F299" s="202">
        <v>6287.7</v>
      </c>
      <c r="G299" s="203">
        <v>318.5</v>
      </c>
      <c r="H299" s="192">
        <f>IF(Vuelos!$F299&lt;3000,Vuelos!$G299,Vuelos!$G299*2)</f>
        <v>637</v>
      </c>
      <c r="I299" s="44"/>
      <c r="J299" s="44"/>
      <c r="K299" s="44"/>
      <c r="L299" s="44"/>
      <c r="M299" s="44"/>
      <c r="N299" s="44"/>
      <c r="O299" s="44"/>
      <c r="P299" s="44"/>
      <c r="Q299" s="44"/>
      <c r="R299" s="44"/>
      <c r="S299" s="44"/>
      <c r="T299" s="44"/>
      <c r="U299" s="44"/>
      <c r="V299" s="44"/>
      <c r="W299" s="44"/>
      <c r="X299" s="44"/>
      <c r="Y299" s="44"/>
      <c r="Z299" s="44"/>
    </row>
    <row r="300" ht="15.75" customHeight="1">
      <c r="A300" s="200" t="s">
        <v>415</v>
      </c>
      <c r="B300" s="204" t="s">
        <v>451</v>
      </c>
      <c r="C300" s="205" t="str">
        <f>CONCATENATE(Vuelos!$A300,Vuelos!$B300)</f>
        <v>CordobaArgentinaElCalafate</v>
      </c>
      <c r="D300" s="201" t="s">
        <v>664</v>
      </c>
      <c r="E300" s="206" t="s">
        <v>674</v>
      </c>
      <c r="F300" s="202">
        <v>2203.8</v>
      </c>
      <c r="G300" s="203">
        <v>191.5</v>
      </c>
      <c r="H300" s="192">
        <f>IF(Vuelos!$F300&lt;3000,Vuelos!$G300,Vuelos!$G300*2)</f>
        <v>191.5</v>
      </c>
      <c r="I300" s="44"/>
      <c r="J300" s="44"/>
      <c r="K300" s="44"/>
      <c r="L300" s="44"/>
      <c r="M300" s="44"/>
      <c r="N300" s="44"/>
      <c r="O300" s="44"/>
      <c r="P300" s="44"/>
      <c r="Q300" s="44"/>
      <c r="R300" s="44"/>
      <c r="S300" s="44"/>
      <c r="T300" s="44"/>
      <c r="U300" s="44"/>
      <c r="V300" s="44"/>
      <c r="W300" s="44"/>
      <c r="X300" s="44"/>
      <c r="Y300" s="44"/>
      <c r="Z300" s="44"/>
    </row>
    <row r="301" ht="15.75" customHeight="1">
      <c r="A301" s="200" t="s">
        <v>418</v>
      </c>
      <c r="B301" s="200" t="s">
        <v>73</v>
      </c>
      <c r="C301" s="201" t="str">
        <f>CONCATENATE(Vuelos!$A301,Vuelos!$B301)</f>
        <v>CorozalBogota</v>
      </c>
      <c r="D301" s="201" t="s">
        <v>566</v>
      </c>
      <c r="E301" s="202" t="s">
        <v>357</v>
      </c>
      <c r="F301" s="202">
        <v>528.0</v>
      </c>
      <c r="G301" s="203">
        <v>100.6</v>
      </c>
      <c r="H301" s="192">
        <f>IF(Vuelos!$F301&lt;3000,Vuelos!$G301,Vuelos!$G301*2)</f>
        <v>100.6</v>
      </c>
      <c r="I301" s="44"/>
      <c r="J301" s="44"/>
      <c r="K301" s="44"/>
      <c r="L301" s="44"/>
      <c r="M301" s="44"/>
      <c r="N301" s="44"/>
      <c r="O301" s="44"/>
      <c r="P301" s="44"/>
      <c r="Q301" s="44"/>
      <c r="R301" s="44"/>
      <c r="S301" s="44"/>
      <c r="T301" s="44"/>
      <c r="U301" s="44"/>
      <c r="V301" s="44"/>
      <c r="W301" s="44"/>
      <c r="X301" s="44"/>
      <c r="Y301" s="44"/>
      <c r="Z301" s="44"/>
    </row>
    <row r="302" ht="15.75" customHeight="1">
      <c r="A302" s="200" t="s">
        <v>258</v>
      </c>
      <c r="B302" s="204" t="s">
        <v>85</v>
      </c>
      <c r="C302" s="205" t="str">
        <f>CONCATENATE(Vuelos!$A302,Vuelos!$B302)</f>
        <v>CotonouLome</v>
      </c>
      <c r="D302" s="201" t="s">
        <v>260</v>
      </c>
      <c r="E302" s="206" t="s">
        <v>261</v>
      </c>
      <c r="F302" s="202">
        <v>126.8</v>
      </c>
      <c r="G302" s="203">
        <v>28.2</v>
      </c>
      <c r="H302" s="192">
        <f>IF(Vuelos!$F302&lt;3000,Vuelos!$G302,Vuelos!$G302*2)</f>
        <v>28.2</v>
      </c>
      <c r="I302" s="44"/>
      <c r="J302" s="44"/>
      <c r="K302" s="44"/>
      <c r="L302" s="44"/>
      <c r="M302" s="44"/>
      <c r="N302" s="44"/>
      <c r="O302" s="44"/>
      <c r="P302" s="44"/>
      <c r="Q302" s="44"/>
      <c r="R302" s="44"/>
      <c r="S302" s="44"/>
      <c r="T302" s="44"/>
      <c r="U302" s="44"/>
      <c r="V302" s="44"/>
      <c r="W302" s="44"/>
      <c r="X302" s="44"/>
      <c r="Y302" s="44"/>
      <c r="Z302" s="44"/>
    </row>
    <row r="303" ht="15.75" customHeight="1">
      <c r="A303" s="200" t="s">
        <v>421</v>
      </c>
      <c r="B303" s="200" t="s">
        <v>73</v>
      </c>
      <c r="C303" s="201" t="str">
        <f>CONCATENATE(Vuelos!$A303,Vuelos!$B303)</f>
        <v>CucutaBogota</v>
      </c>
      <c r="D303" s="201" t="s">
        <v>554</v>
      </c>
      <c r="E303" s="202" t="s">
        <v>357</v>
      </c>
      <c r="F303" s="202">
        <v>399.0</v>
      </c>
      <c r="G303" s="203">
        <v>58.5</v>
      </c>
      <c r="H303" s="192">
        <f>IF(Vuelos!$F303&lt;3000,Vuelos!$G303,Vuelos!$G303*2)</f>
        <v>58.5</v>
      </c>
      <c r="I303" s="44"/>
      <c r="J303" s="44"/>
      <c r="K303" s="44"/>
      <c r="L303" s="44"/>
      <c r="M303" s="44"/>
      <c r="N303" s="44"/>
      <c r="O303" s="44"/>
      <c r="P303" s="44"/>
      <c r="Q303" s="44"/>
      <c r="R303" s="44"/>
      <c r="S303" s="44"/>
      <c r="T303" s="44"/>
      <c r="U303" s="44"/>
      <c r="V303" s="44"/>
      <c r="W303" s="44"/>
      <c r="X303" s="44"/>
      <c r="Y303" s="44"/>
      <c r="Z303" s="44"/>
    </row>
    <row r="304" ht="15.75" customHeight="1">
      <c r="A304" s="188" t="s">
        <v>349</v>
      </c>
      <c r="B304" s="189" t="s">
        <v>285</v>
      </c>
      <c r="C304" s="190" t="str">
        <f>CONCATENATE(Vuelos!$A304,Vuelos!$B304)</f>
        <v>CuracaoAruba</v>
      </c>
      <c r="D304" s="191" t="s">
        <v>350</v>
      </c>
      <c r="E304" s="189" t="s">
        <v>352</v>
      </c>
      <c r="F304" s="188">
        <v>119.9</v>
      </c>
      <c r="G304" s="192">
        <v>29.6</v>
      </c>
      <c r="H304" s="192">
        <f>IF(Vuelos!$F304&lt;3000,Vuelos!$G304,Vuelos!$G304*2)</f>
        <v>29.6</v>
      </c>
      <c r="I304" s="44"/>
      <c r="J304" s="44"/>
      <c r="K304" s="44"/>
      <c r="L304" s="44"/>
      <c r="M304" s="44"/>
      <c r="N304" s="44"/>
      <c r="O304" s="44"/>
      <c r="P304" s="44"/>
      <c r="Q304" s="44"/>
      <c r="R304" s="44"/>
      <c r="S304" s="44"/>
      <c r="T304" s="44"/>
      <c r="U304" s="44"/>
      <c r="V304" s="44"/>
      <c r="W304" s="44"/>
      <c r="X304" s="44"/>
      <c r="Y304" s="44"/>
      <c r="Z304" s="44"/>
    </row>
    <row r="305" ht="15.75" customHeight="1">
      <c r="A305" s="200" t="s">
        <v>349</v>
      </c>
      <c r="B305" s="204" t="s">
        <v>330</v>
      </c>
      <c r="C305" s="205" t="str">
        <f>CONCATENATE(Vuelos!$A305,Vuelos!$B305)</f>
        <v>CuracaoValencia</v>
      </c>
      <c r="D305" s="201" t="s">
        <v>350</v>
      </c>
      <c r="E305" s="206" t="s">
        <v>394</v>
      </c>
      <c r="F305" s="202">
        <v>252.1</v>
      </c>
      <c r="G305" s="203">
        <v>49.1</v>
      </c>
      <c r="H305" s="192">
        <f>IF(Vuelos!$F305&lt;3000,Vuelos!$G305,Vuelos!$G305*2)</f>
        <v>49.1</v>
      </c>
      <c r="I305" s="44"/>
      <c r="J305" s="44"/>
      <c r="K305" s="44"/>
      <c r="L305" s="44"/>
      <c r="M305" s="44"/>
      <c r="N305" s="44"/>
      <c r="O305" s="44"/>
      <c r="P305" s="44"/>
      <c r="Q305" s="44"/>
      <c r="R305" s="44"/>
      <c r="S305" s="44"/>
      <c r="T305" s="44"/>
      <c r="U305" s="44"/>
      <c r="V305" s="44"/>
      <c r="W305" s="44"/>
      <c r="X305" s="44"/>
      <c r="Y305" s="44"/>
      <c r="Z305" s="44"/>
    </row>
    <row r="306" ht="15.75" customHeight="1">
      <c r="A306" s="200" t="s">
        <v>349</v>
      </c>
      <c r="B306" s="204" t="s">
        <v>396</v>
      </c>
      <c r="C306" s="205" t="str">
        <f>CONCATENATE(Vuelos!$A306,Vuelos!$B306)</f>
        <v>CuracaoSantoDomingo</v>
      </c>
      <c r="D306" s="201" t="s">
        <v>350</v>
      </c>
      <c r="E306" s="206" t="s">
        <v>397</v>
      </c>
      <c r="F306" s="202">
        <v>694.7</v>
      </c>
      <c r="G306" s="203">
        <v>116.0</v>
      </c>
      <c r="H306" s="192">
        <f>IF(Vuelos!$F306&lt;3000,Vuelos!$G306,Vuelos!$G306*2)</f>
        <v>116</v>
      </c>
      <c r="I306" s="44"/>
      <c r="J306" s="44"/>
      <c r="K306" s="44"/>
      <c r="L306" s="44"/>
      <c r="M306" s="44"/>
      <c r="N306" s="44"/>
      <c r="O306" s="44"/>
      <c r="P306" s="44"/>
      <c r="Q306" s="44"/>
      <c r="R306" s="44"/>
      <c r="S306" s="44"/>
      <c r="T306" s="44"/>
      <c r="U306" s="44"/>
      <c r="V306" s="44"/>
      <c r="W306" s="44"/>
      <c r="X306" s="44"/>
      <c r="Y306" s="44"/>
      <c r="Z306" s="44"/>
    </row>
    <row r="307" ht="15.75" customHeight="1">
      <c r="A307" s="188" t="s">
        <v>425</v>
      </c>
      <c r="B307" s="189" t="s">
        <v>366</v>
      </c>
      <c r="C307" s="190" t="str">
        <f>CONCATENATE(Vuelos!$A307,Vuelos!$B307)</f>
        <v>CuritibaSaoPaulo</v>
      </c>
      <c r="D307" s="191" t="s">
        <v>709</v>
      </c>
      <c r="E307" s="189" t="s">
        <v>367</v>
      </c>
      <c r="F307" s="188">
        <v>359.4</v>
      </c>
      <c r="G307" s="192">
        <v>56.8</v>
      </c>
      <c r="H307" s="192">
        <f>IF(Vuelos!$F307&lt;3000,Vuelos!$G307,Vuelos!$G307*2)</f>
        <v>56.8</v>
      </c>
      <c r="I307" s="44"/>
      <c r="J307" s="44"/>
      <c r="K307" s="44"/>
      <c r="L307" s="44"/>
      <c r="M307" s="44"/>
      <c r="N307" s="44"/>
      <c r="O307" s="44"/>
      <c r="P307" s="44"/>
      <c r="Q307" s="44"/>
      <c r="R307" s="44"/>
      <c r="S307" s="44"/>
      <c r="T307" s="44"/>
      <c r="U307" s="44"/>
      <c r="V307" s="44"/>
      <c r="W307" s="44"/>
      <c r="X307" s="44"/>
      <c r="Y307" s="44"/>
      <c r="Z307" s="44"/>
    </row>
    <row r="308" ht="15.75" customHeight="1">
      <c r="A308" s="200" t="s">
        <v>425</v>
      </c>
      <c r="B308" s="204" t="s">
        <v>621</v>
      </c>
      <c r="C308" s="205" t="str">
        <f>CONCATENATE(Vuelos!$A308,Vuelos!$B308)</f>
        <v>CuritibaRiodeJaneiro</v>
      </c>
      <c r="D308" s="201" t="s">
        <v>709</v>
      </c>
      <c r="E308" s="206" t="s">
        <v>622</v>
      </c>
      <c r="F308" s="202">
        <v>673.8</v>
      </c>
      <c r="G308" s="203">
        <v>77.6</v>
      </c>
      <c r="H308" s="192">
        <f>IF(Vuelos!$F308&lt;3000,Vuelos!$G308,Vuelos!$G308*2)</f>
        <v>77.6</v>
      </c>
      <c r="I308" s="44"/>
      <c r="J308" s="44"/>
      <c r="K308" s="44"/>
      <c r="L308" s="44"/>
      <c r="M308" s="44"/>
      <c r="N308" s="44"/>
      <c r="O308" s="44"/>
      <c r="P308" s="44"/>
      <c r="Q308" s="44"/>
      <c r="R308" s="44"/>
      <c r="S308" s="44"/>
      <c r="T308" s="44"/>
      <c r="U308" s="44"/>
      <c r="V308" s="44"/>
      <c r="W308" s="44"/>
      <c r="X308" s="44"/>
      <c r="Y308" s="44"/>
      <c r="Z308" s="44"/>
    </row>
    <row r="309" ht="15.75" customHeight="1">
      <c r="A309" s="188" t="s">
        <v>428</v>
      </c>
      <c r="B309" s="189" t="s">
        <v>533</v>
      </c>
      <c r="C309" s="190" t="str">
        <f>CONCATENATE(Vuelos!$A309,Vuelos!$B309)</f>
        <v>CuzcoLima</v>
      </c>
      <c r="D309" s="191" t="s">
        <v>710</v>
      </c>
      <c r="E309" s="189" t="s">
        <v>601</v>
      </c>
      <c r="F309" s="188">
        <v>586.4</v>
      </c>
      <c r="G309" s="192">
        <v>76.9</v>
      </c>
      <c r="H309" s="192">
        <f>IF(Vuelos!$F309&lt;3000,Vuelos!$G309,Vuelos!$G309*2)</f>
        <v>76.9</v>
      </c>
      <c r="I309" s="44"/>
      <c r="J309" s="44"/>
      <c r="K309" s="44"/>
      <c r="L309" s="44"/>
      <c r="M309" s="44"/>
      <c r="N309" s="44"/>
      <c r="O309" s="44"/>
      <c r="P309" s="44"/>
      <c r="Q309" s="44"/>
      <c r="R309" s="44"/>
      <c r="S309" s="44"/>
      <c r="T309" s="44"/>
      <c r="U309" s="44"/>
      <c r="V309" s="44"/>
      <c r="W309" s="44"/>
      <c r="X309" s="44"/>
      <c r="Y309" s="44"/>
      <c r="Z309" s="44"/>
    </row>
    <row r="310" ht="15.75" customHeight="1">
      <c r="A310" s="188" t="s">
        <v>431</v>
      </c>
      <c r="B310" s="189" t="s">
        <v>361</v>
      </c>
      <c r="C310" s="190" t="str">
        <f>CONCATENATE(Vuelos!$A310,Vuelos!$B310)</f>
        <v>DallasHongKong</v>
      </c>
      <c r="D310" s="191" t="s">
        <v>427</v>
      </c>
      <c r="E310" s="189" t="s">
        <v>362</v>
      </c>
      <c r="F310" s="188">
        <v>13072.2</v>
      </c>
      <c r="G310" s="192">
        <v>506.3</v>
      </c>
      <c r="H310" s="192">
        <f>IF(Vuelos!$F310&lt;3000,Vuelos!$G310,Vuelos!$G310*2)</f>
        <v>1012.6</v>
      </c>
      <c r="I310" s="44"/>
      <c r="J310" s="44"/>
      <c r="K310" s="44"/>
      <c r="L310" s="44"/>
      <c r="M310" s="44"/>
      <c r="N310" s="44"/>
      <c r="O310" s="44"/>
      <c r="P310" s="44"/>
      <c r="Q310" s="44"/>
      <c r="R310" s="44"/>
      <c r="S310" s="44"/>
      <c r="T310" s="44"/>
      <c r="U310" s="44"/>
      <c r="V310" s="44"/>
      <c r="W310" s="44"/>
      <c r="X310" s="44"/>
      <c r="Y310" s="44"/>
      <c r="Z310" s="44"/>
    </row>
    <row r="311" ht="15.75" customHeight="1">
      <c r="A311" s="200" t="s">
        <v>435</v>
      </c>
      <c r="B311" s="204" t="s">
        <v>369</v>
      </c>
      <c r="C311" s="205" t="str">
        <f>CONCATENATE(Vuelos!$A311,Vuelos!$B311)</f>
        <v>DenpasarBaliSingapore</v>
      </c>
      <c r="D311" s="201" t="s">
        <v>711</v>
      </c>
      <c r="E311" s="206" t="s">
        <v>370</v>
      </c>
      <c r="F311" s="202">
        <v>1668.4</v>
      </c>
      <c r="G311" s="203">
        <v>130.0</v>
      </c>
      <c r="H311" s="192">
        <f>IF(Vuelos!$F311&lt;3000,Vuelos!$G311,Vuelos!$G311*2)</f>
        <v>130</v>
      </c>
      <c r="I311" s="44"/>
      <c r="J311" s="44"/>
      <c r="K311" s="44"/>
      <c r="L311" s="44"/>
      <c r="M311" s="44"/>
      <c r="N311" s="44"/>
      <c r="O311" s="44"/>
      <c r="P311" s="44"/>
      <c r="Q311" s="44"/>
      <c r="R311" s="44"/>
      <c r="S311" s="44"/>
      <c r="T311" s="44"/>
      <c r="U311" s="44"/>
      <c r="V311" s="44"/>
      <c r="W311" s="44"/>
      <c r="X311" s="44"/>
      <c r="Y311" s="44"/>
      <c r="Z311" s="44"/>
    </row>
    <row r="312" ht="15.75" customHeight="1">
      <c r="A312" s="200" t="s">
        <v>436</v>
      </c>
      <c r="B312" s="204" t="s">
        <v>426</v>
      </c>
      <c r="C312" s="205" t="str">
        <f>CONCATENATE(Vuelos!$A312,Vuelos!$B312)</f>
        <v>DenverLasVegas</v>
      </c>
      <c r="D312" s="201" t="s">
        <v>712</v>
      </c>
      <c r="E312" s="206" t="s">
        <v>427</v>
      </c>
      <c r="F312" s="202">
        <v>1031.9</v>
      </c>
      <c r="G312" s="203">
        <v>109.74</v>
      </c>
      <c r="H312" s="192">
        <f>IF(Vuelos!$F312&lt;3000,Vuelos!$G312,Vuelos!$G312*2)</f>
        <v>109.74</v>
      </c>
      <c r="I312" s="44"/>
      <c r="J312" s="44"/>
      <c r="K312" s="44"/>
      <c r="L312" s="44"/>
      <c r="M312" s="44"/>
      <c r="N312" s="44"/>
      <c r="O312" s="44"/>
      <c r="P312" s="44"/>
      <c r="Q312" s="44"/>
      <c r="R312" s="44"/>
      <c r="S312" s="44"/>
      <c r="T312" s="44"/>
      <c r="U312" s="44"/>
      <c r="V312" s="44"/>
      <c r="W312" s="44"/>
      <c r="X312" s="44"/>
      <c r="Y312" s="44"/>
      <c r="Z312" s="44"/>
    </row>
    <row r="313" ht="15.75" customHeight="1">
      <c r="A313" s="200" t="s">
        <v>436</v>
      </c>
      <c r="B313" s="204" t="s">
        <v>586</v>
      </c>
      <c r="C313" s="205" t="str">
        <f>CONCATENATE(Vuelos!$A313,Vuelos!$B313)</f>
        <v>DenverMoline</v>
      </c>
      <c r="D313" s="201" t="s">
        <v>712</v>
      </c>
      <c r="E313" s="206" t="s">
        <v>713</v>
      </c>
      <c r="F313" s="202">
        <v>1209.5</v>
      </c>
      <c r="G313" s="203">
        <v>156.7</v>
      </c>
      <c r="H313" s="192">
        <f>IF(Vuelos!$F313&lt;3000,Vuelos!$G313,Vuelos!$G313*2)</f>
        <v>156.7</v>
      </c>
      <c r="I313" s="44"/>
      <c r="J313" s="44"/>
      <c r="K313" s="44"/>
      <c r="L313" s="44"/>
      <c r="M313" s="44"/>
      <c r="N313" s="44"/>
      <c r="O313" s="44"/>
      <c r="P313" s="44"/>
      <c r="Q313" s="44"/>
      <c r="R313" s="44"/>
      <c r="S313" s="44"/>
      <c r="T313" s="44"/>
      <c r="U313" s="44"/>
      <c r="V313" s="44"/>
      <c r="W313" s="44"/>
      <c r="X313" s="44"/>
      <c r="Y313" s="44"/>
      <c r="Z313" s="44"/>
    </row>
    <row r="314" ht="15.75" customHeight="1">
      <c r="A314" s="188" t="s">
        <v>436</v>
      </c>
      <c r="B314" s="189" t="s">
        <v>422</v>
      </c>
      <c r="C314" s="190" t="str">
        <f>CONCATENATE(Vuelos!$A314,Vuelos!$B314)</f>
        <v>DenverHouston</v>
      </c>
      <c r="D314" s="191" t="s">
        <v>712</v>
      </c>
      <c r="E314" s="189" t="s">
        <v>423</v>
      </c>
      <c r="F314" s="188">
        <v>1386.7</v>
      </c>
      <c r="G314" s="192">
        <v>127.2</v>
      </c>
      <c r="H314" s="192">
        <f>IF(Vuelos!$F314&lt;3000,Vuelos!$G314,Vuelos!$G314*2)</f>
        <v>127.2</v>
      </c>
      <c r="I314" s="44"/>
      <c r="J314" s="44"/>
      <c r="K314" s="44"/>
      <c r="L314" s="44"/>
      <c r="M314" s="44"/>
      <c r="N314" s="44"/>
      <c r="O314" s="44"/>
      <c r="P314" s="44"/>
      <c r="Q314" s="44"/>
      <c r="R314" s="44"/>
      <c r="S314" s="44"/>
      <c r="T314" s="44"/>
      <c r="U314" s="44"/>
      <c r="V314" s="44"/>
      <c r="W314" s="44"/>
      <c r="X314" s="44"/>
      <c r="Y314" s="44"/>
      <c r="Z314" s="44"/>
    </row>
    <row r="315" ht="15.75" customHeight="1">
      <c r="A315" s="188" t="s">
        <v>416</v>
      </c>
      <c r="B315" s="189" t="s">
        <v>345</v>
      </c>
      <c r="C315" s="190" t="str">
        <f>CONCATENATE(Vuelos!$A315,Vuelos!$B315)</f>
        <v>DetroitNewYork</v>
      </c>
      <c r="D315" s="191" t="s">
        <v>417</v>
      </c>
      <c r="E315" s="189" t="s">
        <v>714</v>
      </c>
      <c r="F315" s="188">
        <v>807.1</v>
      </c>
      <c r="G315" s="192">
        <v>112.5</v>
      </c>
      <c r="H315" s="192">
        <f>IF(Vuelos!$F315&lt;3000,Vuelos!$G315,Vuelos!$G315*2)</f>
        <v>112.5</v>
      </c>
      <c r="I315" s="44"/>
      <c r="J315" s="44"/>
      <c r="K315" s="44"/>
      <c r="L315" s="44"/>
      <c r="M315" s="44"/>
      <c r="N315" s="44"/>
      <c r="O315" s="44"/>
      <c r="P315" s="44"/>
      <c r="Q315" s="44"/>
      <c r="R315" s="44"/>
      <c r="S315" s="44"/>
      <c r="T315" s="44"/>
      <c r="U315" s="44"/>
      <c r="V315" s="44"/>
      <c r="W315" s="44"/>
      <c r="X315" s="44"/>
      <c r="Y315" s="44"/>
      <c r="Z315" s="44"/>
    </row>
    <row r="316" ht="15.75" customHeight="1">
      <c r="A316" s="200" t="s">
        <v>416</v>
      </c>
      <c r="B316" s="204" t="s">
        <v>469</v>
      </c>
      <c r="C316" s="205" t="str">
        <f>CONCATENATE(Vuelos!$A316,Vuelos!$B316)</f>
        <v>DetroitFortLauderdale</v>
      </c>
      <c r="D316" s="201" t="s">
        <v>417</v>
      </c>
      <c r="E316" s="206" t="s">
        <v>480</v>
      </c>
      <c r="F316" s="202">
        <v>1814.1</v>
      </c>
      <c r="G316" s="203">
        <v>150.3</v>
      </c>
      <c r="H316" s="192">
        <f>IF(Vuelos!$F316&lt;3000,Vuelos!$G316,Vuelos!$G316*2)</f>
        <v>150.3</v>
      </c>
      <c r="I316" s="44"/>
      <c r="J316" s="44"/>
      <c r="K316" s="44"/>
      <c r="L316" s="44"/>
      <c r="M316" s="44"/>
      <c r="N316" s="44"/>
      <c r="O316" s="44"/>
      <c r="P316" s="44"/>
      <c r="Q316" s="44"/>
      <c r="R316" s="44"/>
      <c r="S316" s="44"/>
      <c r="T316" s="44"/>
      <c r="U316" s="44"/>
      <c r="V316" s="44"/>
      <c r="W316" s="44"/>
      <c r="X316" s="44"/>
      <c r="Y316" s="44"/>
      <c r="Z316" s="44"/>
    </row>
    <row r="317" ht="15.75" customHeight="1">
      <c r="A317" s="188" t="s">
        <v>439</v>
      </c>
      <c r="B317" s="189" t="s">
        <v>520</v>
      </c>
      <c r="C317" s="190" t="str">
        <f>CONCATENATE(Vuelos!$A317,Vuelos!$B317)</f>
        <v>DohaKathmandu</v>
      </c>
      <c r="D317" s="191" t="s">
        <v>715</v>
      </c>
      <c r="E317" s="189" t="s">
        <v>716</v>
      </c>
      <c r="F317" s="188">
        <v>3369.9</v>
      </c>
      <c r="G317" s="192">
        <v>218.2</v>
      </c>
      <c r="H317" s="192">
        <f>IF(Vuelos!$F317&lt;3000,Vuelos!$G317,Vuelos!$G317*2)</f>
        <v>436.4</v>
      </c>
      <c r="I317" s="44"/>
      <c r="J317" s="44"/>
      <c r="K317" s="44"/>
      <c r="L317" s="44"/>
      <c r="M317" s="44"/>
      <c r="N317" s="44"/>
      <c r="O317" s="44"/>
      <c r="P317" s="44"/>
      <c r="Q317" s="44"/>
      <c r="R317" s="44"/>
      <c r="S317" s="44"/>
      <c r="T317" s="44"/>
      <c r="U317" s="44"/>
      <c r="V317" s="44"/>
      <c r="W317" s="44"/>
      <c r="X317" s="44"/>
      <c r="Y317" s="44"/>
      <c r="Z317" s="44"/>
    </row>
    <row r="318" ht="15.75" customHeight="1">
      <c r="A318" s="200" t="s">
        <v>439</v>
      </c>
      <c r="B318" s="204" t="s">
        <v>697</v>
      </c>
      <c r="C318" s="205" t="str">
        <f>CONCATENATE(Vuelos!$A318,Vuelos!$B318)</f>
        <v>DohaYangon</v>
      </c>
      <c r="D318" s="201" t="s">
        <v>715</v>
      </c>
      <c r="E318" s="206" t="s">
        <v>717</v>
      </c>
      <c r="F318" s="202">
        <v>4701.1</v>
      </c>
      <c r="G318" s="203">
        <v>282.2</v>
      </c>
      <c r="H318" s="192">
        <f>IF(Vuelos!$F318&lt;3000,Vuelos!$G318,Vuelos!$G318*2)</f>
        <v>564.4</v>
      </c>
      <c r="I318" s="44"/>
      <c r="J318" s="44"/>
      <c r="K318" s="44"/>
      <c r="L318" s="44"/>
      <c r="M318" s="44"/>
      <c r="N318" s="44"/>
      <c r="O318" s="44"/>
      <c r="P318" s="44"/>
      <c r="Q318" s="44"/>
      <c r="R318" s="44"/>
      <c r="S318" s="44"/>
      <c r="T318" s="44"/>
      <c r="U318" s="44"/>
      <c r="V318" s="44"/>
      <c r="W318" s="44"/>
      <c r="X318" s="44"/>
      <c r="Y318" s="44"/>
      <c r="Z318" s="44"/>
    </row>
    <row r="319" ht="15.75" customHeight="1">
      <c r="A319" s="200" t="s">
        <v>441</v>
      </c>
      <c r="B319" s="204" t="s">
        <v>269</v>
      </c>
      <c r="C319" s="205" t="str">
        <f>CONCATENATE(Vuelos!$A319,Vuelos!$B319)</f>
        <v>DubaiFrankfurt</v>
      </c>
      <c r="D319" s="201" t="s">
        <v>718</v>
      </c>
      <c r="E319" s="206" t="s">
        <v>271</v>
      </c>
      <c r="F319" s="202">
        <v>4849.7</v>
      </c>
      <c r="G319" s="203">
        <v>225.9</v>
      </c>
      <c r="H319" s="192">
        <f>IF(Vuelos!$F319&lt;3000,Vuelos!$G319,Vuelos!$G319*2)</f>
        <v>451.8</v>
      </c>
      <c r="I319" s="44"/>
      <c r="J319" s="44"/>
      <c r="K319" s="44"/>
      <c r="L319" s="44"/>
      <c r="M319" s="44"/>
      <c r="N319" s="44"/>
      <c r="O319" s="44"/>
      <c r="P319" s="44"/>
      <c r="Q319" s="44"/>
      <c r="R319" s="44"/>
      <c r="S319" s="44"/>
      <c r="T319" s="44"/>
      <c r="U319" s="44"/>
      <c r="V319" s="44"/>
      <c r="W319" s="44"/>
      <c r="X319" s="44"/>
      <c r="Y319" s="44"/>
      <c r="Z319" s="44"/>
    </row>
    <row r="320" ht="15.75" customHeight="1">
      <c r="A320" s="188" t="s">
        <v>441</v>
      </c>
      <c r="B320" s="188" t="s">
        <v>442</v>
      </c>
      <c r="C320" s="191" t="str">
        <f>CONCATENATE(Vuelos!$A320,Vuelos!$B320)</f>
        <v>DubaiLosAngeles</v>
      </c>
      <c r="D320" s="191" t="s">
        <v>718</v>
      </c>
      <c r="E320" s="188" t="s">
        <v>443</v>
      </c>
      <c r="F320" s="188">
        <v>5235.0</v>
      </c>
      <c r="G320" s="192">
        <v>732.4</v>
      </c>
      <c r="H320" s="192">
        <f>IF(Vuelos!$F320&lt;3000,Vuelos!$G320,Vuelos!$G320*2)</f>
        <v>1464.8</v>
      </c>
      <c r="I320" s="44"/>
      <c r="J320" s="44"/>
      <c r="K320" s="44"/>
      <c r="L320" s="44"/>
      <c r="M320" s="44"/>
      <c r="N320" s="44"/>
      <c r="O320" s="44"/>
      <c r="P320" s="44"/>
      <c r="Q320" s="44"/>
      <c r="R320" s="44"/>
      <c r="S320" s="44"/>
      <c r="T320" s="44"/>
      <c r="U320" s="44"/>
      <c r="V320" s="44"/>
      <c r="W320" s="44"/>
      <c r="X320" s="44"/>
      <c r="Y320" s="44"/>
      <c r="Z320" s="44"/>
    </row>
    <row r="321" ht="15.75" customHeight="1">
      <c r="A321" s="200" t="s">
        <v>441</v>
      </c>
      <c r="B321" s="204" t="s">
        <v>281</v>
      </c>
      <c r="C321" s="205" t="str">
        <f>CONCATENATE(Vuelos!$A321,Vuelos!$B321)</f>
        <v>DubaiLondres</v>
      </c>
      <c r="D321" s="201" t="s">
        <v>718</v>
      </c>
      <c r="E321" s="206" t="s">
        <v>284</v>
      </c>
      <c r="F321" s="202">
        <v>5504.8</v>
      </c>
      <c r="G321" s="203">
        <v>320.5</v>
      </c>
      <c r="H321" s="192">
        <f>IF(Vuelos!$F321&lt;3000,Vuelos!$G321,Vuelos!$G321*2)</f>
        <v>641</v>
      </c>
      <c r="I321" s="44"/>
      <c r="J321" s="44"/>
      <c r="K321" s="44"/>
      <c r="L321" s="44"/>
      <c r="M321" s="44"/>
      <c r="N321" s="44"/>
      <c r="O321" s="44"/>
      <c r="P321" s="44"/>
      <c r="Q321" s="44"/>
      <c r="R321" s="44"/>
      <c r="S321" s="44"/>
      <c r="T321" s="44"/>
      <c r="U321" s="44"/>
      <c r="V321" s="44"/>
      <c r="W321" s="44"/>
      <c r="X321" s="44"/>
      <c r="Y321" s="44"/>
      <c r="Z321" s="44"/>
    </row>
    <row r="322" ht="15.75" customHeight="1">
      <c r="A322" s="188" t="s">
        <v>441</v>
      </c>
      <c r="B322" s="188" t="s">
        <v>247</v>
      </c>
      <c r="C322" s="191" t="str">
        <f>CONCATENATE(Vuelos!$A322,Vuelos!$B322)</f>
        <v>DubaiMadrid</v>
      </c>
      <c r="D322" s="191" t="s">
        <v>718</v>
      </c>
      <c r="E322" s="188" t="s">
        <v>249</v>
      </c>
      <c r="F322" s="188">
        <v>5644.0</v>
      </c>
      <c r="G322" s="192">
        <v>294.5</v>
      </c>
      <c r="H322" s="192">
        <f>IF(Vuelos!$F322&lt;3000,Vuelos!$G322,Vuelos!$G322*2)</f>
        <v>589</v>
      </c>
      <c r="I322" s="44"/>
      <c r="J322" s="44"/>
      <c r="K322" s="44"/>
      <c r="L322" s="44"/>
      <c r="M322" s="44"/>
      <c r="N322" s="44"/>
      <c r="O322" s="44"/>
      <c r="P322" s="44"/>
      <c r="Q322" s="44"/>
      <c r="R322" s="44"/>
      <c r="S322" s="44"/>
      <c r="T322" s="44"/>
      <c r="U322" s="44"/>
      <c r="V322" s="44"/>
      <c r="W322" s="44"/>
      <c r="X322" s="44"/>
      <c r="Y322" s="44"/>
      <c r="Z322" s="44"/>
    </row>
    <row r="323" ht="15.75" customHeight="1">
      <c r="A323" s="200" t="s">
        <v>441</v>
      </c>
      <c r="B323" s="204" t="s">
        <v>247</v>
      </c>
      <c r="C323" s="205" t="str">
        <f>CONCATENATE(Vuelos!$A323,Vuelos!$B323)</f>
        <v>DubaiMadrid</v>
      </c>
      <c r="D323" s="201" t="s">
        <v>718</v>
      </c>
      <c r="E323" s="206" t="s">
        <v>249</v>
      </c>
      <c r="F323" s="202">
        <v>5658.6</v>
      </c>
      <c r="G323" s="203">
        <v>294.5</v>
      </c>
      <c r="H323" s="192">
        <f>IF(Vuelos!$F323&lt;3000,Vuelos!$G323,Vuelos!$G323*2)</f>
        <v>589</v>
      </c>
      <c r="I323" s="44"/>
      <c r="J323" s="44"/>
      <c r="K323" s="44"/>
      <c r="L323" s="44"/>
      <c r="M323" s="44"/>
      <c r="N323" s="44"/>
      <c r="O323" s="44"/>
      <c r="P323" s="44"/>
      <c r="Q323" s="44"/>
      <c r="R323" s="44"/>
      <c r="S323" s="44"/>
      <c r="T323" s="44"/>
      <c r="U323" s="44"/>
      <c r="V323" s="44"/>
      <c r="W323" s="44"/>
      <c r="X323" s="44"/>
      <c r="Y323" s="44"/>
      <c r="Z323" s="44"/>
    </row>
    <row r="324" ht="15.75" customHeight="1">
      <c r="A324" s="200" t="s">
        <v>441</v>
      </c>
      <c r="B324" s="204" t="s">
        <v>366</v>
      </c>
      <c r="C324" s="205" t="str">
        <f>CONCATENATE(Vuelos!$A324,Vuelos!$B324)</f>
        <v>DubaiSaoPaulo</v>
      </c>
      <c r="D324" s="201" t="s">
        <v>718</v>
      </c>
      <c r="E324" s="206" t="s">
        <v>367</v>
      </c>
      <c r="F324" s="202">
        <v>12217.5</v>
      </c>
      <c r="G324" s="203">
        <v>943.6</v>
      </c>
      <c r="H324" s="192">
        <f>IF(Vuelos!$F324&lt;3000,Vuelos!$G324,Vuelos!$G324*2)</f>
        <v>1887.2</v>
      </c>
      <c r="I324" s="44"/>
      <c r="J324" s="44"/>
      <c r="K324" s="44"/>
      <c r="L324" s="44"/>
      <c r="M324" s="44"/>
      <c r="N324" s="44"/>
      <c r="O324" s="44"/>
      <c r="P324" s="44"/>
      <c r="Q324" s="44"/>
      <c r="R324" s="44"/>
      <c r="S324" s="44"/>
      <c r="T324" s="44"/>
      <c r="U324" s="44"/>
      <c r="V324" s="44"/>
      <c r="W324" s="44"/>
      <c r="X324" s="44"/>
      <c r="Y324" s="44"/>
      <c r="Z324" s="44"/>
    </row>
    <row r="325" ht="15.75" customHeight="1">
      <c r="A325" s="200" t="s">
        <v>444</v>
      </c>
      <c r="B325" s="204" t="s">
        <v>281</v>
      </c>
      <c r="C325" s="205" t="str">
        <f>CONCATENATE(Vuelos!$A325,Vuelos!$B325)</f>
        <v>DublinLondres</v>
      </c>
      <c r="D325" s="201" t="s">
        <v>719</v>
      </c>
      <c r="E325" s="206" t="s">
        <v>284</v>
      </c>
      <c r="F325" s="202">
        <v>450.1</v>
      </c>
      <c r="G325" s="203">
        <v>65.8</v>
      </c>
      <c r="H325" s="192">
        <f>IF(Vuelos!$F325&lt;3000,Vuelos!$G325,Vuelos!$G325*2)</f>
        <v>65.8</v>
      </c>
      <c r="I325" s="44"/>
      <c r="J325" s="44"/>
      <c r="K325" s="44"/>
      <c r="L325" s="44"/>
      <c r="M325" s="44"/>
      <c r="N325" s="44"/>
      <c r="O325" s="44"/>
      <c r="P325" s="44"/>
      <c r="Q325" s="44"/>
      <c r="R325" s="44"/>
      <c r="S325" s="44"/>
      <c r="T325" s="44"/>
      <c r="U325" s="44"/>
      <c r="V325" s="44"/>
      <c r="W325" s="44"/>
      <c r="X325" s="44"/>
      <c r="Y325" s="44"/>
      <c r="Z325" s="44"/>
    </row>
    <row r="326" ht="15.75" customHeight="1">
      <c r="A326" s="200" t="s">
        <v>444</v>
      </c>
      <c r="B326" s="204" t="s">
        <v>247</v>
      </c>
      <c r="C326" s="205" t="str">
        <f>CONCATENATE(Vuelos!$A326,Vuelos!$B326)</f>
        <v>DublinMadrid</v>
      </c>
      <c r="D326" s="201" t="s">
        <v>719</v>
      </c>
      <c r="E326" s="206" t="s">
        <v>249</v>
      </c>
      <c r="F326" s="202">
        <v>1451.6</v>
      </c>
      <c r="G326" s="203">
        <v>131.6</v>
      </c>
      <c r="H326" s="192">
        <f>IF(Vuelos!$F326&lt;3000,Vuelos!$G326,Vuelos!$G326*2)</f>
        <v>131.6</v>
      </c>
      <c r="I326" s="44"/>
      <c r="J326" s="44"/>
      <c r="K326" s="44"/>
      <c r="L326" s="44"/>
      <c r="M326" s="44"/>
      <c r="N326" s="44"/>
      <c r="O326" s="44"/>
      <c r="P326" s="44"/>
      <c r="Q326" s="44"/>
      <c r="R326" s="44"/>
      <c r="S326" s="44"/>
      <c r="T326" s="44"/>
      <c r="U326" s="44"/>
      <c r="V326" s="44"/>
      <c r="W326" s="44"/>
      <c r="X326" s="44"/>
      <c r="Y326" s="44"/>
      <c r="Z326" s="44"/>
    </row>
    <row r="327" ht="15.75" customHeight="1">
      <c r="A327" s="200" t="s">
        <v>445</v>
      </c>
      <c r="B327" s="204" t="s">
        <v>247</v>
      </c>
      <c r="C327" s="205" t="str">
        <f>CONCATENATE(Vuelos!$A327,Vuelos!$B327)</f>
        <v>DubrovnikMadrid</v>
      </c>
      <c r="D327" s="201" t="s">
        <v>720</v>
      </c>
      <c r="E327" s="206" t="s">
        <v>249</v>
      </c>
      <c r="F327" s="202">
        <v>1831.6</v>
      </c>
      <c r="G327" s="203">
        <v>161.5</v>
      </c>
      <c r="H327" s="192">
        <f>IF(Vuelos!$F327&lt;3000,Vuelos!$G327,Vuelos!$G327*2)</f>
        <v>161.5</v>
      </c>
      <c r="I327" s="44"/>
      <c r="J327" s="44"/>
      <c r="K327" s="44"/>
      <c r="L327" s="44"/>
      <c r="M327" s="44"/>
      <c r="N327" s="44"/>
      <c r="O327" s="44"/>
      <c r="P327" s="44"/>
      <c r="Q327" s="44"/>
      <c r="R327" s="44"/>
      <c r="S327" s="44"/>
      <c r="T327" s="44"/>
      <c r="U327" s="44"/>
      <c r="V327" s="44"/>
      <c r="W327" s="44"/>
      <c r="X327" s="44"/>
      <c r="Y327" s="44"/>
      <c r="Z327" s="44"/>
    </row>
    <row r="328" ht="15.75" customHeight="1">
      <c r="A328" s="188" t="s">
        <v>275</v>
      </c>
      <c r="B328" s="200" t="s">
        <v>269</v>
      </c>
      <c r="C328" s="201" t="str">
        <f>CONCATENATE(Vuelos!$A328,Vuelos!$B328)</f>
        <v>DusseldorfFrankfurt</v>
      </c>
      <c r="D328" s="191" t="s">
        <v>721</v>
      </c>
      <c r="E328" s="188" t="s">
        <v>722</v>
      </c>
      <c r="F328" s="188">
        <v>188.0</v>
      </c>
      <c r="G328" s="192">
        <v>45.7</v>
      </c>
      <c r="H328" s="192">
        <f>IF(Vuelos!$F328&lt;3000,Vuelos!$G328,Vuelos!$G328*2)</f>
        <v>45.7</v>
      </c>
      <c r="I328" s="44"/>
      <c r="J328" s="44"/>
      <c r="K328" s="44"/>
      <c r="L328" s="44"/>
      <c r="M328" s="44"/>
      <c r="N328" s="44"/>
      <c r="O328" s="44"/>
      <c r="P328" s="44"/>
      <c r="Q328" s="44"/>
      <c r="R328" s="44"/>
      <c r="S328" s="44"/>
      <c r="T328" s="44"/>
      <c r="U328" s="44"/>
      <c r="V328" s="44"/>
      <c r="W328" s="44"/>
      <c r="X328" s="44"/>
      <c r="Y328" s="44"/>
      <c r="Z328" s="44"/>
    </row>
    <row r="329" ht="15.75" customHeight="1">
      <c r="A329" s="200" t="s">
        <v>275</v>
      </c>
      <c r="B329" s="204" t="s">
        <v>673</v>
      </c>
      <c r="C329" s="205" t="str">
        <f>CONCATENATE(Vuelos!$A329,Vuelos!$B329)</f>
        <v>DusseldorfStuttgart</v>
      </c>
      <c r="D329" s="201" t="s">
        <v>276</v>
      </c>
      <c r="E329" s="206" t="s">
        <v>723</v>
      </c>
      <c r="F329" s="202">
        <v>338.5</v>
      </c>
      <c r="G329" s="203">
        <v>60.2</v>
      </c>
      <c r="H329" s="192">
        <f>IF(Vuelos!$F329&lt;3000,Vuelos!$G329,Vuelos!$G329*2)</f>
        <v>60.2</v>
      </c>
      <c r="I329" s="44"/>
      <c r="J329" s="44"/>
      <c r="K329" s="44"/>
      <c r="L329" s="44"/>
      <c r="M329" s="44"/>
      <c r="N329" s="44"/>
      <c r="O329" s="44"/>
      <c r="P329" s="44"/>
      <c r="Q329" s="44"/>
      <c r="R329" s="44"/>
      <c r="S329" s="44"/>
      <c r="T329" s="44"/>
      <c r="U329" s="44"/>
      <c r="V329" s="44"/>
      <c r="W329" s="44"/>
      <c r="X329" s="44"/>
      <c r="Y329" s="44"/>
      <c r="Z329" s="44"/>
    </row>
    <row r="330" ht="15.75" customHeight="1">
      <c r="A330" s="200" t="s">
        <v>275</v>
      </c>
      <c r="B330" s="204" t="s">
        <v>281</v>
      </c>
      <c r="C330" s="205" t="str">
        <f>CONCATENATE(Vuelos!$A330,Vuelos!$B330)</f>
        <v>DusseldorfLondres</v>
      </c>
      <c r="D330" s="201" t="s">
        <v>276</v>
      </c>
      <c r="E330" s="206" t="s">
        <v>284</v>
      </c>
      <c r="F330" s="202">
        <v>503.4</v>
      </c>
      <c r="G330" s="203">
        <v>73.5</v>
      </c>
      <c r="H330" s="192">
        <f>IF(Vuelos!$F330&lt;3000,Vuelos!$G330,Vuelos!$G330*2)</f>
        <v>73.5</v>
      </c>
      <c r="I330" s="44"/>
      <c r="J330" s="44"/>
      <c r="K330" s="44"/>
      <c r="L330" s="44"/>
      <c r="M330" s="44"/>
      <c r="N330" s="44"/>
      <c r="O330" s="44"/>
      <c r="P330" s="44"/>
      <c r="Q330" s="44"/>
      <c r="R330" s="44"/>
      <c r="S330" s="44"/>
      <c r="T330" s="44"/>
      <c r="U330" s="44"/>
      <c r="V330" s="44"/>
      <c r="W330" s="44"/>
      <c r="X330" s="44"/>
      <c r="Y330" s="44"/>
      <c r="Z330" s="44"/>
    </row>
    <row r="331" ht="15.75" customHeight="1">
      <c r="A331" s="188" t="s">
        <v>275</v>
      </c>
      <c r="B331" s="188" t="s">
        <v>724</v>
      </c>
      <c r="C331" s="191" t="str">
        <f>CONCATENATE(Vuelos!$A331,Vuelos!$B331)</f>
        <v>Dusseldorfmadrid</v>
      </c>
      <c r="D331" s="191" t="s">
        <v>721</v>
      </c>
      <c r="E331" s="188" t="s">
        <v>725</v>
      </c>
      <c r="F331" s="188">
        <v>1439.0</v>
      </c>
      <c r="G331" s="192">
        <v>145.5</v>
      </c>
      <c r="H331" s="192">
        <f>IF(Vuelos!$F331&lt;3000,Vuelos!$G331,Vuelos!$G331*2)</f>
        <v>145.5</v>
      </c>
      <c r="I331" s="44"/>
      <c r="J331" s="44"/>
      <c r="K331" s="44"/>
      <c r="L331" s="44"/>
      <c r="M331" s="44"/>
      <c r="N331" s="44"/>
      <c r="O331" s="44"/>
      <c r="P331" s="44"/>
      <c r="Q331" s="44"/>
      <c r="R331" s="44"/>
      <c r="S331" s="44"/>
      <c r="T331" s="44"/>
      <c r="U331" s="44"/>
      <c r="V331" s="44"/>
      <c r="W331" s="44"/>
      <c r="X331" s="44"/>
      <c r="Y331" s="44"/>
      <c r="Z331" s="44"/>
    </row>
    <row r="332" ht="15.75" customHeight="1">
      <c r="A332" s="188" t="s">
        <v>275</v>
      </c>
      <c r="B332" s="189" t="s">
        <v>247</v>
      </c>
      <c r="C332" s="190" t="str">
        <f>CONCATENATE(Vuelos!$A332,Vuelos!$B332)</f>
        <v>DusseldorfMadrid</v>
      </c>
      <c r="D332" s="191" t="s">
        <v>276</v>
      </c>
      <c r="E332" s="189" t="s">
        <v>249</v>
      </c>
      <c r="F332" s="188">
        <v>1440.2</v>
      </c>
      <c r="G332" s="192">
        <v>145.5</v>
      </c>
      <c r="H332" s="192">
        <f>IF(Vuelos!$F332&lt;3000,Vuelos!$G332,Vuelos!$G332*2)</f>
        <v>145.5</v>
      </c>
      <c r="I332" s="44"/>
      <c r="J332" s="44"/>
      <c r="K332" s="44"/>
      <c r="L332" s="44"/>
      <c r="M332" s="44"/>
      <c r="N332" s="44"/>
      <c r="O332" s="44"/>
      <c r="P332" s="44"/>
      <c r="Q332" s="44"/>
      <c r="R332" s="44"/>
      <c r="S332" s="44"/>
      <c r="T332" s="44"/>
      <c r="U332" s="44"/>
      <c r="V332" s="44"/>
      <c r="W332" s="44"/>
      <c r="X332" s="44"/>
      <c r="Y332" s="44"/>
      <c r="Z332" s="44"/>
    </row>
    <row r="333" ht="15.75" customHeight="1">
      <c r="A333" s="188" t="s">
        <v>448</v>
      </c>
      <c r="B333" s="189" t="s">
        <v>381</v>
      </c>
      <c r="C333" s="190" t="str">
        <f>CONCATENATE(Vuelos!$A333,Vuelos!$B333)</f>
        <v>EasterIslandSantiagodeChile</v>
      </c>
      <c r="D333" s="191" t="s">
        <v>726</v>
      </c>
      <c r="E333" s="189" t="s">
        <v>383</v>
      </c>
      <c r="F333" s="188">
        <v>3759.1</v>
      </c>
      <c r="G333" s="192">
        <v>210.0</v>
      </c>
      <c r="H333" s="192">
        <f>IF(Vuelos!$F333&lt;3000,Vuelos!$G333,Vuelos!$G333*2)</f>
        <v>420</v>
      </c>
      <c r="I333" s="44"/>
      <c r="J333" s="44"/>
      <c r="K333" s="44"/>
      <c r="L333" s="44"/>
      <c r="M333" s="44"/>
      <c r="N333" s="44"/>
      <c r="O333" s="44"/>
      <c r="P333" s="44"/>
      <c r="Q333" s="44"/>
      <c r="R333" s="44"/>
      <c r="S333" s="44"/>
      <c r="T333" s="44"/>
      <c r="U333" s="44"/>
      <c r="V333" s="44"/>
      <c r="W333" s="44"/>
      <c r="X333" s="44"/>
      <c r="Y333" s="44"/>
      <c r="Z333" s="44"/>
    </row>
    <row r="334" ht="15.75" customHeight="1">
      <c r="A334" s="188" t="s">
        <v>450</v>
      </c>
      <c r="B334" s="189" t="s">
        <v>326</v>
      </c>
      <c r="C334" s="190" t="str">
        <f>CONCATENATE(Vuelos!$A334,Vuelos!$B334)</f>
        <v>ElCairoRoma</v>
      </c>
      <c r="D334" s="191" t="s">
        <v>472</v>
      </c>
      <c r="E334" s="189" t="s">
        <v>327</v>
      </c>
      <c r="F334" s="188">
        <v>2151.6</v>
      </c>
      <c r="G334" s="192">
        <v>157.4</v>
      </c>
      <c r="H334" s="192">
        <f>IF(Vuelos!$F334&lt;3000,Vuelos!$G334,Vuelos!$G334*2)</f>
        <v>157.4</v>
      </c>
      <c r="I334" s="44"/>
      <c r="J334" s="44"/>
      <c r="K334" s="44"/>
      <c r="L334" s="44"/>
      <c r="M334" s="44"/>
      <c r="N334" s="44"/>
      <c r="O334" s="44"/>
      <c r="P334" s="44"/>
      <c r="Q334" s="44"/>
      <c r="R334" s="44"/>
      <c r="S334" s="44"/>
      <c r="T334" s="44"/>
      <c r="U334" s="44"/>
      <c r="V334" s="44"/>
      <c r="W334" s="44"/>
      <c r="X334" s="44"/>
      <c r="Y334" s="44"/>
      <c r="Z334" s="44"/>
    </row>
    <row r="335" ht="15.75" customHeight="1">
      <c r="A335" s="200" t="s">
        <v>450</v>
      </c>
      <c r="B335" s="204" t="s">
        <v>441</v>
      </c>
      <c r="C335" s="205" t="str">
        <f>CONCATENATE(Vuelos!$A335,Vuelos!$B335)</f>
        <v>ElCairoDubai</v>
      </c>
      <c r="D335" s="201" t="s">
        <v>472</v>
      </c>
      <c r="E335" s="206" t="s">
        <v>718</v>
      </c>
      <c r="F335" s="202">
        <v>2419.3</v>
      </c>
      <c r="G335" s="203">
        <v>179.9</v>
      </c>
      <c r="H335" s="192">
        <f>IF(Vuelos!$F335&lt;3000,Vuelos!$G335,Vuelos!$G335*2)</f>
        <v>179.9</v>
      </c>
      <c r="I335" s="44"/>
      <c r="J335" s="44"/>
      <c r="K335" s="44"/>
      <c r="L335" s="44"/>
      <c r="M335" s="44"/>
      <c r="N335" s="44"/>
      <c r="O335" s="44"/>
      <c r="P335" s="44"/>
      <c r="Q335" s="44"/>
      <c r="R335" s="44"/>
      <c r="S335" s="44"/>
      <c r="T335" s="44"/>
      <c r="U335" s="44"/>
      <c r="V335" s="44"/>
      <c r="W335" s="44"/>
      <c r="X335" s="44"/>
      <c r="Y335" s="44"/>
      <c r="Z335" s="44"/>
    </row>
    <row r="336" ht="15.75" customHeight="1">
      <c r="A336" s="188" t="s">
        <v>454</v>
      </c>
      <c r="B336" s="189" t="s">
        <v>600</v>
      </c>
      <c r="C336" s="190" t="str">
        <f>CONCATENATE(Vuelos!$A336,Vuelos!$B336)</f>
        <v>EntebbeNairobi</v>
      </c>
      <c r="D336" s="191" t="s">
        <v>727</v>
      </c>
      <c r="E336" s="189" t="s">
        <v>728</v>
      </c>
      <c r="F336" s="188">
        <v>521.3</v>
      </c>
      <c r="G336" s="192">
        <v>86.4</v>
      </c>
      <c r="H336" s="192">
        <f>IF(Vuelos!$F336&lt;3000,Vuelos!$G336,Vuelos!$G336*2)</f>
        <v>86.4</v>
      </c>
      <c r="I336" s="44"/>
      <c r="J336" s="44"/>
      <c r="K336" s="44"/>
      <c r="L336" s="44"/>
      <c r="M336" s="44"/>
      <c r="N336" s="44"/>
      <c r="O336" s="44"/>
      <c r="P336" s="44"/>
      <c r="Q336" s="44"/>
      <c r="R336" s="44"/>
      <c r="S336" s="44"/>
      <c r="T336" s="44"/>
      <c r="U336" s="44"/>
      <c r="V336" s="44"/>
      <c r="W336" s="44"/>
      <c r="X336" s="44"/>
      <c r="Y336" s="44"/>
      <c r="Z336" s="44"/>
    </row>
    <row r="337" ht="15.75" customHeight="1">
      <c r="A337" s="200" t="s">
        <v>458</v>
      </c>
      <c r="B337" s="200" t="s">
        <v>73</v>
      </c>
      <c r="C337" s="201" t="str">
        <f>CONCATENATE(Vuelos!$A337,Vuelos!$B337)</f>
        <v>FlorenciaBogota</v>
      </c>
      <c r="D337" s="201" t="s">
        <v>552</v>
      </c>
      <c r="E337" s="202" t="s">
        <v>357</v>
      </c>
      <c r="F337" s="202">
        <v>380.0</v>
      </c>
      <c r="G337" s="203">
        <v>39.9</v>
      </c>
      <c r="H337" s="192">
        <f>IF(Vuelos!$F337&lt;3000,Vuelos!$G337,Vuelos!$G337*2)</f>
        <v>39.9</v>
      </c>
      <c r="I337" s="44"/>
      <c r="J337" s="44"/>
      <c r="K337" s="44"/>
      <c r="L337" s="44"/>
      <c r="M337" s="44"/>
      <c r="N337" s="44"/>
      <c r="O337" s="44"/>
      <c r="P337" s="44"/>
      <c r="Q337" s="44"/>
      <c r="R337" s="44"/>
      <c r="S337" s="44"/>
      <c r="T337" s="44"/>
      <c r="U337" s="44"/>
      <c r="V337" s="44"/>
      <c r="W337" s="44"/>
      <c r="X337" s="44"/>
      <c r="Y337" s="44"/>
      <c r="Z337" s="44"/>
    </row>
    <row r="338" ht="15.75" customHeight="1">
      <c r="A338" s="188" t="s">
        <v>465</v>
      </c>
      <c r="B338" s="189" t="s">
        <v>289</v>
      </c>
      <c r="C338" s="190" t="str">
        <f>CONCATENATE(Vuelos!$A338,Vuelos!$B338)</f>
        <v>FortdeFranceParis</v>
      </c>
      <c r="D338" s="191" t="s">
        <v>729</v>
      </c>
      <c r="E338" s="189" t="s">
        <v>527</v>
      </c>
      <c r="F338" s="188">
        <v>6854.1</v>
      </c>
      <c r="G338" s="192">
        <v>403.3</v>
      </c>
      <c r="H338" s="192">
        <f>IF(Vuelos!$F338&lt;3000,Vuelos!$G338,Vuelos!$G338*2)</f>
        <v>806.6</v>
      </c>
      <c r="I338" s="44"/>
      <c r="J338" s="44"/>
      <c r="K338" s="44"/>
      <c r="L338" s="44"/>
      <c r="M338" s="44"/>
      <c r="N338" s="44"/>
      <c r="O338" s="44"/>
      <c r="P338" s="44"/>
      <c r="Q338" s="44"/>
      <c r="R338" s="44"/>
      <c r="S338" s="44"/>
      <c r="T338" s="44"/>
      <c r="U338" s="44"/>
      <c r="V338" s="44"/>
      <c r="W338" s="44"/>
      <c r="X338" s="44"/>
      <c r="Y338" s="44"/>
      <c r="Z338" s="44"/>
    </row>
    <row r="339" ht="15.75" customHeight="1">
      <c r="A339" s="188" t="s">
        <v>469</v>
      </c>
      <c r="B339" s="189" t="s">
        <v>462</v>
      </c>
      <c r="C339" s="190" t="str">
        <f>CONCATENATE(Vuelos!$A339,Vuelos!$B339)</f>
        <v>FortLauderdaleOrlando</v>
      </c>
      <c r="D339" s="191" t="s">
        <v>480</v>
      </c>
      <c r="E339" s="189" t="s">
        <v>464</v>
      </c>
      <c r="F339" s="188">
        <v>285.1</v>
      </c>
      <c r="G339" s="192">
        <v>49.0</v>
      </c>
      <c r="H339" s="192">
        <f>IF(Vuelos!$F339&lt;3000,Vuelos!$G339,Vuelos!$G339*2)</f>
        <v>49</v>
      </c>
      <c r="I339" s="44"/>
      <c r="J339" s="44"/>
      <c r="K339" s="44"/>
      <c r="L339" s="44"/>
      <c r="M339" s="44"/>
      <c r="N339" s="44"/>
      <c r="O339" s="44"/>
      <c r="P339" s="44"/>
      <c r="Q339" s="44"/>
      <c r="R339" s="44"/>
      <c r="S339" s="44"/>
      <c r="T339" s="44"/>
      <c r="U339" s="44"/>
      <c r="V339" s="44"/>
      <c r="W339" s="44"/>
      <c r="X339" s="44"/>
      <c r="Y339" s="44"/>
      <c r="Z339" s="44"/>
    </row>
    <row r="340" ht="15.75" customHeight="1">
      <c r="A340" s="200" t="s">
        <v>469</v>
      </c>
      <c r="B340" s="204" t="s">
        <v>522</v>
      </c>
      <c r="C340" s="205" t="str">
        <f>CONCATENATE(Vuelos!$A340,Vuelos!$B340)</f>
        <v>FortLauderdaleKingston</v>
      </c>
      <c r="D340" s="201" t="s">
        <v>480</v>
      </c>
      <c r="E340" s="206" t="s">
        <v>730</v>
      </c>
      <c r="F340" s="202">
        <v>965.5</v>
      </c>
      <c r="G340" s="203">
        <v>109.3</v>
      </c>
      <c r="H340" s="192">
        <f>IF(Vuelos!$F340&lt;3000,Vuelos!$G340,Vuelos!$G340*2)</f>
        <v>109.3</v>
      </c>
      <c r="I340" s="44"/>
      <c r="J340" s="44"/>
      <c r="K340" s="44"/>
      <c r="L340" s="44"/>
      <c r="M340" s="44"/>
      <c r="N340" s="44"/>
      <c r="O340" s="44"/>
      <c r="P340" s="44"/>
      <c r="Q340" s="44"/>
      <c r="R340" s="44"/>
      <c r="S340" s="44"/>
      <c r="T340" s="44"/>
      <c r="U340" s="44"/>
      <c r="V340" s="44"/>
      <c r="W340" s="44"/>
      <c r="X340" s="44"/>
      <c r="Y340" s="44"/>
      <c r="Z340" s="44"/>
    </row>
    <row r="341" ht="15.75" customHeight="1">
      <c r="A341" s="188" t="s">
        <v>469</v>
      </c>
      <c r="B341" s="189" t="s">
        <v>638</v>
      </c>
      <c r="C341" s="190" t="str">
        <f>CONCATENATE(Vuelos!$A341,Vuelos!$B341)</f>
        <v>FortLauderdaleRaleigh,Durham</v>
      </c>
      <c r="D341" s="191" t="s">
        <v>480</v>
      </c>
      <c r="E341" s="189" t="s">
        <v>731</v>
      </c>
      <c r="F341" s="188">
        <v>1094.8</v>
      </c>
      <c r="G341" s="192">
        <v>137.7</v>
      </c>
      <c r="H341" s="192">
        <f>IF(Vuelos!$F341&lt;3000,Vuelos!$G341,Vuelos!$G341*2)</f>
        <v>137.7</v>
      </c>
      <c r="I341" s="44"/>
      <c r="J341" s="44"/>
      <c r="K341" s="44"/>
      <c r="L341" s="44"/>
      <c r="M341" s="44"/>
      <c r="N341" s="44"/>
      <c r="O341" s="44"/>
      <c r="P341" s="44"/>
      <c r="Q341" s="44"/>
      <c r="R341" s="44"/>
      <c r="S341" s="44"/>
      <c r="T341" s="44"/>
      <c r="U341" s="44"/>
      <c r="V341" s="44"/>
      <c r="W341" s="44"/>
      <c r="X341" s="44"/>
      <c r="Y341" s="44"/>
      <c r="Z341" s="44"/>
    </row>
    <row r="342" ht="15.75" customHeight="1">
      <c r="A342" s="200" t="s">
        <v>469</v>
      </c>
      <c r="B342" s="204" t="s">
        <v>422</v>
      </c>
      <c r="C342" s="205" t="str">
        <f>CONCATENATE(Vuelos!$A342,Vuelos!$B342)</f>
        <v>FortLauderdaleHouston</v>
      </c>
      <c r="D342" s="201" t="s">
        <v>480</v>
      </c>
      <c r="E342" s="206" t="s">
        <v>423</v>
      </c>
      <c r="F342" s="202">
        <v>1553.8</v>
      </c>
      <c r="G342" s="203">
        <v>136.1</v>
      </c>
      <c r="H342" s="192">
        <f>IF(Vuelos!$F342&lt;3000,Vuelos!$G342,Vuelos!$G342*2)</f>
        <v>136.1</v>
      </c>
      <c r="I342" s="44"/>
      <c r="J342" s="44"/>
      <c r="K342" s="44"/>
      <c r="L342" s="44"/>
      <c r="M342" s="44"/>
      <c r="N342" s="44"/>
      <c r="O342" s="44"/>
      <c r="P342" s="44"/>
      <c r="Q342" s="44"/>
      <c r="R342" s="44"/>
      <c r="S342" s="44"/>
      <c r="T342" s="44"/>
      <c r="U342" s="44"/>
      <c r="V342" s="44"/>
      <c r="W342" s="44"/>
      <c r="X342" s="44"/>
      <c r="Y342" s="44"/>
      <c r="Z342" s="44"/>
    </row>
    <row r="343" ht="15.75" customHeight="1">
      <c r="A343" s="200" t="s">
        <v>469</v>
      </c>
      <c r="B343" s="204" t="s">
        <v>409</v>
      </c>
      <c r="C343" s="205" t="str">
        <f>CONCATENATE(Vuelos!$A343,Vuelos!$B343)</f>
        <v>FortLauderdalePitsburgh</v>
      </c>
      <c r="D343" s="201" t="s">
        <v>480</v>
      </c>
      <c r="E343" s="206" t="s">
        <v>410</v>
      </c>
      <c r="F343" s="202">
        <v>1599.2</v>
      </c>
      <c r="G343" s="203">
        <v>145.3</v>
      </c>
      <c r="H343" s="192">
        <f>IF(Vuelos!$F343&lt;3000,Vuelos!$G343,Vuelos!$G343*2)</f>
        <v>145.3</v>
      </c>
      <c r="I343" s="44"/>
      <c r="J343" s="44"/>
      <c r="K343" s="44"/>
      <c r="L343" s="44"/>
      <c r="M343" s="44"/>
      <c r="N343" s="44"/>
      <c r="O343" s="44"/>
      <c r="P343" s="44"/>
      <c r="Q343" s="44"/>
      <c r="R343" s="44"/>
      <c r="S343" s="44"/>
      <c r="T343" s="44"/>
      <c r="U343" s="44"/>
      <c r="V343" s="44"/>
      <c r="W343" s="44"/>
      <c r="X343" s="44"/>
      <c r="Y343" s="44"/>
      <c r="Z343" s="44"/>
    </row>
    <row r="344" ht="15.75" customHeight="1">
      <c r="A344" s="200" t="s">
        <v>469</v>
      </c>
      <c r="B344" s="204" t="s">
        <v>345</v>
      </c>
      <c r="C344" s="205" t="str">
        <f>CONCATENATE(Vuelos!$A344,Vuelos!$B344)</f>
        <v>FortLauderdaleNewYork</v>
      </c>
      <c r="D344" s="201" t="s">
        <v>480</v>
      </c>
      <c r="E344" s="206" t="s">
        <v>494</v>
      </c>
      <c r="F344" s="202">
        <v>1719.9</v>
      </c>
      <c r="G344" s="203">
        <v>164.5</v>
      </c>
      <c r="H344" s="192">
        <f>IF(Vuelos!$F344&lt;3000,Vuelos!$G344,Vuelos!$G344*2)</f>
        <v>164.5</v>
      </c>
      <c r="I344" s="44"/>
      <c r="J344" s="44"/>
      <c r="K344" s="44"/>
      <c r="L344" s="44"/>
      <c r="M344" s="44"/>
      <c r="N344" s="44"/>
      <c r="O344" s="44"/>
      <c r="P344" s="44"/>
      <c r="Q344" s="44"/>
      <c r="R344" s="44"/>
      <c r="S344" s="44"/>
      <c r="T344" s="44"/>
      <c r="U344" s="44"/>
      <c r="V344" s="44"/>
      <c r="W344" s="44"/>
      <c r="X344" s="44"/>
      <c r="Y344" s="44"/>
      <c r="Z344" s="44"/>
    </row>
    <row r="345" ht="15.75" customHeight="1">
      <c r="A345" s="200" t="s">
        <v>469</v>
      </c>
      <c r="B345" s="204" t="s">
        <v>345</v>
      </c>
      <c r="C345" s="205" t="str">
        <f>CONCATENATE(Vuelos!$A345,Vuelos!$B345)</f>
        <v>FortLauderdaleNewYork</v>
      </c>
      <c r="D345" s="201" t="s">
        <v>480</v>
      </c>
      <c r="E345" s="206" t="s">
        <v>714</v>
      </c>
      <c r="F345" s="202">
        <v>1731.1</v>
      </c>
      <c r="G345" s="203">
        <v>163.6</v>
      </c>
      <c r="H345" s="192">
        <f>IF(Vuelos!$F345&lt;3000,Vuelos!$G345,Vuelos!$G345*2)</f>
        <v>163.6</v>
      </c>
      <c r="I345" s="44"/>
      <c r="J345" s="44"/>
      <c r="K345" s="44"/>
      <c r="L345" s="44"/>
      <c r="M345" s="44"/>
      <c r="N345" s="44"/>
      <c r="O345" s="44"/>
      <c r="P345" s="44"/>
      <c r="Q345" s="44"/>
      <c r="R345" s="44"/>
      <c r="S345" s="44"/>
      <c r="T345" s="44"/>
      <c r="U345" s="44"/>
      <c r="V345" s="44"/>
      <c r="W345" s="44"/>
      <c r="X345" s="44"/>
      <c r="Y345" s="44"/>
      <c r="Z345" s="44"/>
    </row>
    <row r="346" ht="15.75" customHeight="1">
      <c r="A346" s="200" t="s">
        <v>469</v>
      </c>
      <c r="B346" s="200" t="s">
        <v>73</v>
      </c>
      <c r="C346" s="201" t="str">
        <f>CONCATENATE(Vuelos!$A346,Vuelos!$B346)</f>
        <v>FortLauderdaleBogota</v>
      </c>
      <c r="D346" s="201" t="s">
        <v>480</v>
      </c>
      <c r="E346" s="202" t="s">
        <v>357</v>
      </c>
      <c r="F346" s="202">
        <v>2459.0</v>
      </c>
      <c r="G346" s="203">
        <v>178.9</v>
      </c>
      <c r="H346" s="192">
        <f>IF(Vuelos!$F346&lt;3000,Vuelos!$G346,Vuelos!$G346*2)</f>
        <v>178.9</v>
      </c>
      <c r="I346" s="44"/>
      <c r="J346" s="44"/>
      <c r="K346" s="44"/>
      <c r="L346" s="44"/>
      <c r="M346" s="44"/>
      <c r="N346" s="44"/>
      <c r="O346" s="44"/>
      <c r="P346" s="44"/>
      <c r="Q346" s="44"/>
      <c r="R346" s="44"/>
      <c r="S346" s="44"/>
      <c r="T346" s="44"/>
      <c r="U346" s="44"/>
      <c r="V346" s="44"/>
      <c r="W346" s="44"/>
      <c r="X346" s="44"/>
      <c r="Y346" s="44"/>
      <c r="Z346" s="44"/>
    </row>
    <row r="347" ht="15.75" customHeight="1">
      <c r="A347" s="200" t="s">
        <v>469</v>
      </c>
      <c r="B347" s="204" t="s">
        <v>364</v>
      </c>
      <c r="C347" s="205" t="str">
        <f>CONCATENATE(Vuelos!$A347,Vuelos!$B347)</f>
        <v>FortLauderdaleQuito</v>
      </c>
      <c r="D347" s="201" t="s">
        <v>480</v>
      </c>
      <c r="E347" s="206" t="s">
        <v>365</v>
      </c>
      <c r="F347" s="202">
        <v>2906.0</v>
      </c>
      <c r="G347" s="203">
        <v>188.7</v>
      </c>
      <c r="H347" s="192">
        <f>IF(Vuelos!$F347&lt;3000,Vuelos!$G347,Vuelos!$G347*2)</f>
        <v>188.7</v>
      </c>
      <c r="I347" s="44"/>
      <c r="J347" s="44"/>
      <c r="K347" s="44"/>
      <c r="L347" s="44"/>
      <c r="M347" s="44"/>
      <c r="N347" s="44"/>
      <c r="O347" s="44"/>
      <c r="P347" s="44"/>
      <c r="Q347" s="44"/>
      <c r="R347" s="44"/>
      <c r="S347" s="44"/>
      <c r="T347" s="44"/>
      <c r="U347" s="44"/>
      <c r="V347" s="44"/>
      <c r="W347" s="44"/>
      <c r="X347" s="44"/>
      <c r="Y347" s="44"/>
      <c r="Z347" s="44"/>
    </row>
    <row r="348" ht="15.75" customHeight="1">
      <c r="A348" s="200" t="s">
        <v>469</v>
      </c>
      <c r="B348" s="204" t="s">
        <v>426</v>
      </c>
      <c r="C348" s="205" t="str">
        <f>CONCATENATE(Vuelos!$A348,Vuelos!$B348)</f>
        <v>FortLauderdaleLasVegas</v>
      </c>
      <c r="D348" s="201" t="s">
        <v>480</v>
      </c>
      <c r="E348" s="206" t="s">
        <v>732</v>
      </c>
      <c r="F348" s="202">
        <v>3497.4</v>
      </c>
      <c r="G348" s="203">
        <v>262.6</v>
      </c>
      <c r="H348" s="192">
        <f>IF(Vuelos!$F348&lt;3000,Vuelos!$G348,Vuelos!$G348*2)</f>
        <v>525.2</v>
      </c>
      <c r="I348" s="44"/>
      <c r="J348" s="44"/>
      <c r="K348" s="44"/>
      <c r="L348" s="44"/>
      <c r="M348" s="44"/>
      <c r="N348" s="44"/>
      <c r="O348" s="44"/>
      <c r="P348" s="44"/>
      <c r="Q348" s="44"/>
      <c r="R348" s="44"/>
      <c r="S348" s="44"/>
      <c r="T348" s="44"/>
      <c r="U348" s="44"/>
      <c r="V348" s="44"/>
      <c r="W348" s="44"/>
      <c r="X348" s="44"/>
      <c r="Y348" s="44"/>
      <c r="Z348" s="44"/>
    </row>
    <row r="349" ht="15.75" customHeight="1">
      <c r="A349" s="188" t="s">
        <v>469</v>
      </c>
      <c r="B349" s="189" t="s">
        <v>442</v>
      </c>
      <c r="C349" s="190" t="str">
        <f>CONCATENATE(Vuelos!$A349,Vuelos!$B349)</f>
        <v>FortLauderdaleLosAngeles</v>
      </c>
      <c r="D349" s="191" t="s">
        <v>480</v>
      </c>
      <c r="E349" s="189" t="s">
        <v>443</v>
      </c>
      <c r="F349" s="188">
        <v>3769.6</v>
      </c>
      <c r="G349" s="192">
        <v>277.8</v>
      </c>
      <c r="H349" s="192">
        <f>IF(Vuelos!$F349&lt;3000,Vuelos!$G349,Vuelos!$G349*2)</f>
        <v>555.6</v>
      </c>
      <c r="I349" s="44"/>
      <c r="J349" s="44"/>
      <c r="K349" s="44"/>
      <c r="L349" s="44"/>
      <c r="M349" s="44"/>
      <c r="N349" s="44"/>
      <c r="O349" s="44"/>
      <c r="P349" s="44"/>
      <c r="Q349" s="44"/>
      <c r="R349" s="44"/>
      <c r="S349" s="44"/>
      <c r="T349" s="44"/>
      <c r="U349" s="44"/>
      <c r="V349" s="44"/>
      <c r="W349" s="44"/>
      <c r="X349" s="44"/>
      <c r="Y349" s="44"/>
      <c r="Z349" s="44"/>
    </row>
    <row r="350" ht="15.75" customHeight="1">
      <c r="A350" s="200" t="s">
        <v>469</v>
      </c>
      <c r="B350" s="204" t="s">
        <v>372</v>
      </c>
      <c r="C350" s="205" t="str">
        <f>CONCATENATE(Vuelos!$A350,Vuelos!$B350)</f>
        <v>FortLauderdaleSeattle</v>
      </c>
      <c r="D350" s="201" t="s">
        <v>480</v>
      </c>
      <c r="E350" s="206" t="s">
        <v>374</v>
      </c>
      <c r="F350" s="202">
        <v>4372.2</v>
      </c>
      <c r="G350" s="203">
        <v>280.4</v>
      </c>
      <c r="H350" s="192">
        <f>IF(Vuelos!$F350&lt;3000,Vuelos!$G350,Vuelos!$G350*2)</f>
        <v>560.8</v>
      </c>
      <c r="I350" s="44"/>
      <c r="J350" s="44"/>
      <c r="K350" s="44"/>
      <c r="L350" s="44"/>
      <c r="M350" s="44"/>
      <c r="N350" s="44"/>
      <c r="O350" s="44"/>
      <c r="P350" s="44"/>
      <c r="Q350" s="44"/>
      <c r="R350" s="44"/>
      <c r="S350" s="44"/>
      <c r="T350" s="44"/>
      <c r="U350" s="44"/>
      <c r="V350" s="44"/>
      <c r="W350" s="44"/>
      <c r="X350" s="44"/>
      <c r="Y350" s="44"/>
      <c r="Z350" s="44"/>
    </row>
    <row r="351" ht="15.75" customHeight="1">
      <c r="A351" s="200" t="s">
        <v>461</v>
      </c>
      <c r="B351" s="204" t="s">
        <v>681</v>
      </c>
      <c r="C351" s="205" t="str">
        <f>CONCATENATE(Vuelos!$A351,Vuelos!$B351)</f>
        <v>Fortaleza,BrasilTeresina</v>
      </c>
      <c r="D351" s="201" t="s">
        <v>619</v>
      </c>
      <c r="E351" s="206" t="s">
        <v>733</v>
      </c>
      <c r="F351" s="202">
        <v>496.9</v>
      </c>
      <c r="G351" s="203">
        <v>53.9</v>
      </c>
      <c r="H351" s="192">
        <f>IF(Vuelos!$F351&lt;3000,Vuelos!$G351,Vuelos!$G351*2)</f>
        <v>53.9</v>
      </c>
      <c r="I351" s="44"/>
      <c r="J351" s="44"/>
      <c r="K351" s="44"/>
      <c r="L351" s="44"/>
      <c r="M351" s="44"/>
      <c r="N351" s="44"/>
      <c r="O351" s="44"/>
      <c r="P351" s="44"/>
      <c r="Q351" s="44"/>
      <c r="R351" s="44"/>
      <c r="S351" s="44"/>
      <c r="T351" s="44"/>
      <c r="U351" s="44"/>
      <c r="V351" s="44"/>
      <c r="W351" s="44"/>
      <c r="X351" s="44"/>
      <c r="Y351" s="44"/>
      <c r="Z351" s="44"/>
    </row>
    <row r="352" ht="15.75" customHeight="1">
      <c r="A352" s="200" t="s">
        <v>461</v>
      </c>
      <c r="B352" s="204" t="s">
        <v>366</v>
      </c>
      <c r="C352" s="205" t="str">
        <f>CONCATENATE(Vuelos!$A352,Vuelos!$B352)</f>
        <v>Fortaleza,BrasilSaoPaulo</v>
      </c>
      <c r="D352" s="201" t="s">
        <v>619</v>
      </c>
      <c r="E352" s="206" t="s">
        <v>367</v>
      </c>
      <c r="F352" s="202">
        <v>2336.5</v>
      </c>
      <c r="G352" s="203">
        <v>185.7</v>
      </c>
      <c r="H352" s="192">
        <f>IF(Vuelos!$F352&lt;3000,Vuelos!$G352,Vuelos!$G352*2)</f>
        <v>185.7</v>
      </c>
      <c r="I352" s="44"/>
      <c r="J352" s="44"/>
      <c r="K352" s="44"/>
      <c r="L352" s="44"/>
      <c r="M352" s="44"/>
      <c r="N352" s="44"/>
      <c r="O352" s="44"/>
      <c r="P352" s="44"/>
      <c r="Q352" s="44"/>
      <c r="R352" s="44"/>
      <c r="S352" s="44"/>
      <c r="T352" s="44"/>
      <c r="U352" s="44"/>
      <c r="V352" s="44"/>
      <c r="W352" s="44"/>
      <c r="X352" s="44"/>
      <c r="Y352" s="44"/>
      <c r="Z352" s="44"/>
    </row>
    <row r="353" ht="15.75" customHeight="1">
      <c r="A353" s="200" t="s">
        <v>269</v>
      </c>
      <c r="B353" s="200" t="s">
        <v>547</v>
      </c>
      <c r="C353" s="201" t="str">
        <f>CONCATENATE(Vuelos!$A353,Vuelos!$B353)</f>
        <v>FrankfurtLuxembourg</v>
      </c>
      <c r="D353" s="201" t="s">
        <v>271</v>
      </c>
      <c r="E353" s="206" t="s">
        <v>734</v>
      </c>
      <c r="F353" s="202">
        <v>173.6</v>
      </c>
      <c r="G353" s="203">
        <v>45.8</v>
      </c>
      <c r="H353" s="192">
        <f>IF(Vuelos!$F353&lt;3000,Vuelos!$G353,Vuelos!$G353*2)</f>
        <v>45.8</v>
      </c>
      <c r="I353" s="44"/>
      <c r="J353" s="44"/>
      <c r="K353" s="44"/>
      <c r="L353" s="44"/>
      <c r="M353" s="44"/>
      <c r="N353" s="44"/>
      <c r="O353" s="44"/>
      <c r="P353" s="44"/>
      <c r="Q353" s="44"/>
      <c r="R353" s="44"/>
      <c r="S353" s="44"/>
      <c r="T353" s="44"/>
      <c r="U353" s="44"/>
      <c r="V353" s="44"/>
      <c r="W353" s="44"/>
      <c r="X353" s="44"/>
      <c r="Y353" s="44"/>
      <c r="Z353" s="44"/>
    </row>
    <row r="354" ht="15.75" customHeight="1">
      <c r="A354" s="200" t="s">
        <v>269</v>
      </c>
      <c r="B354" s="200" t="s">
        <v>275</v>
      </c>
      <c r="C354" s="201" t="str">
        <f>CONCATENATE(Vuelos!$A354,Vuelos!$B354)</f>
        <v>FrankfurtDusseldorf</v>
      </c>
      <c r="D354" s="201" t="s">
        <v>722</v>
      </c>
      <c r="E354" s="202" t="s">
        <v>721</v>
      </c>
      <c r="F354" s="202">
        <v>188.0</v>
      </c>
      <c r="G354" s="203">
        <v>38.3</v>
      </c>
      <c r="H354" s="192">
        <f>IF(Vuelos!$F354&lt;3000,Vuelos!$G354,Vuelos!$G354*2)</f>
        <v>38.3</v>
      </c>
      <c r="I354" s="44"/>
      <c r="J354" s="44"/>
      <c r="K354" s="44"/>
      <c r="L354" s="44"/>
      <c r="M354" s="44"/>
      <c r="N354" s="44"/>
      <c r="O354" s="44"/>
      <c r="P354" s="44"/>
      <c r="Q354" s="44"/>
      <c r="R354" s="44"/>
      <c r="S354" s="44"/>
      <c r="T354" s="44"/>
      <c r="U354" s="44"/>
      <c r="V354" s="44"/>
      <c r="W354" s="44"/>
      <c r="X354" s="44"/>
      <c r="Y354" s="44"/>
      <c r="Z354" s="44"/>
    </row>
    <row r="355" ht="15.75" customHeight="1">
      <c r="A355" s="188" t="s">
        <v>269</v>
      </c>
      <c r="B355" s="189" t="s">
        <v>298</v>
      </c>
      <c r="C355" s="190" t="str">
        <f>CONCATENATE(Vuelos!$A355,Vuelos!$B355)</f>
        <v>FrankfurtMunich</v>
      </c>
      <c r="D355" s="191" t="s">
        <v>271</v>
      </c>
      <c r="E355" s="189" t="s">
        <v>299</v>
      </c>
      <c r="F355" s="188">
        <v>300.8</v>
      </c>
      <c r="G355" s="192">
        <v>54.5</v>
      </c>
      <c r="H355" s="192">
        <f>IF(Vuelos!$F355&lt;3000,Vuelos!$G355,Vuelos!$G355*2)</f>
        <v>54.5</v>
      </c>
      <c r="I355" s="44"/>
      <c r="J355" s="44"/>
      <c r="K355" s="44"/>
      <c r="L355" s="44"/>
      <c r="M355" s="44"/>
      <c r="N355" s="44"/>
      <c r="O355" s="44"/>
      <c r="P355" s="44"/>
      <c r="Q355" s="44"/>
      <c r="R355" s="44"/>
      <c r="S355" s="44"/>
      <c r="T355" s="44"/>
      <c r="U355" s="44"/>
      <c r="V355" s="44"/>
      <c r="W355" s="44"/>
      <c r="X355" s="44"/>
      <c r="Y355" s="44"/>
      <c r="Z355" s="44"/>
    </row>
    <row r="356" ht="15.75" customHeight="1">
      <c r="A356" s="200" t="s">
        <v>269</v>
      </c>
      <c r="B356" s="204" t="s">
        <v>582</v>
      </c>
      <c r="C356" s="205" t="str">
        <f>CONCATENATE(Vuelos!$A356,Vuelos!$B356)</f>
        <v>FrankfurtMilan</v>
      </c>
      <c r="D356" s="201" t="s">
        <v>271</v>
      </c>
      <c r="E356" s="206" t="s">
        <v>735</v>
      </c>
      <c r="F356" s="202">
        <v>512.3</v>
      </c>
      <c r="G356" s="203">
        <v>82.5</v>
      </c>
      <c r="H356" s="192">
        <f>IF(Vuelos!$F356&lt;3000,Vuelos!$G356,Vuelos!$G356*2)</f>
        <v>82.5</v>
      </c>
      <c r="I356" s="44"/>
      <c r="J356" s="44"/>
      <c r="K356" s="44"/>
      <c r="L356" s="44"/>
      <c r="M356" s="44"/>
      <c r="N356" s="44"/>
      <c r="O356" s="44"/>
      <c r="P356" s="44"/>
      <c r="Q356" s="44"/>
      <c r="R356" s="44"/>
      <c r="S356" s="44"/>
      <c r="T356" s="44"/>
      <c r="U356" s="44"/>
      <c r="V356" s="44"/>
      <c r="W356" s="44"/>
      <c r="X356" s="44"/>
      <c r="Y356" s="44"/>
      <c r="Z356" s="44"/>
    </row>
    <row r="357" ht="15.75" customHeight="1">
      <c r="A357" s="200" t="s">
        <v>269</v>
      </c>
      <c r="B357" s="204" t="s">
        <v>653</v>
      </c>
      <c r="C357" s="205" t="str">
        <f>CONCATENATE(Vuelos!$A357,Vuelos!$B357)</f>
        <v>FrankfurtViena</v>
      </c>
      <c r="D357" s="201" t="s">
        <v>271</v>
      </c>
      <c r="E357" s="206" t="s">
        <v>654</v>
      </c>
      <c r="F357" s="202">
        <v>623.6</v>
      </c>
      <c r="G357" s="203">
        <v>78.7</v>
      </c>
      <c r="H357" s="192">
        <f>IF(Vuelos!$F357&lt;3000,Vuelos!$G357,Vuelos!$G357*2)</f>
        <v>78.7</v>
      </c>
      <c r="I357" s="44"/>
      <c r="J357" s="44"/>
      <c r="K357" s="44"/>
      <c r="L357" s="44"/>
      <c r="M357" s="44"/>
      <c r="N357" s="44"/>
      <c r="O357" s="44"/>
      <c r="P357" s="44"/>
      <c r="Q357" s="44"/>
      <c r="R357" s="44"/>
      <c r="S357" s="44"/>
      <c r="T357" s="44"/>
      <c r="U357" s="44"/>
      <c r="V357" s="44"/>
      <c r="W357" s="44"/>
      <c r="X357" s="44"/>
      <c r="Y357" s="44"/>
      <c r="Z357" s="44"/>
    </row>
    <row r="358" ht="15.75" customHeight="1">
      <c r="A358" s="200" t="s">
        <v>269</v>
      </c>
      <c r="B358" s="204" t="s">
        <v>281</v>
      </c>
      <c r="C358" s="205" t="str">
        <f>CONCATENATE(Vuelos!$A358,Vuelos!$B358)</f>
        <v>FrankfurtLondres</v>
      </c>
      <c r="D358" s="201" t="s">
        <v>271</v>
      </c>
      <c r="E358" s="206" t="s">
        <v>284</v>
      </c>
      <c r="F358" s="202">
        <v>655.2</v>
      </c>
      <c r="G358" s="203">
        <v>84.5</v>
      </c>
      <c r="H358" s="192">
        <f>IF(Vuelos!$F358&lt;3000,Vuelos!$G358,Vuelos!$G358*2)</f>
        <v>84.5</v>
      </c>
      <c r="I358" s="44"/>
      <c r="J358" s="44"/>
      <c r="K358" s="44"/>
      <c r="L358" s="44"/>
      <c r="M358" s="44"/>
      <c r="N358" s="44"/>
      <c r="O358" s="44"/>
      <c r="P358" s="44"/>
      <c r="Q358" s="44"/>
      <c r="R358" s="44"/>
      <c r="S358" s="44"/>
      <c r="T358" s="44"/>
      <c r="U358" s="44"/>
      <c r="V358" s="44"/>
      <c r="W358" s="44"/>
      <c r="X358" s="44"/>
      <c r="Y358" s="44"/>
      <c r="Z358" s="44"/>
    </row>
    <row r="359" ht="15.75" customHeight="1">
      <c r="A359" s="200" t="s">
        <v>269</v>
      </c>
      <c r="B359" s="204" t="s">
        <v>560</v>
      </c>
      <c r="C359" s="205" t="str">
        <f>CONCATENATE(Vuelos!$A359,Vuelos!$B359)</f>
        <v>FrankfurtManchester</v>
      </c>
      <c r="D359" s="201" t="s">
        <v>271</v>
      </c>
      <c r="E359" s="206" t="s">
        <v>736</v>
      </c>
      <c r="F359" s="202">
        <v>833.5</v>
      </c>
      <c r="G359" s="203">
        <v>94.9</v>
      </c>
      <c r="H359" s="192">
        <f>IF(Vuelos!$F359&lt;3000,Vuelos!$G359,Vuelos!$G359*2)</f>
        <v>94.9</v>
      </c>
      <c r="I359" s="44"/>
      <c r="J359" s="44"/>
      <c r="K359" s="44"/>
      <c r="L359" s="44"/>
      <c r="M359" s="44"/>
      <c r="N359" s="44"/>
      <c r="O359" s="44"/>
      <c r="P359" s="44"/>
      <c r="Q359" s="44"/>
      <c r="R359" s="44"/>
      <c r="S359" s="44"/>
      <c r="T359" s="44"/>
      <c r="U359" s="44"/>
      <c r="V359" s="44"/>
      <c r="W359" s="44"/>
      <c r="X359" s="44"/>
      <c r="Y359" s="44"/>
      <c r="Z359" s="44"/>
    </row>
    <row r="360" ht="15.75" customHeight="1">
      <c r="A360" s="200" t="s">
        <v>269</v>
      </c>
      <c r="B360" s="204" t="s">
        <v>304</v>
      </c>
      <c r="C360" s="205" t="str">
        <f>CONCATENATE(Vuelos!$A360,Vuelos!$B360)</f>
        <v>FrankfurtGothenburg</v>
      </c>
      <c r="D360" s="201" t="s">
        <v>271</v>
      </c>
      <c r="E360" s="206" t="s">
        <v>305</v>
      </c>
      <c r="F360" s="202">
        <v>884.5</v>
      </c>
      <c r="G360" s="203">
        <v>104.2</v>
      </c>
      <c r="H360" s="192">
        <f>IF(Vuelos!$F360&lt;3000,Vuelos!$G360,Vuelos!$G360*2)</f>
        <v>104.2</v>
      </c>
      <c r="I360" s="44"/>
      <c r="J360" s="44"/>
      <c r="K360" s="44"/>
      <c r="L360" s="44"/>
      <c r="M360" s="44"/>
      <c r="N360" s="44"/>
      <c r="O360" s="44"/>
      <c r="P360" s="44"/>
      <c r="Q360" s="44"/>
      <c r="R360" s="44"/>
      <c r="S360" s="44"/>
      <c r="T360" s="44"/>
      <c r="U360" s="44"/>
      <c r="V360" s="44"/>
      <c r="W360" s="44"/>
      <c r="X360" s="44"/>
      <c r="Y360" s="44"/>
      <c r="Z360" s="44"/>
    </row>
    <row r="361" ht="15.75" customHeight="1">
      <c r="A361" s="200" t="s">
        <v>269</v>
      </c>
      <c r="B361" s="204" t="s">
        <v>316</v>
      </c>
      <c r="C361" s="205" t="str">
        <f>CONCATENATE(Vuelos!$A361,Vuelos!$B361)</f>
        <v>FrankfurtWarsaw</v>
      </c>
      <c r="D361" s="201" t="s">
        <v>271</v>
      </c>
      <c r="E361" s="206" t="s">
        <v>317</v>
      </c>
      <c r="F361" s="202">
        <v>901.0</v>
      </c>
      <c r="G361" s="203">
        <v>112.7</v>
      </c>
      <c r="H361" s="192">
        <f>IF(Vuelos!$F361&lt;3000,Vuelos!$G361,Vuelos!$G361*2)</f>
        <v>112.7</v>
      </c>
      <c r="I361" s="44"/>
      <c r="J361" s="44"/>
      <c r="K361" s="44"/>
      <c r="L361" s="44"/>
      <c r="M361" s="44"/>
      <c r="N361" s="44"/>
      <c r="O361" s="44"/>
      <c r="P361" s="44"/>
      <c r="Q361" s="44"/>
      <c r="R361" s="44"/>
      <c r="S361" s="44"/>
      <c r="T361" s="44"/>
      <c r="U361" s="44"/>
      <c r="V361" s="44"/>
      <c r="W361" s="44"/>
      <c r="X361" s="44"/>
      <c r="Y361" s="44"/>
      <c r="Z361" s="44"/>
    </row>
    <row r="362" ht="15.75" customHeight="1">
      <c r="A362" s="200" t="s">
        <v>269</v>
      </c>
      <c r="B362" s="204" t="s">
        <v>247</v>
      </c>
      <c r="C362" s="205" t="str">
        <f>CONCATENATE(Vuelos!$A362,Vuelos!$B362)</f>
        <v>FrankfurtMadrid</v>
      </c>
      <c r="D362" s="201" t="s">
        <v>271</v>
      </c>
      <c r="E362" s="206" t="s">
        <v>249</v>
      </c>
      <c r="F362" s="202">
        <v>1419.8</v>
      </c>
      <c r="G362" s="203">
        <v>145.5</v>
      </c>
      <c r="H362" s="192">
        <f>IF(Vuelos!$F362&lt;3000,Vuelos!$G362,Vuelos!$G362*2)</f>
        <v>145.5</v>
      </c>
      <c r="I362" s="44"/>
      <c r="J362" s="44"/>
      <c r="K362" s="44"/>
      <c r="L362" s="44"/>
      <c r="M362" s="44"/>
      <c r="N362" s="44"/>
      <c r="O362" s="44"/>
      <c r="P362" s="44"/>
      <c r="Q362" s="44"/>
      <c r="R362" s="44"/>
      <c r="S362" s="44"/>
      <c r="T362" s="44"/>
      <c r="U362" s="44"/>
      <c r="V362" s="44"/>
      <c r="W362" s="44"/>
      <c r="X362" s="44"/>
      <c r="Y362" s="44"/>
      <c r="Z362" s="44"/>
    </row>
    <row r="363" ht="15.75" customHeight="1">
      <c r="A363" s="200" t="s">
        <v>269</v>
      </c>
      <c r="B363" s="204" t="s">
        <v>429</v>
      </c>
      <c r="C363" s="205" t="str">
        <f>CONCATENATE(Vuelos!$A363,Vuelos!$B363)</f>
        <v>FrankfurtToronto</v>
      </c>
      <c r="D363" s="201" t="s">
        <v>271</v>
      </c>
      <c r="E363" s="206" t="s">
        <v>430</v>
      </c>
      <c r="F363" s="202">
        <v>6360.7</v>
      </c>
      <c r="G363" s="203">
        <v>365.2</v>
      </c>
      <c r="H363" s="192">
        <f>IF(Vuelos!$F363&lt;3000,Vuelos!$G363,Vuelos!$G363*2)</f>
        <v>730.4</v>
      </c>
      <c r="I363" s="44"/>
      <c r="J363" s="44"/>
      <c r="K363" s="44"/>
      <c r="L363" s="44"/>
      <c r="M363" s="44"/>
      <c r="N363" s="44"/>
      <c r="O363" s="44"/>
      <c r="P363" s="44"/>
      <c r="Q363" s="44"/>
      <c r="R363" s="44"/>
      <c r="S363" s="44"/>
      <c r="T363" s="44"/>
      <c r="U363" s="44"/>
      <c r="V363" s="44"/>
      <c r="W363" s="44"/>
      <c r="X363" s="44"/>
      <c r="Y363" s="44"/>
      <c r="Z363" s="44"/>
    </row>
    <row r="364" ht="15.75" customHeight="1">
      <c r="A364" s="200" t="s">
        <v>269</v>
      </c>
      <c r="B364" s="200" t="s">
        <v>73</v>
      </c>
      <c r="C364" s="201" t="str">
        <f>CONCATENATE(Vuelos!$A364,Vuelos!$B364)</f>
        <v>FrankfurtBogota</v>
      </c>
      <c r="D364" s="201" t="s">
        <v>271</v>
      </c>
      <c r="E364" s="202" t="s">
        <v>357</v>
      </c>
      <c r="F364" s="202">
        <v>9080.0</v>
      </c>
      <c r="G364" s="203">
        <v>471.3</v>
      </c>
      <c r="H364" s="192">
        <f>IF(Vuelos!$F364&lt;3000,Vuelos!$G364,Vuelos!$G364*2)</f>
        <v>942.6</v>
      </c>
      <c r="I364" s="44"/>
      <c r="J364" s="44"/>
      <c r="K364" s="44"/>
      <c r="L364" s="44"/>
      <c r="M364" s="44"/>
      <c r="N364" s="44"/>
      <c r="O364" s="44"/>
      <c r="P364" s="44"/>
      <c r="Q364" s="44"/>
      <c r="R364" s="44"/>
      <c r="S364" s="44"/>
      <c r="T364" s="44"/>
      <c r="U364" s="44"/>
      <c r="V364" s="44"/>
      <c r="W364" s="44"/>
      <c r="X364" s="44"/>
      <c r="Y364" s="44"/>
      <c r="Z364" s="44"/>
    </row>
    <row r="365" ht="15.75" customHeight="1">
      <c r="A365" s="200" t="s">
        <v>269</v>
      </c>
      <c r="B365" s="204" t="s">
        <v>354</v>
      </c>
      <c r="C365" s="205" t="str">
        <f>CONCATENATE(Vuelos!$A365,Vuelos!$B365)</f>
        <v>FrankfurtPanama</v>
      </c>
      <c r="D365" s="201" t="s">
        <v>271</v>
      </c>
      <c r="E365" s="206" t="s">
        <v>355</v>
      </c>
      <c r="F365" s="202">
        <v>9094.5</v>
      </c>
      <c r="G365" s="203">
        <v>554.0</v>
      </c>
      <c r="H365" s="192">
        <f>IF(Vuelos!$F365&lt;3000,Vuelos!$G365,Vuelos!$G365*2)</f>
        <v>1108</v>
      </c>
      <c r="I365" s="44"/>
      <c r="J365" s="44"/>
      <c r="K365" s="44"/>
      <c r="L365" s="44"/>
      <c r="M365" s="44"/>
      <c r="N365" s="44"/>
      <c r="O365" s="44"/>
      <c r="P365" s="44"/>
      <c r="Q365" s="44"/>
      <c r="R365" s="44"/>
      <c r="S365" s="44"/>
      <c r="T365" s="44"/>
      <c r="U365" s="44"/>
      <c r="V365" s="44"/>
      <c r="W365" s="44"/>
      <c r="X365" s="44"/>
      <c r="Y365" s="44"/>
      <c r="Z365" s="44"/>
    </row>
    <row r="366" ht="15.75" customHeight="1">
      <c r="A366" s="200" t="s">
        <v>269</v>
      </c>
      <c r="B366" s="204" t="s">
        <v>361</v>
      </c>
      <c r="C366" s="205" t="str">
        <f>CONCATENATE(Vuelos!$A366,Vuelos!$B366)</f>
        <v>FrankfurtHongKong</v>
      </c>
      <c r="D366" s="201" t="s">
        <v>271</v>
      </c>
      <c r="E366" s="206" t="s">
        <v>362</v>
      </c>
      <c r="F366" s="202">
        <v>9171.1</v>
      </c>
      <c r="G366" s="203">
        <v>412.3</v>
      </c>
      <c r="H366" s="192">
        <f>IF(Vuelos!$F366&lt;3000,Vuelos!$G366,Vuelos!$G366*2)</f>
        <v>824.6</v>
      </c>
      <c r="I366" s="44"/>
      <c r="J366" s="44"/>
      <c r="K366" s="44"/>
      <c r="L366" s="44"/>
      <c r="M366" s="44"/>
      <c r="N366" s="44"/>
      <c r="O366" s="44"/>
      <c r="P366" s="44"/>
      <c r="Q366" s="44"/>
      <c r="R366" s="44"/>
      <c r="S366" s="44"/>
      <c r="T366" s="44"/>
      <c r="U366" s="44"/>
      <c r="V366" s="44"/>
      <c r="W366" s="44"/>
      <c r="X366" s="44"/>
      <c r="Y366" s="44"/>
      <c r="Z366" s="44"/>
    </row>
    <row r="367" ht="15.75" customHeight="1">
      <c r="A367" s="188" t="s">
        <v>269</v>
      </c>
      <c r="B367" s="189" t="s">
        <v>369</v>
      </c>
      <c r="C367" s="190" t="str">
        <f>CONCATENATE(Vuelos!$A367,Vuelos!$B367)</f>
        <v>FrankfurtSingapore</v>
      </c>
      <c r="D367" s="191" t="s">
        <v>271</v>
      </c>
      <c r="E367" s="189" t="s">
        <v>370</v>
      </c>
      <c r="F367" s="188">
        <v>10284.6</v>
      </c>
      <c r="G367" s="192">
        <v>474.0</v>
      </c>
      <c r="H367" s="192">
        <f>IF(Vuelos!$F367&lt;3000,Vuelos!$G367,Vuelos!$G367*2)</f>
        <v>948</v>
      </c>
      <c r="I367" s="44"/>
      <c r="J367" s="44"/>
      <c r="K367" s="44"/>
      <c r="L367" s="44"/>
      <c r="M367" s="44"/>
      <c r="N367" s="44"/>
      <c r="O367" s="44"/>
      <c r="P367" s="44"/>
      <c r="Q367" s="44"/>
      <c r="R367" s="44"/>
      <c r="S367" s="44"/>
      <c r="T367" s="44"/>
      <c r="U367" s="44"/>
      <c r="V367" s="44"/>
      <c r="W367" s="44"/>
      <c r="X367" s="44"/>
      <c r="Y367" s="44"/>
      <c r="Z367" s="44"/>
    </row>
    <row r="368" ht="15.75" customHeight="1">
      <c r="A368" s="200" t="s">
        <v>473</v>
      </c>
      <c r="B368" s="204" t="s">
        <v>281</v>
      </c>
      <c r="C368" s="205" t="str">
        <f>CONCATENATE(Vuelos!$A368,Vuelos!$B368)</f>
        <v>GenevaLondres</v>
      </c>
      <c r="D368" s="201" t="s">
        <v>652</v>
      </c>
      <c r="E368" s="206" t="s">
        <v>284</v>
      </c>
      <c r="F368" s="202">
        <v>755.6</v>
      </c>
      <c r="G368" s="203">
        <v>100.4</v>
      </c>
      <c r="H368" s="192">
        <f>IF(Vuelos!$F368&lt;3000,Vuelos!$G368,Vuelos!$G368*2)</f>
        <v>100.4</v>
      </c>
      <c r="I368" s="44"/>
      <c r="J368" s="44"/>
      <c r="K368" s="44"/>
      <c r="L368" s="44"/>
      <c r="M368" s="44"/>
      <c r="N368" s="44"/>
      <c r="O368" s="44"/>
      <c r="P368" s="44"/>
      <c r="Q368" s="44"/>
      <c r="R368" s="44"/>
      <c r="S368" s="44"/>
      <c r="T368" s="44"/>
      <c r="U368" s="44"/>
      <c r="V368" s="44"/>
      <c r="W368" s="44"/>
      <c r="X368" s="44"/>
      <c r="Y368" s="44"/>
      <c r="Z368" s="44"/>
    </row>
    <row r="369" ht="15.75" customHeight="1">
      <c r="A369" s="200" t="s">
        <v>473</v>
      </c>
      <c r="B369" s="204" t="s">
        <v>247</v>
      </c>
      <c r="C369" s="205" t="str">
        <f>CONCATENATE(Vuelos!$A369,Vuelos!$B369)</f>
        <v>GenevaMadrid</v>
      </c>
      <c r="D369" s="201" t="s">
        <v>652</v>
      </c>
      <c r="E369" s="206" t="s">
        <v>249</v>
      </c>
      <c r="F369" s="202">
        <v>1009.9</v>
      </c>
      <c r="G369" s="203">
        <v>116.1</v>
      </c>
      <c r="H369" s="192">
        <f>IF(Vuelos!$F369&lt;3000,Vuelos!$G369,Vuelos!$G369*2)</f>
        <v>116.1</v>
      </c>
      <c r="I369" s="44"/>
      <c r="J369" s="44"/>
      <c r="K369" s="44"/>
      <c r="L369" s="44"/>
      <c r="M369" s="44"/>
      <c r="N369" s="44"/>
      <c r="O369" s="44"/>
      <c r="P369" s="44"/>
      <c r="Q369" s="44"/>
      <c r="R369" s="44"/>
      <c r="S369" s="44"/>
      <c r="T369" s="44"/>
      <c r="U369" s="44"/>
      <c r="V369" s="44"/>
      <c r="W369" s="44"/>
      <c r="X369" s="44"/>
      <c r="Y369" s="44"/>
      <c r="Z369" s="44"/>
    </row>
    <row r="370" ht="15.75" customHeight="1">
      <c r="A370" s="200" t="s">
        <v>479</v>
      </c>
      <c r="B370" s="204" t="s">
        <v>354</v>
      </c>
      <c r="C370" s="205" t="str">
        <f>CONCATENATE(Vuelos!$A370,Vuelos!$B370)</f>
        <v>GeorgetownPanama</v>
      </c>
      <c r="D370" s="201" t="s">
        <v>737</v>
      </c>
      <c r="E370" s="206" t="s">
        <v>355</v>
      </c>
      <c r="F370" s="202">
        <v>2347.4</v>
      </c>
      <c r="G370" s="203">
        <v>218.2</v>
      </c>
      <c r="H370" s="192">
        <f>IF(Vuelos!$F370&lt;3000,Vuelos!$G370,Vuelos!$G370*2)</f>
        <v>218.2</v>
      </c>
      <c r="I370" s="44"/>
      <c r="J370" s="44"/>
      <c r="K370" s="44"/>
      <c r="L370" s="44"/>
      <c r="M370" s="44"/>
      <c r="N370" s="44"/>
      <c r="O370" s="44"/>
      <c r="P370" s="44"/>
      <c r="Q370" s="44"/>
      <c r="R370" s="44"/>
      <c r="S370" s="44"/>
      <c r="T370" s="44"/>
      <c r="U370" s="44"/>
      <c r="V370" s="44"/>
      <c r="W370" s="44"/>
      <c r="X370" s="44"/>
      <c r="Y370" s="44"/>
      <c r="Z370" s="44"/>
    </row>
    <row r="371" ht="15.75" customHeight="1">
      <c r="A371" s="200" t="s">
        <v>488</v>
      </c>
      <c r="B371" s="204" t="s">
        <v>247</v>
      </c>
      <c r="C371" s="205" t="str">
        <f>CONCATENATE(Vuelos!$A371,Vuelos!$B371)</f>
        <v>GranCanariaMadrid</v>
      </c>
      <c r="D371" s="201" t="s">
        <v>738</v>
      </c>
      <c r="E371" s="206" t="s">
        <v>249</v>
      </c>
      <c r="F371" s="202">
        <v>1765.1</v>
      </c>
      <c r="G371" s="203">
        <v>166.4</v>
      </c>
      <c r="H371" s="192">
        <f>IF(Vuelos!$F371&lt;3000,Vuelos!$G371,Vuelos!$G371*2)</f>
        <v>166.4</v>
      </c>
      <c r="I371" s="44"/>
      <c r="J371" s="44"/>
      <c r="K371" s="44"/>
      <c r="L371" s="44"/>
      <c r="M371" s="44"/>
      <c r="N371" s="44"/>
      <c r="O371" s="44"/>
      <c r="P371" s="44"/>
      <c r="Q371" s="44"/>
      <c r="R371" s="44"/>
      <c r="S371" s="44"/>
      <c r="T371" s="44"/>
      <c r="U371" s="44"/>
      <c r="V371" s="44"/>
      <c r="W371" s="44"/>
      <c r="X371" s="44"/>
      <c r="Y371" s="44"/>
      <c r="Z371" s="44"/>
    </row>
    <row r="372" ht="15.75" customHeight="1">
      <c r="A372" s="200" t="s">
        <v>489</v>
      </c>
      <c r="B372" s="204" t="s">
        <v>525</v>
      </c>
      <c r="C372" s="205" t="str">
        <f>CONCATENATE(Vuelos!$A372,Vuelos!$B372)</f>
        <v>GrandCaymanLaHabana</v>
      </c>
      <c r="D372" s="201" t="s">
        <v>739</v>
      </c>
      <c r="E372" s="206" t="s">
        <v>687</v>
      </c>
      <c r="F372" s="202">
        <v>423.6</v>
      </c>
      <c r="G372" s="203">
        <v>60.2</v>
      </c>
      <c r="H372" s="192">
        <f>IF(Vuelos!$F372&lt;3000,Vuelos!$G372,Vuelos!$G372*2)</f>
        <v>60.2</v>
      </c>
      <c r="I372" s="44"/>
      <c r="J372" s="44"/>
      <c r="K372" s="44"/>
      <c r="L372" s="44"/>
      <c r="M372" s="44"/>
      <c r="N372" s="44"/>
      <c r="O372" s="44"/>
      <c r="P372" s="44"/>
      <c r="Q372" s="44"/>
      <c r="R372" s="44"/>
      <c r="S372" s="44"/>
      <c r="T372" s="44"/>
      <c r="U372" s="44"/>
      <c r="V372" s="44"/>
      <c r="W372" s="44"/>
      <c r="X372" s="44"/>
      <c r="Y372" s="44"/>
      <c r="Z372" s="44"/>
    </row>
    <row r="373" ht="15.75" customHeight="1">
      <c r="A373" s="200" t="s">
        <v>493</v>
      </c>
      <c r="B373" s="204" t="s">
        <v>252</v>
      </c>
      <c r="C373" s="205" t="str">
        <f>CONCATENATE(Vuelos!$A373,Vuelos!$B373)</f>
        <v>GuadalajaraMexico</v>
      </c>
      <c r="D373" s="201" t="s">
        <v>740</v>
      </c>
      <c r="E373" s="206" t="s">
        <v>254</v>
      </c>
      <c r="F373" s="202">
        <v>459.6</v>
      </c>
      <c r="G373" s="203">
        <v>65.8</v>
      </c>
      <c r="H373" s="192">
        <f>IF(Vuelos!$F373&lt;3000,Vuelos!$G373,Vuelos!$G373*2)</f>
        <v>65.8</v>
      </c>
      <c r="I373" s="44"/>
      <c r="J373" s="44"/>
      <c r="K373" s="44"/>
      <c r="L373" s="44"/>
      <c r="M373" s="44"/>
      <c r="N373" s="44"/>
      <c r="O373" s="44"/>
      <c r="P373" s="44"/>
      <c r="Q373" s="44"/>
      <c r="R373" s="44"/>
      <c r="S373" s="44"/>
      <c r="T373" s="44"/>
      <c r="U373" s="44"/>
      <c r="V373" s="44"/>
      <c r="W373" s="44"/>
      <c r="X373" s="44"/>
      <c r="Y373" s="44"/>
      <c r="Z373" s="44"/>
    </row>
    <row r="374" ht="15.75" customHeight="1">
      <c r="A374" s="200" t="s">
        <v>493</v>
      </c>
      <c r="B374" s="204" t="s">
        <v>651</v>
      </c>
      <c r="C374" s="205" t="str">
        <f>CONCATENATE(Vuelos!$A374,Vuelos!$B374)</f>
        <v>GuadalajaraSanJoseCabo</v>
      </c>
      <c r="D374" s="201" t="s">
        <v>740</v>
      </c>
      <c r="E374" s="206" t="s">
        <v>741</v>
      </c>
      <c r="F374" s="202">
        <v>723.7</v>
      </c>
      <c r="G374" s="203">
        <v>91.8</v>
      </c>
      <c r="H374" s="192">
        <f>IF(Vuelos!$F374&lt;3000,Vuelos!$G374,Vuelos!$G374*2)</f>
        <v>91.8</v>
      </c>
      <c r="I374" s="44"/>
      <c r="J374" s="44"/>
      <c r="K374" s="44"/>
      <c r="L374" s="44"/>
      <c r="M374" s="44"/>
      <c r="N374" s="44"/>
      <c r="O374" s="44"/>
      <c r="P374" s="44"/>
      <c r="Q374" s="44"/>
      <c r="R374" s="44"/>
      <c r="S374" s="44"/>
      <c r="T374" s="44"/>
      <c r="U374" s="44"/>
      <c r="V374" s="44"/>
      <c r="W374" s="44"/>
      <c r="X374" s="44"/>
      <c r="Y374" s="44"/>
      <c r="Z374" s="44"/>
    </row>
    <row r="375" ht="15.75" customHeight="1">
      <c r="A375" s="200" t="s">
        <v>493</v>
      </c>
      <c r="B375" s="204" t="s">
        <v>422</v>
      </c>
      <c r="C375" s="205" t="str">
        <f>CONCATENATE(Vuelos!$A375,Vuelos!$B375)</f>
        <v>GuadalajaraHouston</v>
      </c>
      <c r="D375" s="201" t="s">
        <v>740</v>
      </c>
      <c r="E375" s="206" t="s">
        <v>423</v>
      </c>
      <c r="F375" s="202">
        <v>1319.4</v>
      </c>
      <c r="G375" s="203">
        <v>159.6</v>
      </c>
      <c r="H375" s="192">
        <f>IF(Vuelos!$F375&lt;3000,Vuelos!$G375,Vuelos!$G375*2)</f>
        <v>159.6</v>
      </c>
      <c r="I375" s="44"/>
      <c r="J375" s="44"/>
      <c r="K375" s="44"/>
      <c r="L375" s="44"/>
      <c r="M375" s="44"/>
      <c r="N375" s="44"/>
      <c r="O375" s="44"/>
      <c r="P375" s="44"/>
      <c r="Q375" s="44"/>
      <c r="R375" s="44"/>
      <c r="S375" s="44"/>
      <c r="T375" s="44"/>
      <c r="U375" s="44"/>
      <c r="V375" s="44"/>
      <c r="W375" s="44"/>
      <c r="X375" s="44"/>
      <c r="Y375" s="44"/>
      <c r="Z375" s="44"/>
    </row>
    <row r="376" ht="15.75" customHeight="1">
      <c r="A376" s="200" t="s">
        <v>493</v>
      </c>
      <c r="B376" s="204" t="s">
        <v>682</v>
      </c>
      <c r="C376" s="205" t="str">
        <f>CONCATENATE(Vuelos!$A376,Vuelos!$B376)</f>
        <v>GuadalajaraTijuana</v>
      </c>
      <c r="D376" s="201" t="s">
        <v>740</v>
      </c>
      <c r="E376" s="206" t="s">
        <v>742</v>
      </c>
      <c r="F376" s="202">
        <v>1900.8</v>
      </c>
      <c r="G376" s="203">
        <v>178.6</v>
      </c>
      <c r="H376" s="192">
        <f>IF(Vuelos!$F376&lt;3000,Vuelos!$G376,Vuelos!$G376*2)</f>
        <v>178.6</v>
      </c>
      <c r="I376" s="44"/>
      <c r="J376" s="44"/>
      <c r="K376" s="44"/>
      <c r="L376" s="44"/>
      <c r="M376" s="44"/>
      <c r="N376" s="44"/>
      <c r="O376" s="44"/>
      <c r="P376" s="44"/>
      <c r="Q376" s="44"/>
      <c r="R376" s="44"/>
      <c r="S376" s="44"/>
      <c r="T376" s="44"/>
      <c r="U376" s="44"/>
      <c r="V376" s="44"/>
      <c r="W376" s="44"/>
      <c r="X376" s="44"/>
      <c r="Y376" s="44"/>
      <c r="Z376" s="44"/>
    </row>
    <row r="377" ht="15.75" customHeight="1">
      <c r="A377" s="200" t="s">
        <v>495</v>
      </c>
      <c r="B377" s="204" t="s">
        <v>328</v>
      </c>
      <c r="C377" s="205" t="str">
        <f>CONCATENATE(Vuelos!$A377,Vuelos!$B377)</f>
        <v>GuangzhouBeijing</v>
      </c>
      <c r="D377" s="201" t="s">
        <v>743</v>
      </c>
      <c r="E377" s="206" t="s">
        <v>508</v>
      </c>
      <c r="F377" s="202">
        <v>1876.0</v>
      </c>
      <c r="G377" s="203">
        <v>131.6</v>
      </c>
      <c r="H377" s="192">
        <f>IF(Vuelos!$F377&lt;3000,Vuelos!$G377,Vuelos!$G377*2)</f>
        <v>131.6</v>
      </c>
      <c r="I377" s="44"/>
      <c r="J377" s="44"/>
      <c r="K377" s="44"/>
      <c r="L377" s="44"/>
      <c r="M377" s="44"/>
      <c r="N377" s="44"/>
      <c r="O377" s="44"/>
      <c r="P377" s="44"/>
      <c r="Q377" s="44"/>
      <c r="R377" s="44"/>
      <c r="S377" s="44"/>
      <c r="T377" s="44"/>
      <c r="U377" s="44"/>
      <c r="V377" s="44"/>
      <c r="W377" s="44"/>
      <c r="X377" s="44"/>
      <c r="Y377" s="44"/>
      <c r="Z377" s="44"/>
    </row>
    <row r="378" ht="15.75" customHeight="1">
      <c r="A378" s="200" t="s">
        <v>495</v>
      </c>
      <c r="B378" s="204" t="s">
        <v>387</v>
      </c>
      <c r="C378" s="205" t="str">
        <f>CONCATENATE(Vuelos!$A378,Vuelos!$B378)</f>
        <v>GuangzhouBusan</v>
      </c>
      <c r="D378" s="201" t="s">
        <v>743</v>
      </c>
      <c r="E378" s="206" t="s">
        <v>744</v>
      </c>
      <c r="F378" s="202">
        <v>1999.3</v>
      </c>
      <c r="G378" s="203">
        <v>180.6</v>
      </c>
      <c r="H378" s="192">
        <f>IF(Vuelos!$F378&lt;3000,Vuelos!$G378,Vuelos!$G378*2)</f>
        <v>180.6</v>
      </c>
      <c r="I378" s="44"/>
      <c r="J378" s="44"/>
      <c r="K378" s="44"/>
      <c r="L378" s="44"/>
      <c r="M378" s="44"/>
      <c r="N378" s="44"/>
      <c r="O378" s="44"/>
      <c r="P378" s="44"/>
      <c r="Q378" s="44"/>
      <c r="R378" s="44"/>
      <c r="S378" s="44"/>
      <c r="T378" s="44"/>
      <c r="U378" s="44"/>
      <c r="V378" s="44"/>
      <c r="W378" s="44"/>
      <c r="X378" s="44"/>
      <c r="Y378" s="44"/>
      <c r="Z378" s="44"/>
    </row>
    <row r="379" ht="15.75" customHeight="1">
      <c r="A379" s="200" t="s">
        <v>495</v>
      </c>
      <c r="B379" s="204" t="s">
        <v>666</v>
      </c>
      <c r="C379" s="205" t="str">
        <f>CONCATENATE(Vuelos!$A379,Vuelos!$B379)</f>
        <v>GuangzhouSeoul</v>
      </c>
      <c r="D379" s="201" t="s">
        <v>743</v>
      </c>
      <c r="E379" s="206" t="s">
        <v>745</v>
      </c>
      <c r="F379" s="202">
        <v>2003.4</v>
      </c>
      <c r="G379" s="203">
        <v>158.8</v>
      </c>
      <c r="H379" s="192">
        <f>IF(Vuelos!$F379&lt;3000,Vuelos!$G379,Vuelos!$G379*2)</f>
        <v>158.8</v>
      </c>
      <c r="I379" s="44"/>
      <c r="J379" s="44"/>
      <c r="K379" s="44"/>
      <c r="L379" s="44"/>
      <c r="M379" s="44"/>
      <c r="N379" s="44"/>
      <c r="O379" s="44"/>
      <c r="P379" s="44"/>
      <c r="Q379" s="44"/>
      <c r="R379" s="44"/>
      <c r="S379" s="44"/>
      <c r="T379" s="44"/>
      <c r="U379" s="44"/>
      <c r="V379" s="44"/>
      <c r="W379" s="44"/>
      <c r="X379" s="44"/>
      <c r="Y379" s="44"/>
      <c r="Z379" s="44"/>
    </row>
    <row r="380" ht="15.75" customHeight="1">
      <c r="A380" s="200" t="s">
        <v>495</v>
      </c>
      <c r="B380" s="204" t="s">
        <v>452</v>
      </c>
      <c r="C380" s="205" t="str">
        <f>CONCATENATE(Vuelos!$A380,Vuelos!$B380)</f>
        <v>GuangzhouTokyo</v>
      </c>
      <c r="D380" s="201" t="s">
        <v>743</v>
      </c>
      <c r="E380" s="206" t="s">
        <v>746</v>
      </c>
      <c r="F380" s="202">
        <v>2887.2</v>
      </c>
      <c r="G380" s="203">
        <v>218.5</v>
      </c>
      <c r="H380" s="192">
        <f>IF(Vuelos!$F380&lt;3000,Vuelos!$G380,Vuelos!$G380*2)</f>
        <v>218.5</v>
      </c>
      <c r="I380" s="44"/>
      <c r="J380" s="44"/>
      <c r="K380" s="44"/>
      <c r="L380" s="44"/>
      <c r="M380" s="44"/>
      <c r="N380" s="44"/>
      <c r="O380" s="44"/>
      <c r="P380" s="44"/>
      <c r="Q380" s="44"/>
      <c r="R380" s="44"/>
      <c r="S380" s="44"/>
      <c r="T380" s="44"/>
      <c r="U380" s="44"/>
      <c r="V380" s="44"/>
      <c r="W380" s="44"/>
      <c r="X380" s="44"/>
      <c r="Y380" s="44"/>
      <c r="Z380" s="44"/>
    </row>
    <row r="381" ht="15.75" customHeight="1">
      <c r="A381" s="200" t="s">
        <v>495</v>
      </c>
      <c r="B381" s="204" t="s">
        <v>289</v>
      </c>
      <c r="C381" s="205" t="str">
        <f>CONCATENATE(Vuelos!$A381,Vuelos!$B381)</f>
        <v>GuangzhouParis</v>
      </c>
      <c r="D381" s="201" t="s">
        <v>743</v>
      </c>
      <c r="E381" s="206" t="s">
        <v>290</v>
      </c>
      <c r="F381" s="202">
        <v>9473.3</v>
      </c>
      <c r="G381" s="203">
        <v>410.8</v>
      </c>
      <c r="H381" s="192">
        <f>IF(Vuelos!$F381&lt;3000,Vuelos!$G381,Vuelos!$G381*2)</f>
        <v>821.6</v>
      </c>
      <c r="I381" s="44"/>
      <c r="J381" s="44"/>
      <c r="K381" s="44"/>
      <c r="L381" s="44"/>
      <c r="M381" s="44"/>
      <c r="N381" s="44"/>
      <c r="O381" s="44"/>
      <c r="P381" s="44"/>
      <c r="Q381" s="44"/>
      <c r="R381" s="44"/>
      <c r="S381" s="44"/>
      <c r="T381" s="44"/>
      <c r="U381" s="44"/>
      <c r="V381" s="44"/>
      <c r="W381" s="44"/>
      <c r="X381" s="44"/>
      <c r="Y381" s="44"/>
      <c r="Z381" s="44"/>
    </row>
    <row r="382" ht="15.75" customHeight="1">
      <c r="A382" s="200" t="s">
        <v>495</v>
      </c>
      <c r="B382" s="204" t="s">
        <v>442</v>
      </c>
      <c r="C382" s="205" t="str">
        <f>CONCATENATE(Vuelos!$A382,Vuelos!$B382)</f>
        <v>GuangzhouLosAngeles</v>
      </c>
      <c r="D382" s="201" t="s">
        <v>743</v>
      </c>
      <c r="E382" s="206" t="s">
        <v>443</v>
      </c>
      <c r="F382" s="202">
        <v>11637.9</v>
      </c>
      <c r="G382" s="203">
        <v>501.0</v>
      </c>
      <c r="H382" s="192">
        <f>IF(Vuelos!$F382&lt;3000,Vuelos!$G382,Vuelos!$G382*2)</f>
        <v>1002</v>
      </c>
      <c r="I382" s="44"/>
      <c r="J382" s="44"/>
      <c r="K382" s="44"/>
      <c r="L382" s="44"/>
      <c r="M382" s="44"/>
      <c r="N382" s="44"/>
      <c r="O382" s="44"/>
      <c r="P382" s="44"/>
      <c r="Q382" s="44"/>
      <c r="R382" s="44"/>
      <c r="S382" s="44"/>
      <c r="T382" s="44"/>
      <c r="U382" s="44"/>
      <c r="V382" s="44"/>
      <c r="W382" s="44"/>
      <c r="X382" s="44"/>
      <c r="Y382" s="44"/>
      <c r="Z382" s="44"/>
    </row>
    <row r="383" ht="15.75" customHeight="1">
      <c r="A383" s="200" t="s">
        <v>495</v>
      </c>
      <c r="B383" s="204" t="s">
        <v>345</v>
      </c>
      <c r="C383" s="205" t="str">
        <f>CONCATENATE(Vuelos!$A383,Vuelos!$B383)</f>
        <v>GuangzhouNewYork</v>
      </c>
      <c r="D383" s="201" t="s">
        <v>743</v>
      </c>
      <c r="E383" s="206" t="s">
        <v>494</v>
      </c>
      <c r="F383" s="202">
        <v>12877.8</v>
      </c>
      <c r="G383" s="203">
        <v>500.1</v>
      </c>
      <c r="H383" s="192">
        <f>IF(Vuelos!$F383&lt;3000,Vuelos!$G383,Vuelos!$G383*2)</f>
        <v>1000.2</v>
      </c>
      <c r="I383" s="44"/>
      <c r="J383" s="44"/>
      <c r="K383" s="44"/>
      <c r="L383" s="44"/>
      <c r="M383" s="44"/>
      <c r="N383" s="44"/>
      <c r="O383" s="44"/>
      <c r="P383" s="44"/>
      <c r="Q383" s="44"/>
      <c r="R383" s="44"/>
      <c r="S383" s="44"/>
      <c r="T383" s="44"/>
      <c r="U383" s="44"/>
      <c r="V383" s="44"/>
      <c r="W383" s="44"/>
      <c r="X383" s="44"/>
      <c r="Y383" s="44"/>
      <c r="Z383" s="44"/>
    </row>
    <row r="384" ht="15.75" customHeight="1">
      <c r="A384" s="200" t="s">
        <v>496</v>
      </c>
      <c r="B384" s="204" t="s">
        <v>556</v>
      </c>
      <c r="C384" s="205" t="str">
        <f>CONCATENATE(Vuelos!$A384,Vuelos!$B384)</f>
        <v>GuatemalaManagua</v>
      </c>
      <c r="D384" s="201" t="s">
        <v>747</v>
      </c>
      <c r="E384" s="206" t="s">
        <v>748</v>
      </c>
      <c r="F384" s="202">
        <v>544.0</v>
      </c>
      <c r="G384" s="203">
        <v>86.1</v>
      </c>
      <c r="H384" s="192">
        <f>IF(Vuelos!$F384&lt;3000,Vuelos!$G384,Vuelos!$G384*2)</f>
        <v>86.1</v>
      </c>
      <c r="I384" s="44"/>
      <c r="J384" s="44"/>
      <c r="K384" s="44"/>
      <c r="L384" s="44"/>
      <c r="M384" s="44"/>
      <c r="N384" s="44"/>
      <c r="O384" s="44"/>
      <c r="P384" s="44"/>
      <c r="Q384" s="44"/>
      <c r="R384" s="44"/>
      <c r="S384" s="44"/>
      <c r="T384" s="44"/>
      <c r="U384" s="44"/>
      <c r="V384" s="44"/>
      <c r="W384" s="44"/>
      <c r="X384" s="44"/>
      <c r="Y384" s="44"/>
      <c r="Z384" s="44"/>
    </row>
    <row r="385" ht="15.75" customHeight="1">
      <c r="A385" s="200" t="s">
        <v>496</v>
      </c>
      <c r="B385" s="204" t="s">
        <v>490</v>
      </c>
      <c r="C385" s="205" t="str">
        <f>CONCATENATE(Vuelos!$A385,Vuelos!$B385)</f>
        <v>GuatemalaMiami</v>
      </c>
      <c r="D385" s="201" t="s">
        <v>747</v>
      </c>
      <c r="E385" s="206" t="s">
        <v>492</v>
      </c>
      <c r="F385" s="202">
        <v>1636.9</v>
      </c>
      <c r="G385" s="203">
        <v>148.1</v>
      </c>
      <c r="H385" s="192">
        <f>IF(Vuelos!$F385&lt;3000,Vuelos!$G385,Vuelos!$G385*2)</f>
        <v>148.1</v>
      </c>
      <c r="I385" s="44"/>
      <c r="J385" s="44"/>
      <c r="K385" s="44"/>
      <c r="L385" s="44"/>
      <c r="M385" s="44"/>
      <c r="N385" s="44"/>
      <c r="O385" s="44"/>
      <c r="P385" s="44"/>
      <c r="Q385" s="44"/>
      <c r="R385" s="44"/>
      <c r="S385" s="44"/>
      <c r="T385" s="44"/>
      <c r="U385" s="44"/>
      <c r="V385" s="44"/>
      <c r="W385" s="44"/>
      <c r="X385" s="44"/>
      <c r="Y385" s="44"/>
      <c r="Z385" s="44"/>
    </row>
    <row r="386" ht="15.75" customHeight="1">
      <c r="A386" s="200" t="s">
        <v>497</v>
      </c>
      <c r="B386" s="204" t="s">
        <v>364</v>
      </c>
      <c r="C386" s="205" t="str">
        <f>CONCATENATE(Vuelos!$A386,Vuelos!$B386)</f>
        <v>GuayaquilQuito</v>
      </c>
      <c r="D386" s="201" t="s">
        <v>588</v>
      </c>
      <c r="E386" s="206" t="s">
        <v>365</v>
      </c>
      <c r="F386" s="202">
        <v>271.7</v>
      </c>
      <c r="G386" s="203">
        <v>50.6</v>
      </c>
      <c r="H386" s="192">
        <f>IF(Vuelos!$F386&lt;3000,Vuelos!$G386,Vuelos!$G386*2)</f>
        <v>50.6</v>
      </c>
      <c r="I386" s="44"/>
      <c r="J386" s="44"/>
      <c r="K386" s="44"/>
      <c r="L386" s="44"/>
      <c r="M386" s="44"/>
      <c r="N386" s="44"/>
      <c r="O386" s="44"/>
      <c r="P386" s="44"/>
      <c r="Q386" s="44"/>
      <c r="R386" s="44"/>
      <c r="S386" s="44"/>
      <c r="T386" s="44"/>
      <c r="U386" s="44"/>
      <c r="V386" s="44"/>
      <c r="W386" s="44"/>
      <c r="X386" s="44"/>
      <c r="Y386" s="44"/>
      <c r="Z386" s="44"/>
    </row>
    <row r="387" ht="15.75" customHeight="1">
      <c r="A387" s="188" t="s">
        <v>497</v>
      </c>
      <c r="B387" s="188" t="s">
        <v>73</v>
      </c>
      <c r="C387" s="191" t="str">
        <f>CONCATENATE(Vuelos!$A387,Vuelos!$B387)</f>
        <v>GuayaquilBogota</v>
      </c>
      <c r="D387" s="191" t="s">
        <v>588</v>
      </c>
      <c r="E387" s="188" t="s">
        <v>357</v>
      </c>
      <c r="F387" s="188">
        <v>991.1</v>
      </c>
      <c r="G387" s="192">
        <v>114.0</v>
      </c>
      <c r="H387" s="192">
        <f>IF(Vuelos!$F387&lt;3000,Vuelos!$G387,Vuelos!$G387*2)</f>
        <v>114</v>
      </c>
      <c r="I387" s="44"/>
      <c r="J387" s="44"/>
      <c r="K387" s="44"/>
      <c r="L387" s="44"/>
      <c r="M387" s="44"/>
      <c r="N387" s="44"/>
      <c r="O387" s="44"/>
      <c r="P387" s="44"/>
      <c r="Q387" s="44"/>
      <c r="R387" s="44"/>
      <c r="S387" s="44"/>
      <c r="T387" s="44"/>
      <c r="U387" s="44"/>
      <c r="V387" s="44"/>
      <c r="W387" s="44"/>
      <c r="X387" s="44"/>
      <c r="Y387" s="44"/>
      <c r="Z387" s="44"/>
    </row>
    <row r="388" ht="15.75" customHeight="1">
      <c r="A388" s="200" t="s">
        <v>497</v>
      </c>
      <c r="B388" s="204" t="s">
        <v>533</v>
      </c>
      <c r="C388" s="205" t="str">
        <f>CONCATENATE(Vuelos!$A388,Vuelos!$B388)</f>
        <v>GuayaquilLima</v>
      </c>
      <c r="D388" s="201" t="s">
        <v>588</v>
      </c>
      <c r="E388" s="206" t="s">
        <v>601</v>
      </c>
      <c r="F388" s="202">
        <v>1132.9</v>
      </c>
      <c r="G388" s="203">
        <v>99.26</v>
      </c>
      <c r="H388" s="192">
        <f>IF(Vuelos!$F388&lt;3000,Vuelos!$G388,Vuelos!$G388*2)</f>
        <v>99.26</v>
      </c>
      <c r="I388" s="44"/>
      <c r="J388" s="44"/>
      <c r="K388" s="44"/>
      <c r="L388" s="44"/>
      <c r="M388" s="44"/>
      <c r="N388" s="44"/>
      <c r="O388" s="44"/>
      <c r="P388" s="44"/>
      <c r="Q388" s="44"/>
      <c r="R388" s="44"/>
      <c r="S388" s="44"/>
      <c r="T388" s="44"/>
      <c r="U388" s="44"/>
      <c r="V388" s="44"/>
      <c r="W388" s="44"/>
      <c r="X388" s="44"/>
      <c r="Y388" s="44"/>
      <c r="Z388" s="44"/>
    </row>
    <row r="389" ht="15.75" customHeight="1">
      <c r="A389" s="188" t="s">
        <v>497</v>
      </c>
      <c r="B389" s="189" t="s">
        <v>345</v>
      </c>
      <c r="C389" s="190" t="str">
        <f>CONCATENATE(Vuelos!$A389,Vuelos!$B389)</f>
        <v>GuayaquilNewYork</v>
      </c>
      <c r="D389" s="191" t="s">
        <v>588</v>
      </c>
      <c r="E389" s="189" t="s">
        <v>494</v>
      </c>
      <c r="F389" s="188">
        <v>4779.6</v>
      </c>
      <c r="G389" s="192">
        <v>267.0</v>
      </c>
      <c r="H389" s="192">
        <f>IF(Vuelos!$F389&lt;3000,Vuelos!$G389,Vuelos!$G389*2)</f>
        <v>534</v>
      </c>
      <c r="I389" s="44"/>
      <c r="J389" s="44"/>
      <c r="K389" s="44"/>
      <c r="L389" s="44"/>
      <c r="M389" s="44"/>
      <c r="N389" s="44"/>
      <c r="O389" s="44"/>
      <c r="P389" s="44"/>
      <c r="Q389" s="44"/>
      <c r="R389" s="44"/>
      <c r="S389" s="44"/>
      <c r="T389" s="44"/>
      <c r="U389" s="44"/>
      <c r="V389" s="44"/>
      <c r="W389" s="44"/>
      <c r="X389" s="44"/>
      <c r="Y389" s="44"/>
      <c r="Z389" s="44"/>
    </row>
    <row r="390" ht="15.75" customHeight="1">
      <c r="A390" s="200" t="s">
        <v>497</v>
      </c>
      <c r="B390" s="200" t="s">
        <v>73</v>
      </c>
      <c r="C390" s="201" t="str">
        <f>CONCATENATE(Vuelos!$A390,Vuelos!$B390)</f>
        <v>GuayaquilBogota</v>
      </c>
      <c r="D390" s="201" t="s">
        <v>290</v>
      </c>
      <c r="E390" s="202" t="s">
        <v>357</v>
      </c>
      <c r="F390" s="202">
        <v>8637.0</v>
      </c>
      <c r="G390" s="203">
        <v>114.0</v>
      </c>
      <c r="H390" s="192">
        <f>IF(Vuelos!$F390&lt;3000,Vuelos!$G390,Vuelos!$G390*2)</f>
        <v>228</v>
      </c>
      <c r="I390" s="44"/>
      <c r="J390" s="44"/>
      <c r="K390" s="44"/>
      <c r="L390" s="44"/>
      <c r="M390" s="44"/>
      <c r="N390" s="44"/>
      <c r="O390" s="44"/>
      <c r="P390" s="44"/>
      <c r="Q390" s="44"/>
      <c r="R390" s="44"/>
      <c r="S390" s="44"/>
      <c r="T390" s="44"/>
      <c r="U390" s="44"/>
      <c r="V390" s="44"/>
      <c r="W390" s="44"/>
      <c r="X390" s="44"/>
      <c r="Y390" s="44"/>
      <c r="Z390" s="44"/>
    </row>
    <row r="391" ht="15.75" customHeight="1">
      <c r="A391" s="200" t="s">
        <v>286</v>
      </c>
      <c r="B391" s="204" t="s">
        <v>247</v>
      </c>
      <c r="C391" s="205" t="str">
        <f>CONCATENATE(Vuelos!$A391,Vuelos!$B391)</f>
        <v>HamburgoMadrid</v>
      </c>
      <c r="D391" s="201" t="s">
        <v>287</v>
      </c>
      <c r="E391" s="206" t="s">
        <v>249</v>
      </c>
      <c r="F391" s="202">
        <v>1780.4</v>
      </c>
      <c r="G391" s="203">
        <v>162.6</v>
      </c>
      <c r="H391" s="192">
        <f>IF(Vuelos!$F391&lt;3000,Vuelos!$G391,Vuelos!$G391*2)</f>
        <v>162.6</v>
      </c>
      <c r="I391" s="44"/>
      <c r="J391" s="44"/>
      <c r="K391" s="44"/>
      <c r="L391" s="44"/>
      <c r="M391" s="44"/>
      <c r="N391" s="44"/>
      <c r="O391" s="44"/>
      <c r="P391" s="44"/>
      <c r="Q391" s="44"/>
      <c r="R391" s="44"/>
      <c r="S391" s="44"/>
      <c r="T391" s="44"/>
      <c r="U391" s="44"/>
      <c r="V391" s="44"/>
      <c r="W391" s="44"/>
      <c r="X391" s="44"/>
      <c r="Y391" s="44"/>
      <c r="Z391" s="44"/>
    </row>
    <row r="392" ht="15.75" customHeight="1">
      <c r="A392" s="200" t="s">
        <v>500</v>
      </c>
      <c r="B392" s="204" t="s">
        <v>328</v>
      </c>
      <c r="C392" s="205" t="str">
        <f>CONCATENATE(Vuelos!$A392,Vuelos!$B392)</f>
        <v>HangzhouBeijing</v>
      </c>
      <c r="D392" s="201" t="s">
        <v>749</v>
      </c>
      <c r="E392" s="206" t="s">
        <v>508</v>
      </c>
      <c r="F392" s="202">
        <v>1147.5</v>
      </c>
      <c r="G392" s="203">
        <v>96.4</v>
      </c>
      <c r="H392" s="192">
        <f>IF(Vuelos!$F392&lt;3000,Vuelos!$G392,Vuelos!$G392*2)</f>
        <v>96.4</v>
      </c>
      <c r="I392" s="44"/>
      <c r="J392" s="44"/>
      <c r="K392" s="44"/>
      <c r="L392" s="44"/>
      <c r="M392" s="44"/>
      <c r="N392" s="44"/>
      <c r="O392" s="44"/>
      <c r="P392" s="44"/>
      <c r="Q392" s="44"/>
      <c r="R392" s="44"/>
      <c r="S392" s="44"/>
      <c r="T392" s="44"/>
      <c r="U392" s="44"/>
      <c r="V392" s="44"/>
      <c r="W392" s="44"/>
      <c r="X392" s="44"/>
      <c r="Y392" s="44"/>
      <c r="Z392" s="44"/>
    </row>
    <row r="393" ht="15.75" customHeight="1">
      <c r="A393" s="200" t="s">
        <v>501</v>
      </c>
      <c r="B393" s="204" t="s">
        <v>697</v>
      </c>
      <c r="C393" s="205" t="str">
        <f>CONCATENATE(Vuelos!$A393,Vuelos!$B393)</f>
        <v>HanoiYangon</v>
      </c>
      <c r="D393" s="201" t="s">
        <v>750</v>
      </c>
      <c r="E393" s="206" t="s">
        <v>717</v>
      </c>
      <c r="F393" s="202">
        <v>1124.2</v>
      </c>
      <c r="G393" s="203">
        <v>97.3</v>
      </c>
      <c r="H393" s="192">
        <f>IF(Vuelos!$F393&lt;3000,Vuelos!$G393,Vuelos!$G393*2)</f>
        <v>97.3</v>
      </c>
      <c r="I393" s="44"/>
      <c r="J393" s="44"/>
      <c r="K393" s="44"/>
      <c r="L393" s="44"/>
      <c r="M393" s="44"/>
      <c r="N393" s="44"/>
      <c r="O393" s="44"/>
      <c r="P393" s="44"/>
      <c r="Q393" s="44"/>
      <c r="R393" s="44"/>
      <c r="S393" s="44"/>
      <c r="T393" s="44"/>
      <c r="U393" s="44"/>
      <c r="V393" s="44"/>
      <c r="W393" s="44"/>
      <c r="X393" s="44"/>
      <c r="Y393" s="44"/>
      <c r="Z393" s="44"/>
    </row>
    <row r="394" ht="15.75" customHeight="1">
      <c r="A394" s="188" t="s">
        <v>502</v>
      </c>
      <c r="B394" s="189" t="s">
        <v>469</v>
      </c>
      <c r="C394" s="190" t="str">
        <f>CONCATENATE(Vuelos!$A394,Vuelos!$B394)</f>
        <v>HartfordFortLauderdale</v>
      </c>
      <c r="D394" s="191" t="s">
        <v>751</v>
      </c>
      <c r="E394" s="189" t="s">
        <v>480</v>
      </c>
      <c r="F394" s="188">
        <v>1888.4</v>
      </c>
      <c r="G394" s="192">
        <v>162.9</v>
      </c>
      <c r="H394" s="192">
        <f>IF(Vuelos!$F394&lt;3000,Vuelos!$G394,Vuelos!$G394*2)</f>
        <v>162.9</v>
      </c>
      <c r="I394" s="44"/>
      <c r="J394" s="44"/>
      <c r="K394" s="44"/>
      <c r="L394" s="44"/>
      <c r="M394" s="44"/>
      <c r="N394" s="44"/>
      <c r="O394" s="44"/>
      <c r="P394" s="44"/>
      <c r="Q394" s="44"/>
      <c r="R394" s="44"/>
      <c r="S394" s="44"/>
      <c r="T394" s="44"/>
      <c r="U394" s="44"/>
      <c r="V394" s="44"/>
      <c r="W394" s="44"/>
      <c r="X394" s="44"/>
      <c r="Y394" s="44"/>
      <c r="Z394" s="44"/>
    </row>
    <row r="395" ht="15.75" customHeight="1">
      <c r="A395" s="188" t="s">
        <v>505</v>
      </c>
      <c r="B395" s="189" t="s">
        <v>247</v>
      </c>
      <c r="C395" s="190" t="str">
        <f>CONCATENATE(Vuelos!$A395,Vuelos!$B395)</f>
        <v>HelsinkiMadrid</v>
      </c>
      <c r="D395" s="191" t="s">
        <v>657</v>
      </c>
      <c r="E395" s="189" t="s">
        <v>249</v>
      </c>
      <c r="F395" s="188">
        <v>2950.2</v>
      </c>
      <c r="G395" s="192">
        <v>229.7</v>
      </c>
      <c r="H395" s="192">
        <f>IF(Vuelos!$F395&lt;3000,Vuelos!$G395,Vuelos!$G395*2)</f>
        <v>229.7</v>
      </c>
      <c r="I395" s="44"/>
      <c r="J395" s="44"/>
      <c r="K395" s="44"/>
      <c r="L395" s="44"/>
      <c r="M395" s="44"/>
      <c r="N395" s="44"/>
      <c r="O395" s="44"/>
      <c r="P395" s="44"/>
      <c r="Q395" s="44"/>
      <c r="R395" s="44"/>
      <c r="S395" s="44"/>
      <c r="T395" s="44"/>
      <c r="U395" s="44"/>
      <c r="V395" s="44"/>
      <c r="W395" s="44"/>
      <c r="X395" s="44"/>
      <c r="Y395" s="44"/>
      <c r="Z395" s="44"/>
    </row>
    <row r="396" ht="15.75" customHeight="1">
      <c r="A396" s="200" t="s">
        <v>361</v>
      </c>
      <c r="B396" s="204" t="s">
        <v>359</v>
      </c>
      <c r="C396" s="205" t="str">
        <f>CONCATENATE(Vuelos!$A396,Vuelos!$B396)</f>
        <v>HongKongShanghai</v>
      </c>
      <c r="D396" s="201" t="s">
        <v>362</v>
      </c>
      <c r="E396" s="206" t="s">
        <v>360</v>
      </c>
      <c r="F396" s="202">
        <v>1253.9</v>
      </c>
      <c r="G396" s="203">
        <v>117.6</v>
      </c>
      <c r="H396" s="192">
        <f>IF(Vuelos!$F396&lt;3000,Vuelos!$G396,Vuelos!$G396*2)</f>
        <v>117.6</v>
      </c>
      <c r="I396" s="44"/>
      <c r="J396" s="44"/>
      <c r="K396" s="44"/>
      <c r="L396" s="44"/>
      <c r="M396" s="44"/>
      <c r="N396" s="44"/>
      <c r="O396" s="44"/>
      <c r="P396" s="44"/>
      <c r="Q396" s="44"/>
      <c r="R396" s="44"/>
      <c r="S396" s="44"/>
      <c r="T396" s="44"/>
      <c r="U396" s="44"/>
      <c r="V396" s="44"/>
      <c r="W396" s="44"/>
      <c r="X396" s="44"/>
      <c r="Y396" s="44"/>
      <c r="Z396" s="44"/>
    </row>
    <row r="397" ht="15.75" customHeight="1">
      <c r="A397" s="200" t="s">
        <v>361</v>
      </c>
      <c r="B397" s="204" t="s">
        <v>452</v>
      </c>
      <c r="C397" s="205" t="str">
        <f>CONCATENATE(Vuelos!$A397,Vuelos!$B397)</f>
        <v>HongKongTokyo</v>
      </c>
      <c r="D397" s="201" t="s">
        <v>362</v>
      </c>
      <c r="E397" s="206" t="s">
        <v>453</v>
      </c>
      <c r="F397" s="202">
        <v>2964.0</v>
      </c>
      <c r="G397" s="203">
        <v>215.2</v>
      </c>
      <c r="H397" s="192">
        <f>IF(Vuelos!$F397&lt;3000,Vuelos!$G397,Vuelos!$G397*2)</f>
        <v>215.2</v>
      </c>
      <c r="I397" s="44"/>
      <c r="J397" s="44"/>
      <c r="K397" s="44"/>
      <c r="L397" s="44"/>
      <c r="M397" s="44"/>
      <c r="N397" s="44"/>
      <c r="O397" s="44"/>
      <c r="P397" s="44"/>
      <c r="Q397" s="44"/>
      <c r="R397" s="44"/>
      <c r="S397" s="44"/>
      <c r="T397" s="44"/>
      <c r="U397" s="44"/>
      <c r="V397" s="44"/>
      <c r="W397" s="44"/>
      <c r="X397" s="44"/>
      <c r="Y397" s="44"/>
      <c r="Z397" s="44"/>
    </row>
    <row r="398" ht="15.75" customHeight="1">
      <c r="A398" s="188" t="s">
        <v>361</v>
      </c>
      <c r="B398" s="189" t="s">
        <v>372</v>
      </c>
      <c r="C398" s="190" t="str">
        <f>CONCATENATE(Vuelos!$A398,Vuelos!$B398)</f>
        <v>HongKongSeattle</v>
      </c>
      <c r="D398" s="191" t="s">
        <v>362</v>
      </c>
      <c r="E398" s="189" t="s">
        <v>374</v>
      </c>
      <c r="F398" s="188">
        <v>10460.7</v>
      </c>
      <c r="G398" s="192">
        <v>398.2</v>
      </c>
      <c r="H398" s="192">
        <f>IF(Vuelos!$F398&lt;3000,Vuelos!$G398,Vuelos!$G398*2)</f>
        <v>796.4</v>
      </c>
      <c r="I398" s="44"/>
      <c r="J398" s="44"/>
      <c r="K398" s="44"/>
      <c r="L398" s="44"/>
      <c r="M398" s="44"/>
      <c r="N398" s="44"/>
      <c r="O398" s="44"/>
      <c r="P398" s="44"/>
      <c r="Q398" s="44"/>
      <c r="R398" s="44"/>
      <c r="S398" s="44"/>
      <c r="T398" s="44"/>
      <c r="U398" s="44"/>
      <c r="V398" s="44"/>
      <c r="W398" s="44"/>
      <c r="X398" s="44"/>
      <c r="Y398" s="44"/>
      <c r="Z398" s="44"/>
    </row>
    <row r="399" ht="15.75" customHeight="1">
      <c r="A399" s="188" t="s">
        <v>361</v>
      </c>
      <c r="B399" s="189" t="s">
        <v>442</v>
      </c>
      <c r="C399" s="190" t="str">
        <f>CONCATENATE(Vuelos!$A399,Vuelos!$B399)</f>
        <v>HongKongLosAngeles</v>
      </c>
      <c r="D399" s="191" t="s">
        <v>362</v>
      </c>
      <c r="E399" s="189" t="s">
        <v>443</v>
      </c>
      <c r="F399" s="188">
        <v>11683.7</v>
      </c>
      <c r="G399" s="192">
        <v>464.0</v>
      </c>
      <c r="H399" s="192">
        <f>IF(Vuelos!$F399&lt;3000,Vuelos!$G399,Vuelos!$G399*2)</f>
        <v>928</v>
      </c>
      <c r="I399" s="44"/>
      <c r="J399" s="44"/>
      <c r="K399" s="44"/>
      <c r="L399" s="44"/>
      <c r="M399" s="44"/>
      <c r="N399" s="44"/>
      <c r="O399" s="44"/>
      <c r="P399" s="44"/>
      <c r="Q399" s="44"/>
      <c r="R399" s="44"/>
      <c r="S399" s="44"/>
      <c r="T399" s="44"/>
      <c r="U399" s="44"/>
      <c r="V399" s="44"/>
      <c r="W399" s="44"/>
      <c r="X399" s="44"/>
      <c r="Y399" s="44"/>
      <c r="Z399" s="44"/>
    </row>
    <row r="400" ht="15.75" customHeight="1">
      <c r="A400" s="200" t="s">
        <v>361</v>
      </c>
      <c r="B400" s="204" t="s">
        <v>345</v>
      </c>
      <c r="C400" s="205" t="str">
        <f>CONCATENATE(Vuelos!$A400,Vuelos!$B400)</f>
        <v>HongKongNewYork</v>
      </c>
      <c r="D400" s="201" t="s">
        <v>362</v>
      </c>
      <c r="E400" s="206" t="s">
        <v>494</v>
      </c>
      <c r="F400" s="202">
        <v>12990.3</v>
      </c>
      <c r="G400" s="203">
        <v>503.5</v>
      </c>
      <c r="H400" s="192">
        <f>IF(Vuelos!$F400&lt;3000,Vuelos!$G400,Vuelos!$G400*2)</f>
        <v>1007</v>
      </c>
      <c r="I400" s="44"/>
      <c r="J400" s="44"/>
      <c r="K400" s="44"/>
      <c r="L400" s="44"/>
      <c r="M400" s="44"/>
      <c r="N400" s="44"/>
      <c r="O400" s="44"/>
      <c r="P400" s="44"/>
      <c r="Q400" s="44"/>
      <c r="R400" s="44"/>
      <c r="S400" s="44"/>
      <c r="T400" s="44"/>
      <c r="U400" s="44"/>
      <c r="V400" s="44"/>
      <c r="W400" s="44"/>
      <c r="X400" s="44"/>
      <c r="Y400" s="44"/>
      <c r="Z400" s="44"/>
    </row>
    <row r="401" ht="15.75" customHeight="1">
      <c r="A401" s="188" t="s">
        <v>422</v>
      </c>
      <c r="B401" s="188" t="s">
        <v>426</v>
      </c>
      <c r="C401" s="191" t="str">
        <f>CONCATENATE(Vuelos!$A401,Vuelos!$B401)</f>
        <v>HoustonLasVegas</v>
      </c>
      <c r="D401" s="191" t="s">
        <v>423</v>
      </c>
      <c r="E401" s="188" t="s">
        <v>427</v>
      </c>
      <c r="F401" s="188">
        <v>385.0</v>
      </c>
      <c r="G401" s="192">
        <v>64.7</v>
      </c>
      <c r="H401" s="192">
        <f>IF(Vuelos!$F401&lt;3000,Vuelos!$G401,Vuelos!$G401*2)</f>
        <v>64.7</v>
      </c>
      <c r="I401" s="44"/>
      <c r="J401" s="44"/>
      <c r="K401" s="44"/>
      <c r="L401" s="44"/>
      <c r="M401" s="44"/>
      <c r="N401" s="44"/>
      <c r="O401" s="44"/>
      <c r="P401" s="44"/>
      <c r="Q401" s="44"/>
      <c r="R401" s="44"/>
      <c r="S401" s="44"/>
      <c r="T401" s="44"/>
      <c r="U401" s="44"/>
      <c r="V401" s="44"/>
      <c r="W401" s="44"/>
      <c r="X401" s="44"/>
      <c r="Y401" s="44"/>
      <c r="Z401" s="44"/>
    </row>
    <row r="402" ht="15.75" customHeight="1">
      <c r="A402" s="200" t="s">
        <v>422</v>
      </c>
      <c r="B402" s="204" t="s">
        <v>607</v>
      </c>
      <c r="C402" s="205" t="str">
        <f>CONCATENATE(Vuelos!$A402,Vuelos!$B402)</f>
        <v>HoustonNewOrleans</v>
      </c>
      <c r="D402" s="201" t="s">
        <v>423</v>
      </c>
      <c r="E402" s="206" t="s">
        <v>752</v>
      </c>
      <c r="F402" s="202">
        <v>490.5</v>
      </c>
      <c r="G402" s="203">
        <v>71.6</v>
      </c>
      <c r="H402" s="192">
        <f>IF(Vuelos!$F402&lt;3000,Vuelos!$G402,Vuelos!$G402*2)</f>
        <v>71.6</v>
      </c>
      <c r="I402" s="44"/>
      <c r="J402" s="44"/>
      <c r="K402" s="44"/>
      <c r="L402" s="44"/>
      <c r="M402" s="44"/>
      <c r="N402" s="44"/>
      <c r="O402" s="44"/>
      <c r="P402" s="44"/>
      <c r="Q402" s="44"/>
      <c r="R402" s="44"/>
      <c r="S402" s="44"/>
      <c r="T402" s="44"/>
      <c r="U402" s="44"/>
      <c r="V402" s="44"/>
      <c r="W402" s="44"/>
      <c r="X402" s="44"/>
      <c r="Y402" s="44"/>
      <c r="Z402" s="44"/>
    </row>
    <row r="403" ht="15.75" customHeight="1">
      <c r="A403" s="188" t="s">
        <v>422</v>
      </c>
      <c r="B403" s="189" t="s">
        <v>518</v>
      </c>
      <c r="C403" s="190" t="str">
        <f>CONCATENATE(Vuelos!$A403,Vuelos!$B403)</f>
        <v>HoustonJackson</v>
      </c>
      <c r="D403" s="191" t="s">
        <v>423</v>
      </c>
      <c r="E403" s="189" t="s">
        <v>753</v>
      </c>
      <c r="F403" s="188">
        <v>564.4</v>
      </c>
      <c r="G403" s="192">
        <v>114.9</v>
      </c>
      <c r="H403" s="192">
        <f>IF(Vuelos!$F403&lt;3000,Vuelos!$G403,Vuelos!$G403*2)</f>
        <v>114.9</v>
      </c>
      <c r="I403" s="44"/>
      <c r="J403" s="44"/>
      <c r="K403" s="44"/>
      <c r="L403" s="44"/>
      <c r="M403" s="44"/>
      <c r="N403" s="44"/>
      <c r="O403" s="44"/>
      <c r="P403" s="44"/>
      <c r="Q403" s="44"/>
      <c r="R403" s="44"/>
      <c r="S403" s="44"/>
      <c r="T403" s="44"/>
      <c r="U403" s="44"/>
      <c r="V403" s="44"/>
      <c r="W403" s="44"/>
      <c r="X403" s="44"/>
      <c r="Y403" s="44"/>
      <c r="Z403" s="44"/>
    </row>
    <row r="404" ht="15.75" customHeight="1">
      <c r="A404" s="200" t="s">
        <v>422</v>
      </c>
      <c r="B404" s="204" t="s">
        <v>252</v>
      </c>
      <c r="C404" s="205" t="str">
        <f>CONCATENATE(Vuelos!$A404,Vuelos!$B404)</f>
        <v>HoustonMexico</v>
      </c>
      <c r="D404" s="201" t="s">
        <v>423</v>
      </c>
      <c r="E404" s="206" t="s">
        <v>254</v>
      </c>
      <c r="F404" s="202">
        <v>1227.6</v>
      </c>
      <c r="G404" s="203">
        <v>152.6</v>
      </c>
      <c r="H404" s="192">
        <f>IF(Vuelos!$F404&lt;3000,Vuelos!$G404,Vuelos!$G404*2)</f>
        <v>152.6</v>
      </c>
      <c r="I404" s="44"/>
      <c r="J404" s="44"/>
      <c r="K404" s="44"/>
      <c r="L404" s="44"/>
      <c r="M404" s="44"/>
      <c r="N404" s="44"/>
      <c r="O404" s="44"/>
      <c r="P404" s="44"/>
      <c r="Q404" s="44"/>
      <c r="R404" s="44"/>
      <c r="S404" s="44"/>
      <c r="T404" s="44"/>
      <c r="U404" s="44"/>
      <c r="V404" s="44"/>
      <c r="W404" s="44"/>
      <c r="X404" s="44"/>
      <c r="Y404" s="44"/>
      <c r="Z404" s="44"/>
    </row>
    <row r="405" ht="15.75" customHeight="1">
      <c r="A405" s="200" t="s">
        <v>422</v>
      </c>
      <c r="B405" s="204" t="s">
        <v>631</v>
      </c>
      <c r="C405" s="205" t="str">
        <f>CONCATENATE(Vuelos!$A405,Vuelos!$B405)</f>
        <v>HoustonPuebla</v>
      </c>
      <c r="D405" s="201" t="s">
        <v>423</v>
      </c>
      <c r="E405" s="206" t="s">
        <v>754</v>
      </c>
      <c r="F405" s="202">
        <v>1237.7</v>
      </c>
      <c r="G405" s="203">
        <v>205.6</v>
      </c>
      <c r="H405" s="192">
        <f>IF(Vuelos!$F405&lt;3000,Vuelos!$G405,Vuelos!$G405*2)</f>
        <v>205.6</v>
      </c>
      <c r="I405" s="44"/>
      <c r="J405" s="44"/>
      <c r="K405" s="44"/>
      <c r="L405" s="44"/>
      <c r="M405" s="44"/>
      <c r="N405" s="44"/>
      <c r="O405" s="44"/>
      <c r="P405" s="44"/>
      <c r="Q405" s="44"/>
      <c r="R405" s="44"/>
      <c r="S405" s="44"/>
      <c r="T405" s="44"/>
      <c r="U405" s="44"/>
      <c r="V405" s="44"/>
      <c r="W405" s="44"/>
      <c r="X405" s="44"/>
      <c r="Y405" s="44"/>
      <c r="Z405" s="44"/>
    </row>
    <row r="406" ht="15.75" customHeight="1">
      <c r="A406" s="188" t="s">
        <v>422</v>
      </c>
      <c r="B406" s="189" t="s">
        <v>442</v>
      </c>
      <c r="C406" s="190" t="str">
        <f>CONCATENATE(Vuelos!$A406,Vuelos!$B406)</f>
        <v>HoustonLosAngeles</v>
      </c>
      <c r="D406" s="191" t="s">
        <v>423</v>
      </c>
      <c r="E406" s="189" t="s">
        <v>443</v>
      </c>
      <c r="F406" s="188">
        <v>2219.2</v>
      </c>
      <c r="G406" s="192">
        <v>186.2</v>
      </c>
      <c r="H406" s="192">
        <f>IF(Vuelos!$F406&lt;3000,Vuelos!$G406,Vuelos!$G406*2)</f>
        <v>186.2</v>
      </c>
      <c r="I406" s="44"/>
      <c r="J406" s="44"/>
      <c r="K406" s="44"/>
      <c r="L406" s="44"/>
      <c r="M406" s="44"/>
      <c r="N406" s="44"/>
      <c r="O406" s="44"/>
      <c r="P406" s="44"/>
      <c r="Q406" s="44"/>
      <c r="R406" s="44"/>
      <c r="S406" s="44"/>
      <c r="T406" s="44"/>
      <c r="U406" s="44"/>
      <c r="V406" s="44"/>
      <c r="W406" s="44"/>
      <c r="X406" s="44"/>
      <c r="Y406" s="44"/>
      <c r="Z406" s="44"/>
    </row>
    <row r="407" ht="15.75" customHeight="1">
      <c r="A407" s="200" t="s">
        <v>422</v>
      </c>
      <c r="B407" s="204" t="s">
        <v>433</v>
      </c>
      <c r="C407" s="205" t="str">
        <f>CONCATENATE(Vuelos!$A407,Vuelos!$B407)</f>
        <v>HoustonMontreal</v>
      </c>
      <c r="D407" s="201" t="s">
        <v>423</v>
      </c>
      <c r="E407" s="206" t="s">
        <v>434</v>
      </c>
      <c r="F407" s="202">
        <v>2550.0</v>
      </c>
      <c r="G407" s="203">
        <v>282.8</v>
      </c>
      <c r="H407" s="192">
        <f>IF(Vuelos!$F407&lt;3000,Vuelos!$G407,Vuelos!$G407*2)</f>
        <v>282.8</v>
      </c>
      <c r="I407" s="44"/>
      <c r="J407" s="44"/>
      <c r="K407" s="44"/>
      <c r="L407" s="44"/>
      <c r="M407" s="44"/>
      <c r="N407" s="44"/>
      <c r="O407" s="44"/>
      <c r="P407" s="44"/>
      <c r="Q407" s="44"/>
      <c r="R407" s="44"/>
      <c r="S407" s="44"/>
      <c r="T407" s="44"/>
      <c r="U407" s="44"/>
      <c r="V407" s="44"/>
      <c r="W407" s="44"/>
      <c r="X407" s="44"/>
      <c r="Y407" s="44"/>
      <c r="Z407" s="44"/>
    </row>
    <row r="408" ht="15.75" customHeight="1">
      <c r="A408" s="188" t="s">
        <v>422</v>
      </c>
      <c r="B408" s="189" t="s">
        <v>388</v>
      </c>
      <c r="C408" s="190" t="str">
        <f>CONCATENATE(Vuelos!$A408,Vuelos!$B408)</f>
        <v>HoustonCalgary</v>
      </c>
      <c r="D408" s="191" t="s">
        <v>423</v>
      </c>
      <c r="E408" s="189" t="s">
        <v>703</v>
      </c>
      <c r="F408" s="188">
        <v>2812.1</v>
      </c>
      <c r="G408" s="192">
        <v>229.1</v>
      </c>
      <c r="H408" s="192">
        <f>IF(Vuelos!$F408&lt;3000,Vuelos!$G408,Vuelos!$G408*2)</f>
        <v>229.1</v>
      </c>
      <c r="I408" s="44"/>
      <c r="J408" s="44"/>
      <c r="K408" s="44"/>
      <c r="L408" s="44"/>
      <c r="M408" s="44"/>
      <c r="N408" s="44"/>
      <c r="O408" s="44"/>
      <c r="P408" s="44"/>
      <c r="Q408" s="44"/>
      <c r="R408" s="44"/>
      <c r="S408" s="44"/>
      <c r="T408" s="44"/>
      <c r="U408" s="44"/>
      <c r="V408" s="44"/>
      <c r="W408" s="44"/>
      <c r="X408" s="44"/>
      <c r="Y408" s="44"/>
      <c r="Z408" s="44"/>
    </row>
    <row r="409" ht="15.75" customHeight="1">
      <c r="A409" s="200" t="s">
        <v>422</v>
      </c>
      <c r="B409" s="204" t="s">
        <v>449</v>
      </c>
      <c r="C409" s="205" t="str">
        <f>CONCATENATE(Vuelos!$A409,Vuelos!$B409)</f>
        <v>HoustonEdmonton</v>
      </c>
      <c r="D409" s="201" t="s">
        <v>423</v>
      </c>
      <c r="E409" s="206" t="s">
        <v>755</v>
      </c>
      <c r="F409" s="202">
        <v>2983.8</v>
      </c>
      <c r="G409" s="203">
        <v>244.7</v>
      </c>
      <c r="H409" s="192">
        <f>IF(Vuelos!$F409&lt;3000,Vuelos!$G409,Vuelos!$G409*2)</f>
        <v>244.7</v>
      </c>
      <c r="I409" s="44"/>
      <c r="J409" s="44"/>
      <c r="K409" s="44"/>
      <c r="L409" s="44"/>
      <c r="M409" s="44"/>
      <c r="N409" s="44"/>
      <c r="O409" s="44"/>
      <c r="P409" s="44"/>
      <c r="Q409" s="44"/>
      <c r="R409" s="44"/>
      <c r="S409" s="44"/>
      <c r="T409" s="44"/>
      <c r="U409" s="44"/>
      <c r="V409" s="44"/>
      <c r="W409" s="44"/>
      <c r="X409" s="44"/>
      <c r="Y409" s="44"/>
      <c r="Z409" s="44"/>
    </row>
    <row r="410" ht="15.75" customHeight="1">
      <c r="A410" s="188" t="s">
        <v>422</v>
      </c>
      <c r="B410" s="189" t="s">
        <v>372</v>
      </c>
      <c r="C410" s="190" t="str">
        <f>CONCATENATE(Vuelos!$A410,Vuelos!$B410)</f>
        <v>HoustonSeattle</v>
      </c>
      <c r="D410" s="191" t="s">
        <v>423</v>
      </c>
      <c r="E410" s="189" t="s">
        <v>374</v>
      </c>
      <c r="F410" s="188">
        <v>3015.6</v>
      </c>
      <c r="G410" s="192">
        <v>220.0</v>
      </c>
      <c r="H410" s="192">
        <f>IF(Vuelos!$F410&lt;3000,Vuelos!$G410,Vuelos!$G410*2)</f>
        <v>440</v>
      </c>
      <c r="I410" s="44"/>
      <c r="J410" s="44"/>
      <c r="K410" s="44"/>
      <c r="L410" s="44"/>
      <c r="M410" s="44"/>
      <c r="N410" s="44"/>
      <c r="O410" s="44"/>
      <c r="P410" s="44"/>
      <c r="Q410" s="44"/>
      <c r="R410" s="44"/>
      <c r="S410" s="44"/>
      <c r="T410" s="44"/>
      <c r="U410" s="44"/>
      <c r="V410" s="44"/>
      <c r="W410" s="44"/>
      <c r="X410" s="44"/>
      <c r="Y410" s="44"/>
      <c r="Z410" s="44"/>
    </row>
    <row r="411" ht="15.75" customHeight="1">
      <c r="A411" s="200" t="s">
        <v>422</v>
      </c>
      <c r="B411" s="204" t="s">
        <v>688</v>
      </c>
      <c r="C411" s="205" t="str">
        <f>CONCATENATE(Vuelos!$A411,Vuelos!$B411)</f>
        <v>HoustonVancouver</v>
      </c>
      <c r="D411" s="201" t="s">
        <v>423</v>
      </c>
      <c r="E411" s="206" t="s">
        <v>756</v>
      </c>
      <c r="F411" s="202">
        <v>3171.5</v>
      </c>
      <c r="G411" s="203">
        <v>249.1</v>
      </c>
      <c r="H411" s="192">
        <f>IF(Vuelos!$F411&lt;3000,Vuelos!$G411,Vuelos!$G411*2)</f>
        <v>498.2</v>
      </c>
      <c r="I411" s="44"/>
      <c r="J411" s="44"/>
      <c r="K411" s="44"/>
      <c r="L411" s="44"/>
      <c r="M411" s="44"/>
      <c r="N411" s="44"/>
      <c r="O411" s="44"/>
      <c r="P411" s="44"/>
      <c r="Q411" s="44"/>
      <c r="R411" s="44"/>
      <c r="S411" s="44"/>
      <c r="T411" s="44"/>
      <c r="U411" s="44"/>
      <c r="V411" s="44"/>
      <c r="W411" s="44"/>
      <c r="X411" s="44"/>
      <c r="Y411" s="44"/>
      <c r="Z411" s="44"/>
    </row>
    <row r="412" ht="15.75" customHeight="1">
      <c r="A412" s="200" t="s">
        <v>422</v>
      </c>
      <c r="B412" s="200" t="s">
        <v>73</v>
      </c>
      <c r="C412" s="201" t="str">
        <f>CONCATENATE(Vuelos!$A412,Vuelos!$B412)</f>
        <v>HoustonBogota</v>
      </c>
      <c r="D412" s="201" t="s">
        <v>423</v>
      </c>
      <c r="E412" s="202" t="s">
        <v>357</v>
      </c>
      <c r="F412" s="202">
        <v>3582.0</v>
      </c>
      <c r="G412" s="203">
        <v>231.1</v>
      </c>
      <c r="H412" s="192">
        <f>IF(Vuelos!$F412&lt;3000,Vuelos!$G412,Vuelos!$G412*2)</f>
        <v>462.2</v>
      </c>
      <c r="I412" s="44"/>
      <c r="J412" s="44"/>
      <c r="K412" s="44"/>
      <c r="L412" s="44"/>
      <c r="M412" s="44"/>
      <c r="N412" s="44"/>
      <c r="O412" s="44"/>
      <c r="P412" s="44"/>
      <c r="Q412" s="44"/>
      <c r="R412" s="44"/>
      <c r="S412" s="44"/>
      <c r="T412" s="44"/>
      <c r="U412" s="44"/>
      <c r="V412" s="44"/>
      <c r="W412" s="44"/>
      <c r="X412" s="44"/>
      <c r="Y412" s="44"/>
      <c r="Z412" s="44"/>
    </row>
    <row r="413" ht="15.75" customHeight="1">
      <c r="A413" s="200" t="s">
        <v>422</v>
      </c>
      <c r="B413" s="204" t="s">
        <v>452</v>
      </c>
      <c r="C413" s="205" t="str">
        <f>CONCATENATE(Vuelos!$A413,Vuelos!$B413)</f>
        <v>HoustonTokyo</v>
      </c>
      <c r="D413" s="201" t="s">
        <v>423</v>
      </c>
      <c r="E413" s="206" t="s">
        <v>453</v>
      </c>
      <c r="F413" s="202">
        <v>10690.3</v>
      </c>
      <c r="G413" s="203">
        <v>491.2</v>
      </c>
      <c r="H413" s="192">
        <f>IF(Vuelos!$F413&lt;3000,Vuelos!$G413,Vuelos!$G413*2)</f>
        <v>982.4</v>
      </c>
      <c r="I413" s="44"/>
      <c r="J413" s="44"/>
      <c r="K413" s="44"/>
      <c r="L413" s="44"/>
      <c r="M413" s="44"/>
      <c r="N413" s="44"/>
      <c r="O413" s="44"/>
      <c r="P413" s="44"/>
      <c r="Q413" s="44"/>
      <c r="R413" s="44"/>
      <c r="S413" s="44"/>
      <c r="T413" s="44"/>
      <c r="U413" s="44"/>
      <c r="V413" s="44"/>
      <c r="W413" s="44"/>
      <c r="X413" s="44"/>
      <c r="Y413" s="44"/>
      <c r="Z413" s="44"/>
    </row>
    <row r="414" ht="15.75" customHeight="1">
      <c r="A414" s="200" t="s">
        <v>507</v>
      </c>
      <c r="B414" s="200" t="s">
        <v>73</v>
      </c>
      <c r="C414" s="201" t="str">
        <f>CONCATENATE(Vuelos!$A414,Vuelos!$B414)</f>
        <v>IbagueBogota</v>
      </c>
      <c r="D414" s="201" t="s">
        <v>532</v>
      </c>
      <c r="E414" s="202" t="s">
        <v>357</v>
      </c>
      <c r="F414" s="202">
        <v>114.0</v>
      </c>
      <c r="G414" s="203">
        <v>16.9</v>
      </c>
      <c r="H414" s="192">
        <f>IF(Vuelos!$F414&lt;3000,Vuelos!$G414,Vuelos!$G414*2)</f>
        <v>16.9</v>
      </c>
      <c r="I414" s="44"/>
      <c r="J414" s="44"/>
      <c r="K414" s="44"/>
      <c r="L414" s="44"/>
      <c r="M414" s="44"/>
      <c r="N414" s="44"/>
      <c r="O414" s="44"/>
      <c r="P414" s="44"/>
      <c r="Q414" s="44"/>
      <c r="R414" s="44"/>
      <c r="S414" s="44"/>
      <c r="T414" s="44"/>
      <c r="U414" s="44"/>
      <c r="V414" s="44"/>
      <c r="W414" s="44"/>
      <c r="X414" s="44"/>
      <c r="Y414" s="44"/>
      <c r="Z414" s="44"/>
    </row>
    <row r="415" ht="15.75" customHeight="1">
      <c r="A415" s="200" t="s">
        <v>406</v>
      </c>
      <c r="B415" s="204" t="s">
        <v>638</v>
      </c>
      <c r="C415" s="205" t="str">
        <f>CONCATENATE(Vuelos!$A415,Vuelos!$B415)</f>
        <v>IndianapolisRaleigh,Durham</v>
      </c>
      <c r="D415" s="201" t="s">
        <v>407</v>
      </c>
      <c r="E415" s="206" t="s">
        <v>731</v>
      </c>
      <c r="F415" s="202">
        <v>786.2</v>
      </c>
      <c r="G415" s="203">
        <v>98.5</v>
      </c>
      <c r="H415" s="192">
        <f>IF(Vuelos!$F415&lt;3000,Vuelos!$G415,Vuelos!$G415*2)</f>
        <v>98.5</v>
      </c>
      <c r="I415" s="44"/>
      <c r="J415" s="44"/>
      <c r="K415" s="44"/>
      <c r="L415" s="44"/>
      <c r="M415" s="44"/>
      <c r="N415" s="44"/>
      <c r="O415" s="44"/>
      <c r="P415" s="44"/>
      <c r="Q415" s="44"/>
      <c r="R415" s="44"/>
      <c r="S415" s="44"/>
      <c r="T415" s="44"/>
      <c r="U415" s="44"/>
      <c r="V415" s="44"/>
      <c r="W415" s="44"/>
      <c r="X415" s="44"/>
      <c r="Y415" s="44"/>
      <c r="Z415" s="44"/>
    </row>
    <row r="416" ht="15.75" customHeight="1">
      <c r="A416" s="200" t="s">
        <v>521</v>
      </c>
      <c r="B416" s="204" t="s">
        <v>316</v>
      </c>
      <c r="C416" s="205" t="str">
        <f>CONCATENATE(Vuelos!$A416,Vuelos!$B416)</f>
        <v>KatowiceWarsaw</v>
      </c>
      <c r="D416" s="201" t="s">
        <v>757</v>
      </c>
      <c r="E416" s="206" t="s">
        <v>317</v>
      </c>
      <c r="F416" s="202">
        <v>229.6</v>
      </c>
      <c r="G416" s="203">
        <v>45.6</v>
      </c>
      <c r="H416" s="192">
        <f>IF(Vuelos!$F416&lt;3000,Vuelos!$G416,Vuelos!$G416*2)</f>
        <v>45.6</v>
      </c>
      <c r="I416" s="44"/>
      <c r="J416" s="44"/>
      <c r="K416" s="44"/>
      <c r="L416" s="44"/>
      <c r="M416" s="44"/>
      <c r="N416" s="44"/>
      <c r="O416" s="44"/>
      <c r="P416" s="44"/>
      <c r="Q416" s="44"/>
      <c r="R416" s="44"/>
      <c r="S416" s="44"/>
      <c r="T416" s="44"/>
      <c r="U416" s="44"/>
      <c r="V416" s="44"/>
      <c r="W416" s="44"/>
      <c r="X416" s="44"/>
      <c r="Y416" s="44"/>
      <c r="Z416" s="44"/>
    </row>
    <row r="417" ht="15.75" customHeight="1">
      <c r="A417" s="200" t="s">
        <v>523</v>
      </c>
      <c r="B417" s="204" t="s">
        <v>247</v>
      </c>
      <c r="C417" s="205" t="str">
        <f>CONCATENATE(Vuelos!$A417,Vuelos!$B417)</f>
        <v>KrakowMadrid</v>
      </c>
      <c r="D417" s="201" t="s">
        <v>758</v>
      </c>
      <c r="E417" s="206" t="s">
        <v>249</v>
      </c>
      <c r="F417" s="202">
        <v>2106.1</v>
      </c>
      <c r="G417" s="203">
        <v>170.1</v>
      </c>
      <c r="H417" s="192">
        <f>IF(Vuelos!$F417&lt;3000,Vuelos!$G417,Vuelos!$G417*2)</f>
        <v>170.1</v>
      </c>
      <c r="I417" s="44"/>
      <c r="J417" s="44"/>
      <c r="K417" s="44"/>
      <c r="L417" s="44"/>
      <c r="M417" s="44"/>
      <c r="N417" s="44"/>
      <c r="O417" s="44"/>
      <c r="P417" s="44"/>
      <c r="Q417" s="44"/>
      <c r="R417" s="44"/>
      <c r="S417" s="44"/>
      <c r="T417" s="44"/>
      <c r="U417" s="44"/>
      <c r="V417" s="44"/>
      <c r="W417" s="44"/>
      <c r="X417" s="44"/>
      <c r="Y417" s="44"/>
      <c r="Z417" s="44"/>
    </row>
    <row r="418" ht="15.75" customHeight="1">
      <c r="A418" s="188" t="s">
        <v>525</v>
      </c>
      <c r="B418" s="189" t="s">
        <v>662</v>
      </c>
      <c r="C418" s="190" t="str">
        <f>CONCATENATE(Vuelos!$A418,Vuelos!$B418)</f>
        <v>LaHabanaSantiagodeCuba</v>
      </c>
      <c r="D418" s="191" t="s">
        <v>687</v>
      </c>
      <c r="E418" s="189" t="s">
        <v>759</v>
      </c>
      <c r="F418" s="188">
        <v>758.7</v>
      </c>
      <c r="G418" s="192">
        <v>145.8</v>
      </c>
      <c r="H418" s="192">
        <f>IF(Vuelos!$F418&lt;3000,Vuelos!$G418,Vuelos!$G418*2)</f>
        <v>145.8</v>
      </c>
      <c r="I418" s="44"/>
      <c r="J418" s="44"/>
      <c r="K418" s="44"/>
      <c r="L418" s="44"/>
      <c r="M418" s="44"/>
      <c r="N418" s="44"/>
      <c r="O418" s="44"/>
      <c r="P418" s="44"/>
      <c r="Q418" s="44"/>
      <c r="R418" s="44"/>
      <c r="S418" s="44"/>
      <c r="T418" s="44"/>
      <c r="U418" s="44"/>
      <c r="V418" s="44"/>
      <c r="W418" s="44"/>
      <c r="X418" s="44"/>
      <c r="Y418" s="44"/>
      <c r="Z418" s="44"/>
    </row>
    <row r="419" ht="15.75" customHeight="1">
      <c r="A419" s="200" t="s">
        <v>525</v>
      </c>
      <c r="B419" s="204" t="s">
        <v>354</v>
      </c>
      <c r="C419" s="205" t="str">
        <f>CONCATENATE(Vuelos!$A419,Vuelos!$B419)</f>
        <v>LaHabanaPanama</v>
      </c>
      <c r="D419" s="201" t="s">
        <v>687</v>
      </c>
      <c r="E419" s="206" t="s">
        <v>355</v>
      </c>
      <c r="F419" s="202">
        <v>1573.7</v>
      </c>
      <c r="G419" s="203">
        <v>170.5</v>
      </c>
      <c r="H419" s="192">
        <f>IF(Vuelos!$F419&lt;3000,Vuelos!$G419,Vuelos!$G419*2)</f>
        <v>170.5</v>
      </c>
      <c r="I419" s="44"/>
      <c r="J419" s="44"/>
      <c r="K419" s="44"/>
      <c r="L419" s="44"/>
      <c r="M419" s="44"/>
      <c r="N419" s="44"/>
      <c r="O419" s="44"/>
      <c r="P419" s="44"/>
      <c r="Q419" s="44"/>
      <c r="R419" s="44"/>
      <c r="S419" s="44"/>
      <c r="T419" s="44"/>
      <c r="U419" s="44"/>
      <c r="V419" s="44"/>
      <c r="W419" s="44"/>
      <c r="X419" s="44"/>
      <c r="Y419" s="44"/>
      <c r="Z419" s="44"/>
    </row>
    <row r="420" ht="15.75" customHeight="1">
      <c r="A420" s="188" t="s">
        <v>525</v>
      </c>
      <c r="B420" s="189" t="s">
        <v>252</v>
      </c>
      <c r="C420" s="190" t="str">
        <f>CONCATENATE(Vuelos!$A420,Vuelos!$B420)</f>
        <v>LaHabanaMexico</v>
      </c>
      <c r="D420" s="191" t="s">
        <v>687</v>
      </c>
      <c r="E420" s="189" t="s">
        <v>254</v>
      </c>
      <c r="F420" s="188">
        <v>1773.0</v>
      </c>
      <c r="G420" s="192">
        <v>185.1</v>
      </c>
      <c r="H420" s="192">
        <f>IF(Vuelos!$F420&lt;3000,Vuelos!$G420,Vuelos!$G420*2)</f>
        <v>185.1</v>
      </c>
      <c r="I420" s="44"/>
      <c r="J420" s="44"/>
      <c r="K420" s="44"/>
      <c r="L420" s="44"/>
      <c r="M420" s="44"/>
      <c r="N420" s="44"/>
      <c r="O420" s="44"/>
      <c r="P420" s="44"/>
      <c r="Q420" s="44"/>
      <c r="R420" s="44"/>
      <c r="S420" s="44"/>
      <c r="T420" s="44"/>
      <c r="U420" s="44"/>
      <c r="V420" s="44"/>
      <c r="W420" s="44"/>
      <c r="X420" s="44"/>
      <c r="Y420" s="44"/>
      <c r="Z420" s="44"/>
    </row>
    <row r="421" ht="15.75" customHeight="1">
      <c r="A421" s="188" t="s">
        <v>525</v>
      </c>
      <c r="B421" s="188" t="s">
        <v>73</v>
      </c>
      <c r="C421" s="191" t="str">
        <f>CONCATENATE(Vuelos!$A421,Vuelos!$B421)</f>
        <v>LaHabanaBogota</v>
      </c>
      <c r="D421" s="191" t="s">
        <v>606</v>
      </c>
      <c r="E421" s="188" t="s">
        <v>590</v>
      </c>
      <c r="F421" s="188">
        <v>2216.0</v>
      </c>
      <c r="G421" s="192">
        <v>222.3</v>
      </c>
      <c r="H421" s="192">
        <f>IF(Vuelos!$F421&lt;3000,Vuelos!$G421,Vuelos!$G421*2)</f>
        <v>222.3</v>
      </c>
      <c r="I421" s="44"/>
      <c r="J421" s="44"/>
      <c r="K421" s="44"/>
      <c r="L421" s="44"/>
      <c r="M421" s="44"/>
      <c r="N421" s="44"/>
      <c r="O421" s="44"/>
      <c r="P421" s="44"/>
      <c r="Q421" s="44"/>
      <c r="R421" s="44"/>
      <c r="S421" s="44"/>
      <c r="T421" s="44"/>
      <c r="U421" s="44"/>
      <c r="V421" s="44"/>
      <c r="W421" s="44"/>
      <c r="X421" s="44"/>
      <c r="Y421" s="44"/>
      <c r="Z421" s="44"/>
    </row>
    <row r="422" ht="15.75" customHeight="1">
      <c r="A422" s="200" t="s">
        <v>525</v>
      </c>
      <c r="B422" s="204" t="s">
        <v>247</v>
      </c>
      <c r="C422" s="205" t="str">
        <f>CONCATENATE(Vuelos!$A422,Vuelos!$B422)</f>
        <v>LaHabanaMadrid</v>
      </c>
      <c r="D422" s="201" t="s">
        <v>687</v>
      </c>
      <c r="E422" s="206" t="s">
        <v>249</v>
      </c>
      <c r="F422" s="202">
        <v>7474.1</v>
      </c>
      <c r="G422" s="203">
        <v>464.7</v>
      </c>
      <c r="H422" s="192">
        <f>IF(Vuelos!$F422&lt;3000,Vuelos!$G422,Vuelos!$G422*2)</f>
        <v>929.4</v>
      </c>
      <c r="I422" s="44"/>
      <c r="J422" s="44"/>
      <c r="K422" s="44"/>
      <c r="L422" s="44"/>
      <c r="M422" s="44"/>
      <c r="N422" s="44"/>
      <c r="O422" s="44"/>
      <c r="P422" s="44"/>
      <c r="Q422" s="44"/>
      <c r="R422" s="44"/>
      <c r="S422" s="44"/>
      <c r="T422" s="44"/>
      <c r="U422" s="44"/>
      <c r="V422" s="44"/>
      <c r="W422" s="44"/>
      <c r="X422" s="44"/>
      <c r="Y422" s="44"/>
      <c r="Z422" s="44"/>
    </row>
    <row r="423" ht="15.75" customHeight="1">
      <c r="A423" s="200" t="s">
        <v>426</v>
      </c>
      <c r="B423" s="204" t="s">
        <v>422</v>
      </c>
      <c r="C423" s="205" t="str">
        <f>CONCATENATE(Vuelos!$A423,Vuelos!$B423)</f>
        <v>LasVegasHouston</v>
      </c>
      <c r="D423" s="201" t="s">
        <v>427</v>
      </c>
      <c r="E423" s="206" t="s">
        <v>423</v>
      </c>
      <c r="F423" s="202">
        <v>360.9</v>
      </c>
      <c r="G423" s="203">
        <v>65.8</v>
      </c>
      <c r="H423" s="192">
        <f>IF(Vuelos!$F423&lt;3000,Vuelos!$G423,Vuelos!$G423*2)</f>
        <v>65.8</v>
      </c>
      <c r="I423" s="44"/>
      <c r="J423" s="44"/>
      <c r="K423" s="44"/>
      <c r="L423" s="44"/>
      <c r="M423" s="44"/>
      <c r="N423" s="44"/>
      <c r="O423" s="44"/>
      <c r="P423" s="44"/>
      <c r="Q423" s="44"/>
      <c r="R423" s="44"/>
      <c r="S423" s="44"/>
      <c r="T423" s="44"/>
      <c r="U423" s="44"/>
      <c r="V423" s="44"/>
      <c r="W423" s="44"/>
      <c r="X423" s="44"/>
      <c r="Y423" s="44"/>
      <c r="Z423" s="44"/>
    </row>
    <row r="424" ht="15.75" customHeight="1">
      <c r="A424" s="200" t="s">
        <v>426</v>
      </c>
      <c r="B424" s="204" t="s">
        <v>650</v>
      </c>
      <c r="C424" s="205" t="str">
        <f>CONCATENATE(Vuelos!$A424,Vuelos!$B424)</f>
        <v>LasVegasSanFrancisco</v>
      </c>
      <c r="D424" s="201" t="s">
        <v>732</v>
      </c>
      <c r="E424" s="206" t="s">
        <v>760</v>
      </c>
      <c r="F424" s="202">
        <v>666.2</v>
      </c>
      <c r="G424" s="203">
        <v>188.8</v>
      </c>
      <c r="H424" s="192">
        <f>IF(Vuelos!$F424&lt;3000,Vuelos!$G424,Vuelos!$G424*2)</f>
        <v>188.8</v>
      </c>
      <c r="I424" s="44"/>
      <c r="J424" s="44"/>
      <c r="K424" s="44"/>
      <c r="L424" s="44"/>
      <c r="M424" s="44"/>
      <c r="N424" s="44"/>
      <c r="O424" s="44"/>
      <c r="P424" s="44"/>
      <c r="Q424" s="44"/>
      <c r="R424" s="44"/>
      <c r="S424" s="44"/>
      <c r="T424" s="44"/>
      <c r="U424" s="44"/>
      <c r="V424" s="44"/>
      <c r="W424" s="44"/>
      <c r="X424" s="44"/>
      <c r="Y424" s="44"/>
      <c r="Z424" s="44"/>
    </row>
    <row r="425" ht="15.75" customHeight="1">
      <c r="A425" s="200" t="s">
        <v>426</v>
      </c>
      <c r="B425" s="204" t="s">
        <v>607</v>
      </c>
      <c r="C425" s="205" t="str">
        <f>CONCATENATE(Vuelos!$A425,Vuelos!$B425)</f>
        <v>LasVegasNewOrleans</v>
      </c>
      <c r="D425" s="201" t="s">
        <v>427</v>
      </c>
      <c r="E425" s="206" t="s">
        <v>752</v>
      </c>
      <c r="F425" s="202">
        <v>720.2</v>
      </c>
      <c r="G425" s="203">
        <v>98.0</v>
      </c>
      <c r="H425" s="192">
        <f>IF(Vuelos!$F425&lt;3000,Vuelos!$G425,Vuelos!$G425*2)</f>
        <v>98</v>
      </c>
      <c r="I425" s="44"/>
      <c r="J425" s="44"/>
      <c r="K425" s="44"/>
      <c r="L425" s="44"/>
      <c r="M425" s="44"/>
      <c r="N425" s="44"/>
      <c r="O425" s="44"/>
      <c r="P425" s="44"/>
      <c r="Q425" s="44"/>
      <c r="R425" s="44"/>
      <c r="S425" s="44"/>
      <c r="T425" s="44"/>
      <c r="U425" s="44"/>
      <c r="V425" s="44"/>
      <c r="W425" s="44"/>
      <c r="X425" s="44"/>
      <c r="Y425" s="44"/>
      <c r="Z425" s="44"/>
    </row>
    <row r="426" ht="15.75" customHeight="1">
      <c r="A426" s="200" t="s">
        <v>426</v>
      </c>
      <c r="B426" s="204" t="s">
        <v>490</v>
      </c>
      <c r="C426" s="205" t="str">
        <f>CONCATENATE(Vuelos!$A426,Vuelos!$B426)</f>
        <v>LasVegasMiami</v>
      </c>
      <c r="D426" s="201" t="s">
        <v>427</v>
      </c>
      <c r="E426" s="206" t="s">
        <v>492</v>
      </c>
      <c r="F426" s="202">
        <v>1803.9</v>
      </c>
      <c r="G426" s="203">
        <v>145.4</v>
      </c>
      <c r="H426" s="192">
        <f>IF(Vuelos!$F426&lt;3000,Vuelos!$G426,Vuelos!$G426*2)</f>
        <v>145.4</v>
      </c>
      <c r="I426" s="44"/>
      <c r="J426" s="44"/>
      <c r="K426" s="44"/>
      <c r="L426" s="44"/>
      <c r="M426" s="44"/>
      <c r="N426" s="44"/>
      <c r="O426" s="44"/>
      <c r="P426" s="44"/>
      <c r="Q426" s="44"/>
      <c r="R426" s="44"/>
      <c r="S426" s="44"/>
      <c r="T426" s="44"/>
      <c r="U426" s="44"/>
      <c r="V426" s="44"/>
      <c r="W426" s="44"/>
      <c r="X426" s="44"/>
      <c r="Y426" s="44"/>
      <c r="Z426" s="44"/>
    </row>
    <row r="427" ht="15.75" customHeight="1">
      <c r="A427" s="200" t="s">
        <v>426</v>
      </c>
      <c r="B427" s="204" t="s">
        <v>442</v>
      </c>
      <c r="C427" s="205" t="str">
        <f>CONCATENATE(Vuelos!$A427,Vuelos!$B427)</f>
        <v>LasVegasLosAngeles</v>
      </c>
      <c r="D427" s="201" t="s">
        <v>427</v>
      </c>
      <c r="E427" s="206" t="s">
        <v>443</v>
      </c>
      <c r="F427" s="202">
        <v>1987.4</v>
      </c>
      <c r="G427" s="203">
        <v>174.3</v>
      </c>
      <c r="H427" s="192">
        <f>IF(Vuelos!$F427&lt;3000,Vuelos!$G427,Vuelos!$G427*2)</f>
        <v>174.3</v>
      </c>
      <c r="I427" s="44"/>
      <c r="J427" s="44"/>
      <c r="K427" s="44"/>
      <c r="L427" s="44"/>
      <c r="M427" s="44"/>
      <c r="N427" s="44"/>
      <c r="O427" s="44"/>
      <c r="P427" s="44"/>
      <c r="Q427" s="44"/>
      <c r="R427" s="44"/>
      <c r="S427" s="44"/>
      <c r="T427" s="44"/>
      <c r="U427" s="44"/>
      <c r="V427" s="44"/>
      <c r="W427" s="44"/>
      <c r="X427" s="44"/>
      <c r="Y427" s="44"/>
      <c r="Z427" s="44"/>
    </row>
    <row r="428" ht="15.75" customHeight="1">
      <c r="A428" s="188" t="s">
        <v>426</v>
      </c>
      <c r="B428" s="189" t="s">
        <v>419</v>
      </c>
      <c r="C428" s="190" t="str">
        <f>CONCATENATE(Vuelos!$A428,Vuelos!$B428)</f>
        <v>LasVegasPhiladelphia</v>
      </c>
      <c r="D428" s="191" t="s">
        <v>427</v>
      </c>
      <c r="E428" s="189" t="s">
        <v>420</v>
      </c>
      <c r="F428" s="188">
        <v>2096.4</v>
      </c>
      <c r="G428" s="192">
        <v>166.7</v>
      </c>
      <c r="H428" s="192">
        <f>IF(Vuelos!$F428&lt;3000,Vuelos!$G428,Vuelos!$G428*2)</f>
        <v>166.7</v>
      </c>
      <c r="I428" s="44"/>
      <c r="J428" s="44"/>
      <c r="K428" s="44"/>
      <c r="L428" s="44"/>
      <c r="M428" s="44"/>
      <c r="N428" s="44"/>
      <c r="O428" s="44"/>
      <c r="P428" s="44"/>
      <c r="Q428" s="44"/>
      <c r="R428" s="44"/>
      <c r="S428" s="44"/>
      <c r="T428" s="44"/>
      <c r="U428" s="44"/>
      <c r="V428" s="44"/>
      <c r="W428" s="44"/>
      <c r="X428" s="44"/>
      <c r="Y428" s="44"/>
      <c r="Z428" s="44"/>
    </row>
    <row r="429" ht="15.75" customHeight="1">
      <c r="A429" s="200" t="s">
        <v>426</v>
      </c>
      <c r="B429" s="200" t="s">
        <v>688</v>
      </c>
      <c r="C429" s="201" t="str">
        <f>CONCATENATE(Vuelos!$A429,Vuelos!$B429)</f>
        <v>LasVegasVancouver</v>
      </c>
      <c r="D429" s="201" t="s">
        <v>427</v>
      </c>
      <c r="E429" s="202" t="s">
        <v>756</v>
      </c>
      <c r="F429" s="202">
        <v>2818.0</v>
      </c>
      <c r="G429" s="203">
        <v>220.8</v>
      </c>
      <c r="H429" s="192">
        <f>IF(Vuelos!$F429&lt;3000,Vuelos!$G429,Vuelos!$G429*2)</f>
        <v>220.8</v>
      </c>
      <c r="I429" s="44"/>
      <c r="J429" s="44"/>
      <c r="K429" s="44"/>
      <c r="L429" s="44"/>
      <c r="M429" s="44"/>
      <c r="N429" s="44"/>
      <c r="O429" s="44"/>
      <c r="P429" s="44"/>
      <c r="Q429" s="44"/>
      <c r="R429" s="44"/>
      <c r="S429" s="44"/>
      <c r="T429" s="44"/>
      <c r="U429" s="44"/>
      <c r="V429" s="44"/>
      <c r="W429" s="44"/>
      <c r="X429" s="44"/>
      <c r="Y429" s="44"/>
      <c r="Z429" s="44"/>
    </row>
    <row r="430" ht="15.75" customHeight="1">
      <c r="A430" s="200" t="s">
        <v>426</v>
      </c>
      <c r="B430" s="200" t="s">
        <v>73</v>
      </c>
      <c r="C430" s="201" t="str">
        <f>CONCATENATE(Vuelos!$A430,Vuelos!$B430)</f>
        <v>LasVegasBogota</v>
      </c>
      <c r="D430" s="201" t="s">
        <v>427</v>
      </c>
      <c r="E430" s="202" t="s">
        <v>357</v>
      </c>
      <c r="F430" s="202">
        <v>3930.0</v>
      </c>
      <c r="G430" s="203">
        <v>277.7</v>
      </c>
      <c r="H430" s="192">
        <f>IF(Vuelos!$F430&lt;3000,Vuelos!$G430,Vuelos!$G430*2)</f>
        <v>555.4</v>
      </c>
      <c r="I430" s="44"/>
      <c r="J430" s="44"/>
      <c r="K430" s="44"/>
      <c r="L430" s="44"/>
      <c r="M430" s="44"/>
      <c r="N430" s="44"/>
      <c r="O430" s="44"/>
      <c r="P430" s="44"/>
      <c r="Q430" s="44"/>
      <c r="R430" s="44"/>
      <c r="S430" s="44"/>
      <c r="T430" s="44"/>
      <c r="U430" s="44"/>
      <c r="V430" s="44"/>
      <c r="W430" s="44"/>
      <c r="X430" s="44"/>
      <c r="Y430" s="44"/>
      <c r="Z430" s="44"/>
    </row>
    <row r="431" ht="15.75" customHeight="1">
      <c r="A431" s="200" t="s">
        <v>426</v>
      </c>
      <c r="B431" s="204" t="s">
        <v>354</v>
      </c>
      <c r="C431" s="205" t="str">
        <f>CONCATENATE(Vuelos!$A431,Vuelos!$B431)</f>
        <v>LasVegasPanama</v>
      </c>
      <c r="D431" s="201" t="s">
        <v>732</v>
      </c>
      <c r="E431" s="206" t="s">
        <v>355</v>
      </c>
      <c r="F431" s="202">
        <v>4693.1</v>
      </c>
      <c r="G431" s="203">
        <v>291.9</v>
      </c>
      <c r="H431" s="192">
        <f>IF(Vuelos!$F431&lt;3000,Vuelos!$G431,Vuelos!$G431*2)</f>
        <v>583.8</v>
      </c>
      <c r="I431" s="44"/>
      <c r="J431" s="44"/>
      <c r="K431" s="44"/>
      <c r="L431" s="44"/>
      <c r="M431" s="44"/>
      <c r="N431" s="44"/>
      <c r="O431" s="44"/>
      <c r="P431" s="44"/>
      <c r="Q431" s="44"/>
      <c r="R431" s="44"/>
      <c r="S431" s="44"/>
      <c r="T431" s="44"/>
      <c r="U431" s="44"/>
      <c r="V431" s="44"/>
      <c r="W431" s="44"/>
      <c r="X431" s="44"/>
      <c r="Y431" s="44"/>
      <c r="Z431" s="44"/>
    </row>
    <row r="432" ht="15.75" customHeight="1">
      <c r="A432" s="188" t="s">
        <v>426</v>
      </c>
      <c r="B432" s="189" t="s">
        <v>281</v>
      </c>
      <c r="C432" s="190" t="str">
        <f>CONCATENATE(Vuelos!$A432,Vuelos!$B432)</f>
        <v>LasVegasLondres</v>
      </c>
      <c r="D432" s="191" t="s">
        <v>427</v>
      </c>
      <c r="E432" s="189" t="s">
        <v>284</v>
      </c>
      <c r="F432" s="188">
        <v>7644.5</v>
      </c>
      <c r="G432" s="192">
        <v>440.7</v>
      </c>
      <c r="H432" s="192">
        <f>IF(Vuelos!$F432&lt;3000,Vuelos!$G432,Vuelos!$G432*2)</f>
        <v>881.4</v>
      </c>
      <c r="I432" s="44"/>
      <c r="J432" s="44"/>
      <c r="K432" s="44"/>
      <c r="L432" s="44"/>
      <c r="M432" s="44"/>
      <c r="N432" s="44"/>
      <c r="O432" s="44"/>
      <c r="P432" s="44"/>
      <c r="Q432" s="44"/>
      <c r="R432" s="44"/>
      <c r="S432" s="44"/>
      <c r="T432" s="44"/>
      <c r="U432" s="44"/>
      <c r="V432" s="44"/>
      <c r="W432" s="44"/>
      <c r="X432" s="44"/>
      <c r="Y432" s="44"/>
      <c r="Z432" s="44"/>
    </row>
    <row r="433" ht="15.75" customHeight="1">
      <c r="A433" s="188" t="s">
        <v>426</v>
      </c>
      <c r="B433" s="189" t="s">
        <v>247</v>
      </c>
      <c r="C433" s="190" t="str">
        <f>CONCATENATE(Vuelos!$A433,Vuelos!$B433)</f>
        <v>LasVegasMadrid</v>
      </c>
      <c r="D433" s="191" t="s">
        <v>427</v>
      </c>
      <c r="E433" s="189" t="s">
        <v>249</v>
      </c>
      <c r="F433" s="188">
        <v>7990.3</v>
      </c>
      <c r="G433" s="192">
        <v>398.1</v>
      </c>
      <c r="H433" s="192">
        <f>IF(Vuelos!$F433&lt;3000,Vuelos!$G433,Vuelos!$G433*2)</f>
        <v>796.2</v>
      </c>
      <c r="I433" s="44"/>
      <c r="J433" s="44"/>
      <c r="K433" s="44"/>
      <c r="L433" s="44"/>
      <c r="M433" s="44"/>
      <c r="N433" s="44"/>
      <c r="O433" s="44"/>
      <c r="P433" s="44"/>
      <c r="Q433" s="44"/>
      <c r="R433" s="44"/>
      <c r="S433" s="44"/>
      <c r="T433" s="44"/>
      <c r="U433" s="44"/>
      <c r="V433" s="44"/>
      <c r="W433" s="44"/>
      <c r="X433" s="44"/>
      <c r="Y433" s="44"/>
      <c r="Z433" s="44"/>
    </row>
    <row r="434" ht="15.75" customHeight="1">
      <c r="A434" s="188" t="s">
        <v>426</v>
      </c>
      <c r="B434" s="189" t="s">
        <v>452</v>
      </c>
      <c r="C434" s="190" t="str">
        <f>CONCATENATE(Vuelos!$A434,Vuelos!$B434)</f>
        <v>LasVegasTokyo</v>
      </c>
      <c r="D434" s="191" t="s">
        <v>427</v>
      </c>
      <c r="E434" s="189" t="s">
        <v>453</v>
      </c>
      <c r="F434" s="188">
        <v>10343.7</v>
      </c>
      <c r="G434" s="192">
        <v>471.3</v>
      </c>
      <c r="H434" s="192">
        <f>IF(Vuelos!$F434&lt;3000,Vuelos!$G434,Vuelos!$G434*2)</f>
        <v>942.6</v>
      </c>
      <c r="I434" s="44"/>
      <c r="J434" s="44"/>
      <c r="K434" s="44"/>
      <c r="L434" s="44"/>
      <c r="M434" s="44"/>
      <c r="N434" s="44"/>
      <c r="O434" s="44"/>
      <c r="P434" s="44"/>
      <c r="Q434" s="44"/>
      <c r="R434" s="44"/>
      <c r="S434" s="44"/>
      <c r="T434" s="44"/>
      <c r="U434" s="44"/>
      <c r="V434" s="44"/>
      <c r="W434" s="44"/>
      <c r="X434" s="44"/>
      <c r="Y434" s="44"/>
      <c r="Z434" s="44"/>
    </row>
    <row r="435" ht="15.75" customHeight="1">
      <c r="A435" s="188" t="s">
        <v>426</v>
      </c>
      <c r="B435" s="189" t="s">
        <v>666</v>
      </c>
      <c r="C435" s="190" t="str">
        <f>CONCATENATE(Vuelos!$A435,Vuelos!$B435)</f>
        <v>LasVegasSeoul</v>
      </c>
      <c r="D435" s="191" t="s">
        <v>427</v>
      </c>
      <c r="E435" s="189" t="s">
        <v>745</v>
      </c>
      <c r="F435" s="188">
        <v>11009.3</v>
      </c>
      <c r="G435" s="192">
        <v>524.5</v>
      </c>
      <c r="H435" s="192">
        <f>IF(Vuelos!$F435&lt;3000,Vuelos!$G435,Vuelos!$G435*2)</f>
        <v>1049</v>
      </c>
      <c r="I435" s="44"/>
      <c r="J435" s="44"/>
      <c r="K435" s="44"/>
      <c r="L435" s="44"/>
      <c r="M435" s="44"/>
      <c r="N435" s="44"/>
      <c r="O435" s="44"/>
      <c r="P435" s="44"/>
      <c r="Q435" s="44"/>
      <c r="R435" s="44"/>
      <c r="S435" s="44"/>
      <c r="T435" s="44"/>
      <c r="U435" s="44"/>
      <c r="V435" s="44"/>
      <c r="W435" s="44"/>
      <c r="X435" s="44"/>
      <c r="Y435" s="44"/>
      <c r="Z435" s="44"/>
    </row>
    <row r="436" ht="15.75" customHeight="1">
      <c r="A436" s="200" t="s">
        <v>531</v>
      </c>
      <c r="B436" s="200" t="s">
        <v>73</v>
      </c>
      <c r="C436" s="201" t="str">
        <f>CONCATENATE(Vuelos!$A436,Vuelos!$B436)</f>
        <v>LeticiaBogota</v>
      </c>
      <c r="D436" s="201" t="s">
        <v>593</v>
      </c>
      <c r="E436" s="202" t="s">
        <v>357</v>
      </c>
      <c r="F436" s="202">
        <v>1091.0</v>
      </c>
      <c r="G436" s="203">
        <v>107.2</v>
      </c>
      <c r="H436" s="192">
        <f>IF(Vuelos!$F436&lt;3000,Vuelos!$G436,Vuelos!$G436*2)</f>
        <v>107.2</v>
      </c>
      <c r="I436" s="44"/>
      <c r="J436" s="44"/>
      <c r="K436" s="44"/>
      <c r="L436" s="44"/>
      <c r="M436" s="44"/>
      <c r="N436" s="44"/>
      <c r="O436" s="44"/>
      <c r="P436" s="44"/>
      <c r="Q436" s="44"/>
      <c r="R436" s="44"/>
      <c r="S436" s="44"/>
      <c r="T436" s="44"/>
      <c r="U436" s="44"/>
      <c r="V436" s="44"/>
      <c r="W436" s="44"/>
      <c r="X436" s="44"/>
      <c r="Y436" s="44"/>
      <c r="Z436" s="44"/>
    </row>
    <row r="437" ht="15.75" customHeight="1">
      <c r="A437" s="200" t="s">
        <v>533</v>
      </c>
      <c r="B437" s="204" t="s">
        <v>655</v>
      </c>
      <c r="C437" s="205" t="str">
        <f>CONCATENATE(Vuelos!$A437,Vuelos!$B437)</f>
        <v>LimaSantaCruz,Bolivia</v>
      </c>
      <c r="D437" s="201" t="s">
        <v>601</v>
      </c>
      <c r="E437" s="206" t="s">
        <v>761</v>
      </c>
      <c r="F437" s="202">
        <v>1627.3</v>
      </c>
      <c r="G437" s="203">
        <v>142.3</v>
      </c>
      <c r="H437" s="192">
        <f>IF(Vuelos!$F437&lt;3000,Vuelos!$G437,Vuelos!$G437*2)</f>
        <v>142.3</v>
      </c>
      <c r="I437" s="44"/>
      <c r="J437" s="44"/>
      <c r="K437" s="44"/>
      <c r="L437" s="44"/>
      <c r="M437" s="44"/>
      <c r="N437" s="44"/>
      <c r="O437" s="44"/>
      <c r="P437" s="44"/>
      <c r="Q437" s="44"/>
      <c r="R437" s="44"/>
      <c r="S437" s="44"/>
      <c r="T437" s="44"/>
      <c r="U437" s="44"/>
      <c r="V437" s="44"/>
      <c r="W437" s="44"/>
      <c r="X437" s="44"/>
      <c r="Y437" s="44"/>
      <c r="Z437" s="44"/>
    </row>
    <row r="438" ht="15.75" customHeight="1">
      <c r="A438" s="200" t="s">
        <v>533</v>
      </c>
      <c r="B438" s="200" t="s">
        <v>73</v>
      </c>
      <c r="C438" s="201" t="str">
        <f>CONCATENATE(Vuelos!$A438,Vuelos!$B438)</f>
        <v>LimaBogota</v>
      </c>
      <c r="D438" s="201" t="s">
        <v>601</v>
      </c>
      <c r="E438" s="202" t="s">
        <v>357</v>
      </c>
      <c r="F438" s="202">
        <v>1878.3</v>
      </c>
      <c r="G438" s="203">
        <v>153.8</v>
      </c>
      <c r="H438" s="192">
        <f>IF(Vuelos!$F438&lt;3000,Vuelos!$G438,Vuelos!$G438*2)</f>
        <v>153.8</v>
      </c>
      <c r="I438" s="44"/>
      <c r="J438" s="44"/>
      <c r="K438" s="44"/>
      <c r="L438" s="44"/>
      <c r="M438" s="44"/>
      <c r="N438" s="44"/>
      <c r="O438" s="44"/>
      <c r="P438" s="44"/>
      <c r="Q438" s="44"/>
      <c r="R438" s="44"/>
      <c r="S438" s="44"/>
      <c r="T438" s="44"/>
      <c r="U438" s="44"/>
      <c r="V438" s="44"/>
      <c r="W438" s="44"/>
      <c r="X438" s="44"/>
      <c r="Y438" s="44"/>
      <c r="Z438" s="44"/>
    </row>
    <row r="439" ht="15.75" customHeight="1">
      <c r="A439" s="200" t="s">
        <v>533</v>
      </c>
      <c r="B439" s="204" t="s">
        <v>437</v>
      </c>
      <c r="C439" s="205" t="str">
        <f>CONCATENATE(Vuelos!$A439,Vuelos!$B439)</f>
        <v>LimaPuntaCana</v>
      </c>
      <c r="D439" s="201" t="s">
        <v>601</v>
      </c>
      <c r="E439" s="206" t="s">
        <v>438</v>
      </c>
      <c r="F439" s="202">
        <v>3517.1</v>
      </c>
      <c r="G439" s="203">
        <v>285.7</v>
      </c>
      <c r="H439" s="192">
        <f>IF(Vuelos!$F439&lt;3000,Vuelos!$G439,Vuelos!$G439*2)</f>
        <v>571.4</v>
      </c>
      <c r="I439" s="44"/>
      <c r="J439" s="44"/>
      <c r="K439" s="44"/>
      <c r="L439" s="44"/>
      <c r="M439" s="44"/>
      <c r="N439" s="44"/>
      <c r="O439" s="44"/>
      <c r="P439" s="44"/>
      <c r="Q439" s="44"/>
      <c r="R439" s="44"/>
      <c r="S439" s="44"/>
      <c r="T439" s="44"/>
      <c r="U439" s="44"/>
      <c r="V439" s="44"/>
      <c r="W439" s="44"/>
      <c r="X439" s="44"/>
      <c r="Y439" s="44"/>
      <c r="Z439" s="44"/>
    </row>
    <row r="440" ht="15.75" customHeight="1">
      <c r="A440" s="188" t="s">
        <v>533</v>
      </c>
      <c r="B440" s="189" t="s">
        <v>490</v>
      </c>
      <c r="C440" s="190" t="str">
        <f>CONCATENATE(Vuelos!$A440,Vuelos!$B440)</f>
        <v>LimaMiami</v>
      </c>
      <c r="D440" s="191" t="s">
        <v>601</v>
      </c>
      <c r="E440" s="189" t="s">
        <v>492</v>
      </c>
      <c r="F440" s="188">
        <v>4197.6</v>
      </c>
      <c r="G440" s="192">
        <v>235.5</v>
      </c>
      <c r="H440" s="192">
        <f>IF(Vuelos!$F440&lt;3000,Vuelos!$G440,Vuelos!$G440*2)</f>
        <v>471</v>
      </c>
      <c r="I440" s="44"/>
      <c r="J440" s="44"/>
      <c r="K440" s="44"/>
      <c r="L440" s="44"/>
      <c r="M440" s="44"/>
      <c r="N440" s="44"/>
      <c r="O440" s="44"/>
      <c r="P440" s="44"/>
      <c r="Q440" s="44"/>
      <c r="R440" s="44"/>
      <c r="S440" s="44"/>
      <c r="T440" s="44"/>
      <c r="U440" s="44"/>
      <c r="V440" s="44"/>
      <c r="W440" s="44"/>
      <c r="X440" s="44"/>
      <c r="Y440" s="44"/>
      <c r="Z440" s="44"/>
    </row>
    <row r="441" ht="15.75" customHeight="1">
      <c r="A441" s="200" t="s">
        <v>533</v>
      </c>
      <c r="B441" s="204" t="s">
        <v>252</v>
      </c>
      <c r="C441" s="205" t="str">
        <f>CONCATENATE(Vuelos!$A441,Vuelos!$B441)</f>
        <v>LimaMexico</v>
      </c>
      <c r="D441" s="201" t="s">
        <v>601</v>
      </c>
      <c r="E441" s="206" t="s">
        <v>254</v>
      </c>
      <c r="F441" s="202">
        <v>4231.4</v>
      </c>
      <c r="G441" s="203">
        <v>322.5</v>
      </c>
      <c r="H441" s="192">
        <f>IF(Vuelos!$F441&lt;3000,Vuelos!$G441,Vuelos!$G441*2)</f>
        <v>645</v>
      </c>
      <c r="I441" s="44"/>
      <c r="J441" s="44"/>
      <c r="K441" s="44"/>
      <c r="L441" s="44"/>
      <c r="M441" s="44"/>
      <c r="N441" s="44"/>
      <c r="O441" s="44"/>
      <c r="P441" s="44"/>
      <c r="Q441" s="44"/>
      <c r="R441" s="44"/>
      <c r="S441" s="44"/>
      <c r="T441" s="44"/>
      <c r="U441" s="44"/>
      <c r="V441" s="44"/>
      <c r="W441" s="44"/>
      <c r="X441" s="44"/>
      <c r="Y441" s="44"/>
      <c r="Z441" s="44"/>
    </row>
    <row r="442" ht="15.75" customHeight="1">
      <c r="A442" s="200" t="s">
        <v>533</v>
      </c>
      <c r="B442" s="204" t="s">
        <v>429</v>
      </c>
      <c r="C442" s="205" t="str">
        <f>CONCATENATE(Vuelos!$A442,Vuelos!$B442)</f>
        <v>LimaToronto</v>
      </c>
      <c r="D442" s="201" t="s">
        <v>601</v>
      </c>
      <c r="E442" s="206" t="s">
        <v>430</v>
      </c>
      <c r="F442" s="202">
        <v>6172.8</v>
      </c>
      <c r="G442" s="203">
        <v>342.1</v>
      </c>
      <c r="H442" s="192">
        <f>IF(Vuelos!$F442&lt;3000,Vuelos!$G442,Vuelos!$G442*2)</f>
        <v>684.2</v>
      </c>
      <c r="I442" s="44"/>
      <c r="J442" s="44"/>
      <c r="K442" s="44"/>
      <c r="L442" s="44"/>
      <c r="M442" s="44"/>
      <c r="N442" s="44"/>
      <c r="O442" s="44"/>
      <c r="P442" s="44"/>
      <c r="Q442" s="44"/>
      <c r="R442" s="44"/>
      <c r="S442" s="44"/>
      <c r="T442" s="44"/>
      <c r="U442" s="44"/>
      <c r="V442" s="44"/>
      <c r="W442" s="44"/>
      <c r="X442" s="44"/>
      <c r="Y442" s="44"/>
      <c r="Z442" s="44"/>
    </row>
    <row r="443" ht="15.75" customHeight="1">
      <c r="A443" s="200" t="s">
        <v>533</v>
      </c>
      <c r="B443" s="204" t="s">
        <v>247</v>
      </c>
      <c r="C443" s="205" t="str">
        <f>CONCATENATE(Vuelos!$A443,Vuelos!$B443)</f>
        <v>LimaMadrid</v>
      </c>
      <c r="D443" s="201" t="s">
        <v>601</v>
      </c>
      <c r="E443" s="206" t="s">
        <v>249</v>
      </c>
      <c r="F443" s="202">
        <v>9519.8</v>
      </c>
      <c r="G443" s="203">
        <v>548.2</v>
      </c>
      <c r="H443" s="192">
        <f>IF(Vuelos!$F443&lt;3000,Vuelos!$G443,Vuelos!$G443*2)</f>
        <v>1096.4</v>
      </c>
      <c r="I443" s="44"/>
      <c r="J443" s="44"/>
      <c r="K443" s="44"/>
      <c r="L443" s="44"/>
      <c r="M443" s="44"/>
      <c r="N443" s="44"/>
      <c r="O443" s="44"/>
      <c r="P443" s="44"/>
      <c r="Q443" s="44"/>
      <c r="R443" s="44"/>
      <c r="S443" s="44"/>
      <c r="T443" s="44"/>
      <c r="U443" s="44"/>
      <c r="V443" s="44"/>
      <c r="W443" s="44"/>
      <c r="X443" s="44"/>
      <c r="Y443" s="44"/>
      <c r="Z443" s="44"/>
    </row>
    <row r="444" ht="15.75" customHeight="1">
      <c r="A444" s="188" t="s">
        <v>338</v>
      </c>
      <c r="B444" s="189" t="s">
        <v>247</v>
      </c>
      <c r="C444" s="190" t="str">
        <f>CONCATENATE(Vuelos!$A444,Vuelos!$B444)</f>
        <v>LisbonMadrid</v>
      </c>
      <c r="D444" s="191" t="s">
        <v>339</v>
      </c>
      <c r="E444" s="189" t="s">
        <v>249</v>
      </c>
      <c r="F444" s="188">
        <v>514.4</v>
      </c>
      <c r="G444" s="192">
        <v>82.3</v>
      </c>
      <c r="H444" s="192">
        <f>IF(Vuelos!$F444&lt;3000,Vuelos!$G444,Vuelos!$G444*2)</f>
        <v>82.3</v>
      </c>
      <c r="I444" s="44"/>
      <c r="J444" s="44"/>
      <c r="K444" s="44"/>
      <c r="L444" s="44"/>
      <c r="M444" s="44"/>
      <c r="N444" s="44"/>
      <c r="O444" s="44"/>
      <c r="P444" s="44"/>
      <c r="Q444" s="44"/>
      <c r="R444" s="44"/>
      <c r="S444" s="44"/>
      <c r="T444" s="44"/>
      <c r="U444" s="44"/>
      <c r="V444" s="44"/>
      <c r="W444" s="44"/>
      <c r="X444" s="44"/>
      <c r="Y444" s="44"/>
      <c r="Z444" s="44"/>
    </row>
    <row r="445" ht="15.75" customHeight="1">
      <c r="A445" s="200" t="s">
        <v>338</v>
      </c>
      <c r="B445" s="204" t="s">
        <v>330</v>
      </c>
      <c r="C445" s="205" t="str">
        <f>CONCATENATE(Vuelos!$A445,Vuelos!$B445)</f>
        <v>LisbonValencia</v>
      </c>
      <c r="D445" s="201" t="s">
        <v>339</v>
      </c>
      <c r="E445" s="206" t="s">
        <v>331</v>
      </c>
      <c r="F445" s="202">
        <v>752.1</v>
      </c>
      <c r="G445" s="203">
        <v>67.3</v>
      </c>
      <c r="H445" s="192">
        <f>IF(Vuelos!$F445&lt;3000,Vuelos!$G445,Vuelos!$G445*2)</f>
        <v>67.3</v>
      </c>
      <c r="I445" s="44"/>
      <c r="J445" s="44"/>
      <c r="K445" s="44"/>
      <c r="L445" s="44"/>
      <c r="M445" s="44"/>
      <c r="N445" s="44"/>
      <c r="O445" s="44"/>
      <c r="P445" s="44"/>
      <c r="Q445" s="44"/>
      <c r="R445" s="44"/>
      <c r="S445" s="44"/>
      <c r="T445" s="44"/>
      <c r="U445" s="44"/>
      <c r="V445" s="44"/>
      <c r="W445" s="44"/>
      <c r="X445" s="44"/>
      <c r="Y445" s="44"/>
      <c r="Z445" s="44"/>
    </row>
    <row r="446" ht="15.75" customHeight="1">
      <c r="A446" s="200" t="s">
        <v>338</v>
      </c>
      <c r="B446" s="204" t="s">
        <v>490</v>
      </c>
      <c r="C446" s="205" t="str">
        <f>CONCATENATE(Vuelos!$A446,Vuelos!$B446)</f>
        <v>LisbonMiami</v>
      </c>
      <c r="D446" s="201" t="s">
        <v>339</v>
      </c>
      <c r="E446" s="206" t="s">
        <v>492</v>
      </c>
      <c r="F446" s="202">
        <v>6689.4</v>
      </c>
      <c r="G446" s="203">
        <v>366.6</v>
      </c>
      <c r="H446" s="192">
        <f>IF(Vuelos!$F446&lt;3000,Vuelos!$G446,Vuelos!$G446*2)</f>
        <v>733.2</v>
      </c>
      <c r="I446" s="44"/>
      <c r="J446" s="44"/>
      <c r="K446" s="44"/>
      <c r="L446" s="44"/>
      <c r="M446" s="44"/>
      <c r="N446" s="44"/>
      <c r="O446" s="44"/>
      <c r="P446" s="44"/>
      <c r="Q446" s="44"/>
      <c r="R446" s="44"/>
      <c r="S446" s="44"/>
      <c r="T446" s="44"/>
      <c r="U446" s="44"/>
      <c r="V446" s="44"/>
      <c r="W446" s="44"/>
      <c r="X446" s="44"/>
      <c r="Y446" s="44"/>
      <c r="Z446" s="44"/>
    </row>
    <row r="447" ht="15.75" customHeight="1">
      <c r="A447" s="188" t="s">
        <v>281</v>
      </c>
      <c r="B447" s="189" t="s">
        <v>289</v>
      </c>
      <c r="C447" s="190" t="str">
        <f>CONCATENATE(Vuelos!$A447,Vuelos!$B447)</f>
        <v>LondresParis</v>
      </c>
      <c r="D447" s="191" t="s">
        <v>284</v>
      </c>
      <c r="E447" s="189" t="s">
        <v>527</v>
      </c>
      <c r="F447" s="188">
        <v>366.6</v>
      </c>
      <c r="G447" s="192">
        <v>75.3</v>
      </c>
      <c r="H447" s="192">
        <f>IF(Vuelos!$F447&lt;3000,Vuelos!$G447,Vuelos!$G447*2)</f>
        <v>75.3</v>
      </c>
      <c r="I447" s="44"/>
      <c r="J447" s="44"/>
      <c r="K447" s="44"/>
      <c r="L447" s="44"/>
      <c r="M447" s="44"/>
      <c r="N447" s="44"/>
      <c r="O447" s="44"/>
      <c r="P447" s="44"/>
      <c r="Q447" s="44"/>
      <c r="R447" s="44"/>
      <c r="S447" s="44"/>
      <c r="T447" s="44"/>
      <c r="U447" s="44"/>
      <c r="V447" s="44"/>
      <c r="W447" s="44"/>
      <c r="X447" s="44"/>
      <c r="Y447" s="44"/>
      <c r="Z447" s="44"/>
    </row>
    <row r="448" ht="15.75" customHeight="1">
      <c r="A448" s="200" t="s">
        <v>281</v>
      </c>
      <c r="B448" s="204" t="s">
        <v>549</v>
      </c>
      <c r="C448" s="205" t="str">
        <f>CONCATENATE(Vuelos!$A448,Vuelos!$B448)</f>
        <v>LondresLyon</v>
      </c>
      <c r="D448" s="201" t="s">
        <v>284</v>
      </c>
      <c r="E448" s="206" t="s">
        <v>762</v>
      </c>
      <c r="F448" s="202">
        <v>758.9</v>
      </c>
      <c r="G448" s="203">
        <v>90.5</v>
      </c>
      <c r="H448" s="192">
        <f>IF(Vuelos!$F448&lt;3000,Vuelos!$G448,Vuelos!$G448*2)</f>
        <v>90.5</v>
      </c>
      <c r="I448" s="44"/>
      <c r="J448" s="44"/>
      <c r="K448" s="44"/>
      <c r="L448" s="44"/>
      <c r="M448" s="44"/>
      <c r="N448" s="44"/>
      <c r="O448" s="44"/>
      <c r="P448" s="44"/>
      <c r="Q448" s="44"/>
      <c r="R448" s="44"/>
      <c r="S448" s="44"/>
      <c r="T448" s="44"/>
      <c r="U448" s="44"/>
      <c r="V448" s="44"/>
      <c r="W448" s="44"/>
      <c r="X448" s="44"/>
      <c r="Y448" s="44"/>
      <c r="Z448" s="44"/>
    </row>
    <row r="449" ht="15.75" customHeight="1">
      <c r="A449" s="188" t="s">
        <v>281</v>
      </c>
      <c r="B449" s="189" t="s">
        <v>295</v>
      </c>
      <c r="C449" s="190" t="str">
        <f>CONCATENATE(Vuelos!$A449,Vuelos!$B449)</f>
        <v>LondresBerlin</v>
      </c>
      <c r="D449" s="191" t="s">
        <v>284</v>
      </c>
      <c r="E449" s="189" t="s">
        <v>296</v>
      </c>
      <c r="F449" s="188">
        <v>950.0</v>
      </c>
      <c r="G449" s="192">
        <v>108.5</v>
      </c>
      <c r="H449" s="192">
        <f>IF(Vuelos!$F449&lt;3000,Vuelos!$G449,Vuelos!$G449*2)</f>
        <v>108.5</v>
      </c>
      <c r="I449" s="44"/>
      <c r="J449" s="44"/>
      <c r="K449" s="44"/>
      <c r="L449" s="44"/>
      <c r="M449" s="44"/>
      <c r="N449" s="44"/>
      <c r="O449" s="44"/>
      <c r="P449" s="44"/>
      <c r="Q449" s="44"/>
      <c r="R449" s="44"/>
      <c r="S449" s="44"/>
      <c r="T449" s="44"/>
      <c r="U449" s="44"/>
      <c r="V449" s="44"/>
      <c r="W449" s="44"/>
      <c r="X449" s="44"/>
      <c r="Y449" s="44"/>
      <c r="Z449" s="44"/>
    </row>
    <row r="450" ht="15.75" customHeight="1">
      <c r="A450" s="188" t="s">
        <v>281</v>
      </c>
      <c r="B450" s="189" t="s">
        <v>247</v>
      </c>
      <c r="C450" s="190" t="str">
        <f>CONCATENATE(Vuelos!$A450,Vuelos!$B450)</f>
        <v>LondresMadrid</v>
      </c>
      <c r="D450" s="191" t="s">
        <v>763</v>
      </c>
      <c r="E450" s="189" t="s">
        <v>249</v>
      </c>
      <c r="F450" s="188">
        <v>1212.6</v>
      </c>
      <c r="G450" s="192">
        <v>121.6</v>
      </c>
      <c r="H450" s="192">
        <f>IF(Vuelos!$F450&lt;3000,Vuelos!$G450,Vuelos!$G450*2)</f>
        <v>121.6</v>
      </c>
      <c r="I450" s="44"/>
      <c r="J450" s="44"/>
      <c r="K450" s="44"/>
      <c r="L450" s="44"/>
      <c r="M450" s="44"/>
      <c r="N450" s="44"/>
      <c r="O450" s="44"/>
      <c r="P450" s="44"/>
      <c r="Q450" s="44"/>
      <c r="R450" s="44"/>
      <c r="S450" s="44"/>
      <c r="T450" s="44"/>
      <c r="U450" s="44"/>
      <c r="V450" s="44"/>
      <c r="W450" s="44"/>
      <c r="X450" s="44"/>
      <c r="Y450" s="44"/>
      <c r="Z450" s="44"/>
    </row>
    <row r="451" ht="15.75" customHeight="1">
      <c r="A451" s="200" t="s">
        <v>281</v>
      </c>
      <c r="B451" s="204" t="s">
        <v>247</v>
      </c>
      <c r="C451" s="205" t="str">
        <f>CONCATENATE(Vuelos!$A451,Vuelos!$B451)</f>
        <v>LondresMadrid</v>
      </c>
      <c r="D451" s="201" t="s">
        <v>284</v>
      </c>
      <c r="E451" s="206" t="s">
        <v>249</v>
      </c>
      <c r="F451" s="202">
        <v>1244.1</v>
      </c>
      <c r="G451" s="203">
        <v>123.0</v>
      </c>
      <c r="H451" s="192">
        <f>IF(Vuelos!$F451&lt;3000,Vuelos!$G451,Vuelos!$G451*2)</f>
        <v>123</v>
      </c>
      <c r="I451" s="44"/>
      <c r="J451" s="44"/>
      <c r="K451" s="44"/>
      <c r="L451" s="44"/>
      <c r="M451" s="44"/>
      <c r="N451" s="44"/>
      <c r="O451" s="44"/>
      <c r="P451" s="44"/>
      <c r="Q451" s="44"/>
      <c r="R451" s="44"/>
      <c r="S451" s="44"/>
      <c r="T451" s="44"/>
      <c r="U451" s="44"/>
      <c r="V451" s="44"/>
      <c r="W451" s="44"/>
      <c r="X451" s="44"/>
      <c r="Y451" s="44"/>
      <c r="Z451" s="44"/>
    </row>
    <row r="452" ht="15.75" customHeight="1">
      <c r="A452" s="188" t="s">
        <v>281</v>
      </c>
      <c r="B452" s="188" t="s">
        <v>345</v>
      </c>
      <c r="C452" s="191" t="str">
        <f>CONCATENATE(Vuelos!$A452,Vuelos!$B452)</f>
        <v>LondresNewYork</v>
      </c>
      <c r="D452" s="191" t="s">
        <v>284</v>
      </c>
      <c r="E452" s="188" t="s">
        <v>494</v>
      </c>
      <c r="F452" s="188">
        <v>5560.0</v>
      </c>
      <c r="G452" s="192">
        <v>300.2</v>
      </c>
      <c r="H452" s="192">
        <f>IF(Vuelos!$F452&lt;3000,Vuelos!$G452,Vuelos!$G452*2)</f>
        <v>600.4</v>
      </c>
      <c r="I452" s="44"/>
      <c r="J452" s="44"/>
      <c r="K452" s="44"/>
      <c r="L452" s="44"/>
      <c r="M452" s="44"/>
      <c r="N452" s="44"/>
      <c r="O452" s="44"/>
      <c r="P452" s="44"/>
      <c r="Q452" s="44"/>
      <c r="R452" s="44"/>
      <c r="S452" s="44"/>
      <c r="T452" s="44"/>
      <c r="U452" s="44"/>
      <c r="V452" s="44"/>
      <c r="W452" s="44"/>
      <c r="X452" s="44"/>
      <c r="Y452" s="44"/>
      <c r="Z452" s="44"/>
    </row>
    <row r="453" ht="15.75" customHeight="1">
      <c r="A453" s="200" t="s">
        <v>281</v>
      </c>
      <c r="B453" s="204" t="s">
        <v>490</v>
      </c>
      <c r="C453" s="205" t="str">
        <f>CONCATENATE(Vuelos!$A453,Vuelos!$B453)</f>
        <v>LondresMiami</v>
      </c>
      <c r="D453" s="201" t="s">
        <v>284</v>
      </c>
      <c r="E453" s="206" t="s">
        <v>492</v>
      </c>
      <c r="F453" s="202">
        <v>7121.1</v>
      </c>
      <c r="G453" s="203">
        <v>408.7</v>
      </c>
      <c r="H453" s="192">
        <f>IF(Vuelos!$F453&lt;3000,Vuelos!$G453,Vuelos!$G453*2)</f>
        <v>817.4</v>
      </c>
      <c r="I453" s="44"/>
      <c r="J453" s="44"/>
      <c r="K453" s="44"/>
      <c r="L453" s="44"/>
      <c r="M453" s="44"/>
      <c r="N453" s="44"/>
      <c r="O453" s="44"/>
      <c r="P453" s="44"/>
      <c r="Q453" s="44"/>
      <c r="R453" s="44"/>
      <c r="S453" s="44"/>
      <c r="T453" s="44"/>
      <c r="U453" s="44"/>
      <c r="V453" s="44"/>
      <c r="W453" s="44"/>
      <c r="X453" s="44"/>
      <c r="Y453" s="44"/>
      <c r="Z453" s="44"/>
    </row>
    <row r="454" ht="15.75" customHeight="1">
      <c r="A454" s="188" t="s">
        <v>281</v>
      </c>
      <c r="B454" s="188" t="s">
        <v>73</v>
      </c>
      <c r="C454" s="191" t="str">
        <f>CONCATENATE(Vuelos!$A454,Vuelos!$B454)</f>
        <v>LondresBogota</v>
      </c>
      <c r="D454" s="191" t="s">
        <v>284</v>
      </c>
      <c r="E454" s="188" t="s">
        <v>357</v>
      </c>
      <c r="F454" s="188">
        <v>8468.0</v>
      </c>
      <c r="G454" s="192">
        <v>390.2</v>
      </c>
      <c r="H454" s="192">
        <f>IF(Vuelos!$F454&lt;3000,Vuelos!$G454,Vuelos!$G454*2)</f>
        <v>780.4</v>
      </c>
      <c r="I454" s="44"/>
      <c r="J454" s="44"/>
      <c r="K454" s="44"/>
      <c r="L454" s="44"/>
      <c r="M454" s="44"/>
      <c r="N454" s="44"/>
      <c r="O454" s="44"/>
      <c r="P454" s="44"/>
      <c r="Q454" s="44"/>
      <c r="R454" s="44"/>
      <c r="S454" s="44"/>
      <c r="T454" s="44"/>
      <c r="U454" s="44"/>
      <c r="V454" s="44"/>
      <c r="W454" s="44"/>
      <c r="X454" s="44"/>
      <c r="Y454" s="44"/>
      <c r="Z454" s="44"/>
    </row>
    <row r="455" ht="15.75" customHeight="1">
      <c r="A455" s="200" t="s">
        <v>442</v>
      </c>
      <c r="B455" s="204" t="s">
        <v>650</v>
      </c>
      <c r="C455" s="205" t="str">
        <f>CONCATENATE(Vuelos!$A455,Vuelos!$B455)</f>
        <v>LosAngelesSanFrancisco</v>
      </c>
      <c r="D455" s="201" t="s">
        <v>443</v>
      </c>
      <c r="E455" s="206" t="s">
        <v>760</v>
      </c>
      <c r="F455" s="202">
        <v>543.0</v>
      </c>
      <c r="G455" s="203">
        <v>76.4</v>
      </c>
      <c r="H455" s="192">
        <f>IF(Vuelos!$F455&lt;3000,Vuelos!$G455,Vuelos!$G455*2)</f>
        <v>76.4</v>
      </c>
      <c r="I455" s="44"/>
      <c r="J455" s="44"/>
      <c r="K455" s="44"/>
      <c r="L455" s="44"/>
      <c r="M455" s="44"/>
      <c r="N455" s="44"/>
      <c r="O455" s="44"/>
      <c r="P455" s="44"/>
      <c r="Q455" s="44"/>
      <c r="R455" s="44"/>
      <c r="S455" s="44"/>
      <c r="T455" s="44"/>
      <c r="U455" s="44"/>
      <c r="V455" s="44"/>
      <c r="W455" s="44"/>
      <c r="X455" s="44"/>
      <c r="Y455" s="44"/>
      <c r="Z455" s="44"/>
    </row>
    <row r="456" ht="15.75" customHeight="1">
      <c r="A456" s="188" t="s">
        <v>442</v>
      </c>
      <c r="B456" s="189" t="s">
        <v>252</v>
      </c>
      <c r="C456" s="190" t="str">
        <f>CONCATENATE(Vuelos!$A456,Vuelos!$B456)</f>
        <v>LosAngelesMexico</v>
      </c>
      <c r="D456" s="191" t="s">
        <v>443</v>
      </c>
      <c r="E456" s="189" t="s">
        <v>254</v>
      </c>
      <c r="F456" s="188">
        <v>2499.0</v>
      </c>
      <c r="G456" s="192">
        <v>199.3</v>
      </c>
      <c r="H456" s="192">
        <f>IF(Vuelos!$F456&lt;3000,Vuelos!$G456,Vuelos!$G456*2)</f>
        <v>199.3</v>
      </c>
      <c r="I456" s="44"/>
      <c r="J456" s="44"/>
      <c r="K456" s="44"/>
      <c r="L456" s="44"/>
      <c r="M456" s="44"/>
      <c r="N456" s="44"/>
      <c r="O456" s="44"/>
      <c r="P456" s="44"/>
      <c r="Q456" s="44"/>
      <c r="R456" s="44"/>
      <c r="S456" s="44"/>
      <c r="T456" s="44"/>
      <c r="U456" s="44"/>
      <c r="V456" s="44"/>
      <c r="W456" s="44"/>
      <c r="X456" s="44"/>
      <c r="Y456" s="44"/>
      <c r="Z456" s="44"/>
    </row>
    <row r="457" ht="15.75" customHeight="1">
      <c r="A457" s="188" t="s">
        <v>442</v>
      </c>
      <c r="B457" s="189" t="s">
        <v>462</v>
      </c>
      <c r="C457" s="190" t="str">
        <f>CONCATENATE(Vuelos!$A457,Vuelos!$B457)</f>
        <v>LosAngelesOrlando</v>
      </c>
      <c r="D457" s="191" t="s">
        <v>443</v>
      </c>
      <c r="E457" s="189" t="s">
        <v>464</v>
      </c>
      <c r="F457" s="188">
        <v>3569.0</v>
      </c>
      <c r="G457" s="192">
        <v>252.0</v>
      </c>
      <c r="H457" s="192">
        <f>IF(Vuelos!$F457&lt;3000,Vuelos!$G457,Vuelos!$G457*2)</f>
        <v>504</v>
      </c>
      <c r="I457" s="44"/>
      <c r="J457" s="44"/>
      <c r="K457" s="44"/>
      <c r="L457" s="44"/>
      <c r="M457" s="44"/>
      <c r="N457" s="44"/>
      <c r="O457" s="44"/>
      <c r="P457" s="44"/>
      <c r="Q457" s="44"/>
      <c r="R457" s="44"/>
      <c r="S457" s="44"/>
      <c r="T457" s="44"/>
      <c r="U457" s="44"/>
      <c r="V457" s="44"/>
      <c r="W457" s="44"/>
      <c r="X457" s="44"/>
      <c r="Y457" s="44"/>
      <c r="Z457" s="44"/>
    </row>
    <row r="458" ht="15.75" customHeight="1">
      <c r="A458" s="188" t="s">
        <v>442</v>
      </c>
      <c r="B458" s="189" t="s">
        <v>602</v>
      </c>
      <c r="C458" s="190" t="str">
        <f>CONCATENATE(Vuelos!$A458,Vuelos!$B458)</f>
        <v>LosAngelesSanSalvador</v>
      </c>
      <c r="D458" s="191" t="s">
        <v>443</v>
      </c>
      <c r="E458" s="189" t="s">
        <v>603</v>
      </c>
      <c r="F458" s="188">
        <v>3732.9</v>
      </c>
      <c r="G458" s="192">
        <v>269.8</v>
      </c>
      <c r="H458" s="192">
        <f>IF(Vuelos!$F458&lt;3000,Vuelos!$G458,Vuelos!$G458*2)</f>
        <v>539.6</v>
      </c>
      <c r="I458" s="44"/>
      <c r="J458" s="44"/>
      <c r="K458" s="44"/>
      <c r="L458" s="44"/>
      <c r="M458" s="44"/>
      <c r="N458" s="44"/>
      <c r="O458" s="44"/>
      <c r="P458" s="44"/>
      <c r="Q458" s="44"/>
      <c r="R458" s="44"/>
      <c r="S458" s="44"/>
      <c r="T458" s="44"/>
      <c r="U458" s="44"/>
      <c r="V458" s="44"/>
      <c r="W458" s="44"/>
      <c r="X458" s="44"/>
      <c r="Y458" s="44"/>
      <c r="Z458" s="44"/>
    </row>
    <row r="459" ht="15.75" customHeight="1">
      <c r="A459" s="200" t="s">
        <v>442</v>
      </c>
      <c r="B459" s="200" t="s">
        <v>345</v>
      </c>
      <c r="C459" s="201" t="str">
        <f>CONCATENATE(Vuelos!$A459,Vuelos!$B459)</f>
        <v>LosAngelesNewYork</v>
      </c>
      <c r="D459" s="201" t="s">
        <v>443</v>
      </c>
      <c r="E459" s="202" t="s">
        <v>494</v>
      </c>
      <c r="F459" s="202">
        <v>3938.0</v>
      </c>
      <c r="G459" s="203">
        <v>272.1</v>
      </c>
      <c r="H459" s="192">
        <f>IF(Vuelos!$F459&lt;3000,Vuelos!$G459,Vuelos!$G459*2)</f>
        <v>544.2</v>
      </c>
      <c r="I459" s="44"/>
      <c r="J459" s="44"/>
      <c r="K459" s="44"/>
      <c r="L459" s="44"/>
      <c r="M459" s="44"/>
      <c r="N459" s="44"/>
      <c r="O459" s="44"/>
      <c r="P459" s="44"/>
      <c r="Q459" s="44"/>
      <c r="R459" s="44"/>
      <c r="S459" s="44"/>
      <c r="T459" s="44"/>
      <c r="U459" s="44"/>
      <c r="V459" s="44"/>
      <c r="W459" s="44"/>
      <c r="X459" s="44"/>
      <c r="Y459" s="44"/>
      <c r="Z459" s="44"/>
    </row>
    <row r="460" ht="15.75" customHeight="1">
      <c r="A460" s="188" t="s">
        <v>442</v>
      </c>
      <c r="B460" s="188" t="s">
        <v>441</v>
      </c>
      <c r="C460" s="191" t="str">
        <f>CONCATENATE(Vuelos!$A460,Vuelos!$B460)</f>
        <v>LosAngelesDubai</v>
      </c>
      <c r="D460" s="191" t="s">
        <v>443</v>
      </c>
      <c r="E460" s="188" t="s">
        <v>718</v>
      </c>
      <c r="F460" s="188">
        <v>5235.0</v>
      </c>
      <c r="G460" s="192">
        <v>732.4</v>
      </c>
      <c r="H460" s="192">
        <f>IF(Vuelos!$F460&lt;3000,Vuelos!$G460,Vuelos!$G460*2)</f>
        <v>1464.8</v>
      </c>
      <c r="I460" s="44"/>
      <c r="J460" s="44"/>
      <c r="K460" s="44"/>
      <c r="L460" s="44"/>
      <c r="M460" s="44"/>
      <c r="N460" s="44"/>
      <c r="O460" s="44"/>
      <c r="P460" s="44"/>
      <c r="Q460" s="44"/>
      <c r="R460" s="44"/>
      <c r="S460" s="44"/>
      <c r="T460" s="44"/>
      <c r="U460" s="44"/>
      <c r="V460" s="44"/>
      <c r="W460" s="44"/>
      <c r="X460" s="44"/>
      <c r="Y460" s="44"/>
      <c r="Z460" s="44"/>
    </row>
    <row r="461" ht="15.75" customHeight="1">
      <c r="A461" s="200" t="s">
        <v>442</v>
      </c>
      <c r="B461" s="200" t="s">
        <v>73</v>
      </c>
      <c r="C461" s="201" t="str">
        <f>CONCATENATE(Vuelos!$A461,Vuelos!$B461)</f>
        <v>LosAngelesBogota</v>
      </c>
      <c r="D461" s="201" t="s">
        <v>443</v>
      </c>
      <c r="E461" s="202" t="s">
        <v>357</v>
      </c>
      <c r="F461" s="202">
        <v>8637.0</v>
      </c>
      <c r="G461" s="203">
        <v>277.9</v>
      </c>
      <c r="H461" s="192">
        <f>IF(Vuelos!$F461&lt;3000,Vuelos!$G461,Vuelos!$G461*2)</f>
        <v>555.8</v>
      </c>
      <c r="I461" s="44"/>
      <c r="J461" s="44"/>
      <c r="K461" s="44"/>
      <c r="L461" s="44"/>
      <c r="M461" s="44"/>
      <c r="N461" s="44"/>
      <c r="O461" s="44"/>
      <c r="P461" s="44"/>
      <c r="Q461" s="44"/>
      <c r="R461" s="44"/>
      <c r="S461" s="44"/>
      <c r="T461" s="44"/>
      <c r="U461" s="44"/>
      <c r="V461" s="44"/>
      <c r="W461" s="44"/>
      <c r="X461" s="44"/>
      <c r="Y461" s="44"/>
      <c r="Z461" s="44"/>
    </row>
    <row r="462" ht="15.75" customHeight="1">
      <c r="A462" s="200" t="s">
        <v>442</v>
      </c>
      <c r="B462" s="204" t="s">
        <v>452</v>
      </c>
      <c r="C462" s="205" t="str">
        <f>CONCATENATE(Vuelos!$A462,Vuelos!$B462)</f>
        <v>LosAngelesTokyo</v>
      </c>
      <c r="D462" s="201" t="s">
        <v>443</v>
      </c>
      <c r="E462" s="206" t="s">
        <v>453</v>
      </c>
      <c r="F462" s="202">
        <v>8772.7</v>
      </c>
      <c r="G462" s="203">
        <v>390.7</v>
      </c>
      <c r="H462" s="192">
        <f>IF(Vuelos!$F462&lt;3000,Vuelos!$G462,Vuelos!$G462*2)</f>
        <v>781.4</v>
      </c>
      <c r="I462" s="44"/>
      <c r="J462" s="44"/>
      <c r="K462" s="44"/>
      <c r="L462" s="44"/>
      <c r="M462" s="44"/>
      <c r="N462" s="44"/>
      <c r="O462" s="44"/>
      <c r="P462" s="44"/>
      <c r="Q462" s="44"/>
      <c r="R462" s="44"/>
      <c r="S462" s="44"/>
      <c r="T462" s="44"/>
      <c r="U462" s="44"/>
      <c r="V462" s="44"/>
      <c r="W462" s="44"/>
      <c r="X462" s="44"/>
      <c r="Y462" s="44"/>
      <c r="Z462" s="44"/>
    </row>
    <row r="463" ht="15.75" customHeight="1">
      <c r="A463" s="188" t="s">
        <v>442</v>
      </c>
      <c r="B463" s="189" t="s">
        <v>359</v>
      </c>
      <c r="C463" s="190" t="str">
        <f>CONCATENATE(Vuelos!$A463,Vuelos!$B463)</f>
        <v>LosAngelesShanghai</v>
      </c>
      <c r="D463" s="191" t="s">
        <v>443</v>
      </c>
      <c r="E463" s="189" t="s">
        <v>360</v>
      </c>
      <c r="F463" s="188">
        <v>10435.9</v>
      </c>
      <c r="G463" s="192">
        <v>420.0</v>
      </c>
      <c r="H463" s="192">
        <f>IF(Vuelos!$F463&lt;3000,Vuelos!$G463,Vuelos!$G463*2)</f>
        <v>840</v>
      </c>
      <c r="I463" s="44"/>
      <c r="J463" s="44"/>
      <c r="K463" s="44"/>
      <c r="L463" s="44"/>
      <c r="M463" s="44"/>
      <c r="N463" s="44"/>
      <c r="O463" s="44"/>
      <c r="P463" s="44"/>
      <c r="Q463" s="44"/>
      <c r="R463" s="44"/>
      <c r="S463" s="44"/>
      <c r="T463" s="44"/>
      <c r="U463" s="44"/>
      <c r="V463" s="44"/>
      <c r="W463" s="44"/>
      <c r="X463" s="44"/>
      <c r="Y463" s="44"/>
      <c r="Z463" s="44"/>
    </row>
    <row r="464" ht="15.75" customHeight="1">
      <c r="A464" s="200" t="s">
        <v>442</v>
      </c>
      <c r="B464" s="204" t="s">
        <v>675</v>
      </c>
      <c r="C464" s="205" t="str">
        <f>CONCATENATE(Vuelos!$A464,Vuelos!$B464)</f>
        <v>LosAngelesSydney</v>
      </c>
      <c r="D464" s="201" t="s">
        <v>443</v>
      </c>
      <c r="E464" s="206" t="s">
        <v>764</v>
      </c>
      <c r="F464" s="202">
        <v>12050.7</v>
      </c>
      <c r="G464" s="203">
        <v>681.4</v>
      </c>
      <c r="H464" s="192">
        <f>IF(Vuelos!$F464&lt;3000,Vuelos!$G464,Vuelos!$G464*2)</f>
        <v>1362.8</v>
      </c>
      <c r="I464" s="44"/>
      <c r="J464" s="44"/>
      <c r="K464" s="44"/>
      <c r="L464" s="44"/>
      <c r="M464" s="44"/>
      <c r="N464" s="44"/>
      <c r="O464" s="44"/>
      <c r="P464" s="44"/>
      <c r="Q464" s="44"/>
      <c r="R464" s="44"/>
      <c r="S464" s="44"/>
      <c r="T464" s="44"/>
      <c r="U464" s="44"/>
      <c r="V464" s="44"/>
      <c r="W464" s="44"/>
      <c r="X464" s="44"/>
      <c r="Y464" s="44"/>
      <c r="Z464" s="44"/>
    </row>
    <row r="465" ht="15.75" customHeight="1">
      <c r="A465" s="188" t="s">
        <v>442</v>
      </c>
      <c r="B465" s="189" t="s">
        <v>459</v>
      </c>
      <c r="C465" s="190" t="str">
        <f>CONCATENATE(Vuelos!$A465,Vuelos!$B465)</f>
        <v>LosAngelesMelbourne</v>
      </c>
      <c r="D465" s="191" t="s">
        <v>443</v>
      </c>
      <c r="E465" s="189" t="s">
        <v>460</v>
      </c>
      <c r="F465" s="188">
        <v>12747.9</v>
      </c>
      <c r="G465" s="192">
        <v>751.6</v>
      </c>
      <c r="H465" s="192">
        <f>IF(Vuelos!$F465&lt;3000,Vuelos!$G465,Vuelos!$G465*2)</f>
        <v>1503.2</v>
      </c>
      <c r="I465" s="44"/>
      <c r="J465" s="44"/>
      <c r="K465" s="44"/>
      <c r="L465" s="44"/>
      <c r="M465" s="44"/>
      <c r="N465" s="44"/>
      <c r="O465" s="44"/>
      <c r="P465" s="44"/>
      <c r="Q465" s="44"/>
      <c r="R465" s="44"/>
      <c r="S465" s="44"/>
      <c r="T465" s="44"/>
      <c r="U465" s="44"/>
      <c r="V465" s="44"/>
      <c r="W465" s="44"/>
      <c r="X465" s="44"/>
      <c r="Y465" s="44"/>
      <c r="Z465" s="44"/>
    </row>
    <row r="466" ht="15.75" customHeight="1">
      <c r="A466" s="200" t="s">
        <v>546</v>
      </c>
      <c r="B466" s="204" t="s">
        <v>669</v>
      </c>
      <c r="C466" s="205" t="str">
        <f>CONCATENATE(Vuelos!$A466,Vuelos!$B466)</f>
        <v>LuangPrabangSiemReap</v>
      </c>
      <c r="D466" s="201" t="s">
        <v>765</v>
      </c>
      <c r="E466" s="206" t="s">
        <v>766</v>
      </c>
      <c r="F466" s="202">
        <v>739.2</v>
      </c>
      <c r="G466" s="203">
        <v>63.58</v>
      </c>
      <c r="H466" s="192">
        <f>IF(Vuelos!$F466&lt;3000,Vuelos!$G466,Vuelos!$G466*2)</f>
        <v>63.58</v>
      </c>
      <c r="I466" s="44"/>
      <c r="J466" s="44"/>
      <c r="K466" s="44"/>
      <c r="L466" s="44"/>
      <c r="M466" s="44"/>
      <c r="N466" s="44"/>
      <c r="O466" s="44"/>
      <c r="P466" s="44"/>
      <c r="Q466" s="44"/>
      <c r="R466" s="44"/>
      <c r="S466" s="44"/>
      <c r="T466" s="44"/>
      <c r="U466" s="44"/>
      <c r="V466" s="44"/>
      <c r="W466" s="44"/>
      <c r="X466" s="44"/>
      <c r="Y466" s="44"/>
      <c r="Z466" s="44"/>
    </row>
    <row r="467" ht="15.75" customHeight="1">
      <c r="A467" s="200" t="s">
        <v>549</v>
      </c>
      <c r="B467" s="204" t="s">
        <v>247</v>
      </c>
      <c r="C467" s="205" t="str">
        <f>CONCATENATE(Vuelos!$A467,Vuelos!$B467)</f>
        <v>LyonMadrid</v>
      </c>
      <c r="D467" s="201" t="s">
        <v>762</v>
      </c>
      <c r="E467" s="206" t="s">
        <v>249</v>
      </c>
      <c r="F467" s="202">
        <v>912.6</v>
      </c>
      <c r="G467" s="203">
        <v>88.5</v>
      </c>
      <c r="H467" s="192">
        <f>IF(Vuelos!$F467&lt;3000,Vuelos!$G467,Vuelos!$G467*2)</f>
        <v>88.5</v>
      </c>
      <c r="I467" s="44"/>
      <c r="J467" s="44"/>
      <c r="K467" s="44"/>
      <c r="L467" s="44"/>
      <c r="M467" s="44"/>
      <c r="N467" s="44"/>
      <c r="O467" s="44"/>
      <c r="P467" s="44"/>
      <c r="Q467" s="44"/>
      <c r="R467" s="44"/>
      <c r="S467" s="44"/>
      <c r="T467" s="44"/>
      <c r="U467" s="44"/>
      <c r="V467" s="44"/>
      <c r="W467" s="44"/>
      <c r="X467" s="44"/>
      <c r="Y467" s="44"/>
      <c r="Z467" s="44"/>
    </row>
    <row r="468" ht="15.75" customHeight="1">
      <c r="A468" s="188" t="s">
        <v>247</v>
      </c>
      <c r="B468" s="189" t="s">
        <v>618</v>
      </c>
      <c r="C468" s="190" t="str">
        <f>CONCATENATE(Vuelos!$A468,Vuelos!$B468)</f>
        <v>MadridPamplona</v>
      </c>
      <c r="D468" s="191" t="s">
        <v>249</v>
      </c>
      <c r="E468" s="189" t="s">
        <v>767</v>
      </c>
      <c r="F468" s="188">
        <v>299.2</v>
      </c>
      <c r="G468" s="192">
        <v>95.2</v>
      </c>
      <c r="H468" s="192">
        <f>IF(Vuelos!$F468&lt;3000,Vuelos!$G468,Vuelos!$G468*2)</f>
        <v>95.2</v>
      </c>
      <c r="I468" s="44"/>
      <c r="J468" s="44"/>
      <c r="K468" s="44"/>
      <c r="L468" s="44"/>
      <c r="M468" s="44"/>
      <c r="N468" s="44"/>
      <c r="O468" s="44"/>
      <c r="P468" s="44"/>
      <c r="Q468" s="44"/>
      <c r="R468" s="44"/>
      <c r="S468" s="44"/>
      <c r="T468" s="44"/>
      <c r="U468" s="44"/>
      <c r="V468" s="44"/>
      <c r="W468" s="44"/>
      <c r="X468" s="44"/>
      <c r="Y468" s="44"/>
      <c r="Z468" s="44"/>
    </row>
    <row r="469" ht="15.75" customHeight="1">
      <c r="A469" s="200" t="s">
        <v>247</v>
      </c>
      <c r="B469" s="200" t="s">
        <v>340</v>
      </c>
      <c r="C469" s="201" t="str">
        <f>CONCATENATE(Vuelos!$A469,Vuelos!$B469)</f>
        <v>MadridBilbao(España)</v>
      </c>
      <c r="D469" s="201" t="s">
        <v>249</v>
      </c>
      <c r="E469" s="202" t="s">
        <v>524</v>
      </c>
      <c r="F469" s="202">
        <v>317.0</v>
      </c>
      <c r="G469" s="203">
        <v>70.9</v>
      </c>
      <c r="H469" s="192">
        <f>IF(Vuelos!$F469&lt;3000,Vuelos!$G469,Vuelos!$G469*2)</f>
        <v>70.9</v>
      </c>
      <c r="I469" s="44"/>
      <c r="J469" s="44"/>
      <c r="K469" s="44"/>
      <c r="L469" s="44"/>
      <c r="M469" s="44"/>
      <c r="N469" s="44"/>
      <c r="O469" s="44"/>
      <c r="P469" s="44"/>
      <c r="Q469" s="44"/>
      <c r="R469" s="44"/>
      <c r="S469" s="44"/>
      <c r="T469" s="44"/>
      <c r="U469" s="44"/>
      <c r="V469" s="44"/>
      <c r="W469" s="44"/>
      <c r="X469" s="44"/>
      <c r="Y469" s="44"/>
      <c r="Z469" s="44"/>
    </row>
    <row r="470" ht="15.75" customHeight="1">
      <c r="A470" s="200" t="s">
        <v>247</v>
      </c>
      <c r="B470" s="200" t="s">
        <v>656</v>
      </c>
      <c r="C470" s="201" t="str">
        <f>CONCATENATE(Vuelos!$A470,Vuelos!$B470)</f>
        <v>MadridSantander,España</v>
      </c>
      <c r="D470" s="201" t="s">
        <v>249</v>
      </c>
      <c r="E470" s="202" t="s">
        <v>768</v>
      </c>
      <c r="F470" s="202">
        <v>325.0</v>
      </c>
      <c r="G470" s="203">
        <v>57.73</v>
      </c>
      <c r="H470" s="192">
        <f>IF(Vuelos!$F470&lt;3000,Vuelos!$G470,Vuelos!$G470*2)</f>
        <v>57.73</v>
      </c>
      <c r="I470" s="44"/>
      <c r="J470" s="44"/>
      <c r="K470" s="44"/>
      <c r="L470" s="44"/>
      <c r="M470" s="44"/>
      <c r="N470" s="44"/>
      <c r="O470" s="44"/>
      <c r="P470" s="44"/>
      <c r="Q470" s="44"/>
      <c r="R470" s="44"/>
      <c r="S470" s="44"/>
      <c r="T470" s="44"/>
      <c r="U470" s="44"/>
      <c r="V470" s="44"/>
      <c r="W470" s="44"/>
      <c r="X470" s="44"/>
      <c r="Y470" s="44"/>
      <c r="Z470" s="44"/>
    </row>
    <row r="471" ht="15.75" customHeight="1">
      <c r="A471" s="200" t="s">
        <v>247</v>
      </c>
      <c r="B471" s="204" t="s">
        <v>627</v>
      </c>
      <c r="C471" s="205" t="str">
        <f>CONCATENATE(Vuelos!$A471,Vuelos!$B471)</f>
        <v>MadridPorto</v>
      </c>
      <c r="D471" s="201" t="s">
        <v>249</v>
      </c>
      <c r="E471" s="206" t="s">
        <v>769</v>
      </c>
      <c r="F471" s="202">
        <v>439.2</v>
      </c>
      <c r="G471" s="203">
        <v>94.6</v>
      </c>
      <c r="H471" s="192">
        <f>IF(Vuelos!$F471&lt;3000,Vuelos!$G471,Vuelos!$G471*2)</f>
        <v>94.6</v>
      </c>
      <c r="I471" s="44"/>
      <c r="J471" s="44"/>
      <c r="K471" s="44"/>
      <c r="L471" s="44"/>
      <c r="M471" s="44"/>
      <c r="N471" s="44"/>
      <c r="O471" s="44"/>
      <c r="P471" s="44"/>
      <c r="Q471" s="44"/>
      <c r="R471" s="44"/>
      <c r="S471" s="44"/>
      <c r="T471" s="44"/>
      <c r="U471" s="44"/>
      <c r="V471" s="44"/>
      <c r="W471" s="44"/>
      <c r="X471" s="44"/>
      <c r="Y471" s="44"/>
      <c r="Z471" s="44"/>
    </row>
    <row r="472" ht="15.75" customHeight="1">
      <c r="A472" s="188" t="s">
        <v>247</v>
      </c>
      <c r="B472" s="188" t="s">
        <v>659</v>
      </c>
      <c r="C472" s="191" t="str">
        <f>CONCATENATE(Vuelos!$A472,Vuelos!$B472)</f>
        <v>MadridSantiagodeCompostela</v>
      </c>
      <c r="D472" s="191" t="s">
        <v>249</v>
      </c>
      <c r="E472" s="188" t="s">
        <v>770</v>
      </c>
      <c r="F472" s="188">
        <v>481.0</v>
      </c>
      <c r="G472" s="192">
        <v>62.7</v>
      </c>
      <c r="H472" s="192">
        <f>IF(Vuelos!$F472&lt;3000,Vuelos!$G472,Vuelos!$G472*2)</f>
        <v>62.7</v>
      </c>
      <c r="I472" s="44"/>
      <c r="J472" s="44"/>
      <c r="K472" s="44"/>
      <c r="L472" s="44"/>
      <c r="M472" s="44"/>
      <c r="N472" s="44"/>
      <c r="O472" s="44"/>
      <c r="P472" s="44"/>
      <c r="Q472" s="44"/>
      <c r="R472" s="44"/>
      <c r="S472" s="44"/>
      <c r="T472" s="44"/>
      <c r="U472" s="44"/>
      <c r="V472" s="44"/>
      <c r="W472" s="44"/>
      <c r="X472" s="44"/>
      <c r="Y472" s="44"/>
      <c r="Z472" s="44"/>
    </row>
    <row r="473" ht="15.75" customHeight="1">
      <c r="A473" s="188" t="s">
        <v>247</v>
      </c>
      <c r="B473" s="189" t="s">
        <v>616</v>
      </c>
      <c r="C473" s="190" t="str">
        <f>CONCATENATE(Vuelos!$A473,Vuelos!$B473)</f>
        <v>MadridPalmaMalloca</v>
      </c>
      <c r="D473" s="191" t="s">
        <v>249</v>
      </c>
      <c r="E473" s="189" t="s">
        <v>771</v>
      </c>
      <c r="F473" s="188">
        <v>547.2</v>
      </c>
      <c r="G473" s="192">
        <v>77.9</v>
      </c>
      <c r="H473" s="192">
        <f>IF(Vuelos!$F473&lt;3000,Vuelos!$G473,Vuelos!$G473*2)</f>
        <v>77.9</v>
      </c>
      <c r="I473" s="44"/>
      <c r="J473" s="44"/>
      <c r="K473" s="44"/>
      <c r="L473" s="44"/>
      <c r="M473" s="44"/>
      <c r="N473" s="44"/>
      <c r="O473" s="44"/>
      <c r="P473" s="44"/>
      <c r="Q473" s="44"/>
      <c r="R473" s="44"/>
      <c r="S473" s="44"/>
      <c r="T473" s="44"/>
      <c r="U473" s="44"/>
      <c r="V473" s="44"/>
      <c r="W473" s="44"/>
      <c r="X473" s="44"/>
      <c r="Y473" s="44"/>
      <c r="Z473" s="44"/>
    </row>
    <row r="474" ht="15.75" customHeight="1">
      <c r="A474" s="200" t="s">
        <v>247</v>
      </c>
      <c r="B474" s="204" t="s">
        <v>310</v>
      </c>
      <c r="C474" s="205" t="str">
        <f>CONCATENATE(Vuelos!$A474,Vuelos!$B474)</f>
        <v>MadridNice</v>
      </c>
      <c r="D474" s="201" t="s">
        <v>249</v>
      </c>
      <c r="E474" s="206" t="s">
        <v>311</v>
      </c>
      <c r="F474" s="202">
        <v>958.1</v>
      </c>
      <c r="G474" s="203">
        <v>154.4</v>
      </c>
      <c r="H474" s="192">
        <f>IF(Vuelos!$F474&lt;3000,Vuelos!$G474,Vuelos!$G474*2)</f>
        <v>154.4</v>
      </c>
      <c r="I474" s="44"/>
      <c r="J474" s="44"/>
      <c r="K474" s="44"/>
      <c r="L474" s="44"/>
      <c r="M474" s="44"/>
      <c r="N474" s="44"/>
      <c r="O474" s="44"/>
      <c r="P474" s="44"/>
      <c r="Q474" s="44"/>
      <c r="R474" s="44"/>
      <c r="S474" s="44"/>
      <c r="T474" s="44"/>
      <c r="U474" s="44"/>
      <c r="V474" s="44"/>
      <c r="W474" s="44"/>
      <c r="X474" s="44"/>
      <c r="Y474" s="44"/>
      <c r="Z474" s="44"/>
    </row>
    <row r="475" ht="15.75" customHeight="1">
      <c r="A475" s="200" t="s">
        <v>247</v>
      </c>
      <c r="B475" s="204" t="s">
        <v>289</v>
      </c>
      <c r="C475" s="205" t="str">
        <f>CONCATENATE(Vuelos!$A475,Vuelos!$B475)</f>
        <v>MadridParis</v>
      </c>
      <c r="D475" s="201" t="s">
        <v>249</v>
      </c>
      <c r="E475" s="206" t="s">
        <v>527</v>
      </c>
      <c r="F475" s="202">
        <v>1027.8</v>
      </c>
      <c r="G475" s="203">
        <v>115.5</v>
      </c>
      <c r="H475" s="192">
        <f>IF(Vuelos!$F475&lt;3000,Vuelos!$G475,Vuelos!$G475*2)</f>
        <v>115.5</v>
      </c>
      <c r="I475" s="44"/>
      <c r="J475" s="44"/>
      <c r="K475" s="44"/>
      <c r="L475" s="44"/>
      <c r="M475" s="44"/>
      <c r="N475" s="44"/>
      <c r="O475" s="44"/>
      <c r="P475" s="44"/>
      <c r="Q475" s="44"/>
      <c r="R475" s="44"/>
      <c r="S475" s="44"/>
      <c r="T475" s="44"/>
      <c r="U475" s="44"/>
      <c r="V475" s="44"/>
      <c r="W475" s="44"/>
      <c r="X475" s="44"/>
      <c r="Y475" s="44"/>
      <c r="Z475" s="44"/>
    </row>
    <row r="476" ht="15.75" customHeight="1">
      <c r="A476" s="200" t="s">
        <v>247</v>
      </c>
      <c r="B476" s="204" t="s">
        <v>307</v>
      </c>
      <c r="C476" s="205" t="str">
        <f>CONCATENATE(Vuelos!$A476,Vuelos!$B476)</f>
        <v>MadridTurin</v>
      </c>
      <c r="D476" s="201" t="s">
        <v>249</v>
      </c>
      <c r="E476" s="206" t="s">
        <v>308</v>
      </c>
      <c r="F476" s="202">
        <v>1054.1</v>
      </c>
      <c r="G476" s="203">
        <v>164.2</v>
      </c>
      <c r="H476" s="192">
        <f>IF(Vuelos!$F476&lt;3000,Vuelos!$G476,Vuelos!$G476*2)</f>
        <v>164.2</v>
      </c>
      <c r="I476" s="44"/>
      <c r="J476" s="44"/>
      <c r="K476" s="44"/>
      <c r="L476" s="44"/>
      <c r="M476" s="44"/>
      <c r="N476" s="44"/>
      <c r="O476" s="44"/>
      <c r="P476" s="44"/>
      <c r="Q476" s="44"/>
      <c r="R476" s="44"/>
      <c r="S476" s="44"/>
      <c r="T476" s="44"/>
      <c r="U476" s="44"/>
      <c r="V476" s="44"/>
      <c r="W476" s="44"/>
      <c r="X476" s="44"/>
      <c r="Y476" s="44"/>
      <c r="Z476" s="44"/>
    </row>
    <row r="477" ht="15.75" customHeight="1">
      <c r="A477" s="200" t="s">
        <v>247</v>
      </c>
      <c r="B477" s="204" t="s">
        <v>582</v>
      </c>
      <c r="C477" s="205" t="str">
        <f>CONCATENATE(Vuelos!$A477,Vuelos!$B477)</f>
        <v>MadridMilan</v>
      </c>
      <c r="D477" s="201" t="s">
        <v>249</v>
      </c>
      <c r="E477" s="206" t="s">
        <v>772</v>
      </c>
      <c r="F477" s="202">
        <v>1150.9</v>
      </c>
      <c r="G477" s="203">
        <v>120.1</v>
      </c>
      <c r="H477" s="192">
        <f>IF(Vuelos!$F477&lt;3000,Vuelos!$G477,Vuelos!$G477*2)</f>
        <v>120.1</v>
      </c>
      <c r="I477" s="44"/>
      <c r="J477" s="44"/>
      <c r="K477" s="44"/>
      <c r="L477" s="44"/>
      <c r="M477" s="44"/>
      <c r="N477" s="44"/>
      <c r="O477" s="44"/>
      <c r="P477" s="44"/>
      <c r="Q477" s="44"/>
      <c r="R477" s="44"/>
      <c r="S477" s="44"/>
      <c r="T477" s="44"/>
      <c r="U477" s="44"/>
      <c r="V477" s="44"/>
      <c r="W477" s="44"/>
      <c r="X477" s="44"/>
      <c r="Y477" s="44"/>
      <c r="Z477" s="44"/>
    </row>
    <row r="478" ht="15.75" customHeight="1">
      <c r="A478" s="200" t="s">
        <v>247</v>
      </c>
      <c r="B478" s="204" t="s">
        <v>672</v>
      </c>
      <c r="C478" s="205" t="str">
        <f>CONCATENATE(Vuelos!$A478,Vuelos!$B478)</f>
        <v>MadridStrasbourg</v>
      </c>
      <c r="D478" s="201" t="s">
        <v>249</v>
      </c>
      <c r="E478" s="206" t="s">
        <v>773</v>
      </c>
      <c r="F478" s="202">
        <v>1259.0</v>
      </c>
      <c r="G478" s="203">
        <v>196.4</v>
      </c>
      <c r="H478" s="192">
        <f>IF(Vuelos!$F478&lt;3000,Vuelos!$G478,Vuelos!$G478*2)</f>
        <v>196.4</v>
      </c>
      <c r="I478" s="44"/>
      <c r="J478" s="44"/>
      <c r="K478" s="44"/>
      <c r="L478" s="44"/>
      <c r="M478" s="44"/>
      <c r="N478" s="44"/>
      <c r="O478" s="44"/>
      <c r="P478" s="44"/>
      <c r="Q478" s="44"/>
      <c r="R478" s="44"/>
      <c r="S478" s="44"/>
      <c r="T478" s="44"/>
      <c r="U478" s="44"/>
      <c r="V478" s="44"/>
      <c r="W478" s="44"/>
      <c r="X478" s="44"/>
      <c r="Y478" s="44"/>
      <c r="Z478" s="44"/>
    </row>
    <row r="479" ht="15.75" customHeight="1">
      <c r="A479" s="200" t="s">
        <v>247</v>
      </c>
      <c r="B479" s="204" t="s">
        <v>673</v>
      </c>
      <c r="C479" s="205" t="str">
        <f>CONCATENATE(Vuelos!$A479,Vuelos!$B479)</f>
        <v>MadridStuttgart</v>
      </c>
      <c r="D479" s="201" t="s">
        <v>249</v>
      </c>
      <c r="E479" s="206" t="s">
        <v>723</v>
      </c>
      <c r="F479" s="202">
        <v>1360.8</v>
      </c>
      <c r="G479" s="203">
        <v>110.9</v>
      </c>
      <c r="H479" s="192">
        <f>IF(Vuelos!$F479&lt;3000,Vuelos!$G479,Vuelos!$G479*2)</f>
        <v>110.9</v>
      </c>
      <c r="I479" s="44"/>
      <c r="J479" s="44"/>
      <c r="K479" s="44"/>
      <c r="L479" s="44"/>
      <c r="M479" s="44"/>
      <c r="N479" s="44"/>
      <c r="O479" s="44"/>
      <c r="P479" s="44"/>
      <c r="Q479" s="44"/>
      <c r="R479" s="44"/>
      <c r="S479" s="44"/>
      <c r="T479" s="44"/>
      <c r="U479" s="44"/>
      <c r="V479" s="44"/>
      <c r="W479" s="44"/>
      <c r="X479" s="44"/>
      <c r="Y479" s="44"/>
      <c r="Z479" s="44"/>
    </row>
    <row r="480" ht="15.75" customHeight="1">
      <c r="A480" s="200" t="s">
        <v>247</v>
      </c>
      <c r="B480" s="204" t="s">
        <v>516</v>
      </c>
      <c r="C480" s="205" t="str">
        <f>CONCATENATE(Vuelos!$A480,Vuelos!$B480)</f>
        <v>MadridVenecia</v>
      </c>
      <c r="D480" s="201" t="s">
        <v>249</v>
      </c>
      <c r="E480" s="206" t="s">
        <v>517</v>
      </c>
      <c r="F480" s="202">
        <v>1409.2</v>
      </c>
      <c r="G480" s="203">
        <v>139.8</v>
      </c>
      <c r="H480" s="192">
        <f>IF(Vuelos!$F480&lt;3000,Vuelos!$G480,Vuelos!$G480*2)</f>
        <v>139.8</v>
      </c>
      <c r="I480" s="44"/>
      <c r="J480" s="44"/>
      <c r="K480" s="44"/>
      <c r="L480" s="44"/>
      <c r="M480" s="44"/>
      <c r="N480" s="44"/>
      <c r="O480" s="44"/>
      <c r="P480" s="44"/>
      <c r="Q480" s="44"/>
      <c r="R480" s="44"/>
      <c r="S480" s="44"/>
      <c r="T480" s="44"/>
      <c r="U480" s="44"/>
      <c r="V480" s="44"/>
      <c r="W480" s="44"/>
      <c r="X480" s="44"/>
      <c r="Y480" s="44"/>
      <c r="Z480" s="44"/>
    </row>
    <row r="481" ht="15.75" customHeight="1">
      <c r="A481" s="188" t="s">
        <v>247</v>
      </c>
      <c r="B481" s="188" t="s">
        <v>275</v>
      </c>
      <c r="C481" s="191" t="str">
        <f>CONCATENATE(Vuelos!$A481,Vuelos!$B481)</f>
        <v>MadridDusseldorf</v>
      </c>
      <c r="D481" s="191" t="s">
        <v>725</v>
      </c>
      <c r="E481" s="188" t="s">
        <v>721</v>
      </c>
      <c r="F481" s="188">
        <v>1439.0</v>
      </c>
      <c r="G481" s="192">
        <v>145.5</v>
      </c>
      <c r="H481" s="192">
        <f>IF(Vuelos!$F481&lt;3000,Vuelos!$G481,Vuelos!$G481*2)</f>
        <v>145.5</v>
      </c>
      <c r="I481" s="44"/>
      <c r="J481" s="44"/>
      <c r="K481" s="44"/>
      <c r="L481" s="44"/>
      <c r="M481" s="44"/>
      <c r="N481" s="44"/>
      <c r="O481" s="44"/>
      <c r="P481" s="44"/>
      <c r="Q481" s="44"/>
      <c r="R481" s="44"/>
      <c r="S481" s="44"/>
      <c r="T481" s="44"/>
      <c r="U481" s="44"/>
      <c r="V481" s="44"/>
      <c r="W481" s="44"/>
      <c r="X481" s="44"/>
      <c r="Y481" s="44"/>
      <c r="Z481" s="44"/>
    </row>
    <row r="482" ht="15.75" customHeight="1">
      <c r="A482" s="200" t="s">
        <v>247</v>
      </c>
      <c r="B482" s="200" t="s">
        <v>77</v>
      </c>
      <c r="C482" s="201" t="str">
        <f>CONCATENATE(Vuelos!$A482,Vuelos!$B482)</f>
        <v>MadridAmsterdam</v>
      </c>
      <c r="D482" s="201" t="s">
        <v>249</v>
      </c>
      <c r="E482" s="202" t="s">
        <v>256</v>
      </c>
      <c r="F482" s="202">
        <v>1456.0</v>
      </c>
      <c r="G482" s="203">
        <v>134.7</v>
      </c>
      <c r="H482" s="192">
        <f>IF(Vuelos!$F482&lt;3000,Vuelos!$G482,Vuelos!$G482*2)</f>
        <v>134.7</v>
      </c>
      <c r="I482" s="44"/>
      <c r="J482" s="44"/>
      <c r="K482" s="44"/>
      <c r="L482" s="44"/>
      <c r="M482" s="44"/>
      <c r="N482" s="44"/>
      <c r="O482" s="44"/>
      <c r="P482" s="44"/>
      <c r="Q482" s="44"/>
      <c r="R482" s="44"/>
      <c r="S482" s="44"/>
      <c r="T482" s="44"/>
      <c r="U482" s="44"/>
      <c r="V482" s="44"/>
      <c r="W482" s="44"/>
      <c r="X482" s="44"/>
      <c r="Y482" s="44"/>
      <c r="Z482" s="44"/>
    </row>
    <row r="483" ht="15.75" customHeight="1">
      <c r="A483" s="200" t="s">
        <v>247</v>
      </c>
      <c r="B483" s="204" t="s">
        <v>298</v>
      </c>
      <c r="C483" s="205" t="str">
        <f>CONCATENATE(Vuelos!$A483,Vuelos!$B483)</f>
        <v>MadridMunich</v>
      </c>
      <c r="D483" s="201" t="s">
        <v>249</v>
      </c>
      <c r="E483" s="206" t="s">
        <v>299</v>
      </c>
      <c r="F483" s="202">
        <v>1498.0</v>
      </c>
      <c r="G483" s="203">
        <v>157.4</v>
      </c>
      <c r="H483" s="192">
        <f>IF(Vuelos!$F483&lt;3000,Vuelos!$G483,Vuelos!$G483*2)</f>
        <v>157.4</v>
      </c>
      <c r="I483" s="44"/>
      <c r="J483" s="44"/>
      <c r="K483" s="44"/>
      <c r="L483" s="44"/>
      <c r="M483" s="44"/>
      <c r="N483" s="44"/>
      <c r="O483" s="44"/>
      <c r="P483" s="44"/>
      <c r="Q483" s="44"/>
      <c r="R483" s="44"/>
      <c r="S483" s="44"/>
      <c r="T483" s="44"/>
      <c r="U483" s="44"/>
      <c r="V483" s="44"/>
      <c r="W483" s="44"/>
      <c r="X483" s="44"/>
      <c r="Y483" s="44"/>
      <c r="Z483" s="44"/>
    </row>
    <row r="484" ht="15.75" customHeight="1">
      <c r="A484" s="200" t="s">
        <v>247</v>
      </c>
      <c r="B484" s="204" t="s">
        <v>555</v>
      </c>
      <c r="C484" s="205" t="str">
        <f>CONCATENATE(Vuelos!$A484,Vuelos!$B484)</f>
        <v>MadridMalta</v>
      </c>
      <c r="D484" s="201" t="s">
        <v>249</v>
      </c>
      <c r="E484" s="206" t="s">
        <v>774</v>
      </c>
      <c r="F484" s="202">
        <v>1659.2</v>
      </c>
      <c r="G484" s="203">
        <v>142.9</v>
      </c>
      <c r="H484" s="192">
        <f>IF(Vuelos!$F484&lt;3000,Vuelos!$G484,Vuelos!$G484*2)</f>
        <v>142.9</v>
      </c>
      <c r="I484" s="44"/>
      <c r="J484" s="44"/>
      <c r="K484" s="44"/>
      <c r="L484" s="44"/>
      <c r="M484" s="44"/>
      <c r="N484" s="44"/>
      <c r="O484" s="44"/>
      <c r="P484" s="44"/>
      <c r="Q484" s="44"/>
      <c r="R484" s="44"/>
      <c r="S484" s="44"/>
      <c r="T484" s="44"/>
      <c r="U484" s="44"/>
      <c r="V484" s="44"/>
      <c r="W484" s="44"/>
      <c r="X484" s="44"/>
      <c r="Y484" s="44"/>
      <c r="Z484" s="44"/>
    </row>
    <row r="485" ht="15.75" customHeight="1">
      <c r="A485" s="188" t="s">
        <v>247</v>
      </c>
      <c r="B485" s="189" t="s">
        <v>653</v>
      </c>
      <c r="C485" s="190" t="str">
        <f>CONCATENATE(Vuelos!$A485,Vuelos!$B485)</f>
        <v>MadridViena</v>
      </c>
      <c r="D485" s="191" t="s">
        <v>249</v>
      </c>
      <c r="E485" s="189" t="s">
        <v>654</v>
      </c>
      <c r="F485" s="188">
        <v>1808.5</v>
      </c>
      <c r="G485" s="192">
        <v>175.1</v>
      </c>
      <c r="H485" s="192">
        <f>IF(Vuelos!$F485&lt;3000,Vuelos!$G485,Vuelos!$G485*2)</f>
        <v>175.1</v>
      </c>
      <c r="I485" s="44"/>
      <c r="J485" s="44"/>
      <c r="K485" s="44"/>
      <c r="L485" s="44"/>
      <c r="M485" s="44"/>
      <c r="N485" s="44"/>
      <c r="O485" s="44"/>
      <c r="P485" s="44"/>
      <c r="Q485" s="44"/>
      <c r="R485" s="44"/>
      <c r="S485" s="44"/>
      <c r="T485" s="44"/>
      <c r="U485" s="44"/>
      <c r="V485" s="44"/>
      <c r="W485" s="44"/>
      <c r="X485" s="44"/>
      <c r="Y485" s="44"/>
      <c r="Z485" s="44"/>
    </row>
    <row r="486" ht="15.75" customHeight="1">
      <c r="A486" s="188" t="s">
        <v>247</v>
      </c>
      <c r="B486" s="189" t="s">
        <v>295</v>
      </c>
      <c r="C486" s="190" t="str">
        <f>CONCATENATE(Vuelos!$A486,Vuelos!$B486)</f>
        <v>MadridBerlin</v>
      </c>
      <c r="D486" s="191" t="s">
        <v>249</v>
      </c>
      <c r="E486" s="189" t="s">
        <v>296</v>
      </c>
      <c r="F486" s="188">
        <v>1854.2</v>
      </c>
      <c r="G486" s="192">
        <v>150.9</v>
      </c>
      <c r="H486" s="192">
        <f>IF(Vuelos!$F486&lt;3000,Vuelos!$G486,Vuelos!$G486*2)</f>
        <v>150.9</v>
      </c>
      <c r="I486" s="44"/>
      <c r="J486" s="44"/>
      <c r="K486" s="44"/>
      <c r="L486" s="44"/>
      <c r="M486" s="44"/>
      <c r="N486" s="44"/>
      <c r="O486" s="44"/>
      <c r="P486" s="44"/>
      <c r="Q486" s="44"/>
      <c r="R486" s="44"/>
      <c r="S486" s="44"/>
      <c r="T486" s="44"/>
      <c r="U486" s="44"/>
      <c r="V486" s="44"/>
      <c r="W486" s="44"/>
      <c r="X486" s="44"/>
      <c r="Y486" s="44"/>
      <c r="Z486" s="44"/>
    </row>
    <row r="487" ht="15.75" customHeight="1">
      <c r="A487" s="200" t="s">
        <v>247</v>
      </c>
      <c r="B487" s="204" t="s">
        <v>371</v>
      </c>
      <c r="C487" s="205" t="str">
        <f>CONCATENATE(Vuelos!$A487,Vuelos!$B487)</f>
        <v>MadridBucharest</v>
      </c>
      <c r="D487" s="201" t="s">
        <v>249</v>
      </c>
      <c r="E487" s="206" t="s">
        <v>660</v>
      </c>
      <c r="F487" s="202">
        <v>2465.0</v>
      </c>
      <c r="G487" s="203">
        <v>218.2</v>
      </c>
      <c r="H487" s="192">
        <f>IF(Vuelos!$F487&lt;3000,Vuelos!$G487,Vuelos!$G487*2)</f>
        <v>218.2</v>
      </c>
      <c r="I487" s="44"/>
      <c r="J487" s="44"/>
      <c r="K487" s="44"/>
      <c r="L487" s="44"/>
      <c r="M487" s="44"/>
      <c r="N487" s="44"/>
      <c r="O487" s="44"/>
      <c r="P487" s="44"/>
      <c r="Q487" s="44"/>
      <c r="R487" s="44"/>
      <c r="S487" s="44"/>
      <c r="T487" s="44"/>
      <c r="U487" s="44"/>
      <c r="V487" s="44"/>
      <c r="W487" s="44"/>
      <c r="X487" s="44"/>
      <c r="Y487" s="44"/>
      <c r="Z487" s="44"/>
    </row>
    <row r="488" ht="15.75" customHeight="1">
      <c r="A488" s="200" t="s">
        <v>247</v>
      </c>
      <c r="B488" s="204" t="s">
        <v>680</v>
      </c>
      <c r="C488" s="205" t="str">
        <f>CONCATENATE(Vuelos!$A488,Vuelos!$B488)</f>
        <v>MadridTelAviv</v>
      </c>
      <c r="D488" s="201" t="s">
        <v>249</v>
      </c>
      <c r="E488" s="206" t="s">
        <v>775</v>
      </c>
      <c r="F488" s="202">
        <v>3551.3</v>
      </c>
      <c r="G488" s="203">
        <v>255.4</v>
      </c>
      <c r="H488" s="192">
        <f>IF(Vuelos!$F488&lt;3000,Vuelos!$G488,Vuelos!$G488*2)</f>
        <v>510.8</v>
      </c>
      <c r="I488" s="44"/>
      <c r="J488" s="44"/>
      <c r="K488" s="44"/>
      <c r="L488" s="44"/>
      <c r="M488" s="44"/>
      <c r="N488" s="44"/>
      <c r="O488" s="44"/>
      <c r="P488" s="44"/>
      <c r="Q488" s="44"/>
      <c r="R488" s="44"/>
      <c r="S488" s="44"/>
      <c r="T488" s="44"/>
      <c r="U488" s="44"/>
      <c r="V488" s="44"/>
      <c r="W488" s="44"/>
      <c r="X488" s="44"/>
      <c r="Y488" s="44"/>
      <c r="Z488" s="44"/>
    </row>
    <row r="489" ht="15.75" customHeight="1">
      <c r="A489" s="200" t="s">
        <v>247</v>
      </c>
      <c r="B489" s="200" t="s">
        <v>441</v>
      </c>
      <c r="C489" s="201" t="str">
        <f>CONCATENATE(Vuelos!$A489,Vuelos!$B489)</f>
        <v>MadridDubai</v>
      </c>
      <c r="D489" s="201" t="s">
        <v>249</v>
      </c>
      <c r="E489" s="202" t="s">
        <v>718</v>
      </c>
      <c r="F489" s="202">
        <v>5644.0</v>
      </c>
      <c r="G489" s="203">
        <v>351.5</v>
      </c>
      <c r="H489" s="192">
        <f>IF(Vuelos!$F489&lt;3000,Vuelos!$G489,Vuelos!$G489*2)</f>
        <v>703</v>
      </c>
      <c r="I489" s="44"/>
      <c r="J489" s="44"/>
      <c r="K489" s="44"/>
      <c r="L489" s="44"/>
      <c r="M489" s="44"/>
      <c r="N489" s="44"/>
      <c r="O489" s="44"/>
      <c r="P489" s="44"/>
      <c r="Q489" s="44"/>
      <c r="R489" s="44"/>
      <c r="S489" s="44"/>
      <c r="T489" s="44"/>
      <c r="U489" s="44"/>
      <c r="V489" s="44"/>
      <c r="W489" s="44"/>
      <c r="X489" s="44"/>
      <c r="Y489" s="44"/>
      <c r="Z489" s="44"/>
    </row>
    <row r="490" ht="15.75" customHeight="1">
      <c r="A490" s="204" t="s">
        <v>247</v>
      </c>
      <c r="B490" s="200" t="s">
        <v>345</v>
      </c>
      <c r="C490" s="201" t="str">
        <f>CONCATENATE(Vuelos!$A490,Vuelos!$B490)</f>
        <v>MadridNewYork</v>
      </c>
      <c r="D490" s="205" t="s">
        <v>249</v>
      </c>
      <c r="E490" s="202" t="s">
        <v>494</v>
      </c>
      <c r="F490" s="202">
        <v>5775.4</v>
      </c>
      <c r="G490" s="203">
        <v>352.6</v>
      </c>
      <c r="H490" s="192">
        <f>IF(Vuelos!$F490&lt;3000,Vuelos!$G490,Vuelos!$G490*2)</f>
        <v>705.2</v>
      </c>
      <c r="I490" s="44"/>
      <c r="J490" s="44"/>
      <c r="K490" s="44"/>
      <c r="L490" s="44"/>
      <c r="M490" s="44"/>
      <c r="N490" s="44"/>
      <c r="O490" s="44"/>
      <c r="P490" s="44"/>
      <c r="Q490" s="44"/>
      <c r="R490" s="44"/>
      <c r="S490" s="44"/>
      <c r="T490" s="44"/>
      <c r="U490" s="44"/>
      <c r="V490" s="44"/>
      <c r="W490" s="44"/>
      <c r="X490" s="44"/>
      <c r="Y490" s="44"/>
      <c r="Z490" s="44"/>
    </row>
    <row r="491" ht="15.75" customHeight="1">
      <c r="A491" s="200" t="s">
        <v>247</v>
      </c>
      <c r="B491" s="200" t="s">
        <v>73</v>
      </c>
      <c r="C491" s="201" t="str">
        <f>CONCATENATE(Vuelos!$A491,Vuelos!$B491)</f>
        <v>MadridBogota</v>
      </c>
      <c r="D491" s="201" t="s">
        <v>249</v>
      </c>
      <c r="E491" s="202" t="s">
        <v>357</v>
      </c>
      <c r="F491" s="202">
        <v>8033.7</v>
      </c>
      <c r="G491" s="203">
        <v>428.1</v>
      </c>
      <c r="H491" s="192">
        <f>IF(Vuelos!$F491&lt;3000,Vuelos!$G491,Vuelos!$G491*2)</f>
        <v>856.2</v>
      </c>
      <c r="I491" s="44"/>
      <c r="J491" s="44"/>
      <c r="K491" s="44"/>
      <c r="L491" s="44"/>
      <c r="M491" s="44"/>
      <c r="N491" s="44"/>
      <c r="O491" s="44"/>
      <c r="P491" s="44"/>
      <c r="Q491" s="44"/>
      <c r="R491" s="44"/>
      <c r="S491" s="44"/>
      <c r="T491" s="44"/>
      <c r="U491" s="44"/>
      <c r="V491" s="44"/>
      <c r="W491" s="44"/>
      <c r="X491" s="44"/>
      <c r="Y491" s="44"/>
      <c r="Z491" s="44"/>
    </row>
    <row r="492" ht="15.75" customHeight="1">
      <c r="A492" s="200" t="s">
        <v>247</v>
      </c>
      <c r="B492" s="204" t="s">
        <v>354</v>
      </c>
      <c r="C492" s="205" t="str">
        <f>CONCATENATE(Vuelos!$A492,Vuelos!$B492)</f>
        <v>MadridPanama</v>
      </c>
      <c r="D492" s="201" t="s">
        <v>249</v>
      </c>
      <c r="E492" s="206" t="s">
        <v>355</v>
      </c>
      <c r="F492" s="202">
        <v>8163.0</v>
      </c>
      <c r="G492" s="203">
        <v>473.4</v>
      </c>
      <c r="H492" s="192">
        <f>IF(Vuelos!$F492&lt;3000,Vuelos!$G492,Vuelos!$G492*2)</f>
        <v>946.8</v>
      </c>
      <c r="I492" s="44"/>
      <c r="J492" s="44"/>
      <c r="K492" s="44"/>
      <c r="L492" s="44"/>
      <c r="M492" s="44"/>
      <c r="N492" s="44"/>
      <c r="O492" s="44"/>
      <c r="P492" s="44"/>
      <c r="Q492" s="44"/>
      <c r="R492" s="44"/>
      <c r="S492" s="44"/>
      <c r="T492" s="44"/>
      <c r="U492" s="44"/>
      <c r="V492" s="44"/>
      <c r="W492" s="44"/>
      <c r="X492" s="44"/>
      <c r="Y492" s="44"/>
      <c r="Z492" s="44"/>
    </row>
    <row r="493" ht="15.75" customHeight="1">
      <c r="A493" s="200" t="s">
        <v>247</v>
      </c>
      <c r="B493" s="204" t="s">
        <v>381</v>
      </c>
      <c r="C493" s="205" t="str">
        <f>CONCATENATE(Vuelos!$A493,Vuelos!$B493)</f>
        <v>MadridSantiagodeChile</v>
      </c>
      <c r="D493" s="201" t="s">
        <v>249</v>
      </c>
      <c r="E493" s="206" t="s">
        <v>383</v>
      </c>
      <c r="F493" s="202">
        <v>10699.5</v>
      </c>
      <c r="G493" s="203">
        <v>582.8</v>
      </c>
      <c r="H493" s="192">
        <f>IF(Vuelos!$F493&lt;3000,Vuelos!$G493,Vuelos!$G493*2)</f>
        <v>1165.6</v>
      </c>
      <c r="I493" s="44"/>
      <c r="J493" s="44"/>
      <c r="K493" s="44"/>
      <c r="L493" s="44"/>
      <c r="M493" s="44"/>
      <c r="N493" s="44"/>
      <c r="O493" s="44"/>
      <c r="P493" s="44"/>
      <c r="Q493" s="44"/>
      <c r="R493" s="44"/>
      <c r="S493" s="44"/>
      <c r="T493" s="44"/>
      <c r="U493" s="44"/>
      <c r="V493" s="44"/>
      <c r="W493" s="44"/>
      <c r="X493" s="44"/>
      <c r="Y493" s="44"/>
      <c r="Z493" s="44"/>
    </row>
    <row r="494" ht="15.75" customHeight="1">
      <c r="A494" s="188" t="s">
        <v>247</v>
      </c>
      <c r="B494" s="188" t="s">
        <v>560</v>
      </c>
      <c r="C494" s="191" t="str">
        <f>CONCATENATE(Vuelos!$A494,Vuelos!$B494)</f>
        <v>MadridManchester</v>
      </c>
      <c r="D494" s="191" t="s">
        <v>249</v>
      </c>
      <c r="E494" s="188" t="s">
        <v>736</v>
      </c>
      <c r="F494" s="188">
        <v>1849.0</v>
      </c>
      <c r="G494" s="192">
        <v>124.6</v>
      </c>
      <c r="H494" s="192">
        <f>IF(Vuelos!$F494&lt;3000,Vuelos!$G494,Vuelos!$G494*2)</f>
        <v>124.6</v>
      </c>
      <c r="I494" s="44"/>
      <c r="J494" s="44"/>
      <c r="K494" s="44"/>
      <c r="L494" s="44"/>
      <c r="M494" s="44"/>
      <c r="N494" s="44"/>
      <c r="O494" s="44"/>
      <c r="P494" s="44"/>
      <c r="Q494" s="44"/>
      <c r="R494" s="44"/>
      <c r="S494" s="44"/>
      <c r="T494" s="44"/>
      <c r="U494" s="44"/>
      <c r="V494" s="44"/>
      <c r="W494" s="44"/>
      <c r="X494" s="44"/>
      <c r="Y494" s="44"/>
      <c r="Z494" s="44"/>
    </row>
    <row r="495" ht="15.75" customHeight="1">
      <c r="A495" s="188" t="s">
        <v>553</v>
      </c>
      <c r="B495" s="189" t="s">
        <v>247</v>
      </c>
      <c r="C495" s="190" t="str">
        <f>CONCATENATE(Vuelos!$A495,Vuelos!$B495)</f>
        <v>MalagaMadrid</v>
      </c>
      <c r="D495" s="191" t="s">
        <v>776</v>
      </c>
      <c r="E495" s="189" t="s">
        <v>249</v>
      </c>
      <c r="F495" s="188">
        <v>431.6</v>
      </c>
      <c r="G495" s="192">
        <v>77.8</v>
      </c>
      <c r="H495" s="192">
        <f>IF(Vuelos!$F495&lt;3000,Vuelos!$G495,Vuelos!$G495*2)</f>
        <v>77.8</v>
      </c>
      <c r="I495" s="44"/>
      <c r="J495" s="44"/>
      <c r="K495" s="44"/>
      <c r="L495" s="44"/>
      <c r="M495" s="44"/>
      <c r="N495" s="44"/>
      <c r="O495" s="44"/>
      <c r="P495" s="44"/>
      <c r="Q495" s="44"/>
      <c r="R495" s="44"/>
      <c r="S495" s="44"/>
      <c r="T495" s="44"/>
      <c r="U495" s="44"/>
      <c r="V495" s="44"/>
      <c r="W495" s="44"/>
      <c r="X495" s="44"/>
      <c r="Y495" s="44"/>
      <c r="Z495" s="44"/>
    </row>
    <row r="496" ht="15.75" customHeight="1">
      <c r="A496" s="200" t="s">
        <v>553</v>
      </c>
      <c r="B496" s="204" t="s">
        <v>617</v>
      </c>
      <c r="C496" s="205" t="str">
        <f>CONCATENATE(Vuelos!$A496,Vuelos!$B496)</f>
        <v>MalagaPalmaMallorca</v>
      </c>
      <c r="D496" s="201" t="s">
        <v>776</v>
      </c>
      <c r="E496" s="206" t="s">
        <v>771</v>
      </c>
      <c r="F496" s="202">
        <v>709.5</v>
      </c>
      <c r="G496" s="203">
        <v>96.6</v>
      </c>
      <c r="H496" s="192">
        <f>IF(Vuelos!$F496&lt;3000,Vuelos!$G496,Vuelos!$G496*2)</f>
        <v>96.6</v>
      </c>
      <c r="I496" s="44"/>
      <c r="J496" s="44"/>
      <c r="K496" s="44"/>
      <c r="L496" s="44"/>
      <c r="M496" s="44"/>
      <c r="N496" s="44"/>
      <c r="O496" s="44"/>
      <c r="P496" s="44"/>
      <c r="Q496" s="44"/>
      <c r="R496" s="44"/>
      <c r="S496" s="44"/>
      <c r="T496" s="44"/>
      <c r="U496" s="44"/>
      <c r="V496" s="44"/>
      <c r="W496" s="44"/>
      <c r="X496" s="44"/>
      <c r="Y496" s="44"/>
      <c r="Z496" s="44"/>
    </row>
    <row r="497" ht="15.75" customHeight="1">
      <c r="A497" s="200" t="s">
        <v>553</v>
      </c>
      <c r="B497" s="204" t="s">
        <v>473</v>
      </c>
      <c r="C497" s="205" t="str">
        <f>CONCATENATE(Vuelos!$A497,Vuelos!$B497)</f>
        <v>MalagaGeneva</v>
      </c>
      <c r="D497" s="201" t="s">
        <v>776</v>
      </c>
      <c r="E497" s="206" t="s">
        <v>652</v>
      </c>
      <c r="F497" s="202">
        <v>1380.8</v>
      </c>
      <c r="G497" s="203">
        <v>151.3</v>
      </c>
      <c r="H497" s="192">
        <f>IF(Vuelos!$F497&lt;3000,Vuelos!$G497,Vuelos!$G497*2)</f>
        <v>151.3</v>
      </c>
      <c r="I497" s="44"/>
      <c r="J497" s="44"/>
      <c r="K497" s="44"/>
      <c r="L497" s="44"/>
      <c r="M497" s="44"/>
      <c r="N497" s="44"/>
      <c r="O497" s="44"/>
      <c r="P497" s="44"/>
      <c r="Q497" s="44"/>
      <c r="R497" s="44"/>
      <c r="S497" s="44"/>
      <c r="T497" s="44"/>
      <c r="U497" s="44"/>
      <c r="V497" s="44"/>
      <c r="W497" s="44"/>
      <c r="X497" s="44"/>
      <c r="Y497" s="44"/>
      <c r="Z497" s="44"/>
    </row>
    <row r="498" ht="15.75" customHeight="1">
      <c r="A498" s="188" t="s">
        <v>553</v>
      </c>
      <c r="B498" s="189" t="s">
        <v>289</v>
      </c>
      <c r="C498" s="190" t="str">
        <f>CONCATENATE(Vuelos!$A498,Vuelos!$B498)</f>
        <v>MalagaParis</v>
      </c>
      <c r="D498" s="191" t="s">
        <v>776</v>
      </c>
      <c r="E498" s="189" t="s">
        <v>290</v>
      </c>
      <c r="F498" s="188">
        <v>1485.2</v>
      </c>
      <c r="G498" s="192">
        <v>140.0</v>
      </c>
      <c r="H498" s="192">
        <f>IF(Vuelos!$F498&lt;3000,Vuelos!$G498,Vuelos!$G498*2)</f>
        <v>140</v>
      </c>
      <c r="I498" s="44"/>
      <c r="J498" s="44"/>
      <c r="K498" s="44"/>
      <c r="L498" s="44"/>
      <c r="M498" s="44"/>
      <c r="N498" s="44"/>
      <c r="O498" s="44"/>
      <c r="P498" s="44"/>
      <c r="Q498" s="44"/>
      <c r="R498" s="44"/>
      <c r="S498" s="44"/>
      <c r="T498" s="44"/>
      <c r="U498" s="44"/>
      <c r="V498" s="44"/>
      <c r="W498" s="44"/>
      <c r="X498" s="44"/>
      <c r="Y498" s="44"/>
      <c r="Z498" s="44"/>
    </row>
    <row r="499" ht="15.75" customHeight="1">
      <c r="A499" s="188" t="s">
        <v>555</v>
      </c>
      <c r="B499" s="189" t="s">
        <v>289</v>
      </c>
      <c r="C499" s="190" t="str">
        <f>CONCATENATE(Vuelos!$A499,Vuelos!$B499)</f>
        <v>MaltaParis</v>
      </c>
      <c r="D499" s="191" t="s">
        <v>774</v>
      </c>
      <c r="E499" s="189" t="s">
        <v>527</v>
      </c>
      <c r="F499" s="188">
        <v>1739.4</v>
      </c>
      <c r="G499" s="192">
        <v>162.0</v>
      </c>
      <c r="H499" s="192">
        <f>IF(Vuelos!$F499&lt;3000,Vuelos!$G499,Vuelos!$G499*2)</f>
        <v>162</v>
      </c>
      <c r="I499" s="44"/>
      <c r="J499" s="44"/>
      <c r="K499" s="44"/>
      <c r="L499" s="44"/>
      <c r="M499" s="44"/>
      <c r="N499" s="44"/>
      <c r="O499" s="44"/>
      <c r="P499" s="44"/>
      <c r="Q499" s="44"/>
      <c r="R499" s="44"/>
      <c r="S499" s="44"/>
      <c r="T499" s="44"/>
      <c r="U499" s="44"/>
      <c r="V499" s="44"/>
      <c r="W499" s="44"/>
      <c r="X499" s="44"/>
      <c r="Y499" s="44"/>
      <c r="Z499" s="44"/>
    </row>
    <row r="500" ht="15.75" customHeight="1">
      <c r="A500" s="188" t="s">
        <v>72</v>
      </c>
      <c r="B500" s="188" t="s">
        <v>73</v>
      </c>
      <c r="C500" s="191" t="str">
        <f>CONCATENATE(Vuelos!$A500,Vuelos!$B500)</f>
        <v>ManizalesBogota</v>
      </c>
      <c r="D500" s="191" t="s">
        <v>534</v>
      </c>
      <c r="E500" s="188" t="s">
        <v>357</v>
      </c>
      <c r="F500" s="188">
        <v>150.0</v>
      </c>
      <c r="G500" s="192">
        <v>17.7</v>
      </c>
      <c r="H500" s="192">
        <f>IF(Vuelos!$F500&lt;3000,Vuelos!$G500,Vuelos!$G500*2)</f>
        <v>17.7</v>
      </c>
      <c r="I500" s="44"/>
      <c r="J500" s="44"/>
      <c r="K500" s="44"/>
      <c r="L500" s="44"/>
      <c r="M500" s="44"/>
      <c r="N500" s="44"/>
      <c r="O500" s="44"/>
      <c r="P500" s="44"/>
      <c r="Q500" s="44"/>
      <c r="R500" s="44"/>
      <c r="S500" s="44"/>
      <c r="T500" s="44"/>
      <c r="U500" s="44"/>
      <c r="V500" s="44"/>
      <c r="W500" s="44"/>
      <c r="X500" s="44"/>
      <c r="Y500" s="44"/>
      <c r="Z500" s="44"/>
    </row>
    <row r="501" ht="15.75" customHeight="1">
      <c r="A501" s="200" t="s">
        <v>567</v>
      </c>
      <c r="B501" s="204" t="s">
        <v>354</v>
      </c>
      <c r="C501" s="205" t="str">
        <f>CONCATENATE(Vuelos!$A501,Vuelos!$B501)</f>
        <v>MaracaiboPanama</v>
      </c>
      <c r="D501" s="201" t="s">
        <v>698</v>
      </c>
      <c r="E501" s="206" t="s">
        <v>355</v>
      </c>
      <c r="F501" s="202">
        <v>855.7</v>
      </c>
      <c r="G501" s="203">
        <v>115.5</v>
      </c>
      <c r="H501" s="192">
        <f>IF(Vuelos!$F501&lt;3000,Vuelos!$G501,Vuelos!$G501*2)</f>
        <v>115.5</v>
      </c>
      <c r="I501" s="44"/>
      <c r="J501" s="44"/>
      <c r="K501" s="44"/>
      <c r="L501" s="44"/>
      <c r="M501" s="44"/>
      <c r="N501" s="44"/>
      <c r="O501" s="44"/>
      <c r="P501" s="44"/>
      <c r="Q501" s="44"/>
      <c r="R501" s="44"/>
      <c r="S501" s="44"/>
      <c r="T501" s="44"/>
      <c r="U501" s="44"/>
      <c r="V501" s="44"/>
      <c r="W501" s="44"/>
      <c r="X501" s="44"/>
      <c r="Y501" s="44"/>
      <c r="Z501" s="44"/>
    </row>
    <row r="502" ht="15.75" customHeight="1">
      <c r="A502" s="200" t="s">
        <v>81</v>
      </c>
      <c r="B502" s="200" t="s">
        <v>466</v>
      </c>
      <c r="C502" s="201" t="str">
        <f>CONCATENATE(Vuelos!$A502,Vuelos!$B502)</f>
        <v>MedellinQuibdo</v>
      </c>
      <c r="D502" s="201" t="s">
        <v>470</v>
      </c>
      <c r="E502" s="202" t="s">
        <v>468</v>
      </c>
      <c r="F502" s="202">
        <v>129.0</v>
      </c>
      <c r="G502" s="203">
        <v>19.7</v>
      </c>
      <c r="H502" s="192">
        <f>IF(Vuelos!$F502&lt;3000,Vuelos!$G502,Vuelos!$G502*2)</f>
        <v>19.7</v>
      </c>
      <c r="I502" s="44"/>
      <c r="J502" s="44"/>
      <c r="K502" s="44"/>
      <c r="L502" s="44"/>
      <c r="M502" s="44"/>
      <c r="N502" s="44"/>
      <c r="O502" s="44"/>
      <c r="P502" s="44"/>
      <c r="Q502" s="44"/>
      <c r="R502" s="44"/>
      <c r="S502" s="44"/>
      <c r="T502" s="44"/>
      <c r="U502" s="44"/>
      <c r="V502" s="44"/>
      <c r="W502" s="44"/>
      <c r="X502" s="44"/>
      <c r="Y502" s="44"/>
      <c r="Z502" s="44"/>
    </row>
    <row r="503" ht="15.75" customHeight="1">
      <c r="A503" s="188" t="s">
        <v>81</v>
      </c>
      <c r="B503" s="188" t="s">
        <v>303</v>
      </c>
      <c r="C503" s="191" t="str">
        <f>CONCATENATE(Vuelos!$A503,Vuelos!$B503)</f>
        <v>MedellinBahiaSolano</v>
      </c>
      <c r="D503" s="191" t="s">
        <v>470</v>
      </c>
      <c r="E503" s="188" t="s">
        <v>467</v>
      </c>
      <c r="F503" s="188">
        <v>198.0</v>
      </c>
      <c r="G503" s="192">
        <v>32.5</v>
      </c>
      <c r="H503" s="192">
        <f>IF(Vuelos!$F503&lt;3000,Vuelos!$G503,Vuelos!$G503*2)</f>
        <v>32.5</v>
      </c>
      <c r="I503" s="44"/>
      <c r="J503" s="44"/>
      <c r="K503" s="44"/>
      <c r="L503" s="44"/>
      <c r="M503" s="44"/>
      <c r="N503" s="44"/>
      <c r="O503" s="44"/>
      <c r="P503" s="44"/>
      <c r="Q503" s="44"/>
      <c r="R503" s="44"/>
      <c r="S503" s="44"/>
      <c r="T503" s="44"/>
      <c r="U503" s="44"/>
      <c r="V503" s="44"/>
      <c r="W503" s="44"/>
      <c r="X503" s="44"/>
      <c r="Y503" s="44"/>
      <c r="Z503" s="44"/>
    </row>
    <row r="504" ht="15.75" customHeight="1">
      <c r="A504" s="188" t="s">
        <v>81</v>
      </c>
      <c r="B504" s="188" t="s">
        <v>277</v>
      </c>
      <c r="C504" s="191" t="str">
        <f>CONCATENATE(Vuelos!$A504,Vuelos!$B504)</f>
        <v>MedellinApartado</v>
      </c>
      <c r="D504" s="191" t="s">
        <v>386</v>
      </c>
      <c r="E504" s="188" t="s">
        <v>385</v>
      </c>
      <c r="F504" s="188">
        <v>216.0</v>
      </c>
      <c r="G504" s="192">
        <v>39.5</v>
      </c>
      <c r="H504" s="192">
        <f>IF(Vuelos!$F504&lt;3000,Vuelos!$G504,Vuelos!$G504*2)</f>
        <v>39.5</v>
      </c>
      <c r="I504" s="44"/>
      <c r="J504" s="44"/>
      <c r="K504" s="44"/>
      <c r="L504" s="44"/>
      <c r="M504" s="44"/>
      <c r="N504" s="44"/>
      <c r="O504" s="44"/>
      <c r="P504" s="44"/>
      <c r="Q504" s="44"/>
      <c r="R504" s="44"/>
      <c r="S504" s="44"/>
      <c r="T504" s="44"/>
      <c r="U504" s="44"/>
      <c r="V504" s="44"/>
      <c r="W504" s="44"/>
      <c r="X504" s="44"/>
      <c r="Y504" s="44"/>
      <c r="Z504" s="44"/>
    </row>
    <row r="505" ht="15.75" customHeight="1">
      <c r="A505" s="188" t="s">
        <v>81</v>
      </c>
      <c r="B505" s="188" t="s">
        <v>73</v>
      </c>
      <c r="C505" s="191" t="str">
        <f>CONCATENATE(Vuelos!$A505,Vuelos!$B505)</f>
        <v>MedellinBogota</v>
      </c>
      <c r="D505" s="191" t="s">
        <v>386</v>
      </c>
      <c r="E505" s="188" t="s">
        <v>357</v>
      </c>
      <c r="F505" s="188">
        <v>232.0</v>
      </c>
      <c r="G505" s="192">
        <v>38.7</v>
      </c>
      <c r="H505" s="192">
        <f>IF(Vuelos!$F505&lt;3000,Vuelos!$G505,Vuelos!$G505*2)</f>
        <v>38.7</v>
      </c>
      <c r="I505" s="44"/>
      <c r="J505" s="44"/>
      <c r="K505" s="44"/>
      <c r="L505" s="44"/>
      <c r="M505" s="44"/>
      <c r="N505" s="44"/>
      <c r="O505" s="44"/>
      <c r="P505" s="44"/>
      <c r="Q505" s="44"/>
      <c r="R505" s="44"/>
      <c r="S505" s="44"/>
      <c r="T505" s="44"/>
      <c r="U505" s="44"/>
      <c r="V505" s="44"/>
      <c r="W505" s="44"/>
      <c r="X505" s="44"/>
      <c r="Y505" s="44"/>
      <c r="Z505" s="44"/>
    </row>
    <row r="506" ht="15.75" customHeight="1">
      <c r="A506" s="200" t="s">
        <v>81</v>
      </c>
      <c r="B506" s="200" t="s">
        <v>368</v>
      </c>
      <c r="C506" s="201" t="str">
        <f>CONCATENATE(Vuelos!$A506,Vuelos!$B506)</f>
        <v>MedellinBucaramanga</v>
      </c>
      <c r="D506" s="201" t="s">
        <v>386</v>
      </c>
      <c r="E506" s="202" t="s">
        <v>545</v>
      </c>
      <c r="F506" s="202">
        <v>269.0</v>
      </c>
      <c r="G506" s="203">
        <v>49.4</v>
      </c>
      <c r="H506" s="192">
        <f>IF(Vuelos!$F506&lt;3000,Vuelos!$G506,Vuelos!$G506*2)</f>
        <v>49.4</v>
      </c>
      <c r="I506" s="44"/>
      <c r="J506" s="44"/>
      <c r="K506" s="44"/>
      <c r="L506" s="44"/>
      <c r="M506" s="44"/>
      <c r="N506" s="44"/>
      <c r="O506" s="44"/>
      <c r="P506" s="44"/>
      <c r="Q506" s="44"/>
      <c r="R506" s="44"/>
      <c r="S506" s="44"/>
      <c r="T506" s="44"/>
      <c r="U506" s="44"/>
      <c r="V506" s="44"/>
      <c r="W506" s="44"/>
      <c r="X506" s="44"/>
      <c r="Y506" s="44"/>
      <c r="Z506" s="44"/>
    </row>
    <row r="507" ht="15.75" customHeight="1">
      <c r="A507" s="200" t="s">
        <v>81</v>
      </c>
      <c r="B507" s="200" t="s">
        <v>558</v>
      </c>
      <c r="C507" s="201" t="str">
        <f>CONCATENATE(Vuelos!$A507,Vuelos!$B507)</f>
        <v>MedellinMonteria</v>
      </c>
      <c r="D507" s="201" t="s">
        <v>386</v>
      </c>
      <c r="E507" s="202" t="s">
        <v>559</v>
      </c>
      <c r="F507" s="202">
        <v>299.0</v>
      </c>
      <c r="G507" s="203">
        <v>46.7</v>
      </c>
      <c r="H507" s="192">
        <f>IF(Vuelos!$F507&lt;3000,Vuelos!$G507,Vuelos!$G507*2)</f>
        <v>46.7</v>
      </c>
      <c r="I507" s="44"/>
      <c r="J507" s="44"/>
      <c r="K507" s="44"/>
      <c r="L507" s="44"/>
      <c r="M507" s="44"/>
      <c r="N507" s="44"/>
      <c r="O507" s="44"/>
      <c r="P507" s="44"/>
      <c r="Q507" s="44"/>
      <c r="R507" s="44"/>
      <c r="S507" s="44"/>
      <c r="T507" s="44"/>
      <c r="U507" s="44"/>
      <c r="V507" s="44"/>
      <c r="W507" s="44"/>
      <c r="X507" s="44"/>
      <c r="Y507" s="44"/>
      <c r="Z507" s="44"/>
    </row>
    <row r="508" ht="15.75" customHeight="1">
      <c r="A508" s="200" t="s">
        <v>81</v>
      </c>
      <c r="B508" s="200" t="s">
        <v>390</v>
      </c>
      <c r="C508" s="201" t="str">
        <f>CONCATENATE(Vuelos!$A508,Vuelos!$B508)</f>
        <v>MedellinCali</v>
      </c>
      <c r="D508" s="201" t="s">
        <v>685</v>
      </c>
      <c r="E508" s="202" t="s">
        <v>684</v>
      </c>
      <c r="F508" s="202">
        <v>309.0</v>
      </c>
      <c r="G508" s="203">
        <v>45.3</v>
      </c>
      <c r="H508" s="192">
        <f>IF(Vuelos!$F508&lt;3000,Vuelos!$G508,Vuelos!$G508*2)</f>
        <v>45.3</v>
      </c>
      <c r="I508" s="44"/>
      <c r="J508" s="44"/>
      <c r="K508" s="44"/>
      <c r="L508" s="44"/>
      <c r="M508" s="44"/>
      <c r="N508" s="44"/>
      <c r="O508" s="44"/>
      <c r="P508" s="44"/>
      <c r="Q508" s="44"/>
      <c r="R508" s="44"/>
      <c r="S508" s="44"/>
      <c r="T508" s="44"/>
      <c r="U508" s="44"/>
      <c r="V508" s="44"/>
      <c r="W508" s="44"/>
      <c r="X508" s="44"/>
      <c r="Y508" s="44"/>
      <c r="Z508" s="44"/>
    </row>
    <row r="509" ht="15.75" customHeight="1">
      <c r="A509" s="200" t="s">
        <v>81</v>
      </c>
      <c r="B509" s="200" t="s">
        <v>395</v>
      </c>
      <c r="C509" s="201" t="str">
        <f>CONCATENATE(Vuelos!$A509,Vuelos!$B509)</f>
        <v>MedellinCartagena</v>
      </c>
      <c r="D509" s="201" t="s">
        <v>685</v>
      </c>
      <c r="E509" s="202" t="s">
        <v>699</v>
      </c>
      <c r="F509" s="202">
        <v>475.0</v>
      </c>
      <c r="G509" s="203">
        <v>60.1</v>
      </c>
      <c r="H509" s="192">
        <f>IF(Vuelos!$F509&lt;3000,Vuelos!$G509,Vuelos!$G509*2)</f>
        <v>60.1</v>
      </c>
      <c r="I509" s="44"/>
      <c r="J509" s="44"/>
      <c r="K509" s="44"/>
      <c r="L509" s="44"/>
      <c r="M509" s="44"/>
      <c r="N509" s="44"/>
      <c r="O509" s="44"/>
      <c r="P509" s="44"/>
      <c r="Q509" s="44"/>
      <c r="R509" s="44"/>
      <c r="S509" s="44"/>
      <c r="T509" s="44"/>
      <c r="U509" s="44"/>
      <c r="V509" s="44"/>
      <c r="W509" s="44"/>
      <c r="X509" s="44"/>
      <c r="Y509" s="44"/>
      <c r="Z509" s="44"/>
    </row>
    <row r="510" ht="15.75" customHeight="1">
      <c r="A510" s="200" t="s">
        <v>81</v>
      </c>
      <c r="B510" s="200" t="s">
        <v>324</v>
      </c>
      <c r="C510" s="201" t="str">
        <f>CONCATENATE(Vuelos!$A510,Vuelos!$B510)</f>
        <v>MedellinBarranquilla</v>
      </c>
      <c r="D510" s="201" t="s">
        <v>386</v>
      </c>
      <c r="E510" s="202" t="s">
        <v>499</v>
      </c>
      <c r="F510" s="202">
        <v>529.0</v>
      </c>
      <c r="G510" s="203">
        <v>67.0</v>
      </c>
      <c r="H510" s="192">
        <f>IF(Vuelos!$F510&lt;3000,Vuelos!$G510,Vuelos!$G510*2)</f>
        <v>67</v>
      </c>
      <c r="I510" s="44"/>
      <c r="J510" s="44"/>
      <c r="K510" s="44"/>
      <c r="L510" s="44"/>
      <c r="M510" s="44"/>
      <c r="N510" s="44"/>
      <c r="O510" s="44"/>
      <c r="P510" s="44"/>
      <c r="Q510" s="44"/>
      <c r="R510" s="44"/>
      <c r="S510" s="44"/>
      <c r="T510" s="44"/>
      <c r="U510" s="44"/>
      <c r="V510" s="44"/>
      <c r="W510" s="44"/>
      <c r="X510" s="44"/>
      <c r="Y510" s="44"/>
      <c r="Z510" s="44"/>
    </row>
    <row r="511" ht="15.75" customHeight="1">
      <c r="A511" s="188" t="s">
        <v>81</v>
      </c>
      <c r="B511" s="189" t="s">
        <v>330</v>
      </c>
      <c r="C511" s="190" t="str">
        <f>CONCATENATE(Vuelos!$A511,Vuelos!$B511)</f>
        <v>MedellinValencia</v>
      </c>
      <c r="D511" s="191" t="s">
        <v>386</v>
      </c>
      <c r="E511" s="189" t="s">
        <v>394</v>
      </c>
      <c r="F511" s="188">
        <v>936.0</v>
      </c>
      <c r="G511" s="192">
        <v>99.1</v>
      </c>
      <c r="H511" s="192">
        <f>IF(Vuelos!$F511&lt;3000,Vuelos!$G511,Vuelos!$G511*2)</f>
        <v>99.1</v>
      </c>
      <c r="I511" s="44"/>
      <c r="J511" s="44"/>
      <c r="K511" s="44"/>
      <c r="L511" s="44"/>
      <c r="M511" s="44"/>
      <c r="N511" s="44"/>
      <c r="O511" s="44"/>
      <c r="P511" s="44"/>
      <c r="Q511" s="44"/>
      <c r="R511" s="44"/>
      <c r="S511" s="44"/>
      <c r="T511" s="44"/>
      <c r="U511" s="44"/>
      <c r="V511" s="44"/>
      <c r="W511" s="44"/>
      <c r="X511" s="44"/>
      <c r="Y511" s="44"/>
      <c r="Z511" s="44"/>
    </row>
    <row r="512" ht="15.75" customHeight="1">
      <c r="A512" s="200" t="s">
        <v>81</v>
      </c>
      <c r="B512" s="200" t="s">
        <v>345</v>
      </c>
      <c r="C512" s="201" t="str">
        <f>CONCATENATE(Vuelos!$A512,Vuelos!$B512)</f>
        <v>MedellinNewYork</v>
      </c>
      <c r="D512" s="201" t="s">
        <v>386</v>
      </c>
      <c r="E512" s="202" t="s">
        <v>494</v>
      </c>
      <c r="F512" s="202">
        <v>3835.0</v>
      </c>
      <c r="G512" s="203">
        <v>544.6</v>
      </c>
      <c r="H512" s="192">
        <f>IF(Vuelos!$F512&lt;3000,Vuelos!$G512,Vuelos!$G512*2)</f>
        <v>1089.2</v>
      </c>
      <c r="I512" s="44"/>
      <c r="J512" s="44"/>
      <c r="K512" s="44"/>
      <c r="L512" s="44"/>
      <c r="M512" s="44"/>
      <c r="N512" s="44"/>
      <c r="O512" s="44"/>
      <c r="P512" s="44"/>
      <c r="Q512" s="44"/>
      <c r="R512" s="44"/>
      <c r="S512" s="44"/>
      <c r="T512" s="44"/>
      <c r="U512" s="44"/>
      <c r="V512" s="44"/>
      <c r="W512" s="44"/>
      <c r="X512" s="44"/>
      <c r="Y512" s="44"/>
      <c r="Z512" s="44"/>
    </row>
    <row r="513" ht="15.75" customHeight="1">
      <c r="A513" s="200" t="s">
        <v>575</v>
      </c>
      <c r="B513" s="204" t="s">
        <v>381</v>
      </c>
      <c r="C513" s="205" t="str">
        <f>CONCATENATE(Vuelos!$A513,Vuelos!$B513)</f>
        <v>MendozaSantiagodeChile</v>
      </c>
      <c r="D513" s="201" t="s">
        <v>665</v>
      </c>
      <c r="E513" s="206" t="s">
        <v>383</v>
      </c>
      <c r="F513" s="202">
        <v>196.1</v>
      </c>
      <c r="G513" s="203">
        <v>33.3</v>
      </c>
      <c r="H513" s="192">
        <f>IF(Vuelos!$F513&lt;3000,Vuelos!$G513,Vuelos!$G513*2)</f>
        <v>33.3</v>
      </c>
      <c r="I513" s="44"/>
      <c r="J513" s="44"/>
      <c r="K513" s="44"/>
      <c r="L513" s="44"/>
      <c r="M513" s="44"/>
      <c r="N513" s="44"/>
      <c r="O513" s="44"/>
      <c r="P513" s="44"/>
      <c r="Q513" s="44"/>
      <c r="R513" s="44"/>
      <c r="S513" s="44"/>
      <c r="T513" s="44"/>
      <c r="U513" s="44"/>
      <c r="V513" s="44"/>
      <c r="W513" s="44"/>
      <c r="X513" s="44"/>
      <c r="Y513" s="44"/>
      <c r="Z513" s="44"/>
    </row>
    <row r="514" ht="15.75" customHeight="1">
      <c r="A514" s="188" t="s">
        <v>252</v>
      </c>
      <c r="B514" s="189" t="s">
        <v>613</v>
      </c>
      <c r="C514" s="190" t="str">
        <f>CONCATENATE(Vuelos!$A514,Vuelos!$B514)</f>
        <v>MexicoOaxaca</v>
      </c>
      <c r="D514" s="191" t="s">
        <v>254</v>
      </c>
      <c r="E514" s="189" t="s">
        <v>777</v>
      </c>
      <c r="F514" s="188">
        <v>366.4</v>
      </c>
      <c r="G514" s="192">
        <v>68.3</v>
      </c>
      <c r="H514" s="192">
        <f>IF(Vuelos!$F514&lt;3000,Vuelos!$G514,Vuelos!$G514*2)</f>
        <v>68.3</v>
      </c>
      <c r="I514" s="44"/>
      <c r="J514" s="44"/>
      <c r="K514" s="44"/>
      <c r="L514" s="44"/>
      <c r="M514" s="44"/>
      <c r="N514" s="44"/>
      <c r="O514" s="44"/>
      <c r="P514" s="44"/>
      <c r="Q514" s="44"/>
      <c r="R514" s="44"/>
      <c r="S514" s="44"/>
      <c r="T514" s="44"/>
      <c r="U514" s="44"/>
      <c r="V514" s="44"/>
      <c r="W514" s="44"/>
      <c r="X514" s="44"/>
      <c r="Y514" s="44"/>
      <c r="Z514" s="44"/>
    </row>
    <row r="515" ht="15.75" customHeight="1">
      <c r="A515" s="200" t="s">
        <v>252</v>
      </c>
      <c r="B515" s="204" t="s">
        <v>565</v>
      </c>
      <c r="C515" s="205" t="str">
        <f>CONCATENATE(Vuelos!$A515,Vuelos!$B515)</f>
        <v>MexicoManzanillo</v>
      </c>
      <c r="D515" s="201" t="s">
        <v>254</v>
      </c>
      <c r="E515" s="206" t="s">
        <v>778</v>
      </c>
      <c r="F515" s="202">
        <v>577.6</v>
      </c>
      <c r="G515" s="203">
        <v>88.0</v>
      </c>
      <c r="H515" s="192">
        <f>IF(Vuelos!$F515&lt;3000,Vuelos!$G515,Vuelos!$G515*2)</f>
        <v>88</v>
      </c>
      <c r="I515" s="44"/>
      <c r="J515" s="44"/>
      <c r="K515" s="44"/>
      <c r="L515" s="44"/>
      <c r="M515" s="44"/>
      <c r="N515" s="44"/>
      <c r="O515" s="44"/>
      <c r="P515" s="44"/>
      <c r="Q515" s="44"/>
      <c r="R515" s="44"/>
      <c r="S515" s="44"/>
      <c r="T515" s="44"/>
      <c r="U515" s="44"/>
      <c r="V515" s="44"/>
      <c r="W515" s="44"/>
      <c r="X515" s="44"/>
      <c r="Y515" s="44"/>
      <c r="Z515" s="44"/>
    </row>
    <row r="516" ht="15.75" customHeight="1">
      <c r="A516" s="200" t="s">
        <v>252</v>
      </c>
      <c r="B516" s="204" t="s">
        <v>691</v>
      </c>
      <c r="C516" s="205" t="str">
        <f>CONCATENATE(Vuelos!$A516,Vuelos!$B516)</f>
        <v>MexicoVillaHermosa</v>
      </c>
      <c r="D516" s="201" t="s">
        <v>254</v>
      </c>
      <c r="E516" s="206" t="s">
        <v>779</v>
      </c>
      <c r="F516" s="202">
        <v>678.6</v>
      </c>
      <c r="G516" s="203">
        <v>89.9</v>
      </c>
      <c r="H516" s="192">
        <f>IF(Vuelos!$F516&lt;3000,Vuelos!$G516,Vuelos!$G516*2)</f>
        <v>89.9</v>
      </c>
      <c r="I516" s="44"/>
      <c r="J516" s="44"/>
      <c r="K516" s="44"/>
      <c r="L516" s="44"/>
      <c r="M516" s="44"/>
      <c r="N516" s="44"/>
      <c r="O516" s="44"/>
      <c r="P516" s="44"/>
      <c r="Q516" s="44"/>
      <c r="R516" s="44"/>
      <c r="S516" s="44"/>
      <c r="T516" s="44"/>
      <c r="U516" s="44"/>
      <c r="V516" s="44"/>
      <c r="W516" s="44"/>
      <c r="X516" s="44"/>
      <c r="Y516" s="44"/>
      <c r="Z516" s="44"/>
    </row>
    <row r="517" ht="15.75" customHeight="1">
      <c r="A517" s="188" t="s">
        <v>252</v>
      </c>
      <c r="B517" s="189" t="s">
        <v>592</v>
      </c>
      <c r="C517" s="190" t="str">
        <f>CONCATENATE(Vuelos!$A517,Vuelos!$B517)</f>
        <v>MexicoMonterrey</v>
      </c>
      <c r="D517" s="191" t="s">
        <v>254</v>
      </c>
      <c r="E517" s="189" t="s">
        <v>690</v>
      </c>
      <c r="F517" s="188">
        <v>710.3</v>
      </c>
      <c r="G517" s="192">
        <v>92.3</v>
      </c>
      <c r="H517" s="192">
        <f>IF(Vuelos!$F517&lt;3000,Vuelos!$G517,Vuelos!$G517*2)</f>
        <v>92.3</v>
      </c>
      <c r="I517" s="44"/>
      <c r="J517" s="44"/>
      <c r="K517" s="44"/>
      <c r="L517" s="44"/>
      <c r="M517" s="44"/>
      <c r="N517" s="44"/>
      <c r="O517" s="44"/>
      <c r="P517" s="44"/>
      <c r="Q517" s="44"/>
      <c r="R517" s="44"/>
      <c r="S517" s="44"/>
      <c r="T517" s="44"/>
      <c r="U517" s="44"/>
      <c r="V517" s="44"/>
      <c r="W517" s="44"/>
      <c r="X517" s="44"/>
      <c r="Y517" s="44"/>
      <c r="Z517" s="44"/>
    </row>
    <row r="518" ht="15.75" customHeight="1">
      <c r="A518" s="188" t="s">
        <v>252</v>
      </c>
      <c r="B518" s="189" t="s">
        <v>570</v>
      </c>
      <c r="C518" s="190" t="str">
        <f>CONCATENATE(Vuelos!$A518,Vuelos!$B518)</f>
        <v>MexicoMazatlan</v>
      </c>
      <c r="D518" s="191" t="s">
        <v>254</v>
      </c>
      <c r="E518" s="189" t="s">
        <v>780</v>
      </c>
      <c r="F518" s="188">
        <v>852.6</v>
      </c>
      <c r="G518" s="192">
        <v>128.6</v>
      </c>
      <c r="H518" s="192">
        <f>IF(Vuelos!$F518&lt;3000,Vuelos!$G518,Vuelos!$G518*2)</f>
        <v>128.6</v>
      </c>
      <c r="I518" s="44"/>
      <c r="J518" s="44"/>
      <c r="K518" s="44"/>
      <c r="L518" s="44"/>
      <c r="M518" s="44"/>
      <c r="N518" s="44"/>
      <c r="O518" s="44"/>
      <c r="P518" s="44"/>
      <c r="Q518" s="44"/>
      <c r="R518" s="44"/>
      <c r="S518" s="44"/>
      <c r="T518" s="44"/>
      <c r="U518" s="44"/>
      <c r="V518" s="44"/>
      <c r="W518" s="44"/>
      <c r="X518" s="44"/>
      <c r="Y518" s="44"/>
      <c r="Z518" s="44"/>
    </row>
    <row r="519" ht="15.75" customHeight="1">
      <c r="A519" s="200" t="s">
        <v>252</v>
      </c>
      <c r="B519" s="204" t="s">
        <v>576</v>
      </c>
      <c r="C519" s="205" t="str">
        <f>CONCATENATE(Vuelos!$A519,Vuelos!$B519)</f>
        <v>MexicoMerida</v>
      </c>
      <c r="D519" s="201" t="s">
        <v>254</v>
      </c>
      <c r="E519" s="206" t="s">
        <v>781</v>
      </c>
      <c r="F519" s="202">
        <v>997.8</v>
      </c>
      <c r="G519" s="203">
        <v>112.2</v>
      </c>
      <c r="H519" s="192">
        <f>IF(Vuelos!$F519&lt;3000,Vuelos!$G519,Vuelos!$G519*2)</f>
        <v>112.2</v>
      </c>
      <c r="I519" s="44"/>
      <c r="J519" s="44"/>
      <c r="K519" s="44"/>
      <c r="L519" s="44"/>
      <c r="M519" s="44"/>
      <c r="N519" s="44"/>
      <c r="O519" s="44"/>
      <c r="P519" s="44"/>
      <c r="Q519" s="44"/>
      <c r="R519" s="44"/>
      <c r="S519" s="44"/>
      <c r="T519" s="44"/>
      <c r="U519" s="44"/>
      <c r="V519" s="44"/>
      <c r="W519" s="44"/>
      <c r="X519" s="44"/>
      <c r="Y519" s="44"/>
      <c r="Z519" s="44"/>
    </row>
    <row r="520" ht="15.75" customHeight="1">
      <c r="A520" s="188" t="s">
        <v>252</v>
      </c>
      <c r="B520" s="189" t="s">
        <v>595</v>
      </c>
      <c r="C520" s="190" t="str">
        <f>CONCATENATE(Vuelos!$A520,Vuelos!$B520)</f>
        <v>MexicoSanJose,CostaRica</v>
      </c>
      <c r="D520" s="191" t="s">
        <v>254</v>
      </c>
      <c r="E520" s="189" t="s">
        <v>596</v>
      </c>
      <c r="F520" s="188">
        <v>1909.4</v>
      </c>
      <c r="G520" s="192">
        <v>240.4</v>
      </c>
      <c r="H520" s="192">
        <f>IF(Vuelos!$F520&lt;3000,Vuelos!$G520,Vuelos!$G520*2)</f>
        <v>240.4</v>
      </c>
      <c r="I520" s="44"/>
      <c r="J520" s="44"/>
      <c r="K520" s="44"/>
      <c r="L520" s="44"/>
      <c r="M520" s="44"/>
      <c r="N520" s="44"/>
      <c r="O520" s="44"/>
      <c r="P520" s="44"/>
      <c r="Q520" s="44"/>
      <c r="R520" s="44"/>
      <c r="S520" s="44"/>
      <c r="T520" s="44"/>
      <c r="U520" s="44"/>
      <c r="V520" s="44"/>
      <c r="W520" s="44"/>
      <c r="X520" s="44"/>
      <c r="Y520" s="44"/>
      <c r="Z520" s="44"/>
    </row>
    <row r="521" ht="15.75" customHeight="1">
      <c r="A521" s="200" t="s">
        <v>252</v>
      </c>
      <c r="B521" s="204" t="s">
        <v>682</v>
      </c>
      <c r="C521" s="205" t="str">
        <f>CONCATENATE(Vuelos!$A521,Vuelos!$B521)</f>
        <v>MexicoTijuana</v>
      </c>
      <c r="D521" s="201" t="s">
        <v>254</v>
      </c>
      <c r="E521" s="206" t="s">
        <v>742</v>
      </c>
      <c r="F521" s="202">
        <v>2300.1</v>
      </c>
      <c r="G521" s="203">
        <v>199.8</v>
      </c>
      <c r="H521" s="192">
        <f>IF(Vuelos!$F521&lt;3000,Vuelos!$G521,Vuelos!$G521*2)</f>
        <v>199.8</v>
      </c>
      <c r="I521" s="44"/>
      <c r="J521" s="44"/>
      <c r="K521" s="44"/>
      <c r="L521" s="44"/>
      <c r="M521" s="44"/>
      <c r="N521" s="44"/>
      <c r="O521" s="44"/>
      <c r="P521" s="44"/>
      <c r="Q521" s="44"/>
      <c r="R521" s="44"/>
      <c r="S521" s="44"/>
      <c r="T521" s="44"/>
      <c r="U521" s="44"/>
      <c r="V521" s="44"/>
      <c r="W521" s="44"/>
      <c r="X521" s="44"/>
      <c r="Y521" s="44"/>
      <c r="Z521" s="44"/>
    </row>
    <row r="522" ht="15.75" customHeight="1">
      <c r="A522" s="200" t="s">
        <v>252</v>
      </c>
      <c r="B522" s="204" t="s">
        <v>650</v>
      </c>
      <c r="C522" s="205" t="str">
        <f>CONCATENATE(Vuelos!$A522,Vuelos!$B522)</f>
        <v>MexicoSanFrancisco</v>
      </c>
      <c r="D522" s="201" t="s">
        <v>254</v>
      </c>
      <c r="E522" s="206" t="s">
        <v>760</v>
      </c>
      <c r="F522" s="202">
        <v>3027.2</v>
      </c>
      <c r="G522" s="203">
        <v>247.0</v>
      </c>
      <c r="H522" s="192">
        <f>IF(Vuelos!$F522&lt;3000,Vuelos!$G522,Vuelos!$G522*2)</f>
        <v>494</v>
      </c>
      <c r="I522" s="44"/>
      <c r="J522" s="44"/>
      <c r="K522" s="44"/>
      <c r="L522" s="44"/>
      <c r="M522" s="44"/>
      <c r="N522" s="44"/>
      <c r="O522" s="44"/>
      <c r="P522" s="44"/>
      <c r="Q522" s="44"/>
      <c r="R522" s="44"/>
      <c r="S522" s="44"/>
      <c r="T522" s="44"/>
      <c r="U522" s="44"/>
      <c r="V522" s="44"/>
      <c r="W522" s="44"/>
      <c r="X522" s="44"/>
      <c r="Y522" s="44"/>
      <c r="Z522" s="44"/>
    </row>
    <row r="523" ht="15.75" customHeight="1">
      <c r="A523" s="204" t="s">
        <v>252</v>
      </c>
      <c r="B523" s="204" t="s">
        <v>73</v>
      </c>
      <c r="C523" s="205" t="str">
        <f>CONCATENATE(Vuelos!$A523,Vuelos!$B523)</f>
        <v>MexicoBogota</v>
      </c>
      <c r="D523" s="205" t="s">
        <v>254</v>
      </c>
      <c r="E523" s="202" t="s">
        <v>357</v>
      </c>
      <c r="F523" s="202">
        <v>3157.5</v>
      </c>
      <c r="G523" s="203">
        <v>240.5</v>
      </c>
      <c r="H523" s="192">
        <f>IF(Vuelos!$F523&lt;3000,Vuelos!$G523,Vuelos!$G523*2)</f>
        <v>481</v>
      </c>
      <c r="I523" s="44"/>
      <c r="J523" s="44"/>
      <c r="K523" s="44"/>
      <c r="L523" s="44"/>
      <c r="M523" s="44"/>
      <c r="N523" s="44"/>
      <c r="O523" s="44"/>
      <c r="P523" s="44"/>
      <c r="Q523" s="44"/>
      <c r="R523" s="44"/>
      <c r="S523" s="44"/>
      <c r="T523" s="44"/>
      <c r="U523" s="44"/>
      <c r="V523" s="44"/>
      <c r="W523" s="44"/>
      <c r="X523" s="44"/>
      <c r="Y523" s="44"/>
      <c r="Z523" s="44"/>
    </row>
    <row r="524" ht="15.75" customHeight="1">
      <c r="A524" s="200" t="s">
        <v>252</v>
      </c>
      <c r="B524" s="204" t="s">
        <v>298</v>
      </c>
      <c r="C524" s="205" t="str">
        <f>CONCATENATE(Vuelos!$A524,Vuelos!$B524)</f>
        <v>MexicoMunich</v>
      </c>
      <c r="D524" s="201" t="s">
        <v>254</v>
      </c>
      <c r="E524" s="206" t="s">
        <v>299</v>
      </c>
      <c r="F524" s="202">
        <v>9860.4</v>
      </c>
      <c r="G524" s="203">
        <v>772.7</v>
      </c>
      <c r="H524" s="192">
        <f>IF(Vuelos!$F524&lt;3000,Vuelos!$G524,Vuelos!$G524*2)</f>
        <v>1545.4</v>
      </c>
      <c r="I524" s="44"/>
      <c r="J524" s="44"/>
      <c r="K524" s="44"/>
      <c r="L524" s="44"/>
      <c r="M524" s="44"/>
      <c r="N524" s="44"/>
      <c r="O524" s="44"/>
      <c r="P524" s="44"/>
      <c r="Q524" s="44"/>
      <c r="R524" s="44"/>
      <c r="S524" s="44"/>
      <c r="T524" s="44"/>
      <c r="U524" s="44"/>
      <c r="V524" s="44"/>
      <c r="W524" s="44"/>
      <c r="X524" s="44"/>
      <c r="Y524" s="44"/>
      <c r="Z524" s="44"/>
    </row>
    <row r="525" ht="15.75" customHeight="1">
      <c r="A525" s="200" t="s">
        <v>490</v>
      </c>
      <c r="B525" s="204" t="s">
        <v>658</v>
      </c>
      <c r="C525" s="205" t="str">
        <f>CONCATENATE(Vuelos!$A525,Vuelos!$B525)</f>
        <v>MiamiSantiago,RepublicaDominicana</v>
      </c>
      <c r="D525" s="201" t="s">
        <v>492</v>
      </c>
      <c r="E525" s="206" t="s">
        <v>782</v>
      </c>
      <c r="F525" s="202">
        <v>1220.8</v>
      </c>
      <c r="G525" s="203">
        <v>116.1</v>
      </c>
      <c r="H525" s="192">
        <f>IF(Vuelos!$F525&lt;3000,Vuelos!$G525,Vuelos!$G525*2)</f>
        <v>116.1</v>
      </c>
      <c r="I525" s="44"/>
      <c r="J525" s="44"/>
      <c r="K525" s="44"/>
      <c r="L525" s="44"/>
      <c r="M525" s="44"/>
      <c r="N525" s="44"/>
      <c r="O525" s="44"/>
      <c r="P525" s="44"/>
      <c r="Q525" s="44"/>
      <c r="R525" s="44"/>
      <c r="S525" s="44"/>
      <c r="T525" s="44"/>
      <c r="U525" s="44"/>
      <c r="V525" s="44"/>
      <c r="W525" s="44"/>
      <c r="X525" s="44"/>
      <c r="Y525" s="44"/>
      <c r="Z525" s="44"/>
    </row>
    <row r="526" ht="15.75" customHeight="1">
      <c r="A526" s="200" t="s">
        <v>490</v>
      </c>
      <c r="B526" s="204" t="s">
        <v>639</v>
      </c>
      <c r="C526" s="205" t="str">
        <f>CONCATENATE(Vuelos!$A526,Vuelos!$B526)</f>
        <v>MiamiRichmond</v>
      </c>
      <c r="D526" s="201" t="s">
        <v>492</v>
      </c>
      <c r="E526" s="206" t="s">
        <v>783</v>
      </c>
      <c r="F526" s="202">
        <v>1328.6</v>
      </c>
      <c r="G526" s="203">
        <v>209.1</v>
      </c>
      <c r="H526" s="192">
        <f>IF(Vuelos!$F526&lt;3000,Vuelos!$G526,Vuelos!$G526*2)</f>
        <v>209.1</v>
      </c>
      <c r="I526" s="44"/>
      <c r="J526" s="44"/>
      <c r="K526" s="44"/>
      <c r="L526" s="44"/>
      <c r="M526" s="44"/>
      <c r="N526" s="44"/>
      <c r="O526" s="44"/>
      <c r="P526" s="44"/>
      <c r="Q526" s="44"/>
      <c r="R526" s="44"/>
      <c r="S526" s="44"/>
      <c r="T526" s="44"/>
      <c r="U526" s="44"/>
      <c r="V526" s="44"/>
      <c r="W526" s="44"/>
      <c r="X526" s="44"/>
      <c r="Y526" s="44"/>
      <c r="Z526" s="44"/>
    </row>
    <row r="527" ht="15.75" customHeight="1">
      <c r="A527" s="200" t="s">
        <v>490</v>
      </c>
      <c r="B527" s="204" t="s">
        <v>437</v>
      </c>
      <c r="C527" s="205" t="str">
        <f>CONCATENATE(Vuelos!$A527,Vuelos!$B527)</f>
        <v>MiamiPuntaCana</v>
      </c>
      <c r="D527" s="201" t="s">
        <v>492</v>
      </c>
      <c r="E527" s="206" t="s">
        <v>438</v>
      </c>
      <c r="F527" s="202">
        <v>1466.1</v>
      </c>
      <c r="G527" s="203">
        <v>129.8</v>
      </c>
      <c r="H527" s="192">
        <f>IF(Vuelos!$F527&lt;3000,Vuelos!$G527,Vuelos!$G527*2)</f>
        <v>129.8</v>
      </c>
      <c r="I527" s="44"/>
      <c r="J527" s="44"/>
      <c r="K527" s="44"/>
      <c r="L527" s="44"/>
      <c r="M527" s="44"/>
      <c r="N527" s="44"/>
      <c r="O527" s="44"/>
      <c r="P527" s="44"/>
      <c r="Q527" s="44"/>
      <c r="R527" s="44"/>
      <c r="S527" s="44"/>
      <c r="T527" s="44"/>
      <c r="U527" s="44"/>
      <c r="V527" s="44"/>
      <c r="W527" s="44"/>
      <c r="X527" s="44"/>
      <c r="Y527" s="44"/>
      <c r="Z527" s="44"/>
    </row>
    <row r="528" ht="15.75" customHeight="1">
      <c r="A528" s="200" t="s">
        <v>490</v>
      </c>
      <c r="B528" s="189" t="s">
        <v>419</v>
      </c>
      <c r="C528" s="190" t="str">
        <f>CONCATENATE(Vuelos!$A528,Vuelos!$B528)</f>
        <v>MiamiPhiladelphia</v>
      </c>
      <c r="D528" s="191" t="s">
        <v>492</v>
      </c>
      <c r="E528" s="189" t="s">
        <v>420</v>
      </c>
      <c r="F528" s="188">
        <v>1630.6</v>
      </c>
      <c r="G528" s="192">
        <v>137.2</v>
      </c>
      <c r="H528" s="192">
        <f>IF(Vuelos!$F528&lt;3000,Vuelos!$G528,Vuelos!$G528*2)</f>
        <v>137.2</v>
      </c>
      <c r="I528" s="44"/>
      <c r="J528" s="44"/>
      <c r="K528" s="44"/>
      <c r="L528" s="44"/>
      <c r="M528" s="44"/>
      <c r="N528" s="44"/>
      <c r="O528" s="44"/>
      <c r="P528" s="44"/>
      <c r="Q528" s="44"/>
      <c r="R528" s="44"/>
      <c r="S528" s="44"/>
      <c r="T528" s="44"/>
      <c r="U528" s="44"/>
      <c r="V528" s="44"/>
      <c r="W528" s="44"/>
      <c r="X528" s="44"/>
      <c r="Y528" s="44"/>
      <c r="Z528" s="44"/>
    </row>
    <row r="529" ht="15.75" customHeight="1">
      <c r="A529" s="200" t="s">
        <v>490</v>
      </c>
      <c r="B529" s="189" t="s">
        <v>354</v>
      </c>
      <c r="C529" s="190" t="str">
        <f>CONCATENATE(Vuelos!$A529,Vuelos!$B529)</f>
        <v>MiamiPanama</v>
      </c>
      <c r="D529" s="191" t="s">
        <v>492</v>
      </c>
      <c r="E529" s="189" t="s">
        <v>355</v>
      </c>
      <c r="F529" s="188">
        <v>1853.3</v>
      </c>
      <c r="G529" s="192">
        <v>162.7</v>
      </c>
      <c r="H529" s="192">
        <f>IF(Vuelos!$F529&lt;3000,Vuelos!$G529,Vuelos!$G529*2)</f>
        <v>162.7</v>
      </c>
      <c r="I529" s="44"/>
      <c r="J529" s="44"/>
      <c r="K529" s="44"/>
      <c r="L529" s="44"/>
      <c r="M529" s="44"/>
      <c r="N529" s="44"/>
      <c r="O529" s="44"/>
      <c r="P529" s="44"/>
      <c r="Q529" s="44"/>
      <c r="R529" s="44"/>
      <c r="S529" s="44"/>
      <c r="T529" s="44"/>
      <c r="U529" s="44"/>
      <c r="V529" s="44"/>
      <c r="W529" s="44"/>
      <c r="X529" s="44"/>
      <c r="Y529" s="44"/>
      <c r="Z529" s="44"/>
    </row>
    <row r="530" ht="15.75" customHeight="1">
      <c r="A530" s="200" t="s">
        <v>490</v>
      </c>
      <c r="B530" s="204" t="s">
        <v>378</v>
      </c>
      <c r="C530" s="205" t="str">
        <f>CONCATENATE(Vuelos!$A530,Vuelos!$B530)</f>
        <v>MiamiChicago</v>
      </c>
      <c r="D530" s="201" t="s">
        <v>492</v>
      </c>
      <c r="E530" s="206" t="s">
        <v>379</v>
      </c>
      <c r="F530" s="202">
        <v>1926.5</v>
      </c>
      <c r="G530" s="203">
        <v>154.0</v>
      </c>
      <c r="H530" s="192">
        <f>IF(Vuelos!$F530&lt;3000,Vuelos!$G530,Vuelos!$G530*2)</f>
        <v>154</v>
      </c>
      <c r="I530" s="44"/>
      <c r="J530" s="44"/>
      <c r="K530" s="44"/>
      <c r="L530" s="44"/>
      <c r="M530" s="44"/>
      <c r="N530" s="44"/>
      <c r="O530" s="44"/>
      <c r="P530" s="44"/>
      <c r="Q530" s="44"/>
      <c r="R530" s="44"/>
      <c r="S530" s="44"/>
      <c r="T530" s="44"/>
      <c r="U530" s="44"/>
      <c r="V530" s="44"/>
      <c r="W530" s="44"/>
      <c r="X530" s="44"/>
      <c r="Y530" s="44"/>
      <c r="Z530" s="44"/>
    </row>
    <row r="531" ht="15.75" customHeight="1">
      <c r="A531" s="200" t="s">
        <v>490</v>
      </c>
      <c r="B531" s="189" t="s">
        <v>364</v>
      </c>
      <c r="C531" s="190" t="str">
        <f>CONCATENATE(Vuelos!$A531,Vuelos!$B531)</f>
        <v>MiamiQuito</v>
      </c>
      <c r="D531" s="191" t="s">
        <v>492</v>
      </c>
      <c r="E531" s="189" t="s">
        <v>365</v>
      </c>
      <c r="F531" s="188">
        <v>2876.1</v>
      </c>
      <c r="G531" s="192">
        <v>183.1</v>
      </c>
      <c r="H531" s="192">
        <f>IF(Vuelos!$F531&lt;3000,Vuelos!$G531,Vuelos!$G531*2)</f>
        <v>183.1</v>
      </c>
      <c r="I531" s="44"/>
      <c r="J531" s="44"/>
      <c r="K531" s="44"/>
      <c r="L531" s="44"/>
      <c r="M531" s="44"/>
      <c r="N531" s="44"/>
      <c r="O531" s="44"/>
      <c r="P531" s="44"/>
      <c r="Q531" s="44"/>
      <c r="R531" s="44"/>
      <c r="S531" s="44"/>
      <c r="T531" s="44"/>
      <c r="U531" s="44"/>
      <c r="V531" s="44"/>
      <c r="W531" s="44"/>
      <c r="X531" s="44"/>
      <c r="Y531" s="44"/>
      <c r="Z531" s="44"/>
    </row>
    <row r="532" ht="15.75" customHeight="1">
      <c r="A532" s="200" t="s">
        <v>490</v>
      </c>
      <c r="B532" s="204" t="s">
        <v>372</v>
      </c>
      <c r="C532" s="205" t="str">
        <f>CONCATENATE(Vuelos!$A532,Vuelos!$B532)</f>
        <v>MiamiSeattle</v>
      </c>
      <c r="D532" s="201" t="s">
        <v>492</v>
      </c>
      <c r="E532" s="206" t="s">
        <v>374</v>
      </c>
      <c r="F532" s="202">
        <v>4383.9</v>
      </c>
      <c r="G532" s="203">
        <v>294.1</v>
      </c>
      <c r="H532" s="192">
        <f>IF(Vuelos!$F532&lt;3000,Vuelos!$G532,Vuelos!$G532*2)</f>
        <v>588.2</v>
      </c>
      <c r="I532" s="44"/>
      <c r="J532" s="44"/>
      <c r="K532" s="44"/>
      <c r="L532" s="44"/>
      <c r="M532" s="44"/>
      <c r="N532" s="44"/>
      <c r="O532" s="44"/>
      <c r="P532" s="44"/>
      <c r="Q532" s="44"/>
      <c r="R532" s="44"/>
      <c r="S532" s="44"/>
      <c r="T532" s="44"/>
      <c r="U532" s="44"/>
      <c r="V532" s="44"/>
      <c r="W532" s="44"/>
      <c r="X532" s="44"/>
      <c r="Y532" s="44"/>
      <c r="Z532" s="44"/>
    </row>
    <row r="533" ht="15.75" customHeight="1">
      <c r="A533" s="200" t="s">
        <v>490</v>
      </c>
      <c r="B533" s="200" t="s">
        <v>324</v>
      </c>
      <c r="C533" s="201" t="str">
        <f>CONCATENATE(Vuelos!$A533,Vuelos!$B533)</f>
        <v>MiamiBarranquilla</v>
      </c>
      <c r="D533" s="201" t="s">
        <v>492</v>
      </c>
      <c r="E533" s="202" t="s">
        <v>499</v>
      </c>
      <c r="F533" s="202">
        <v>1754.0</v>
      </c>
      <c r="G533" s="203">
        <v>155.2</v>
      </c>
      <c r="H533" s="192">
        <f>IF(Vuelos!$F533&lt;3000,Vuelos!$G533,Vuelos!$G533*2)</f>
        <v>155.2</v>
      </c>
      <c r="I533" s="44"/>
      <c r="J533" s="44"/>
      <c r="K533" s="44"/>
      <c r="L533" s="44"/>
      <c r="M533" s="44"/>
      <c r="N533" s="44"/>
      <c r="O533" s="44"/>
      <c r="P533" s="44"/>
      <c r="Q533" s="44"/>
      <c r="R533" s="44"/>
      <c r="S533" s="44"/>
      <c r="T533" s="44"/>
      <c r="U533" s="44"/>
      <c r="V533" s="44"/>
      <c r="W533" s="44"/>
      <c r="X533" s="44"/>
      <c r="Y533" s="44"/>
      <c r="Z533" s="44"/>
    </row>
    <row r="534" ht="15.75" customHeight="1">
      <c r="A534" s="200" t="s">
        <v>490</v>
      </c>
      <c r="B534" s="200" t="s">
        <v>73</v>
      </c>
      <c r="C534" s="201" t="str">
        <f>CONCATENATE(Vuelos!$A534,Vuelos!$B534)</f>
        <v>MiamiBogota</v>
      </c>
      <c r="D534" s="201" t="s">
        <v>492</v>
      </c>
      <c r="E534" s="202" t="s">
        <v>357</v>
      </c>
      <c r="F534" s="202">
        <v>2432.0</v>
      </c>
      <c r="G534" s="203">
        <v>184.18</v>
      </c>
      <c r="H534" s="192">
        <f>IF(Vuelos!$F534&lt;3000,Vuelos!$G534,Vuelos!$G534*2)</f>
        <v>184.18</v>
      </c>
      <c r="I534" s="44"/>
      <c r="J534" s="44"/>
      <c r="K534" s="44"/>
      <c r="L534" s="44"/>
      <c r="M534" s="44"/>
      <c r="N534" s="44"/>
      <c r="O534" s="44"/>
      <c r="P534" s="44"/>
      <c r="Q534" s="44"/>
      <c r="R534" s="44"/>
      <c r="S534" s="44"/>
      <c r="T534" s="44"/>
      <c r="U534" s="44"/>
      <c r="V534" s="44"/>
      <c r="W534" s="44"/>
      <c r="X534" s="44"/>
      <c r="Y534" s="44"/>
      <c r="Z534" s="44"/>
    </row>
    <row r="535" ht="15.75" customHeight="1">
      <c r="A535" s="200" t="s">
        <v>581</v>
      </c>
      <c r="B535" s="204" t="s">
        <v>281</v>
      </c>
      <c r="C535" s="205" t="str">
        <f>CONCATENATE(Vuelos!$A535,Vuelos!$B535)</f>
        <v>MikonosLondres</v>
      </c>
      <c r="D535" s="201" t="s">
        <v>784</v>
      </c>
      <c r="E535" s="206" t="s">
        <v>282</v>
      </c>
      <c r="F535" s="202">
        <v>2526.4</v>
      </c>
      <c r="G535" s="203">
        <v>268.5</v>
      </c>
      <c r="H535" s="192">
        <f>IF(Vuelos!$F535&lt;3000,Vuelos!$G535,Vuelos!$G535*2)</f>
        <v>268.5</v>
      </c>
      <c r="I535" s="44"/>
      <c r="J535" s="44"/>
      <c r="K535" s="44"/>
      <c r="L535" s="44"/>
      <c r="M535" s="44"/>
      <c r="N535" s="44"/>
      <c r="O535" s="44"/>
      <c r="P535" s="44"/>
      <c r="Q535" s="44"/>
      <c r="R535" s="44"/>
      <c r="S535" s="44"/>
      <c r="T535" s="44"/>
      <c r="U535" s="44"/>
      <c r="V535" s="44"/>
      <c r="W535" s="44"/>
      <c r="X535" s="44"/>
      <c r="Y535" s="44"/>
      <c r="Z535" s="44"/>
    </row>
    <row r="536" ht="15.75" customHeight="1">
      <c r="A536" s="200" t="s">
        <v>581</v>
      </c>
      <c r="B536" s="204" t="s">
        <v>281</v>
      </c>
      <c r="C536" s="205" t="str">
        <f>CONCATENATE(Vuelos!$A536,Vuelos!$B536)</f>
        <v>MikonosLondres</v>
      </c>
      <c r="D536" s="201" t="s">
        <v>784</v>
      </c>
      <c r="E536" s="206" t="s">
        <v>284</v>
      </c>
      <c r="F536" s="202">
        <v>2556.7</v>
      </c>
      <c r="G536" s="203">
        <v>216.6</v>
      </c>
      <c r="H536" s="192">
        <f>IF(Vuelos!$F536&lt;3000,Vuelos!$G536,Vuelos!$G536*2)</f>
        <v>216.6</v>
      </c>
      <c r="I536" s="44"/>
      <c r="J536" s="44"/>
      <c r="K536" s="44"/>
      <c r="L536" s="44"/>
      <c r="M536" s="44"/>
      <c r="N536" s="44"/>
      <c r="O536" s="44"/>
      <c r="P536" s="44"/>
      <c r="Q536" s="44"/>
      <c r="R536" s="44"/>
      <c r="S536" s="44"/>
      <c r="T536" s="44"/>
      <c r="U536" s="44"/>
      <c r="V536" s="44"/>
      <c r="W536" s="44"/>
      <c r="X536" s="44"/>
      <c r="Y536" s="44"/>
      <c r="Z536" s="44"/>
    </row>
    <row r="537" ht="15.75" customHeight="1">
      <c r="A537" s="188" t="s">
        <v>582</v>
      </c>
      <c r="B537" s="188" t="s">
        <v>298</v>
      </c>
      <c r="C537" s="191" t="str">
        <f>CONCATENATE(Vuelos!$A537,Vuelos!$B537)</f>
        <v>MilanMunich</v>
      </c>
      <c r="D537" s="191" t="s">
        <v>772</v>
      </c>
      <c r="E537" s="188" t="s">
        <v>299</v>
      </c>
      <c r="F537" s="188">
        <v>381.0</v>
      </c>
      <c r="G537" s="192">
        <v>65.6</v>
      </c>
      <c r="H537" s="192">
        <f>IF(Vuelos!$F537&lt;3000,Vuelos!$G537,Vuelos!$G537*2)</f>
        <v>65.6</v>
      </c>
      <c r="I537" s="44"/>
      <c r="J537" s="44"/>
      <c r="K537" s="44"/>
      <c r="L537" s="44"/>
      <c r="M537" s="44"/>
      <c r="N537" s="44"/>
      <c r="O537" s="44"/>
      <c r="P537" s="44"/>
      <c r="Q537" s="44"/>
      <c r="R537" s="44"/>
      <c r="S537" s="44"/>
      <c r="T537" s="44"/>
      <c r="U537" s="44"/>
      <c r="V537" s="44"/>
      <c r="W537" s="44"/>
      <c r="X537" s="44"/>
      <c r="Y537" s="44"/>
      <c r="Z537" s="44"/>
    </row>
    <row r="538" ht="15.75" customHeight="1">
      <c r="A538" s="188" t="s">
        <v>585</v>
      </c>
      <c r="B538" s="189" t="s">
        <v>452</v>
      </c>
      <c r="C538" s="190" t="str">
        <f>CONCATENATE(Vuelos!$A538,Vuelos!$B538)</f>
        <v>MinneapolisTokyo</v>
      </c>
      <c r="D538" s="191" t="s">
        <v>785</v>
      </c>
      <c r="E538" s="189" t="s">
        <v>453</v>
      </c>
      <c r="F538" s="188">
        <v>9575.6</v>
      </c>
      <c r="G538" s="192">
        <v>442.2</v>
      </c>
      <c r="H538" s="192">
        <f>IF(Vuelos!$F538&lt;3000,Vuelos!$G538,Vuelos!$G538*2)</f>
        <v>884.4</v>
      </c>
      <c r="I538" s="44"/>
      <c r="J538" s="44"/>
      <c r="K538" s="44"/>
      <c r="L538" s="44"/>
      <c r="M538" s="44"/>
      <c r="N538" s="44"/>
      <c r="O538" s="44"/>
      <c r="P538" s="44"/>
      <c r="Q538" s="44"/>
      <c r="R538" s="44"/>
      <c r="S538" s="44"/>
      <c r="T538" s="44"/>
      <c r="U538" s="44"/>
      <c r="V538" s="44"/>
      <c r="W538" s="44"/>
      <c r="X538" s="44"/>
      <c r="Y538" s="44"/>
      <c r="Z538" s="44"/>
    </row>
    <row r="539" ht="15.75" customHeight="1">
      <c r="A539" s="188" t="s">
        <v>586</v>
      </c>
      <c r="B539" s="204" t="s">
        <v>378</v>
      </c>
      <c r="C539" s="205" t="str">
        <f>CONCATENATE(Vuelos!$A539,Vuelos!$B539)</f>
        <v>MolineChicago</v>
      </c>
      <c r="D539" s="201" t="s">
        <v>713</v>
      </c>
      <c r="E539" s="206" t="s">
        <v>379</v>
      </c>
      <c r="F539" s="202">
        <v>224.4</v>
      </c>
      <c r="G539" s="203">
        <v>64.6</v>
      </c>
      <c r="H539" s="192">
        <f>IF(Vuelos!$F539&lt;3000,Vuelos!$G539,Vuelos!$G539*2)</f>
        <v>64.6</v>
      </c>
      <c r="I539" s="44"/>
      <c r="J539" s="44"/>
      <c r="K539" s="44"/>
      <c r="L539" s="44"/>
      <c r="M539" s="44"/>
      <c r="N539" s="44"/>
      <c r="O539" s="44"/>
      <c r="P539" s="44"/>
      <c r="Q539" s="44"/>
      <c r="R539" s="44"/>
      <c r="S539" s="44"/>
      <c r="T539" s="44"/>
      <c r="U539" s="44"/>
      <c r="V539" s="44"/>
      <c r="W539" s="44"/>
      <c r="X539" s="44"/>
      <c r="Y539" s="44"/>
      <c r="Z539" s="44"/>
    </row>
    <row r="540" ht="15.75" customHeight="1">
      <c r="A540" s="188" t="s">
        <v>587</v>
      </c>
      <c r="B540" s="189" t="s">
        <v>490</v>
      </c>
      <c r="C540" s="190" t="str">
        <f>CONCATENATE(Vuelos!$A540,Vuelos!$B540)</f>
        <v>MontegoBayMiami</v>
      </c>
      <c r="D540" s="191" t="s">
        <v>786</v>
      </c>
      <c r="E540" s="189" t="s">
        <v>492</v>
      </c>
      <c r="F540" s="188">
        <v>843.5</v>
      </c>
      <c r="G540" s="192">
        <v>90.9</v>
      </c>
      <c r="H540" s="192">
        <f>IF(Vuelos!$F540&lt;3000,Vuelos!$G540,Vuelos!$G540*2)</f>
        <v>90.9</v>
      </c>
      <c r="I540" s="44"/>
      <c r="J540" s="44"/>
      <c r="K540" s="44"/>
      <c r="L540" s="44"/>
      <c r="M540" s="44"/>
      <c r="N540" s="44"/>
      <c r="O540" s="44"/>
      <c r="P540" s="44"/>
      <c r="Q540" s="44"/>
      <c r="R540" s="44"/>
      <c r="S540" s="44"/>
      <c r="T540" s="44"/>
      <c r="U540" s="44"/>
      <c r="V540" s="44"/>
      <c r="W540" s="44"/>
      <c r="X540" s="44"/>
      <c r="Y540" s="44"/>
      <c r="Z540" s="44"/>
    </row>
    <row r="541" ht="15.75" customHeight="1">
      <c r="A541" s="200" t="s">
        <v>558</v>
      </c>
      <c r="B541" s="200" t="s">
        <v>81</v>
      </c>
      <c r="C541" s="201" t="str">
        <f>CONCATENATE(Vuelos!$A541,Vuelos!$B541)</f>
        <v>MonteriaMedellin</v>
      </c>
      <c r="D541" s="201" t="s">
        <v>559</v>
      </c>
      <c r="E541" s="202" t="s">
        <v>386</v>
      </c>
      <c r="F541" s="202">
        <v>299.0</v>
      </c>
      <c r="G541" s="203">
        <v>46.7</v>
      </c>
      <c r="H541" s="192">
        <f>IF(Vuelos!$F541&lt;3000,Vuelos!$G541,Vuelos!$G541*2)</f>
        <v>46.7</v>
      </c>
      <c r="I541" s="44"/>
      <c r="J541" s="44"/>
      <c r="K541" s="44"/>
      <c r="L541" s="44"/>
      <c r="M541" s="44"/>
      <c r="N541" s="44"/>
      <c r="O541" s="44"/>
      <c r="P541" s="44"/>
      <c r="Q541" s="44"/>
      <c r="R541" s="44"/>
      <c r="S541" s="44"/>
      <c r="T541" s="44"/>
      <c r="U541" s="44"/>
      <c r="V541" s="44"/>
      <c r="W541" s="44"/>
      <c r="X541" s="44"/>
      <c r="Y541" s="44"/>
      <c r="Z541" s="44"/>
    </row>
    <row r="542" ht="15.75" customHeight="1">
      <c r="A542" s="200" t="s">
        <v>558</v>
      </c>
      <c r="B542" s="200" t="s">
        <v>73</v>
      </c>
      <c r="C542" s="201" t="str">
        <f>CONCATENATE(Vuelos!$A542,Vuelos!$B542)</f>
        <v>MonteriaBogota</v>
      </c>
      <c r="D542" s="201" t="s">
        <v>559</v>
      </c>
      <c r="E542" s="202" t="s">
        <v>357</v>
      </c>
      <c r="F542" s="202">
        <v>492.0</v>
      </c>
      <c r="G542" s="203">
        <v>62.7</v>
      </c>
      <c r="H542" s="192">
        <f>IF(Vuelos!$F542&lt;3000,Vuelos!$G542,Vuelos!$G542*2)</f>
        <v>62.7</v>
      </c>
      <c r="I542" s="44"/>
      <c r="J542" s="44"/>
      <c r="K542" s="44"/>
      <c r="L542" s="44"/>
      <c r="M542" s="44"/>
      <c r="N542" s="44"/>
      <c r="O542" s="44"/>
      <c r="P542" s="44"/>
      <c r="Q542" s="44"/>
      <c r="R542" s="44"/>
      <c r="S542" s="44"/>
      <c r="T542" s="44"/>
      <c r="U542" s="44"/>
      <c r="V542" s="44"/>
      <c r="W542" s="44"/>
      <c r="X542" s="44"/>
      <c r="Y542" s="44"/>
      <c r="Z542" s="44"/>
    </row>
    <row r="543" ht="15.75" customHeight="1">
      <c r="A543" s="188" t="s">
        <v>433</v>
      </c>
      <c r="B543" s="189" t="s">
        <v>615</v>
      </c>
      <c r="C543" s="190" t="str">
        <f>CONCATENATE(Vuelos!$A543,Vuelos!$B543)</f>
        <v>MontrealOttawa</v>
      </c>
      <c r="D543" s="191" t="s">
        <v>434</v>
      </c>
      <c r="E543" s="189" t="s">
        <v>787</v>
      </c>
      <c r="F543" s="188">
        <v>151.9</v>
      </c>
      <c r="G543" s="192">
        <v>30.2</v>
      </c>
      <c r="H543" s="192">
        <f>IF(Vuelos!$F543&lt;3000,Vuelos!$G543,Vuelos!$G543*2)</f>
        <v>30.2</v>
      </c>
      <c r="I543" s="44"/>
      <c r="J543" s="44"/>
      <c r="K543" s="44"/>
      <c r="L543" s="44"/>
      <c r="M543" s="44"/>
      <c r="N543" s="44"/>
      <c r="O543" s="44"/>
      <c r="P543" s="44"/>
      <c r="Q543" s="44"/>
      <c r="R543" s="44"/>
      <c r="S543" s="44"/>
      <c r="T543" s="44"/>
      <c r="U543" s="44"/>
      <c r="V543" s="44"/>
      <c r="W543" s="44"/>
      <c r="X543" s="44"/>
      <c r="Y543" s="44"/>
      <c r="Z543" s="44"/>
    </row>
    <row r="544" ht="15.75" customHeight="1">
      <c r="A544" s="200" t="s">
        <v>433</v>
      </c>
      <c r="B544" s="204" t="s">
        <v>635</v>
      </c>
      <c r="C544" s="205" t="str">
        <f>CONCATENATE(Vuelos!$A544,Vuelos!$B544)</f>
        <v>MontrealQuebec</v>
      </c>
      <c r="D544" s="201" t="s">
        <v>434</v>
      </c>
      <c r="E544" s="206" t="s">
        <v>788</v>
      </c>
      <c r="F544" s="202">
        <v>233.3</v>
      </c>
      <c r="G544" s="203">
        <v>41.0</v>
      </c>
      <c r="H544" s="192">
        <f>IF(Vuelos!$F544&lt;3000,Vuelos!$G544,Vuelos!$G544*2)</f>
        <v>41</v>
      </c>
      <c r="I544" s="44"/>
      <c r="J544" s="44"/>
      <c r="K544" s="44"/>
      <c r="L544" s="44"/>
      <c r="M544" s="44"/>
      <c r="N544" s="44"/>
      <c r="O544" s="44"/>
      <c r="P544" s="44"/>
      <c r="Q544" s="44"/>
      <c r="R544" s="44"/>
      <c r="S544" s="44"/>
      <c r="T544" s="44"/>
      <c r="U544" s="44"/>
      <c r="V544" s="44"/>
      <c r="W544" s="44"/>
      <c r="X544" s="44"/>
      <c r="Y544" s="44"/>
      <c r="Z544" s="44"/>
    </row>
    <row r="545" ht="15.75" customHeight="1">
      <c r="A545" s="200" t="s">
        <v>597</v>
      </c>
      <c r="B545" s="204" t="s">
        <v>269</v>
      </c>
      <c r="C545" s="205" t="str">
        <f>CONCATENATE(Vuelos!$A545,Vuelos!$B545)</f>
        <v>MoscowFrankfurt</v>
      </c>
      <c r="D545" s="201" t="s">
        <v>789</v>
      </c>
      <c r="E545" s="206" t="s">
        <v>271</v>
      </c>
      <c r="F545" s="202">
        <v>2055.0</v>
      </c>
      <c r="G545" s="203">
        <v>150.55</v>
      </c>
      <c r="H545" s="192">
        <f>IF(Vuelos!$F545&lt;3000,Vuelos!$G545,Vuelos!$G545*2)</f>
        <v>150.55</v>
      </c>
      <c r="I545" s="44"/>
      <c r="J545" s="44"/>
      <c r="K545" s="44"/>
      <c r="L545" s="44"/>
      <c r="M545" s="44"/>
      <c r="N545" s="44"/>
      <c r="O545" s="44"/>
      <c r="P545" s="44"/>
      <c r="Q545" s="44"/>
      <c r="R545" s="44"/>
      <c r="S545" s="44"/>
      <c r="T545" s="44"/>
      <c r="U545" s="44"/>
      <c r="V545" s="44"/>
      <c r="W545" s="44"/>
      <c r="X545" s="44"/>
      <c r="Y545" s="44"/>
      <c r="Z545" s="44"/>
    </row>
    <row r="546" ht="15.75" customHeight="1">
      <c r="A546" s="200" t="s">
        <v>597</v>
      </c>
      <c r="B546" s="204" t="s">
        <v>247</v>
      </c>
      <c r="C546" s="205" t="str">
        <f>CONCATENATE(Vuelos!$A546,Vuelos!$B546)</f>
        <v>MoscowMadrid</v>
      </c>
      <c r="D546" s="201" t="s">
        <v>789</v>
      </c>
      <c r="E546" s="206" t="s">
        <v>249</v>
      </c>
      <c r="F546" s="202">
        <v>3443.7</v>
      </c>
      <c r="G546" s="203">
        <v>318.2</v>
      </c>
      <c r="H546" s="192">
        <f>IF(Vuelos!$F546&lt;3000,Vuelos!$G546,Vuelos!$G546*2)</f>
        <v>636.4</v>
      </c>
      <c r="I546" s="44"/>
      <c r="J546" s="44"/>
      <c r="K546" s="44"/>
      <c r="L546" s="44"/>
      <c r="M546" s="44"/>
      <c r="N546" s="44"/>
      <c r="O546" s="44"/>
      <c r="P546" s="44"/>
      <c r="Q546" s="44"/>
      <c r="R546" s="44"/>
      <c r="S546" s="44"/>
      <c r="T546" s="44"/>
      <c r="U546" s="44"/>
      <c r="V546" s="44"/>
      <c r="W546" s="44"/>
      <c r="X546" s="44"/>
      <c r="Y546" s="44"/>
      <c r="Z546" s="44"/>
    </row>
    <row r="547" ht="15.75" customHeight="1">
      <c r="A547" s="200" t="s">
        <v>298</v>
      </c>
      <c r="B547" s="200" t="s">
        <v>582</v>
      </c>
      <c r="C547" s="201" t="str">
        <f>CONCATENATE(Vuelos!$A547,Vuelos!$B547)</f>
        <v>MunichMilan</v>
      </c>
      <c r="D547" s="201" t="s">
        <v>790</v>
      </c>
      <c r="E547" s="202" t="s">
        <v>772</v>
      </c>
      <c r="F547" s="202">
        <v>381.0</v>
      </c>
      <c r="G547" s="203">
        <v>65.6</v>
      </c>
      <c r="H547" s="192">
        <f>IF(Vuelos!$F547&lt;3000,Vuelos!$G547,Vuelos!$G547*2)</f>
        <v>65.6</v>
      </c>
      <c r="I547" s="44"/>
      <c r="J547" s="44"/>
      <c r="K547" s="44"/>
      <c r="L547" s="44"/>
      <c r="M547" s="44"/>
      <c r="N547" s="44"/>
      <c r="O547" s="44"/>
      <c r="P547" s="44"/>
      <c r="Q547" s="44"/>
      <c r="R547" s="44"/>
      <c r="S547" s="44"/>
      <c r="T547" s="44"/>
      <c r="U547" s="44"/>
      <c r="V547" s="44"/>
      <c r="W547" s="44"/>
      <c r="X547" s="44"/>
      <c r="Y547" s="44"/>
      <c r="Z547" s="44"/>
    </row>
    <row r="548" ht="15.75" customHeight="1">
      <c r="A548" s="188" t="s">
        <v>298</v>
      </c>
      <c r="B548" s="188" t="s">
        <v>247</v>
      </c>
      <c r="C548" s="191" t="str">
        <f>CONCATENATE(Vuelos!$A548,Vuelos!$B548)</f>
        <v>MunichMadrid</v>
      </c>
      <c r="D548" s="191" t="s">
        <v>790</v>
      </c>
      <c r="E548" s="188" t="s">
        <v>249</v>
      </c>
      <c r="F548" s="188">
        <v>1495.0</v>
      </c>
      <c r="G548" s="192">
        <v>157.4</v>
      </c>
      <c r="H548" s="192">
        <f>IF(Vuelos!$F548&lt;3000,Vuelos!$G548,Vuelos!$G548*2)</f>
        <v>157.4</v>
      </c>
      <c r="I548" s="44"/>
      <c r="J548" s="44"/>
      <c r="K548" s="44"/>
      <c r="L548" s="44"/>
      <c r="M548" s="44"/>
      <c r="N548" s="44"/>
      <c r="O548" s="44"/>
      <c r="P548" s="44"/>
      <c r="Q548" s="44"/>
      <c r="R548" s="44"/>
      <c r="S548" s="44"/>
      <c r="T548" s="44"/>
      <c r="U548" s="44"/>
      <c r="V548" s="44"/>
      <c r="W548" s="44"/>
      <c r="X548" s="44"/>
      <c r="Y548" s="44"/>
      <c r="Z548" s="44"/>
    </row>
    <row r="549" ht="15.75" customHeight="1">
      <c r="A549" s="200" t="s">
        <v>542</v>
      </c>
      <c r="B549" s="200" t="s">
        <v>73</v>
      </c>
      <c r="C549" s="201" t="str">
        <f>CONCATENATE(Vuelos!$A549,Vuelos!$B549)</f>
        <v>NeivaBogota</v>
      </c>
      <c r="D549" s="201" t="s">
        <v>543</v>
      </c>
      <c r="E549" s="202" t="s">
        <v>357</v>
      </c>
      <c r="F549" s="202">
        <v>232.0</v>
      </c>
      <c r="G549" s="203">
        <v>30.3</v>
      </c>
      <c r="H549" s="192">
        <f>IF(Vuelos!$F549&lt;3000,Vuelos!$G549,Vuelos!$G549*2)</f>
        <v>30.3</v>
      </c>
      <c r="I549" s="44"/>
      <c r="J549" s="44"/>
      <c r="K549" s="44"/>
      <c r="L549" s="44"/>
      <c r="M549" s="44"/>
      <c r="N549" s="44"/>
      <c r="O549" s="44"/>
      <c r="P549" s="44"/>
      <c r="Q549" s="44"/>
      <c r="R549" s="44"/>
      <c r="S549" s="44"/>
      <c r="T549" s="44"/>
      <c r="U549" s="44"/>
      <c r="V549" s="44"/>
      <c r="W549" s="44"/>
      <c r="X549" s="44"/>
      <c r="Y549" s="44"/>
      <c r="Z549" s="44"/>
    </row>
    <row r="550" ht="15.75" customHeight="1">
      <c r="A550" s="200" t="s">
        <v>345</v>
      </c>
      <c r="B550" s="204" t="s">
        <v>515</v>
      </c>
      <c r="C550" s="205" t="str">
        <f>CONCATENATE(Vuelos!$A550,Vuelos!$B550)</f>
        <v>NewYorkIthaca</v>
      </c>
      <c r="D550" s="201" t="s">
        <v>346</v>
      </c>
      <c r="E550" s="206" t="s">
        <v>791</v>
      </c>
      <c r="F550" s="202">
        <v>276.3</v>
      </c>
      <c r="G550" s="203">
        <v>54.1</v>
      </c>
      <c r="H550" s="192">
        <f>IF(Vuelos!$F550&lt;3000,Vuelos!$G550,Vuelos!$G550*2)</f>
        <v>54.1</v>
      </c>
      <c r="I550" s="44"/>
      <c r="J550" s="44"/>
      <c r="K550" s="44"/>
      <c r="L550" s="44"/>
      <c r="M550" s="44"/>
      <c r="N550" s="44"/>
      <c r="O550" s="44"/>
      <c r="P550" s="44"/>
      <c r="Q550" s="44"/>
      <c r="R550" s="44"/>
      <c r="S550" s="44"/>
      <c r="T550" s="44"/>
      <c r="U550" s="44"/>
      <c r="V550" s="44"/>
      <c r="W550" s="44"/>
      <c r="X550" s="44"/>
      <c r="Y550" s="44"/>
      <c r="Z550" s="44"/>
    </row>
    <row r="551" ht="15.75" customHeight="1">
      <c r="A551" s="200" t="s">
        <v>345</v>
      </c>
      <c r="B551" s="204" t="s">
        <v>347</v>
      </c>
      <c r="C551" s="205" t="str">
        <f>CONCATENATE(Vuelos!$A551,Vuelos!$B551)</f>
        <v>NewYorkWashington</v>
      </c>
      <c r="D551" s="201" t="s">
        <v>346</v>
      </c>
      <c r="E551" s="206" t="s">
        <v>348</v>
      </c>
      <c r="F551" s="202">
        <v>341.8</v>
      </c>
      <c r="G551" s="203">
        <v>61.0</v>
      </c>
      <c r="H551" s="192">
        <f>IF(Vuelos!$F551&lt;3000,Vuelos!$G551,Vuelos!$G551*2)</f>
        <v>61</v>
      </c>
      <c r="I551" s="44"/>
      <c r="J551" s="44"/>
      <c r="K551" s="44"/>
      <c r="L551" s="44"/>
      <c r="M551" s="44"/>
      <c r="N551" s="44"/>
      <c r="O551" s="44"/>
      <c r="P551" s="44"/>
      <c r="Q551" s="44"/>
      <c r="R551" s="44"/>
      <c r="S551" s="44"/>
      <c r="T551" s="44"/>
      <c r="U551" s="44"/>
      <c r="V551" s="44"/>
      <c r="W551" s="44"/>
      <c r="X551" s="44"/>
      <c r="Y551" s="44"/>
      <c r="Z551" s="44"/>
    </row>
    <row r="552" ht="15.75" customHeight="1">
      <c r="A552" s="200" t="s">
        <v>345</v>
      </c>
      <c r="B552" s="204" t="s">
        <v>639</v>
      </c>
      <c r="C552" s="205" t="str">
        <f>CONCATENATE(Vuelos!$A552,Vuelos!$B552)</f>
        <v>NewYorkRichmond</v>
      </c>
      <c r="D552" s="201" t="s">
        <v>494</v>
      </c>
      <c r="E552" s="206" t="s">
        <v>783</v>
      </c>
      <c r="F552" s="202">
        <v>463.6</v>
      </c>
      <c r="G552" s="203">
        <v>65.6</v>
      </c>
      <c r="H552" s="192">
        <f>IF(Vuelos!$F552&lt;3000,Vuelos!$G552,Vuelos!$G552*2)</f>
        <v>65.6</v>
      </c>
      <c r="I552" s="44"/>
      <c r="J552" s="44"/>
      <c r="K552" s="44"/>
      <c r="L552" s="44"/>
      <c r="M552" s="44"/>
      <c r="N552" s="44"/>
      <c r="O552" s="44"/>
      <c r="P552" s="44"/>
      <c r="Q552" s="44"/>
      <c r="R552" s="44"/>
      <c r="S552" s="44"/>
      <c r="T552" s="44"/>
      <c r="U552" s="44"/>
      <c r="V552" s="44"/>
      <c r="W552" s="44"/>
      <c r="X552" s="44"/>
      <c r="Y552" s="44"/>
      <c r="Z552" s="44"/>
    </row>
    <row r="553" ht="15.75" customHeight="1">
      <c r="A553" s="200" t="s">
        <v>345</v>
      </c>
      <c r="B553" s="204" t="s">
        <v>433</v>
      </c>
      <c r="C553" s="205" t="str">
        <f>CONCATENATE(Vuelos!$A553,Vuelos!$B553)</f>
        <v>NewYorkMontreal</v>
      </c>
      <c r="D553" s="201" t="s">
        <v>494</v>
      </c>
      <c r="E553" s="206" t="s">
        <v>434</v>
      </c>
      <c r="F553" s="202">
        <v>536.7</v>
      </c>
      <c r="G553" s="203">
        <v>93.8</v>
      </c>
      <c r="H553" s="192">
        <f>IF(Vuelos!$F553&lt;3000,Vuelos!$G553,Vuelos!$G553*2)</f>
        <v>93.8</v>
      </c>
      <c r="I553" s="44"/>
      <c r="J553" s="44"/>
      <c r="K553" s="44"/>
      <c r="L553" s="44"/>
      <c r="M553" s="44"/>
      <c r="N553" s="44"/>
      <c r="O553" s="44"/>
      <c r="P553" s="44"/>
      <c r="Q553" s="44"/>
      <c r="R553" s="44"/>
      <c r="S553" s="44"/>
      <c r="T553" s="44"/>
      <c r="U553" s="44"/>
      <c r="V553" s="44"/>
      <c r="W553" s="44"/>
      <c r="X553" s="44"/>
      <c r="Y553" s="44"/>
      <c r="Z553" s="44"/>
    </row>
    <row r="554" ht="15.75" customHeight="1">
      <c r="A554" s="200" t="s">
        <v>345</v>
      </c>
      <c r="B554" s="204" t="s">
        <v>429</v>
      </c>
      <c r="C554" s="205" t="str">
        <f>CONCATENATE(Vuelos!$A554,Vuelos!$B554)</f>
        <v>NewYorkToronto</v>
      </c>
      <c r="D554" s="201" t="s">
        <v>346</v>
      </c>
      <c r="E554" s="206" t="s">
        <v>430</v>
      </c>
      <c r="F554" s="202">
        <v>559.7</v>
      </c>
      <c r="G554" s="203">
        <v>115.1</v>
      </c>
      <c r="H554" s="192">
        <f>IF(Vuelos!$F554&lt;3000,Vuelos!$G554,Vuelos!$G554*2)</f>
        <v>115.1</v>
      </c>
      <c r="I554" s="44"/>
      <c r="J554" s="44"/>
      <c r="K554" s="44"/>
      <c r="L554" s="44"/>
      <c r="M554" s="44"/>
      <c r="N554" s="44"/>
      <c r="O554" s="44"/>
      <c r="P554" s="44"/>
      <c r="Q554" s="44"/>
      <c r="R554" s="44"/>
      <c r="S554" s="44"/>
      <c r="T554" s="44"/>
      <c r="U554" s="44"/>
      <c r="V554" s="44"/>
      <c r="W554" s="44"/>
      <c r="X554" s="44"/>
      <c r="Y554" s="44"/>
      <c r="Z554" s="44"/>
    </row>
    <row r="555" ht="15.75" customHeight="1">
      <c r="A555" s="188" t="s">
        <v>345</v>
      </c>
      <c r="B555" s="189" t="s">
        <v>429</v>
      </c>
      <c r="C555" s="190" t="str">
        <f>CONCATENATE(Vuelos!$A555,Vuelos!$B555)</f>
        <v>NewYorkToronto</v>
      </c>
      <c r="D555" s="191" t="s">
        <v>714</v>
      </c>
      <c r="E555" s="189" t="s">
        <v>430</v>
      </c>
      <c r="F555" s="188">
        <v>574.0</v>
      </c>
      <c r="G555" s="192">
        <v>99.1</v>
      </c>
      <c r="H555" s="192">
        <f>IF(Vuelos!$F555&lt;3000,Vuelos!$G555,Vuelos!$G555*2)</f>
        <v>99.1</v>
      </c>
      <c r="I555" s="44"/>
      <c r="J555" s="44"/>
      <c r="K555" s="44"/>
      <c r="L555" s="44"/>
      <c r="M555" s="44"/>
      <c r="N555" s="44"/>
      <c r="O555" s="44"/>
      <c r="P555" s="44"/>
      <c r="Q555" s="44"/>
      <c r="R555" s="44"/>
      <c r="S555" s="44"/>
      <c r="T555" s="44"/>
      <c r="U555" s="44"/>
      <c r="V555" s="44"/>
      <c r="W555" s="44"/>
      <c r="X555" s="44"/>
      <c r="Y555" s="44"/>
      <c r="Z555" s="44"/>
    </row>
    <row r="556" ht="15.75" customHeight="1">
      <c r="A556" s="188" t="s">
        <v>345</v>
      </c>
      <c r="B556" s="189" t="s">
        <v>429</v>
      </c>
      <c r="C556" s="190" t="str">
        <f>CONCATENATE(Vuelos!$A556,Vuelos!$B556)</f>
        <v>NewYorkToronto</v>
      </c>
      <c r="D556" s="191" t="s">
        <v>494</v>
      </c>
      <c r="E556" s="189" t="s">
        <v>430</v>
      </c>
      <c r="F556" s="188">
        <v>589.4</v>
      </c>
      <c r="G556" s="192">
        <v>118.8</v>
      </c>
      <c r="H556" s="192">
        <f>IF(Vuelos!$F556&lt;3000,Vuelos!$G556,Vuelos!$G556*2)</f>
        <v>118.8</v>
      </c>
      <c r="I556" s="44"/>
      <c r="J556" s="44"/>
      <c r="K556" s="44"/>
      <c r="L556" s="44"/>
      <c r="M556" s="44"/>
      <c r="N556" s="44"/>
      <c r="O556" s="44"/>
      <c r="P556" s="44"/>
      <c r="Q556" s="44"/>
      <c r="R556" s="44"/>
      <c r="S556" s="44"/>
      <c r="T556" s="44"/>
      <c r="U556" s="44"/>
      <c r="V556" s="44"/>
      <c r="W556" s="44"/>
      <c r="X556" s="44"/>
      <c r="Y556" s="44"/>
      <c r="Z556" s="44"/>
    </row>
    <row r="557" ht="15.75" customHeight="1">
      <c r="A557" s="200" t="s">
        <v>345</v>
      </c>
      <c r="B557" s="204" t="s">
        <v>635</v>
      </c>
      <c r="C557" s="205" t="str">
        <f>CONCATENATE(Vuelos!$A557,Vuelos!$B557)</f>
        <v>NewYorkQuebec</v>
      </c>
      <c r="D557" s="201" t="s">
        <v>494</v>
      </c>
      <c r="E557" s="206" t="s">
        <v>788</v>
      </c>
      <c r="F557" s="202">
        <v>709.9</v>
      </c>
      <c r="G557" s="203">
        <v>114.6</v>
      </c>
      <c r="H557" s="192">
        <f>IF(Vuelos!$F557&lt;3000,Vuelos!$G557,Vuelos!$G557*2)</f>
        <v>114.6</v>
      </c>
      <c r="I557" s="44"/>
      <c r="J557" s="44"/>
      <c r="K557" s="44"/>
      <c r="L557" s="44"/>
      <c r="M557" s="44"/>
      <c r="N557" s="44"/>
      <c r="O557" s="44"/>
      <c r="P557" s="44"/>
      <c r="Q557" s="44"/>
      <c r="R557" s="44"/>
      <c r="S557" s="44"/>
      <c r="T557" s="44"/>
      <c r="U557" s="44"/>
      <c r="V557" s="44"/>
      <c r="W557" s="44"/>
      <c r="X557" s="44"/>
      <c r="Y557" s="44"/>
      <c r="Z557" s="44"/>
    </row>
    <row r="558" ht="15.75" customHeight="1">
      <c r="A558" s="200" t="s">
        <v>345</v>
      </c>
      <c r="B558" s="204" t="s">
        <v>462</v>
      </c>
      <c r="C558" s="205" t="str">
        <f>CONCATENATE(Vuelos!$A558,Vuelos!$B558)</f>
        <v>NewYorkOrlando</v>
      </c>
      <c r="D558" s="201" t="s">
        <v>346</v>
      </c>
      <c r="E558" s="206" t="s">
        <v>464</v>
      </c>
      <c r="F558" s="202">
        <v>1508.6</v>
      </c>
      <c r="G558" s="203">
        <v>136.0</v>
      </c>
      <c r="H558" s="192">
        <f>IF(Vuelos!$F558&lt;3000,Vuelos!$G558,Vuelos!$G558*2)</f>
        <v>136</v>
      </c>
      <c r="I558" s="44"/>
      <c r="J558" s="44"/>
      <c r="K558" s="44"/>
      <c r="L558" s="44"/>
      <c r="M558" s="44"/>
      <c r="N558" s="44"/>
      <c r="O558" s="44"/>
      <c r="P558" s="44"/>
      <c r="Q558" s="44"/>
      <c r="R558" s="44"/>
      <c r="S558" s="44"/>
      <c r="T558" s="44"/>
      <c r="U558" s="44"/>
      <c r="V558" s="44"/>
      <c r="W558" s="44"/>
      <c r="X558" s="44"/>
      <c r="Y558" s="44"/>
      <c r="Z558" s="44"/>
    </row>
    <row r="559" ht="15.75" customHeight="1">
      <c r="A559" s="200" t="s">
        <v>345</v>
      </c>
      <c r="B559" s="204" t="s">
        <v>462</v>
      </c>
      <c r="C559" s="205" t="str">
        <f>CONCATENATE(Vuelos!$A559,Vuelos!$B559)</f>
        <v>NewYorkOrlando</v>
      </c>
      <c r="D559" s="201" t="s">
        <v>494</v>
      </c>
      <c r="E559" s="206" t="s">
        <v>464</v>
      </c>
      <c r="F559" s="202">
        <v>1519.2</v>
      </c>
      <c r="G559" s="203">
        <v>144.2</v>
      </c>
      <c r="H559" s="192">
        <f>IF(Vuelos!$F559&lt;3000,Vuelos!$G559,Vuelos!$G559*2)</f>
        <v>144.2</v>
      </c>
      <c r="I559" s="44"/>
      <c r="J559" s="44"/>
      <c r="K559" s="44"/>
      <c r="L559" s="44"/>
      <c r="M559" s="44"/>
      <c r="N559" s="44"/>
      <c r="O559" s="44"/>
      <c r="P559" s="44"/>
      <c r="Q559" s="44"/>
      <c r="R559" s="44"/>
      <c r="S559" s="44"/>
      <c r="T559" s="44"/>
      <c r="U559" s="44"/>
      <c r="V559" s="44"/>
      <c r="W559" s="44"/>
      <c r="X559" s="44"/>
      <c r="Y559" s="44"/>
      <c r="Z559" s="44"/>
    </row>
    <row r="560" ht="15.75" customHeight="1">
      <c r="A560" s="200" t="s">
        <v>345</v>
      </c>
      <c r="B560" s="204" t="s">
        <v>462</v>
      </c>
      <c r="C560" s="205" t="str">
        <f>CONCATENATE(Vuelos!$A560,Vuelos!$B560)</f>
        <v>NewYorkOrlando</v>
      </c>
      <c r="D560" s="201" t="s">
        <v>714</v>
      </c>
      <c r="E560" s="206" t="s">
        <v>464</v>
      </c>
      <c r="F560" s="202">
        <v>1528.7</v>
      </c>
      <c r="G560" s="203">
        <v>146.3</v>
      </c>
      <c r="H560" s="192">
        <f>IF(Vuelos!$F560&lt;3000,Vuelos!$G560,Vuelos!$G560*2)</f>
        <v>146.3</v>
      </c>
      <c r="I560" s="44"/>
      <c r="J560" s="44"/>
      <c r="K560" s="44"/>
      <c r="L560" s="44"/>
      <c r="M560" s="44"/>
      <c r="N560" s="44"/>
      <c r="O560" s="44"/>
      <c r="P560" s="44"/>
      <c r="Q560" s="44"/>
      <c r="R560" s="44"/>
      <c r="S560" s="44"/>
      <c r="T560" s="44"/>
      <c r="U560" s="44"/>
      <c r="V560" s="44"/>
      <c r="W560" s="44"/>
      <c r="X560" s="44"/>
      <c r="Y560" s="44"/>
      <c r="Z560" s="44"/>
    </row>
    <row r="561" ht="15.75" customHeight="1">
      <c r="A561" s="200" t="s">
        <v>345</v>
      </c>
      <c r="B561" s="204" t="s">
        <v>677</v>
      </c>
      <c r="C561" s="205" t="str">
        <f>CONCATENATE(Vuelos!$A561,Vuelos!$B561)</f>
        <v>NewYorkTampa</v>
      </c>
      <c r="D561" s="201" t="s">
        <v>346</v>
      </c>
      <c r="E561" s="206" t="s">
        <v>792</v>
      </c>
      <c r="F561" s="202">
        <v>1605.1</v>
      </c>
      <c r="G561" s="203">
        <v>138.7</v>
      </c>
      <c r="H561" s="192">
        <f>IF(Vuelos!$F561&lt;3000,Vuelos!$G561,Vuelos!$G561*2)</f>
        <v>138.7</v>
      </c>
      <c r="I561" s="44"/>
      <c r="J561" s="44"/>
      <c r="K561" s="44"/>
      <c r="L561" s="44"/>
      <c r="M561" s="44"/>
      <c r="N561" s="44"/>
      <c r="O561" s="44"/>
      <c r="P561" s="44"/>
      <c r="Q561" s="44"/>
      <c r="R561" s="44"/>
      <c r="S561" s="44"/>
      <c r="T561" s="44"/>
      <c r="U561" s="44"/>
      <c r="V561" s="44"/>
      <c r="W561" s="44"/>
      <c r="X561" s="44"/>
      <c r="Y561" s="44"/>
      <c r="Z561" s="44"/>
    </row>
    <row r="562" ht="15.75" customHeight="1">
      <c r="A562" s="200" t="s">
        <v>345</v>
      </c>
      <c r="B562" s="204" t="s">
        <v>413</v>
      </c>
      <c r="C562" s="205" t="str">
        <f>CONCATENATE(Vuelos!$A562,Vuelos!$B562)</f>
        <v>NewYorkWestPalmBeach</v>
      </c>
      <c r="D562" s="201" t="s">
        <v>346</v>
      </c>
      <c r="E562" s="206" t="s">
        <v>414</v>
      </c>
      <c r="F562" s="202">
        <v>1647.1</v>
      </c>
      <c r="G562" s="203">
        <v>144.0</v>
      </c>
      <c r="H562" s="192">
        <f>IF(Vuelos!$F562&lt;3000,Vuelos!$G562,Vuelos!$G562*2)</f>
        <v>144</v>
      </c>
      <c r="I562" s="44"/>
      <c r="J562" s="44"/>
      <c r="K562" s="44"/>
      <c r="L562" s="44"/>
      <c r="M562" s="44"/>
      <c r="N562" s="44"/>
      <c r="O562" s="44"/>
      <c r="P562" s="44"/>
      <c r="Q562" s="44"/>
      <c r="R562" s="44"/>
      <c r="S562" s="44"/>
      <c r="T562" s="44"/>
      <c r="U562" s="44"/>
      <c r="V562" s="44"/>
      <c r="W562" s="44"/>
      <c r="X562" s="44"/>
      <c r="Y562" s="44"/>
      <c r="Z562" s="44"/>
    </row>
    <row r="563" ht="15.75" customHeight="1">
      <c r="A563" s="200" t="s">
        <v>345</v>
      </c>
      <c r="B563" s="204" t="s">
        <v>490</v>
      </c>
      <c r="C563" s="205" t="str">
        <f>CONCATENATE(Vuelos!$A563,Vuelos!$B563)</f>
        <v>NewYorkMiami</v>
      </c>
      <c r="D563" s="201" t="s">
        <v>346</v>
      </c>
      <c r="E563" s="206" t="s">
        <v>492</v>
      </c>
      <c r="F563" s="202">
        <v>1747.0</v>
      </c>
      <c r="G563" s="203">
        <v>147.2</v>
      </c>
      <c r="H563" s="192">
        <f>IF(Vuelos!$F563&lt;3000,Vuelos!$G563,Vuelos!$G563*2)</f>
        <v>147.2</v>
      </c>
      <c r="I563" s="44"/>
      <c r="J563" s="44"/>
      <c r="K563" s="44"/>
      <c r="L563" s="44"/>
      <c r="M563" s="44"/>
      <c r="N563" s="44"/>
      <c r="O563" s="44"/>
      <c r="P563" s="44"/>
      <c r="Q563" s="44"/>
      <c r="R563" s="44"/>
      <c r="S563" s="44"/>
      <c r="T563" s="44"/>
      <c r="U563" s="44"/>
      <c r="V563" s="44"/>
      <c r="W563" s="44"/>
      <c r="X563" s="44"/>
      <c r="Y563" s="44"/>
      <c r="Z563" s="44"/>
    </row>
    <row r="564" ht="15.75" customHeight="1">
      <c r="A564" s="188" t="s">
        <v>345</v>
      </c>
      <c r="B564" s="189" t="s">
        <v>490</v>
      </c>
      <c r="C564" s="190" t="str">
        <f>CONCATENATE(Vuelos!$A564,Vuelos!$B564)</f>
        <v>NewYorkMiami</v>
      </c>
      <c r="D564" s="191" t="s">
        <v>494</v>
      </c>
      <c r="E564" s="189" t="s">
        <v>492</v>
      </c>
      <c r="F564" s="188">
        <v>1753.6</v>
      </c>
      <c r="G564" s="192">
        <v>153.2</v>
      </c>
      <c r="H564" s="192">
        <f>IF(Vuelos!$F564&lt;3000,Vuelos!$G564,Vuelos!$G564*2)</f>
        <v>153.2</v>
      </c>
      <c r="I564" s="44"/>
      <c r="J564" s="44"/>
      <c r="K564" s="44"/>
      <c r="L564" s="44"/>
      <c r="M564" s="44"/>
      <c r="N564" s="44"/>
      <c r="O564" s="44"/>
      <c r="P564" s="44"/>
      <c r="Q564" s="44"/>
      <c r="R564" s="44"/>
      <c r="S564" s="44"/>
      <c r="T564" s="44"/>
      <c r="U564" s="44"/>
      <c r="V564" s="44"/>
      <c r="W564" s="44"/>
      <c r="X564" s="44"/>
      <c r="Y564" s="44"/>
      <c r="Z564" s="44"/>
    </row>
    <row r="565" ht="15.75" customHeight="1">
      <c r="A565" s="200" t="s">
        <v>345</v>
      </c>
      <c r="B565" s="204" t="s">
        <v>396</v>
      </c>
      <c r="C565" s="205" t="str">
        <f>CONCATENATE(Vuelos!$A565,Vuelos!$B565)</f>
        <v>NewYorkSantoDomingo</v>
      </c>
      <c r="D565" s="201" t="s">
        <v>494</v>
      </c>
      <c r="E565" s="206" t="s">
        <v>397</v>
      </c>
      <c r="F565" s="202">
        <v>2493.3</v>
      </c>
      <c r="G565" s="203">
        <v>194.2</v>
      </c>
      <c r="H565" s="192">
        <f>IF(Vuelos!$F565&lt;3000,Vuelos!$G565,Vuelos!$G565*2)</f>
        <v>194.2</v>
      </c>
      <c r="I565" s="44"/>
      <c r="J565" s="44"/>
      <c r="K565" s="44"/>
      <c r="L565" s="44"/>
      <c r="M565" s="44"/>
      <c r="N565" s="44"/>
      <c r="O565" s="44"/>
      <c r="P565" s="44"/>
      <c r="Q565" s="44"/>
      <c r="R565" s="44"/>
      <c r="S565" s="44"/>
      <c r="T565" s="44"/>
      <c r="U565" s="44"/>
      <c r="V565" s="44"/>
      <c r="W565" s="44"/>
      <c r="X565" s="44"/>
      <c r="Y565" s="44"/>
      <c r="Z565" s="44"/>
    </row>
    <row r="566" ht="15.75" customHeight="1">
      <c r="A566" s="200" t="s">
        <v>345</v>
      </c>
      <c r="B566" s="204" t="s">
        <v>670</v>
      </c>
      <c r="C566" s="205" t="str">
        <f>CONCATENATE(Vuelos!$A566,Vuelos!$B566)</f>
        <v>NewYorkStMaarten</v>
      </c>
      <c r="D566" s="201" t="s">
        <v>494</v>
      </c>
      <c r="E566" s="206" t="s">
        <v>793</v>
      </c>
      <c r="F566" s="202">
        <v>2705.7</v>
      </c>
      <c r="G566" s="203">
        <v>198.7</v>
      </c>
      <c r="H566" s="192">
        <f>IF(Vuelos!$F566&lt;3000,Vuelos!$G566,Vuelos!$G566*2)</f>
        <v>198.7</v>
      </c>
      <c r="I566" s="44"/>
      <c r="J566" s="44"/>
      <c r="K566" s="44"/>
      <c r="L566" s="44"/>
      <c r="M566" s="44"/>
      <c r="N566" s="44"/>
      <c r="O566" s="44"/>
      <c r="P566" s="44"/>
      <c r="Q566" s="44"/>
      <c r="R566" s="44"/>
      <c r="S566" s="44"/>
      <c r="T566" s="44"/>
      <c r="U566" s="44"/>
      <c r="V566" s="44"/>
      <c r="W566" s="44"/>
      <c r="X566" s="44"/>
      <c r="Y566" s="44"/>
      <c r="Z566" s="44"/>
    </row>
    <row r="567" ht="15.75" customHeight="1">
      <c r="A567" s="200" t="s">
        <v>345</v>
      </c>
      <c r="B567" s="204" t="s">
        <v>644</v>
      </c>
      <c r="C567" s="205" t="str">
        <f>CONCATENATE(Vuelos!$A567,Vuelos!$B567)</f>
        <v>NewYorkSaltLake,USA</v>
      </c>
      <c r="D567" s="201" t="s">
        <v>494</v>
      </c>
      <c r="E567" s="206" t="s">
        <v>794</v>
      </c>
      <c r="F567" s="202">
        <v>3201.7</v>
      </c>
      <c r="G567" s="203">
        <v>227.8</v>
      </c>
      <c r="H567" s="192">
        <f>IF(Vuelos!$F567&lt;3000,Vuelos!$G567,Vuelos!$G567*2)</f>
        <v>455.6</v>
      </c>
      <c r="I567" s="44"/>
      <c r="J567" s="44"/>
      <c r="K567" s="44"/>
      <c r="L567" s="44"/>
      <c r="M567" s="44"/>
      <c r="N567" s="44"/>
      <c r="O567" s="44"/>
      <c r="P567" s="44"/>
      <c r="Q567" s="44"/>
      <c r="R567" s="44"/>
      <c r="S567" s="44"/>
      <c r="T567" s="44"/>
      <c r="U567" s="44"/>
      <c r="V567" s="44"/>
      <c r="W567" s="44"/>
      <c r="X567" s="44"/>
      <c r="Y567" s="44"/>
      <c r="Z567" s="44"/>
    </row>
    <row r="568" ht="15.75" customHeight="1">
      <c r="A568" s="200" t="s">
        <v>345</v>
      </c>
      <c r="B568" s="204" t="s">
        <v>252</v>
      </c>
      <c r="C568" s="205" t="str">
        <f>CONCATENATE(Vuelos!$A568,Vuelos!$B568)</f>
        <v>NewYorkMexico</v>
      </c>
      <c r="D568" s="201" t="s">
        <v>346</v>
      </c>
      <c r="E568" s="206" t="s">
        <v>254</v>
      </c>
      <c r="F568" s="202">
        <v>3341.0</v>
      </c>
      <c r="G568" s="203">
        <v>292.3</v>
      </c>
      <c r="H568" s="192">
        <f>IF(Vuelos!$F568&lt;3000,Vuelos!$G568,Vuelos!$G568*2)</f>
        <v>584.6</v>
      </c>
      <c r="I568" s="44"/>
      <c r="J568" s="44"/>
      <c r="K568" s="44"/>
      <c r="L568" s="44"/>
      <c r="M568" s="44"/>
      <c r="N568" s="44"/>
      <c r="O568" s="44"/>
      <c r="P568" s="44"/>
      <c r="Q568" s="44"/>
      <c r="R568" s="44"/>
      <c r="S568" s="44"/>
      <c r="T568" s="44"/>
      <c r="U568" s="44"/>
      <c r="V568" s="44"/>
      <c r="W568" s="44"/>
      <c r="X568" s="44"/>
      <c r="Y568" s="44"/>
      <c r="Z568" s="44"/>
    </row>
    <row r="569" ht="15.75" customHeight="1">
      <c r="A569" s="200" t="s">
        <v>345</v>
      </c>
      <c r="B569" s="204" t="s">
        <v>602</v>
      </c>
      <c r="C569" s="205" t="str">
        <f>CONCATENATE(Vuelos!$A569,Vuelos!$B569)</f>
        <v>NewYorkSanSalvador</v>
      </c>
      <c r="D569" s="201" t="s">
        <v>494</v>
      </c>
      <c r="E569" s="206" t="s">
        <v>603</v>
      </c>
      <c r="F569" s="202">
        <v>3361.8</v>
      </c>
      <c r="G569" s="203">
        <v>266.7</v>
      </c>
      <c r="H569" s="192">
        <f>IF(Vuelos!$F569&lt;3000,Vuelos!$G569,Vuelos!$G569*2)</f>
        <v>533.4</v>
      </c>
      <c r="I569" s="44"/>
      <c r="J569" s="44"/>
      <c r="K569" s="44"/>
      <c r="L569" s="44"/>
      <c r="M569" s="44"/>
      <c r="N569" s="44"/>
      <c r="O569" s="44"/>
      <c r="P569" s="44"/>
      <c r="Q569" s="44"/>
      <c r="R569" s="44"/>
      <c r="S569" s="44"/>
      <c r="T569" s="44"/>
      <c r="U569" s="44"/>
      <c r="V569" s="44"/>
      <c r="W569" s="44"/>
      <c r="X569" s="44"/>
      <c r="Y569" s="44"/>
      <c r="Z569" s="44"/>
    </row>
    <row r="570" ht="15.75" customHeight="1">
      <c r="A570" s="200" t="s">
        <v>345</v>
      </c>
      <c r="B570" s="204" t="s">
        <v>624</v>
      </c>
      <c r="C570" s="205" t="str">
        <f>CONCATENATE(Vuelos!$A570,Vuelos!$B570)</f>
        <v>NewYorkPhoenix</v>
      </c>
      <c r="D570" s="201" t="s">
        <v>494</v>
      </c>
      <c r="E570" s="206" t="s">
        <v>641</v>
      </c>
      <c r="F570" s="202">
        <v>3465.4</v>
      </c>
      <c r="G570" s="203">
        <v>243.7</v>
      </c>
      <c r="H570" s="192">
        <f>IF(Vuelos!$F570&lt;3000,Vuelos!$G570,Vuelos!$G570*2)</f>
        <v>487.4</v>
      </c>
      <c r="I570" s="44"/>
      <c r="J570" s="44"/>
      <c r="K570" s="44"/>
      <c r="L570" s="44"/>
      <c r="M570" s="44"/>
      <c r="N570" s="44"/>
      <c r="O570" s="44"/>
      <c r="P570" s="44"/>
      <c r="Q570" s="44"/>
      <c r="R570" s="44"/>
      <c r="S570" s="44"/>
      <c r="T570" s="44"/>
      <c r="U570" s="44"/>
      <c r="V570" s="44"/>
      <c r="W570" s="44"/>
      <c r="X570" s="44"/>
      <c r="Y570" s="44"/>
      <c r="Z570" s="44"/>
    </row>
    <row r="571" ht="15.75" customHeight="1">
      <c r="A571" s="200" t="s">
        <v>345</v>
      </c>
      <c r="B571" s="204" t="s">
        <v>354</v>
      </c>
      <c r="C571" s="205" t="str">
        <f>CONCATENATE(Vuelos!$A571,Vuelos!$B571)</f>
        <v>NewYorkPanama</v>
      </c>
      <c r="D571" s="201" t="s">
        <v>494</v>
      </c>
      <c r="E571" s="206" t="s">
        <v>355</v>
      </c>
      <c r="F571" s="202">
        <v>3541.1</v>
      </c>
      <c r="G571" s="203">
        <v>258.1</v>
      </c>
      <c r="H571" s="192">
        <f>IF(Vuelos!$F571&lt;3000,Vuelos!$G571,Vuelos!$G571*2)</f>
        <v>516.2</v>
      </c>
      <c r="I571" s="44"/>
      <c r="J571" s="44"/>
      <c r="K571" s="44"/>
      <c r="L571" s="44"/>
      <c r="M571" s="44"/>
      <c r="N571" s="44"/>
      <c r="O571" s="44"/>
      <c r="P571" s="44"/>
      <c r="Q571" s="44"/>
      <c r="R571" s="44"/>
      <c r="S571" s="44"/>
      <c r="T571" s="44"/>
      <c r="U571" s="44"/>
      <c r="V571" s="44"/>
      <c r="W571" s="44"/>
      <c r="X571" s="44"/>
      <c r="Y571" s="44"/>
      <c r="Z571" s="44"/>
    </row>
    <row r="572" ht="15.75" customHeight="1">
      <c r="A572" s="200" t="s">
        <v>345</v>
      </c>
      <c r="B572" s="204" t="s">
        <v>426</v>
      </c>
      <c r="C572" s="205" t="str">
        <f>CONCATENATE(Vuelos!$A572,Vuelos!$B572)</f>
        <v>NewYorkLasVegas</v>
      </c>
      <c r="D572" s="201" t="s">
        <v>494</v>
      </c>
      <c r="E572" s="206" t="s">
        <v>732</v>
      </c>
      <c r="F572" s="202">
        <v>3617.7</v>
      </c>
      <c r="G572" s="203">
        <v>250.7</v>
      </c>
      <c r="H572" s="192">
        <f>IF(Vuelos!$F572&lt;3000,Vuelos!$G572,Vuelos!$G572*2)</f>
        <v>501.4</v>
      </c>
      <c r="I572" s="44"/>
      <c r="J572" s="44"/>
      <c r="K572" s="44"/>
      <c r="L572" s="44"/>
      <c r="M572" s="44"/>
      <c r="N572" s="44"/>
      <c r="O572" s="44"/>
      <c r="P572" s="44"/>
      <c r="Q572" s="44"/>
      <c r="R572" s="44"/>
      <c r="S572" s="44"/>
      <c r="T572" s="44"/>
      <c r="U572" s="44"/>
      <c r="V572" s="44"/>
      <c r="W572" s="44"/>
      <c r="X572" s="44"/>
      <c r="Y572" s="44"/>
      <c r="Z572" s="44"/>
    </row>
    <row r="573" ht="15.75" customHeight="1">
      <c r="A573" s="200" t="s">
        <v>345</v>
      </c>
      <c r="B573" s="200" t="s">
        <v>81</v>
      </c>
      <c r="C573" s="201" t="str">
        <f>CONCATENATE(Vuelos!$A573,Vuelos!$B573)</f>
        <v>NewYorkMedellin</v>
      </c>
      <c r="D573" s="201" t="s">
        <v>494</v>
      </c>
      <c r="E573" s="202" t="s">
        <v>386</v>
      </c>
      <c r="F573" s="202">
        <v>3835.0</v>
      </c>
      <c r="G573" s="203">
        <v>544.6</v>
      </c>
      <c r="H573" s="192">
        <f>IF(Vuelos!$F573&lt;3000,Vuelos!$G573,Vuelos!$G573*2)</f>
        <v>1089.2</v>
      </c>
      <c r="I573" s="44"/>
      <c r="J573" s="44"/>
      <c r="K573" s="44"/>
      <c r="L573" s="44"/>
      <c r="M573" s="44"/>
      <c r="N573" s="44"/>
      <c r="O573" s="44"/>
      <c r="P573" s="44"/>
      <c r="Q573" s="44"/>
      <c r="R573" s="44"/>
      <c r="S573" s="44"/>
      <c r="T573" s="44"/>
      <c r="U573" s="44"/>
      <c r="V573" s="44"/>
      <c r="W573" s="44"/>
      <c r="X573" s="44"/>
      <c r="Y573" s="44"/>
      <c r="Z573" s="44"/>
    </row>
    <row r="574" ht="15.75" customHeight="1">
      <c r="A574" s="200" t="s">
        <v>345</v>
      </c>
      <c r="B574" s="204" t="s">
        <v>372</v>
      </c>
      <c r="C574" s="205" t="str">
        <f>CONCATENATE(Vuelos!$A574,Vuelos!$B574)</f>
        <v>NewYorkSeattle</v>
      </c>
      <c r="D574" s="201" t="s">
        <v>494</v>
      </c>
      <c r="E574" s="206" t="s">
        <v>374</v>
      </c>
      <c r="F574" s="202">
        <v>3896.8</v>
      </c>
      <c r="G574" s="203">
        <v>267.4</v>
      </c>
      <c r="H574" s="192">
        <f>IF(Vuelos!$F574&lt;3000,Vuelos!$G574,Vuelos!$G574*2)</f>
        <v>534.8</v>
      </c>
      <c r="I574" s="44"/>
      <c r="J574" s="44"/>
      <c r="K574" s="44"/>
      <c r="L574" s="44"/>
      <c r="M574" s="44"/>
      <c r="N574" s="44"/>
      <c r="O574" s="44"/>
      <c r="P574" s="44"/>
      <c r="Q574" s="44"/>
      <c r="R574" s="44"/>
      <c r="S574" s="44"/>
      <c r="T574" s="44"/>
      <c r="U574" s="44"/>
      <c r="V574" s="44"/>
      <c r="W574" s="44"/>
      <c r="X574" s="44"/>
      <c r="Y574" s="44"/>
      <c r="Z574" s="44"/>
    </row>
    <row r="575" ht="15.75" customHeight="1">
      <c r="A575" s="200" t="s">
        <v>345</v>
      </c>
      <c r="B575" s="200" t="s">
        <v>442</v>
      </c>
      <c r="C575" s="201" t="str">
        <f>CONCATENATE(Vuelos!$A575,Vuelos!$B575)</f>
        <v>NewYorkLosAngeles</v>
      </c>
      <c r="D575" s="201" t="s">
        <v>494</v>
      </c>
      <c r="E575" s="202" t="s">
        <v>443</v>
      </c>
      <c r="F575" s="202">
        <v>3938.0</v>
      </c>
      <c r="G575" s="203">
        <v>272.0</v>
      </c>
      <c r="H575" s="192">
        <f>IF(Vuelos!$F575&lt;3000,Vuelos!$G575,Vuelos!$G575*2)</f>
        <v>544</v>
      </c>
      <c r="I575" s="44"/>
      <c r="J575" s="44"/>
      <c r="K575" s="44"/>
      <c r="L575" s="44"/>
      <c r="M575" s="44"/>
      <c r="N575" s="44"/>
      <c r="O575" s="44"/>
      <c r="P575" s="44"/>
      <c r="Q575" s="44"/>
      <c r="R575" s="44"/>
      <c r="S575" s="44"/>
      <c r="T575" s="44"/>
      <c r="U575" s="44"/>
      <c r="V575" s="44"/>
      <c r="W575" s="44"/>
      <c r="X575" s="44"/>
      <c r="Y575" s="44"/>
      <c r="Z575" s="44"/>
    </row>
    <row r="576" ht="15.75" customHeight="1">
      <c r="A576" s="200" t="s">
        <v>345</v>
      </c>
      <c r="B576" s="204" t="s">
        <v>375</v>
      </c>
      <c r="C576" s="205" t="str">
        <f>CONCATENATE(Vuelos!$A576,Vuelos!$B576)</f>
        <v>NewYorkLongBeach</v>
      </c>
      <c r="D576" s="201" t="s">
        <v>494</v>
      </c>
      <c r="E576" s="206" t="s">
        <v>376</v>
      </c>
      <c r="F576" s="202">
        <v>3967.0</v>
      </c>
      <c r="G576" s="203">
        <v>286.8</v>
      </c>
      <c r="H576" s="192">
        <f>IF(Vuelos!$F576&lt;3000,Vuelos!$G576,Vuelos!$G576*2)</f>
        <v>573.6</v>
      </c>
      <c r="I576" s="44"/>
      <c r="J576" s="44"/>
      <c r="K576" s="44"/>
      <c r="L576" s="44"/>
      <c r="M576" s="44"/>
      <c r="N576" s="44"/>
      <c r="O576" s="44"/>
      <c r="P576" s="44"/>
      <c r="Q576" s="44"/>
      <c r="R576" s="44"/>
      <c r="S576" s="44"/>
      <c r="T576" s="44"/>
      <c r="U576" s="44"/>
      <c r="V576" s="44"/>
      <c r="W576" s="44"/>
      <c r="X576" s="44"/>
      <c r="Y576" s="44"/>
      <c r="Z576" s="44"/>
    </row>
    <row r="577" ht="15.75" customHeight="1">
      <c r="A577" s="204" t="s">
        <v>345</v>
      </c>
      <c r="B577" s="200" t="s">
        <v>73</v>
      </c>
      <c r="C577" s="201" t="str">
        <f>CONCATENATE(Vuelos!$A577,Vuelos!$B577)</f>
        <v>NewYorkBogota</v>
      </c>
      <c r="D577" s="201" t="s">
        <v>494</v>
      </c>
      <c r="E577" s="202" t="s">
        <v>357</v>
      </c>
      <c r="F577" s="202">
        <v>3986.5</v>
      </c>
      <c r="G577" s="203">
        <v>430.8</v>
      </c>
      <c r="H577" s="192">
        <f>IF(Vuelos!$F577&lt;3000,Vuelos!$G577,Vuelos!$G577*2)</f>
        <v>861.6</v>
      </c>
      <c r="I577" s="44"/>
      <c r="J577" s="44"/>
      <c r="K577" s="44"/>
      <c r="L577" s="44"/>
      <c r="M577" s="44"/>
      <c r="N577" s="44"/>
      <c r="O577" s="44"/>
      <c r="P577" s="44"/>
      <c r="Q577" s="44"/>
      <c r="R577" s="44"/>
      <c r="S577" s="44"/>
      <c r="T577" s="44"/>
      <c r="U577" s="44"/>
      <c r="V577" s="44"/>
      <c r="W577" s="44"/>
      <c r="X577" s="44"/>
      <c r="Y577" s="44"/>
      <c r="Z577" s="44"/>
    </row>
    <row r="578" ht="15.75" customHeight="1">
      <c r="A578" s="188" t="s">
        <v>345</v>
      </c>
      <c r="B578" s="189" t="s">
        <v>650</v>
      </c>
      <c r="C578" s="190" t="str">
        <f>CONCATENATE(Vuelos!$A578,Vuelos!$B578)</f>
        <v>NewYorkSanFrancisco</v>
      </c>
      <c r="D578" s="191" t="s">
        <v>494</v>
      </c>
      <c r="E578" s="189" t="s">
        <v>760</v>
      </c>
      <c r="F578" s="188">
        <v>4161.9</v>
      </c>
      <c r="G578" s="192">
        <v>283.2</v>
      </c>
      <c r="H578" s="192">
        <f>IF(Vuelos!$F578&lt;3000,Vuelos!$G578,Vuelos!$G578*2)</f>
        <v>566.4</v>
      </c>
      <c r="I578" s="44"/>
      <c r="J578" s="44"/>
      <c r="K578" s="44"/>
      <c r="L578" s="44"/>
      <c r="M578" s="44"/>
      <c r="N578" s="44"/>
      <c r="O578" s="44"/>
      <c r="P578" s="44"/>
      <c r="Q578" s="44"/>
      <c r="R578" s="44"/>
      <c r="S578" s="44"/>
      <c r="T578" s="44"/>
      <c r="U578" s="44"/>
      <c r="V578" s="44"/>
      <c r="W578" s="44"/>
      <c r="X578" s="44"/>
      <c r="Y578" s="44"/>
      <c r="Z578" s="44"/>
    </row>
    <row r="579" ht="15.75" customHeight="1">
      <c r="A579" s="188" t="s">
        <v>345</v>
      </c>
      <c r="B579" s="189" t="s">
        <v>281</v>
      </c>
      <c r="C579" s="190" t="str">
        <f>CONCATENATE(Vuelos!$A579,Vuelos!$B579)</f>
        <v>NewYorkLondres</v>
      </c>
      <c r="D579" s="191" t="s">
        <v>494</v>
      </c>
      <c r="E579" s="189" t="s">
        <v>284</v>
      </c>
      <c r="F579" s="188">
        <v>5554.3</v>
      </c>
      <c r="G579" s="192">
        <v>363.1</v>
      </c>
      <c r="H579" s="192">
        <f>IF(Vuelos!$F579&lt;3000,Vuelos!$G579,Vuelos!$G579*2)</f>
        <v>726.2</v>
      </c>
      <c r="I579" s="44"/>
      <c r="J579" s="44"/>
      <c r="K579" s="44"/>
      <c r="L579" s="44"/>
      <c r="M579" s="44"/>
      <c r="N579" s="44"/>
      <c r="O579" s="44"/>
      <c r="P579" s="44"/>
      <c r="Q579" s="44"/>
      <c r="R579" s="44"/>
      <c r="S579" s="44"/>
      <c r="T579" s="44"/>
      <c r="U579" s="44"/>
      <c r="V579" s="44"/>
      <c r="W579" s="44"/>
      <c r="X579" s="44"/>
      <c r="Y579" s="44"/>
      <c r="Z579" s="44"/>
    </row>
    <row r="580" ht="15.75" customHeight="1">
      <c r="A580" s="188" t="s">
        <v>345</v>
      </c>
      <c r="B580" s="189" t="s">
        <v>281</v>
      </c>
      <c r="C580" s="190" t="str">
        <f>CONCATENATE(Vuelos!$A580,Vuelos!$B580)</f>
        <v>NewYorkLondres</v>
      </c>
      <c r="D580" s="191" t="s">
        <v>494</v>
      </c>
      <c r="E580" s="189" t="s">
        <v>763</v>
      </c>
      <c r="F580" s="188">
        <v>5583.7</v>
      </c>
      <c r="G580" s="192">
        <v>300.2</v>
      </c>
      <c r="H580" s="192">
        <f>IF(Vuelos!$F580&lt;3000,Vuelos!$G580,Vuelos!$G580*2)</f>
        <v>600.4</v>
      </c>
      <c r="I580" s="44"/>
      <c r="J580" s="44"/>
      <c r="K580" s="44"/>
      <c r="L580" s="44"/>
      <c r="M580" s="44"/>
      <c r="N580" s="44"/>
      <c r="O580" s="44"/>
      <c r="P580" s="44"/>
      <c r="Q580" s="44"/>
      <c r="R580" s="44"/>
      <c r="S580" s="44"/>
      <c r="T580" s="44"/>
      <c r="U580" s="44"/>
      <c r="V580" s="44"/>
      <c r="W580" s="44"/>
      <c r="X580" s="44"/>
      <c r="Y580" s="44"/>
      <c r="Z580" s="44"/>
    </row>
    <row r="581" ht="15.75" customHeight="1">
      <c r="A581" s="188" t="s">
        <v>345</v>
      </c>
      <c r="B581" s="189" t="s">
        <v>247</v>
      </c>
      <c r="C581" s="190" t="str">
        <f>CONCATENATE(Vuelos!$A581,Vuelos!$B581)</f>
        <v>NewYorkMadrid</v>
      </c>
      <c r="D581" s="191" t="s">
        <v>346</v>
      </c>
      <c r="E581" s="189" t="s">
        <v>249</v>
      </c>
      <c r="F581" s="188">
        <v>5803.0</v>
      </c>
      <c r="G581" s="192">
        <v>319.3</v>
      </c>
      <c r="H581" s="192">
        <f>IF(Vuelos!$F581&lt;3000,Vuelos!$G581,Vuelos!$G581*2)</f>
        <v>638.6</v>
      </c>
      <c r="I581" s="44"/>
      <c r="J581" s="44"/>
      <c r="K581" s="44"/>
      <c r="L581" s="44"/>
      <c r="M581" s="44"/>
      <c r="N581" s="44"/>
      <c r="O581" s="44"/>
      <c r="P581" s="44"/>
      <c r="Q581" s="44"/>
      <c r="R581" s="44"/>
      <c r="S581" s="44"/>
      <c r="T581" s="44"/>
      <c r="U581" s="44"/>
      <c r="V581" s="44"/>
      <c r="W581" s="44"/>
      <c r="X581" s="44"/>
      <c r="Y581" s="44"/>
      <c r="Z581" s="44"/>
    </row>
    <row r="582" ht="15.75" customHeight="1">
      <c r="A582" s="188" t="s">
        <v>345</v>
      </c>
      <c r="B582" s="189" t="s">
        <v>533</v>
      </c>
      <c r="C582" s="190" t="str">
        <f>CONCATENATE(Vuelos!$A582,Vuelos!$B582)</f>
        <v>NewYorkLima</v>
      </c>
      <c r="D582" s="191" t="s">
        <v>346</v>
      </c>
      <c r="E582" s="189" t="s">
        <v>601</v>
      </c>
      <c r="F582" s="188">
        <v>5843.8</v>
      </c>
      <c r="G582" s="192">
        <v>342.0</v>
      </c>
      <c r="H582" s="192">
        <f>IF(Vuelos!$F582&lt;3000,Vuelos!$G582,Vuelos!$G582*2)</f>
        <v>684</v>
      </c>
      <c r="I582" s="44"/>
      <c r="J582" s="44"/>
      <c r="K582" s="44"/>
      <c r="L582" s="44"/>
      <c r="M582" s="44"/>
      <c r="N582" s="44"/>
      <c r="O582" s="44"/>
      <c r="P582" s="44"/>
      <c r="Q582" s="44"/>
      <c r="R582" s="44"/>
      <c r="S582" s="44"/>
      <c r="T582" s="44"/>
      <c r="U582" s="44"/>
      <c r="V582" s="44"/>
      <c r="W582" s="44"/>
      <c r="X582" s="44"/>
      <c r="Y582" s="44"/>
      <c r="Z582" s="44"/>
    </row>
    <row r="583" ht="15.75" customHeight="1">
      <c r="A583" s="200" t="s">
        <v>345</v>
      </c>
      <c r="B583" s="204" t="s">
        <v>614</v>
      </c>
      <c r="C583" s="205" t="str">
        <f>CONCATENATE(Vuelos!$A583,Vuelos!$B583)</f>
        <v>NewYorkOslo</v>
      </c>
      <c r="D583" s="201" t="s">
        <v>346</v>
      </c>
      <c r="E583" s="206" t="s">
        <v>795</v>
      </c>
      <c r="F583" s="202">
        <v>5949.0</v>
      </c>
      <c r="G583" s="203">
        <v>328.2</v>
      </c>
      <c r="H583" s="192">
        <f>IF(Vuelos!$F583&lt;3000,Vuelos!$G583,Vuelos!$G583*2)</f>
        <v>656.4</v>
      </c>
      <c r="I583" s="44"/>
      <c r="J583" s="44"/>
      <c r="K583" s="44"/>
      <c r="L583" s="44"/>
      <c r="M583" s="44"/>
      <c r="N583" s="44"/>
      <c r="O583" s="44"/>
      <c r="P583" s="44"/>
      <c r="Q583" s="44"/>
      <c r="R583" s="44"/>
      <c r="S583" s="44"/>
      <c r="T583" s="44"/>
      <c r="U583" s="44"/>
      <c r="V583" s="44"/>
      <c r="W583" s="44"/>
      <c r="X583" s="44"/>
      <c r="Y583" s="44"/>
      <c r="Z583" s="44"/>
    </row>
    <row r="584" ht="15.75" customHeight="1">
      <c r="A584" s="200" t="s">
        <v>345</v>
      </c>
      <c r="B584" s="204" t="s">
        <v>298</v>
      </c>
      <c r="C584" s="205" t="str">
        <f>CONCATENATE(Vuelos!$A584,Vuelos!$B584)</f>
        <v>NewYorkMunich</v>
      </c>
      <c r="D584" s="201" t="s">
        <v>494</v>
      </c>
      <c r="E584" s="206" t="s">
        <v>299</v>
      </c>
      <c r="F584" s="202">
        <v>6498.5</v>
      </c>
      <c r="G584" s="203">
        <v>467.2</v>
      </c>
      <c r="H584" s="192">
        <f>IF(Vuelos!$F584&lt;3000,Vuelos!$G584,Vuelos!$G584*2)</f>
        <v>934.4</v>
      </c>
      <c r="I584" s="44"/>
      <c r="J584" s="44"/>
      <c r="K584" s="44"/>
      <c r="L584" s="44"/>
      <c r="M584" s="44"/>
      <c r="N584" s="44"/>
      <c r="O584" s="44"/>
      <c r="P584" s="44"/>
      <c r="Q584" s="44"/>
      <c r="R584" s="44"/>
      <c r="S584" s="44"/>
      <c r="T584" s="44"/>
      <c r="U584" s="44"/>
      <c r="V584" s="44"/>
      <c r="W584" s="44"/>
      <c r="X584" s="44"/>
      <c r="Y584" s="44"/>
      <c r="Z584" s="44"/>
    </row>
    <row r="585" ht="15.75" customHeight="1">
      <c r="A585" s="200" t="s">
        <v>345</v>
      </c>
      <c r="B585" s="204" t="s">
        <v>597</v>
      </c>
      <c r="C585" s="205" t="str">
        <f>CONCATENATE(Vuelos!$A585,Vuelos!$B585)</f>
        <v>NewYorkMoscow</v>
      </c>
      <c r="D585" s="201" t="s">
        <v>494</v>
      </c>
      <c r="E585" s="206" t="s">
        <v>796</v>
      </c>
      <c r="F585" s="202">
        <v>7501.7</v>
      </c>
      <c r="G585" s="203">
        <v>404.3</v>
      </c>
      <c r="H585" s="192">
        <f>IF(Vuelos!$F585&lt;3000,Vuelos!$G585,Vuelos!$G585*2)</f>
        <v>808.6</v>
      </c>
      <c r="I585" s="44"/>
      <c r="J585" s="44"/>
      <c r="K585" s="44"/>
      <c r="L585" s="44"/>
      <c r="M585" s="44"/>
      <c r="N585" s="44"/>
      <c r="O585" s="44"/>
      <c r="P585" s="44"/>
      <c r="Q585" s="44"/>
      <c r="R585" s="44"/>
      <c r="S585" s="44"/>
      <c r="T585" s="44"/>
      <c r="U585" s="44"/>
      <c r="V585" s="44"/>
      <c r="W585" s="44"/>
      <c r="X585" s="44"/>
      <c r="Y585" s="44"/>
      <c r="Z585" s="44"/>
    </row>
    <row r="586" ht="15.75" customHeight="1">
      <c r="A586" s="200" t="s">
        <v>345</v>
      </c>
      <c r="B586" s="204" t="s">
        <v>452</v>
      </c>
      <c r="C586" s="205" t="str">
        <f>CONCATENATE(Vuelos!$A586,Vuelos!$B586)</f>
        <v>NewYorkTokyo</v>
      </c>
      <c r="D586" s="201" t="s">
        <v>494</v>
      </c>
      <c r="E586" s="206" t="s">
        <v>453</v>
      </c>
      <c r="F586" s="202">
        <v>10854.4</v>
      </c>
      <c r="G586" s="203">
        <v>475.2</v>
      </c>
      <c r="H586" s="192">
        <f>IF(Vuelos!$F586&lt;3000,Vuelos!$G586,Vuelos!$G586*2)</f>
        <v>950.4</v>
      </c>
      <c r="I586" s="44"/>
      <c r="J586" s="44"/>
      <c r="K586" s="44"/>
      <c r="L586" s="44"/>
      <c r="M586" s="44"/>
      <c r="N586" s="44"/>
      <c r="O586" s="44"/>
      <c r="P586" s="44"/>
      <c r="Q586" s="44"/>
      <c r="R586" s="44"/>
      <c r="S586" s="44"/>
      <c r="T586" s="44"/>
      <c r="U586" s="44"/>
      <c r="V586" s="44"/>
      <c r="W586" s="44"/>
      <c r="X586" s="44"/>
      <c r="Y586" s="44"/>
      <c r="Z586" s="44"/>
    </row>
    <row r="587" ht="15.75" customHeight="1">
      <c r="A587" s="200" t="s">
        <v>345</v>
      </c>
      <c r="B587" s="204" t="s">
        <v>328</v>
      </c>
      <c r="C587" s="205" t="str">
        <f>CONCATENATE(Vuelos!$A587,Vuelos!$B587)</f>
        <v>NewYorkBeijing</v>
      </c>
      <c r="D587" s="201" t="s">
        <v>346</v>
      </c>
      <c r="E587" s="206" t="s">
        <v>508</v>
      </c>
      <c r="F587" s="202">
        <v>10993.3</v>
      </c>
      <c r="G587" s="203">
        <v>463.1</v>
      </c>
      <c r="H587" s="192">
        <f>IF(Vuelos!$F587&lt;3000,Vuelos!$G587,Vuelos!$G587*2)</f>
        <v>926.2</v>
      </c>
      <c r="I587" s="44"/>
      <c r="J587" s="44"/>
      <c r="K587" s="44"/>
      <c r="L587" s="44"/>
      <c r="M587" s="44"/>
      <c r="N587" s="44"/>
      <c r="O587" s="44"/>
      <c r="P587" s="44"/>
      <c r="Q587" s="44"/>
      <c r="R587" s="44"/>
      <c r="S587" s="44"/>
      <c r="T587" s="44"/>
      <c r="U587" s="44"/>
      <c r="V587" s="44"/>
      <c r="W587" s="44"/>
      <c r="X587" s="44"/>
      <c r="Y587" s="44"/>
      <c r="Z587" s="44"/>
    </row>
    <row r="588" ht="15.75" customHeight="1">
      <c r="A588" s="200" t="s">
        <v>345</v>
      </c>
      <c r="B588" s="200" t="s">
        <v>666</v>
      </c>
      <c r="C588" s="201" t="str">
        <f>CONCATENATE(Vuelos!$A588,Vuelos!$B588)</f>
        <v>NewYorkSeoul</v>
      </c>
      <c r="D588" s="201" t="s">
        <v>494</v>
      </c>
      <c r="E588" s="202" t="s">
        <v>745</v>
      </c>
      <c r="F588" s="202">
        <v>11084.0</v>
      </c>
      <c r="G588" s="203">
        <v>547.3</v>
      </c>
      <c r="H588" s="192">
        <f>IF(Vuelos!$F588&lt;3000,Vuelos!$G588,Vuelos!$G588*2)</f>
        <v>1094.6</v>
      </c>
      <c r="I588" s="44"/>
      <c r="J588" s="44"/>
      <c r="K588" s="44"/>
      <c r="L588" s="44"/>
      <c r="M588" s="44"/>
      <c r="N588" s="44"/>
      <c r="O588" s="44"/>
      <c r="P588" s="44"/>
      <c r="Q588" s="44"/>
      <c r="R588" s="44"/>
      <c r="S588" s="44"/>
      <c r="T588" s="44"/>
      <c r="U588" s="44"/>
      <c r="V588" s="44"/>
      <c r="W588" s="44"/>
      <c r="X588" s="44"/>
      <c r="Y588" s="44"/>
      <c r="Z588" s="44"/>
    </row>
    <row r="589" ht="15.75" customHeight="1">
      <c r="A589" s="200" t="s">
        <v>345</v>
      </c>
      <c r="B589" s="204" t="s">
        <v>359</v>
      </c>
      <c r="C589" s="205" t="str">
        <f>CONCATENATE(Vuelos!$A589,Vuelos!$B589)</f>
        <v>NewYorkShanghai</v>
      </c>
      <c r="D589" s="201" t="s">
        <v>346</v>
      </c>
      <c r="E589" s="206" t="s">
        <v>360</v>
      </c>
      <c r="F589" s="202">
        <v>11883.3</v>
      </c>
      <c r="G589" s="203">
        <v>516.1</v>
      </c>
      <c r="H589" s="192">
        <f>IF(Vuelos!$F589&lt;3000,Vuelos!$G589,Vuelos!$G589*2)</f>
        <v>1032.2</v>
      </c>
      <c r="I589" s="44"/>
      <c r="J589" s="44"/>
      <c r="K589" s="44"/>
      <c r="L589" s="44"/>
      <c r="M589" s="44"/>
      <c r="N589" s="44"/>
      <c r="O589" s="44"/>
      <c r="P589" s="44"/>
      <c r="Q589" s="44"/>
      <c r="R589" s="44"/>
      <c r="S589" s="44"/>
      <c r="T589" s="44"/>
      <c r="U589" s="44"/>
      <c r="V589" s="44"/>
      <c r="W589" s="44"/>
      <c r="X589" s="44"/>
      <c r="Y589" s="44"/>
      <c r="Z589" s="44"/>
    </row>
    <row r="590" ht="15.75" customHeight="1">
      <c r="A590" s="188" t="s">
        <v>345</v>
      </c>
      <c r="B590" s="189" t="s">
        <v>361</v>
      </c>
      <c r="C590" s="190" t="str">
        <f>CONCATENATE(Vuelos!$A590,Vuelos!$B590)</f>
        <v>NewYorkHongKong</v>
      </c>
      <c r="D590" s="191" t="s">
        <v>346</v>
      </c>
      <c r="E590" s="189" t="s">
        <v>362</v>
      </c>
      <c r="F590" s="188">
        <v>12979.8</v>
      </c>
      <c r="G590" s="192">
        <v>527.8</v>
      </c>
      <c r="H590" s="192">
        <f>IF(Vuelos!$F590&lt;3000,Vuelos!$G590,Vuelos!$G590*2)</f>
        <v>1055.6</v>
      </c>
      <c r="I590" s="44"/>
      <c r="J590" s="44"/>
      <c r="K590" s="44"/>
      <c r="L590" s="44"/>
      <c r="M590" s="44"/>
      <c r="N590" s="44"/>
      <c r="O590" s="44"/>
      <c r="P590" s="44"/>
      <c r="Q590" s="44"/>
      <c r="R590" s="44"/>
      <c r="S590" s="44"/>
      <c r="T590" s="44"/>
      <c r="U590" s="44"/>
      <c r="V590" s="44"/>
      <c r="W590" s="44"/>
      <c r="X590" s="44"/>
      <c r="Y590" s="44"/>
      <c r="Z590" s="44"/>
    </row>
    <row r="591" ht="15.75" customHeight="1">
      <c r="A591" s="200" t="s">
        <v>612</v>
      </c>
      <c r="B591" s="204" t="s">
        <v>624</v>
      </c>
      <c r="C591" s="205" t="str">
        <f>CONCATENATE(Vuelos!$A591,Vuelos!$B591)</f>
        <v>OaklandPhoenix</v>
      </c>
      <c r="D591" s="201" t="s">
        <v>797</v>
      </c>
      <c r="E591" s="206" t="s">
        <v>641</v>
      </c>
      <c r="F591" s="202">
        <v>1039.6</v>
      </c>
      <c r="G591" s="203">
        <v>115.5</v>
      </c>
      <c r="H591" s="192">
        <f>IF(Vuelos!$F591&lt;3000,Vuelos!$G591,Vuelos!$G591*2)</f>
        <v>115.5</v>
      </c>
      <c r="I591" s="44"/>
      <c r="J591" s="44"/>
      <c r="K591" s="44"/>
      <c r="L591" s="44"/>
      <c r="M591" s="44"/>
      <c r="N591" s="44"/>
      <c r="O591" s="44"/>
      <c r="P591" s="44"/>
      <c r="Q591" s="44"/>
      <c r="R591" s="44"/>
      <c r="S591" s="44"/>
      <c r="T591" s="44"/>
      <c r="U591" s="44"/>
      <c r="V591" s="44"/>
      <c r="W591" s="44"/>
      <c r="X591" s="44"/>
      <c r="Y591" s="44"/>
      <c r="Z591" s="44"/>
    </row>
    <row r="592" ht="15.75" customHeight="1">
      <c r="A592" s="188" t="s">
        <v>462</v>
      </c>
      <c r="B592" s="189" t="s">
        <v>620</v>
      </c>
      <c r="C592" s="190" t="str">
        <f>CONCATENATE(Vuelos!$A592,Vuelos!$B592)</f>
        <v>OrlandoPensacola</v>
      </c>
      <c r="D592" s="191" t="s">
        <v>464</v>
      </c>
      <c r="E592" s="189" t="s">
        <v>798</v>
      </c>
      <c r="F592" s="188">
        <v>613.5</v>
      </c>
      <c r="G592" s="192">
        <v>79.4</v>
      </c>
      <c r="H592" s="192">
        <f>IF(Vuelos!$F592&lt;3000,Vuelos!$G592,Vuelos!$G592*2)</f>
        <v>79.4</v>
      </c>
      <c r="I592" s="44"/>
      <c r="J592" s="44"/>
      <c r="K592" s="44"/>
      <c r="L592" s="44"/>
      <c r="M592" s="44"/>
      <c r="N592" s="44"/>
      <c r="O592" s="44"/>
      <c r="P592" s="44"/>
      <c r="Q592" s="44"/>
      <c r="R592" s="44"/>
      <c r="S592" s="44"/>
      <c r="T592" s="44"/>
      <c r="U592" s="44"/>
      <c r="V592" s="44"/>
      <c r="W592" s="44"/>
      <c r="X592" s="44"/>
      <c r="Y592" s="44"/>
      <c r="Z592" s="44"/>
    </row>
    <row r="593" ht="15.75" customHeight="1">
      <c r="A593" s="200" t="s">
        <v>462</v>
      </c>
      <c r="B593" s="204" t="s">
        <v>372</v>
      </c>
      <c r="C593" s="205" t="str">
        <f>CONCATENATE(Vuelos!$A593,Vuelos!$B593)</f>
        <v>OrlandoSeattle</v>
      </c>
      <c r="D593" s="201" t="s">
        <v>464</v>
      </c>
      <c r="E593" s="206" t="s">
        <v>374</v>
      </c>
      <c r="F593" s="202">
        <v>4109.9</v>
      </c>
      <c r="G593" s="203">
        <v>269.4</v>
      </c>
      <c r="H593" s="192">
        <f>IF(Vuelos!$F593&lt;3000,Vuelos!$G593,Vuelos!$G593*2)</f>
        <v>538.8</v>
      </c>
      <c r="I593" s="44"/>
      <c r="J593" s="44"/>
      <c r="K593" s="44"/>
      <c r="L593" s="44"/>
      <c r="M593" s="44"/>
      <c r="N593" s="44"/>
      <c r="O593" s="44"/>
      <c r="P593" s="44"/>
      <c r="Q593" s="44"/>
      <c r="R593" s="44"/>
      <c r="S593" s="44"/>
      <c r="T593" s="44"/>
      <c r="U593" s="44"/>
      <c r="V593" s="44"/>
      <c r="W593" s="44"/>
      <c r="X593" s="44"/>
      <c r="Y593" s="44"/>
      <c r="Z593" s="44"/>
    </row>
    <row r="594" ht="15.75" customHeight="1">
      <c r="A594" s="200" t="s">
        <v>615</v>
      </c>
      <c r="B594" s="204" t="s">
        <v>433</v>
      </c>
      <c r="C594" s="205" t="str">
        <f>CONCATENATE(Vuelos!$A594,Vuelos!$B594)</f>
        <v>OttawaMontreal</v>
      </c>
      <c r="D594" s="201" t="s">
        <v>787</v>
      </c>
      <c r="E594" s="206" t="s">
        <v>434</v>
      </c>
      <c r="F594" s="202">
        <v>151.9</v>
      </c>
      <c r="G594" s="203">
        <v>30.2</v>
      </c>
      <c r="H594" s="192">
        <f>IF(Vuelos!$F594&lt;3000,Vuelos!$G594,Vuelos!$G594*2)</f>
        <v>30.2</v>
      </c>
      <c r="I594" s="44"/>
      <c r="J594" s="44"/>
      <c r="K594" s="44"/>
      <c r="L594" s="44"/>
      <c r="M594" s="44"/>
      <c r="N594" s="44"/>
      <c r="O594" s="44"/>
      <c r="P594" s="44"/>
      <c r="Q594" s="44"/>
      <c r="R594" s="44"/>
      <c r="S594" s="44"/>
      <c r="T594" s="44"/>
      <c r="U594" s="44"/>
      <c r="V594" s="44"/>
      <c r="W594" s="44"/>
      <c r="X594" s="44"/>
      <c r="Y594" s="44"/>
      <c r="Z594" s="44"/>
    </row>
    <row r="595" ht="15.75" customHeight="1">
      <c r="A595" s="188" t="s">
        <v>354</v>
      </c>
      <c r="B595" s="189" t="s">
        <v>595</v>
      </c>
      <c r="C595" s="190" t="str">
        <f>CONCATENATE(Vuelos!$A595,Vuelos!$B595)</f>
        <v>PanamaSanJose,CostaRica</v>
      </c>
      <c r="D595" s="191" t="s">
        <v>355</v>
      </c>
      <c r="E595" s="189" t="s">
        <v>596</v>
      </c>
      <c r="F595" s="188">
        <v>539.5</v>
      </c>
      <c r="G595" s="192">
        <v>84.1</v>
      </c>
      <c r="H595" s="192">
        <f>IF(Vuelos!$F595&lt;3000,Vuelos!$G595,Vuelos!$G595*2)</f>
        <v>84.1</v>
      </c>
      <c r="I595" s="44"/>
      <c r="J595" s="44"/>
      <c r="K595" s="44"/>
      <c r="L595" s="44"/>
      <c r="M595" s="44"/>
      <c r="N595" s="44"/>
      <c r="O595" s="44"/>
      <c r="P595" s="44"/>
      <c r="Q595" s="44"/>
      <c r="R595" s="44"/>
      <c r="S595" s="44"/>
      <c r="T595" s="44"/>
      <c r="U595" s="44"/>
      <c r="V595" s="44"/>
      <c r="W595" s="44"/>
      <c r="X595" s="44"/>
      <c r="Y595" s="44"/>
      <c r="Z595" s="44"/>
    </row>
    <row r="596" ht="15.75" customHeight="1">
      <c r="A596" s="200" t="s">
        <v>354</v>
      </c>
      <c r="B596" s="200" t="s">
        <v>73</v>
      </c>
      <c r="C596" s="201" t="str">
        <f>CONCATENATE(Vuelos!$A596,Vuelos!$B596)</f>
        <v>PanamaBogota</v>
      </c>
      <c r="D596" s="201" t="s">
        <v>355</v>
      </c>
      <c r="E596" s="202" t="s">
        <v>357</v>
      </c>
      <c r="F596" s="202">
        <v>755.0</v>
      </c>
      <c r="G596" s="203">
        <v>95.9</v>
      </c>
      <c r="H596" s="192">
        <f>IF(Vuelos!$F596&lt;3000,Vuelos!$G596,Vuelos!$G596*2)</f>
        <v>95.9</v>
      </c>
      <c r="I596" s="44"/>
      <c r="J596" s="44"/>
      <c r="K596" s="44"/>
      <c r="L596" s="44"/>
      <c r="M596" s="44"/>
      <c r="N596" s="44"/>
      <c r="O596" s="44"/>
      <c r="P596" s="44"/>
      <c r="Q596" s="44"/>
      <c r="R596" s="44"/>
      <c r="S596" s="44"/>
      <c r="T596" s="44"/>
      <c r="U596" s="44"/>
      <c r="V596" s="44"/>
      <c r="W596" s="44"/>
      <c r="X596" s="44"/>
      <c r="Y596" s="44"/>
      <c r="Z596" s="44"/>
    </row>
    <row r="597" ht="15.75" customHeight="1">
      <c r="A597" s="188" t="s">
        <v>354</v>
      </c>
      <c r="B597" s="189" t="s">
        <v>602</v>
      </c>
      <c r="C597" s="190" t="str">
        <f>CONCATENATE(Vuelos!$A597,Vuelos!$B597)</f>
        <v>PanamaSanSalvador</v>
      </c>
      <c r="D597" s="191" t="s">
        <v>355</v>
      </c>
      <c r="E597" s="189" t="s">
        <v>603</v>
      </c>
      <c r="F597" s="188">
        <v>1161.2</v>
      </c>
      <c r="G597" s="192">
        <v>167.0</v>
      </c>
      <c r="H597" s="192">
        <f>IF(Vuelos!$F597&lt;3000,Vuelos!$G597,Vuelos!$G597*2)</f>
        <v>167</v>
      </c>
      <c r="I597" s="44"/>
      <c r="J597" s="44"/>
      <c r="K597" s="44"/>
      <c r="L597" s="44"/>
      <c r="M597" s="44"/>
      <c r="N597" s="44"/>
      <c r="O597" s="44"/>
      <c r="P597" s="44"/>
      <c r="Q597" s="44"/>
      <c r="R597" s="44"/>
      <c r="S597" s="44"/>
      <c r="T597" s="44"/>
      <c r="U597" s="44"/>
      <c r="V597" s="44"/>
      <c r="W597" s="44"/>
      <c r="X597" s="44"/>
      <c r="Y597" s="44"/>
      <c r="Z597" s="44"/>
    </row>
    <row r="598" ht="15.75" customHeight="1">
      <c r="A598" s="188" t="s">
        <v>354</v>
      </c>
      <c r="B598" s="188" t="s">
        <v>396</v>
      </c>
      <c r="C598" s="191" t="str">
        <f>CONCATENATE(Vuelos!$A598,Vuelos!$B598)</f>
        <v>PanamaSantoDomingo</v>
      </c>
      <c r="D598" s="191" t="s">
        <v>355</v>
      </c>
      <c r="E598" s="188" t="s">
        <v>397</v>
      </c>
      <c r="F598" s="188">
        <v>1474.0</v>
      </c>
      <c r="G598" s="192">
        <v>174.1</v>
      </c>
      <c r="H598" s="192">
        <f>IF(Vuelos!$F598&lt;3000,Vuelos!$G598,Vuelos!$G598*2)</f>
        <v>174.1</v>
      </c>
      <c r="I598" s="44"/>
      <c r="J598" s="44"/>
      <c r="K598" s="44"/>
      <c r="L598" s="44"/>
      <c r="M598" s="44"/>
      <c r="N598" s="44"/>
      <c r="O598" s="44"/>
      <c r="P598" s="44"/>
      <c r="Q598" s="44"/>
      <c r="R598" s="44"/>
      <c r="S598" s="44"/>
      <c r="T598" s="44"/>
      <c r="U598" s="44"/>
      <c r="V598" s="44"/>
      <c r="W598" s="44"/>
      <c r="X598" s="44"/>
      <c r="Y598" s="44"/>
      <c r="Z598" s="44"/>
    </row>
    <row r="599" ht="15.75" customHeight="1">
      <c r="A599" s="188" t="s">
        <v>354</v>
      </c>
      <c r="B599" s="189" t="s">
        <v>437</v>
      </c>
      <c r="C599" s="190" t="str">
        <f>CONCATENATE(Vuelos!$A599,Vuelos!$B599)</f>
        <v>PanamaPuntaCana</v>
      </c>
      <c r="D599" s="191" t="s">
        <v>355</v>
      </c>
      <c r="E599" s="189" t="s">
        <v>438</v>
      </c>
      <c r="F599" s="188">
        <v>1587.2</v>
      </c>
      <c r="G599" s="192">
        <v>185.3</v>
      </c>
      <c r="H599" s="192">
        <f>IF(Vuelos!$F599&lt;3000,Vuelos!$G599,Vuelos!$G599*2)</f>
        <v>185.3</v>
      </c>
      <c r="I599" s="44"/>
      <c r="J599" s="44"/>
      <c r="K599" s="44"/>
      <c r="L599" s="44"/>
      <c r="M599" s="44"/>
      <c r="N599" s="44"/>
      <c r="O599" s="44"/>
      <c r="P599" s="44"/>
      <c r="Q599" s="44"/>
      <c r="R599" s="44"/>
      <c r="S599" s="44"/>
      <c r="T599" s="44"/>
      <c r="U599" s="44"/>
      <c r="V599" s="44"/>
      <c r="W599" s="44"/>
      <c r="X599" s="44"/>
      <c r="Y599" s="44"/>
      <c r="Z599" s="44"/>
    </row>
    <row r="600" ht="15.75" customHeight="1">
      <c r="A600" s="200" t="s">
        <v>354</v>
      </c>
      <c r="B600" s="204" t="s">
        <v>429</v>
      </c>
      <c r="C600" s="205" t="str">
        <f>CONCATENATE(Vuelos!$A600,Vuelos!$B600)</f>
        <v>PanamaToronto</v>
      </c>
      <c r="D600" s="201" t="s">
        <v>355</v>
      </c>
      <c r="E600" s="206" t="s">
        <v>430</v>
      </c>
      <c r="F600" s="202">
        <v>3834.9</v>
      </c>
      <c r="G600" s="203">
        <v>293.9</v>
      </c>
      <c r="H600" s="192">
        <f>IF(Vuelos!$F600&lt;3000,Vuelos!$G600,Vuelos!$G600*2)</f>
        <v>587.8</v>
      </c>
      <c r="I600" s="44"/>
      <c r="J600" s="44"/>
      <c r="K600" s="44"/>
      <c r="L600" s="44"/>
      <c r="M600" s="44"/>
      <c r="N600" s="44"/>
      <c r="O600" s="44"/>
      <c r="P600" s="44"/>
      <c r="Q600" s="44"/>
      <c r="R600" s="44"/>
      <c r="S600" s="44"/>
      <c r="T600" s="44"/>
      <c r="U600" s="44"/>
      <c r="V600" s="44"/>
      <c r="W600" s="44"/>
      <c r="X600" s="44"/>
      <c r="Y600" s="44"/>
      <c r="Z600" s="44"/>
    </row>
    <row r="601" ht="15.75" customHeight="1">
      <c r="A601" s="200" t="s">
        <v>354</v>
      </c>
      <c r="B601" s="204" t="s">
        <v>433</v>
      </c>
      <c r="C601" s="205" t="str">
        <f>CONCATENATE(Vuelos!$A601,Vuelos!$B601)</f>
        <v>PanamaMontreal</v>
      </c>
      <c r="D601" s="201" t="s">
        <v>355</v>
      </c>
      <c r="E601" s="206" t="s">
        <v>434</v>
      </c>
      <c r="F601" s="202">
        <v>4070.2</v>
      </c>
      <c r="G601" s="203">
        <v>288.3</v>
      </c>
      <c r="H601" s="192">
        <f>IF(Vuelos!$F601&lt;3000,Vuelos!$G601,Vuelos!$G601*2)</f>
        <v>576.6</v>
      </c>
      <c r="I601" s="44"/>
      <c r="J601" s="44"/>
      <c r="K601" s="44"/>
      <c r="L601" s="44"/>
      <c r="M601" s="44"/>
      <c r="N601" s="44"/>
      <c r="O601" s="44"/>
      <c r="P601" s="44"/>
      <c r="Q601" s="44"/>
      <c r="R601" s="44"/>
      <c r="S601" s="44"/>
      <c r="T601" s="44"/>
      <c r="U601" s="44"/>
      <c r="V601" s="44"/>
      <c r="W601" s="44"/>
      <c r="X601" s="44"/>
      <c r="Y601" s="44"/>
      <c r="Z601" s="44"/>
    </row>
    <row r="602" ht="15.75" customHeight="1">
      <c r="A602" s="200" t="s">
        <v>354</v>
      </c>
      <c r="B602" s="204" t="s">
        <v>381</v>
      </c>
      <c r="C602" s="205" t="str">
        <f>CONCATENATE(Vuelos!$A602,Vuelos!$B602)</f>
        <v>PanamaSantiagodeChile</v>
      </c>
      <c r="D602" s="201" t="s">
        <v>355</v>
      </c>
      <c r="E602" s="206" t="s">
        <v>383</v>
      </c>
      <c r="F602" s="202">
        <v>4786.9</v>
      </c>
      <c r="G602" s="203">
        <v>324.0</v>
      </c>
      <c r="H602" s="192">
        <f>IF(Vuelos!$F602&lt;3000,Vuelos!$G602,Vuelos!$G602*2)</f>
        <v>648</v>
      </c>
      <c r="I602" s="44"/>
      <c r="J602" s="44"/>
      <c r="K602" s="44"/>
      <c r="L602" s="44"/>
      <c r="M602" s="44"/>
      <c r="N602" s="44"/>
      <c r="O602" s="44"/>
      <c r="P602" s="44"/>
      <c r="Q602" s="44"/>
      <c r="R602" s="44"/>
      <c r="S602" s="44"/>
      <c r="T602" s="44"/>
      <c r="U602" s="44"/>
      <c r="V602" s="44"/>
      <c r="W602" s="44"/>
      <c r="X602" s="44"/>
      <c r="Y602" s="44"/>
      <c r="Z602" s="44"/>
    </row>
    <row r="603" ht="15.75" customHeight="1">
      <c r="A603" s="188" t="s">
        <v>289</v>
      </c>
      <c r="B603" s="189" t="s">
        <v>547</v>
      </c>
      <c r="C603" s="190" t="str">
        <f>CONCATENATE(Vuelos!$A603,Vuelos!$B603)</f>
        <v>ParisLuxembourg</v>
      </c>
      <c r="D603" s="191" t="s">
        <v>290</v>
      </c>
      <c r="E603" s="189" t="s">
        <v>734</v>
      </c>
      <c r="F603" s="188">
        <v>274.8</v>
      </c>
      <c r="G603" s="192">
        <v>46.5</v>
      </c>
      <c r="H603" s="192">
        <f>IF(Vuelos!$F603&lt;3000,Vuelos!$G603,Vuelos!$G603*2)</f>
        <v>46.5</v>
      </c>
      <c r="I603" s="44"/>
      <c r="J603" s="44"/>
      <c r="K603" s="44"/>
      <c r="L603" s="44"/>
      <c r="M603" s="44"/>
      <c r="N603" s="44"/>
      <c r="O603" s="44"/>
      <c r="P603" s="44"/>
      <c r="Q603" s="44"/>
      <c r="R603" s="44"/>
      <c r="S603" s="44"/>
      <c r="T603" s="44"/>
      <c r="U603" s="44"/>
      <c r="V603" s="44"/>
      <c r="W603" s="44"/>
      <c r="X603" s="44"/>
      <c r="Y603" s="44"/>
      <c r="Z603" s="44"/>
    </row>
    <row r="604" ht="15.75" customHeight="1">
      <c r="A604" s="200" t="s">
        <v>289</v>
      </c>
      <c r="B604" s="204" t="s">
        <v>281</v>
      </c>
      <c r="C604" s="205" t="str">
        <f>CONCATENATE(Vuelos!$A604,Vuelos!$B604)</f>
        <v>ParisLondres</v>
      </c>
      <c r="D604" s="201" t="s">
        <v>290</v>
      </c>
      <c r="E604" s="206" t="s">
        <v>284</v>
      </c>
      <c r="F604" s="202">
        <v>348.2</v>
      </c>
      <c r="G604" s="203">
        <v>58.8</v>
      </c>
      <c r="H604" s="192">
        <f>IF(Vuelos!$F604&lt;3000,Vuelos!$G604,Vuelos!$G604*2)</f>
        <v>58.8</v>
      </c>
      <c r="I604" s="44"/>
      <c r="J604" s="44"/>
      <c r="K604" s="44"/>
      <c r="L604" s="44"/>
      <c r="M604" s="44"/>
      <c r="N604" s="44"/>
      <c r="O604" s="44"/>
      <c r="P604" s="44"/>
      <c r="Q604" s="44"/>
      <c r="R604" s="44"/>
      <c r="S604" s="44"/>
      <c r="T604" s="44"/>
      <c r="U604" s="44"/>
      <c r="V604" s="44"/>
      <c r="W604" s="44"/>
      <c r="X604" s="44"/>
      <c r="Y604" s="44"/>
      <c r="Z604" s="44"/>
    </row>
    <row r="605" ht="15.75" customHeight="1">
      <c r="A605" s="188" t="s">
        <v>289</v>
      </c>
      <c r="B605" s="189" t="s">
        <v>275</v>
      </c>
      <c r="C605" s="190" t="str">
        <f>CONCATENATE(Vuelos!$A605,Vuelos!$B605)</f>
        <v>ParisDusseldorf</v>
      </c>
      <c r="D605" s="191" t="s">
        <v>290</v>
      </c>
      <c r="E605" s="189" t="s">
        <v>276</v>
      </c>
      <c r="F605" s="188">
        <v>393.5</v>
      </c>
      <c r="G605" s="192">
        <v>53.8</v>
      </c>
      <c r="H605" s="192">
        <f>IF(Vuelos!$F605&lt;3000,Vuelos!$G605,Vuelos!$G605*2)</f>
        <v>53.8</v>
      </c>
      <c r="I605" s="44"/>
      <c r="J605" s="44"/>
      <c r="K605" s="44"/>
      <c r="L605" s="44"/>
      <c r="M605" s="44"/>
      <c r="N605" s="44"/>
      <c r="O605" s="44"/>
      <c r="P605" s="44"/>
      <c r="Q605" s="44"/>
      <c r="R605" s="44"/>
      <c r="S605" s="44"/>
      <c r="T605" s="44"/>
      <c r="U605" s="44"/>
      <c r="V605" s="44"/>
      <c r="W605" s="44"/>
      <c r="X605" s="44"/>
      <c r="Y605" s="44"/>
      <c r="Z605" s="44"/>
    </row>
    <row r="606" ht="15.75" customHeight="1">
      <c r="A606" s="200" t="s">
        <v>289</v>
      </c>
      <c r="B606" s="204" t="s">
        <v>473</v>
      </c>
      <c r="C606" s="205" t="str">
        <f>CONCATENATE(Vuelos!$A606,Vuelos!$B606)</f>
        <v>ParisGeneva</v>
      </c>
      <c r="D606" s="201" t="s">
        <v>290</v>
      </c>
      <c r="E606" s="206" t="s">
        <v>652</v>
      </c>
      <c r="F606" s="202">
        <v>408.2</v>
      </c>
      <c r="G606" s="203">
        <v>68.3</v>
      </c>
      <c r="H606" s="192">
        <f>IF(Vuelos!$F606&lt;3000,Vuelos!$G606,Vuelos!$G606*2)</f>
        <v>68.3</v>
      </c>
      <c r="I606" s="44"/>
      <c r="J606" s="44"/>
      <c r="K606" s="44"/>
      <c r="L606" s="44"/>
      <c r="M606" s="44"/>
      <c r="N606" s="44"/>
      <c r="O606" s="44"/>
      <c r="P606" s="44"/>
      <c r="Q606" s="44"/>
      <c r="R606" s="44"/>
      <c r="S606" s="44"/>
      <c r="T606" s="44"/>
      <c r="U606" s="44"/>
      <c r="V606" s="44"/>
      <c r="W606" s="44"/>
      <c r="X606" s="44"/>
      <c r="Y606" s="44"/>
      <c r="Z606" s="44"/>
    </row>
    <row r="607" ht="15.75" customHeight="1">
      <c r="A607" s="200" t="s">
        <v>289</v>
      </c>
      <c r="B607" s="204" t="s">
        <v>549</v>
      </c>
      <c r="C607" s="205" t="str">
        <f>CONCATENATE(Vuelos!$A607,Vuelos!$B607)</f>
        <v>ParisLyon</v>
      </c>
      <c r="D607" s="201" t="s">
        <v>290</v>
      </c>
      <c r="E607" s="206" t="s">
        <v>762</v>
      </c>
      <c r="F607" s="202">
        <v>412.6</v>
      </c>
      <c r="G607" s="203">
        <v>76.1</v>
      </c>
      <c r="H607" s="192">
        <f>IF(Vuelos!$F607&lt;3000,Vuelos!$G607,Vuelos!$G607*2)</f>
        <v>76.1</v>
      </c>
      <c r="I607" s="44"/>
      <c r="J607" s="44"/>
      <c r="K607" s="44"/>
      <c r="L607" s="44"/>
      <c r="M607" s="44"/>
      <c r="N607" s="44"/>
      <c r="O607" s="44"/>
      <c r="P607" s="44"/>
      <c r="Q607" s="44"/>
      <c r="R607" s="44"/>
      <c r="S607" s="44"/>
      <c r="T607" s="44"/>
      <c r="U607" s="44"/>
      <c r="V607" s="44"/>
      <c r="W607" s="44"/>
      <c r="X607" s="44"/>
      <c r="Y607" s="44"/>
      <c r="Z607" s="44"/>
    </row>
    <row r="608" ht="15.75" customHeight="1">
      <c r="A608" s="200" t="s">
        <v>289</v>
      </c>
      <c r="B608" s="204" t="s">
        <v>269</v>
      </c>
      <c r="C608" s="205" t="str">
        <f>CONCATENATE(Vuelos!$A608,Vuelos!$B608)</f>
        <v>ParisFrankfurt</v>
      </c>
      <c r="D608" s="201" t="s">
        <v>290</v>
      </c>
      <c r="E608" s="206" t="s">
        <v>271</v>
      </c>
      <c r="F608" s="202">
        <v>448.2</v>
      </c>
      <c r="G608" s="203">
        <v>73.9</v>
      </c>
      <c r="H608" s="192">
        <f>IF(Vuelos!$F608&lt;3000,Vuelos!$G608,Vuelos!$G608*2)</f>
        <v>73.9</v>
      </c>
      <c r="I608" s="44"/>
      <c r="J608" s="44"/>
      <c r="K608" s="44"/>
      <c r="L608" s="44"/>
      <c r="M608" s="44"/>
      <c r="N608" s="44"/>
      <c r="O608" s="44"/>
      <c r="P608" s="44"/>
      <c r="Q608" s="44"/>
      <c r="R608" s="44"/>
      <c r="S608" s="44"/>
      <c r="T608" s="44"/>
      <c r="U608" s="44"/>
      <c r="V608" s="44"/>
      <c r="W608" s="44"/>
      <c r="X608" s="44"/>
      <c r="Y608" s="44"/>
      <c r="Z608" s="44"/>
    </row>
    <row r="609" ht="15.75" customHeight="1">
      <c r="A609" s="188" t="s">
        <v>289</v>
      </c>
      <c r="B609" s="189" t="s">
        <v>513</v>
      </c>
      <c r="C609" s="190" t="str">
        <f>CONCATENATE(Vuelos!$A609,Vuelos!$B609)</f>
        <v>ParisZurich</v>
      </c>
      <c r="D609" s="191" t="s">
        <v>290</v>
      </c>
      <c r="E609" s="189" t="s">
        <v>514</v>
      </c>
      <c r="F609" s="188">
        <v>477.5</v>
      </c>
      <c r="G609" s="192">
        <v>77.6</v>
      </c>
      <c r="H609" s="192">
        <f>IF(Vuelos!$F609&lt;3000,Vuelos!$G609,Vuelos!$G609*2)</f>
        <v>77.6</v>
      </c>
      <c r="I609" s="44"/>
      <c r="J609" s="44"/>
      <c r="K609" s="44"/>
      <c r="L609" s="44"/>
      <c r="M609" s="44"/>
      <c r="N609" s="44"/>
      <c r="O609" s="44"/>
      <c r="P609" s="44"/>
      <c r="Q609" s="44"/>
      <c r="R609" s="44"/>
      <c r="S609" s="44"/>
      <c r="T609" s="44"/>
      <c r="U609" s="44"/>
      <c r="V609" s="44"/>
      <c r="W609" s="44"/>
      <c r="X609" s="44"/>
      <c r="Y609" s="44"/>
      <c r="Z609" s="44"/>
    </row>
    <row r="610" ht="15.75" customHeight="1">
      <c r="A610" s="188" t="s">
        <v>289</v>
      </c>
      <c r="B610" s="189" t="s">
        <v>686</v>
      </c>
      <c r="C610" s="190" t="str">
        <f>CONCATENATE(Vuelos!$A610,Vuelos!$B610)</f>
        <v>ParisToulouse</v>
      </c>
      <c r="D610" s="191" t="s">
        <v>290</v>
      </c>
      <c r="E610" s="189" t="s">
        <v>799</v>
      </c>
      <c r="F610" s="188">
        <v>605.3</v>
      </c>
      <c r="G610" s="192">
        <v>88.5</v>
      </c>
      <c r="H610" s="192">
        <f>IF(Vuelos!$F610&lt;3000,Vuelos!$G610,Vuelos!$G610*2)</f>
        <v>88.5</v>
      </c>
      <c r="I610" s="44"/>
      <c r="J610" s="44"/>
      <c r="K610" s="44"/>
      <c r="L610" s="44"/>
      <c r="M610" s="44"/>
      <c r="N610" s="44"/>
      <c r="O610" s="44"/>
      <c r="P610" s="44"/>
      <c r="Q610" s="44"/>
      <c r="R610" s="44"/>
      <c r="S610" s="44"/>
      <c r="T610" s="44"/>
      <c r="U610" s="44"/>
      <c r="V610" s="44"/>
      <c r="W610" s="44"/>
      <c r="X610" s="44"/>
      <c r="Y610" s="44"/>
      <c r="Z610" s="44"/>
    </row>
    <row r="611" ht="15.75" customHeight="1">
      <c r="A611" s="200" t="s">
        <v>289</v>
      </c>
      <c r="B611" s="204" t="s">
        <v>582</v>
      </c>
      <c r="C611" s="205" t="str">
        <f>CONCATENATE(Vuelos!$A611,Vuelos!$B611)</f>
        <v>ParisMilan</v>
      </c>
      <c r="D611" s="201" t="s">
        <v>290</v>
      </c>
      <c r="E611" s="206" t="s">
        <v>735</v>
      </c>
      <c r="F611" s="202">
        <v>645.2</v>
      </c>
      <c r="G611" s="203">
        <v>89.8</v>
      </c>
      <c r="H611" s="192">
        <f>IF(Vuelos!$F611&lt;3000,Vuelos!$G611,Vuelos!$G611*2)</f>
        <v>89.8</v>
      </c>
      <c r="I611" s="44"/>
      <c r="J611" s="44"/>
      <c r="K611" s="44"/>
      <c r="L611" s="44"/>
      <c r="M611" s="44"/>
      <c r="N611" s="44"/>
      <c r="O611" s="44"/>
      <c r="P611" s="44"/>
      <c r="Q611" s="44"/>
      <c r="R611" s="44"/>
      <c r="S611" s="44"/>
      <c r="T611" s="44"/>
      <c r="U611" s="44"/>
      <c r="V611" s="44"/>
      <c r="W611" s="44"/>
      <c r="X611" s="44"/>
      <c r="Y611" s="44"/>
      <c r="Z611" s="44"/>
    </row>
    <row r="612" ht="15.75" customHeight="1">
      <c r="A612" s="188" t="s">
        <v>289</v>
      </c>
      <c r="B612" s="189" t="s">
        <v>298</v>
      </c>
      <c r="C612" s="190" t="str">
        <f>CONCATENATE(Vuelos!$A612,Vuelos!$B612)</f>
        <v>ParisMunich</v>
      </c>
      <c r="D612" s="191" t="s">
        <v>290</v>
      </c>
      <c r="E612" s="189" t="s">
        <v>299</v>
      </c>
      <c r="F612" s="188">
        <v>683.6</v>
      </c>
      <c r="G612" s="192">
        <v>93.4</v>
      </c>
      <c r="H612" s="192">
        <f>IF(Vuelos!$F612&lt;3000,Vuelos!$G612,Vuelos!$G612*2)</f>
        <v>93.4</v>
      </c>
      <c r="I612" s="44"/>
      <c r="J612" s="44"/>
      <c r="K612" s="44"/>
      <c r="L612" s="44"/>
      <c r="M612" s="44"/>
      <c r="N612" s="44"/>
      <c r="O612" s="44"/>
      <c r="P612" s="44"/>
      <c r="Q612" s="44"/>
      <c r="R612" s="44"/>
      <c r="S612" s="44"/>
      <c r="T612" s="44"/>
      <c r="U612" s="44"/>
      <c r="V612" s="44"/>
      <c r="W612" s="44"/>
      <c r="X612" s="44"/>
      <c r="Y612" s="44"/>
      <c r="Z612" s="44"/>
    </row>
    <row r="613" ht="15.75" customHeight="1">
      <c r="A613" s="200" t="s">
        <v>289</v>
      </c>
      <c r="B613" s="204" t="s">
        <v>477</v>
      </c>
      <c r="C613" s="205" t="str">
        <f>CONCATENATE(Vuelos!$A613,Vuelos!$B613)</f>
        <v>ParisGenoa</v>
      </c>
      <c r="D613" s="201" t="s">
        <v>290</v>
      </c>
      <c r="E613" s="206" t="s">
        <v>800</v>
      </c>
      <c r="F613" s="202">
        <v>701.3</v>
      </c>
      <c r="G613" s="203">
        <v>130.0</v>
      </c>
      <c r="H613" s="192">
        <f>IF(Vuelos!$F613&lt;3000,Vuelos!$G613,Vuelos!$G613*2)</f>
        <v>130</v>
      </c>
      <c r="I613" s="44"/>
      <c r="J613" s="44"/>
      <c r="K613" s="44"/>
      <c r="L613" s="44"/>
      <c r="M613" s="44"/>
      <c r="N613" s="44"/>
      <c r="O613" s="44"/>
      <c r="P613" s="44"/>
      <c r="Q613" s="44"/>
      <c r="R613" s="44"/>
      <c r="S613" s="44"/>
      <c r="T613" s="44"/>
      <c r="U613" s="44"/>
      <c r="V613" s="44"/>
      <c r="W613" s="44"/>
      <c r="X613" s="44"/>
      <c r="Y613" s="44"/>
      <c r="Z613" s="44"/>
    </row>
    <row r="614" ht="15.75" customHeight="1">
      <c r="A614" s="188" t="s">
        <v>289</v>
      </c>
      <c r="B614" s="189" t="s">
        <v>286</v>
      </c>
      <c r="C614" s="190" t="str">
        <f>CONCATENATE(Vuelos!$A614,Vuelos!$B614)</f>
        <v>ParisHamburgo</v>
      </c>
      <c r="D614" s="191" t="s">
        <v>290</v>
      </c>
      <c r="E614" s="189" t="s">
        <v>287</v>
      </c>
      <c r="F614" s="188">
        <v>729.2</v>
      </c>
      <c r="G614" s="192">
        <v>106.4</v>
      </c>
      <c r="H614" s="192">
        <f>IF(Vuelos!$F614&lt;3000,Vuelos!$G614,Vuelos!$G614*2)</f>
        <v>106.4</v>
      </c>
      <c r="I614" s="44"/>
      <c r="J614" s="44"/>
      <c r="K614" s="44"/>
      <c r="L614" s="44"/>
      <c r="M614" s="44"/>
      <c r="N614" s="44"/>
      <c r="O614" s="44"/>
      <c r="P614" s="44"/>
      <c r="Q614" s="44"/>
      <c r="R614" s="44"/>
      <c r="S614" s="44"/>
      <c r="T614" s="44"/>
      <c r="U614" s="44"/>
      <c r="V614" s="44"/>
      <c r="W614" s="44"/>
      <c r="X614" s="44"/>
      <c r="Y614" s="44"/>
      <c r="Z614" s="44"/>
    </row>
    <row r="615" ht="15.75" customHeight="1">
      <c r="A615" s="200" t="s">
        <v>289</v>
      </c>
      <c r="B615" s="204" t="s">
        <v>247</v>
      </c>
      <c r="C615" s="205" t="str">
        <f>CONCATENATE(Vuelos!$A615,Vuelos!$B615)</f>
        <v>ParisMadrid</v>
      </c>
      <c r="D615" s="201" t="s">
        <v>290</v>
      </c>
      <c r="E615" s="206" t="s">
        <v>249</v>
      </c>
      <c r="F615" s="202">
        <v>1062.6</v>
      </c>
      <c r="G615" s="203">
        <v>116.8</v>
      </c>
      <c r="H615" s="192">
        <f>IF(Vuelos!$F615&lt;3000,Vuelos!$G615,Vuelos!$G615*2)</f>
        <v>116.8</v>
      </c>
      <c r="I615" s="44"/>
      <c r="J615" s="44"/>
      <c r="K615" s="44"/>
      <c r="L615" s="44"/>
      <c r="M615" s="44"/>
      <c r="N615" s="44"/>
      <c r="O615" s="44"/>
      <c r="P615" s="44"/>
      <c r="Q615" s="44"/>
      <c r="R615" s="44"/>
      <c r="S615" s="44"/>
      <c r="T615" s="44"/>
      <c r="U615" s="44"/>
      <c r="V615" s="44"/>
      <c r="W615" s="44"/>
      <c r="X615" s="44"/>
      <c r="Y615" s="44"/>
      <c r="Z615" s="44"/>
    </row>
    <row r="616" ht="15.75" customHeight="1">
      <c r="A616" s="200" t="s">
        <v>289</v>
      </c>
      <c r="B616" s="204" t="s">
        <v>304</v>
      </c>
      <c r="C616" s="205" t="str">
        <f>CONCATENATE(Vuelos!$A616,Vuelos!$B616)</f>
        <v>ParisGothenburg</v>
      </c>
      <c r="D616" s="201" t="s">
        <v>290</v>
      </c>
      <c r="E616" s="206" t="s">
        <v>305</v>
      </c>
      <c r="F616" s="202">
        <v>1158.0</v>
      </c>
      <c r="G616" s="203">
        <v>156.3</v>
      </c>
      <c r="H616" s="192">
        <f>IF(Vuelos!$F616&lt;3000,Vuelos!$G616,Vuelos!$G616*2)</f>
        <v>156.3</v>
      </c>
      <c r="I616" s="44"/>
      <c r="J616" s="44"/>
      <c r="K616" s="44"/>
      <c r="L616" s="44"/>
      <c r="M616" s="44"/>
      <c r="N616" s="44"/>
      <c r="O616" s="44"/>
      <c r="P616" s="44"/>
      <c r="Q616" s="44"/>
      <c r="R616" s="44"/>
      <c r="S616" s="44"/>
      <c r="T616" s="44"/>
      <c r="U616" s="44"/>
      <c r="V616" s="44"/>
      <c r="W616" s="44"/>
      <c r="X616" s="44"/>
      <c r="Y616" s="44"/>
      <c r="Z616" s="44"/>
    </row>
    <row r="617" ht="15.75" customHeight="1">
      <c r="A617" s="200" t="s">
        <v>289</v>
      </c>
      <c r="B617" s="204" t="s">
        <v>614</v>
      </c>
      <c r="C617" s="205" t="str">
        <f>CONCATENATE(Vuelos!$A617,Vuelos!$B617)</f>
        <v>ParisOslo</v>
      </c>
      <c r="D617" s="201" t="s">
        <v>290</v>
      </c>
      <c r="E617" s="206" t="s">
        <v>795</v>
      </c>
      <c r="F617" s="202">
        <v>1359.2</v>
      </c>
      <c r="G617" s="203">
        <v>160.9</v>
      </c>
      <c r="H617" s="192">
        <f>IF(Vuelos!$F617&lt;3000,Vuelos!$G617,Vuelos!$G617*2)</f>
        <v>160.9</v>
      </c>
      <c r="I617" s="44"/>
      <c r="J617" s="44"/>
      <c r="K617" s="44"/>
      <c r="L617" s="44"/>
      <c r="M617" s="44"/>
      <c r="N617" s="44"/>
      <c r="O617" s="44"/>
      <c r="P617" s="44"/>
      <c r="Q617" s="44"/>
      <c r="R617" s="44"/>
      <c r="S617" s="44"/>
      <c r="T617" s="44"/>
      <c r="U617" s="44"/>
      <c r="V617" s="44"/>
      <c r="W617" s="44"/>
      <c r="X617" s="44"/>
      <c r="Y617" s="44"/>
      <c r="Z617" s="44"/>
    </row>
    <row r="618" ht="15.75" customHeight="1">
      <c r="A618" s="188" t="s">
        <v>289</v>
      </c>
      <c r="B618" s="189" t="s">
        <v>338</v>
      </c>
      <c r="C618" s="190" t="str">
        <f>CONCATENATE(Vuelos!$A618,Vuelos!$B618)</f>
        <v>ParisLisbon</v>
      </c>
      <c r="D618" s="191" t="s">
        <v>290</v>
      </c>
      <c r="E618" s="189" t="s">
        <v>339</v>
      </c>
      <c r="F618" s="188">
        <v>1470.9</v>
      </c>
      <c r="G618" s="192">
        <v>153.0</v>
      </c>
      <c r="H618" s="192">
        <f>IF(Vuelos!$F618&lt;3000,Vuelos!$G618,Vuelos!$G618*2)</f>
        <v>153</v>
      </c>
      <c r="I618" s="44"/>
      <c r="J618" s="44"/>
      <c r="K618" s="44"/>
      <c r="L618" s="44"/>
      <c r="M618" s="44"/>
      <c r="N618" s="44"/>
      <c r="O618" s="44"/>
      <c r="P618" s="44"/>
      <c r="Q618" s="44"/>
      <c r="R618" s="44"/>
      <c r="S618" s="44"/>
      <c r="T618" s="44"/>
      <c r="U618" s="44"/>
      <c r="V618" s="44"/>
      <c r="W618" s="44"/>
      <c r="X618" s="44"/>
      <c r="Y618" s="44"/>
      <c r="Z618" s="44"/>
    </row>
    <row r="619" ht="15.75" customHeight="1">
      <c r="A619" s="200" t="s">
        <v>289</v>
      </c>
      <c r="B619" s="204" t="s">
        <v>335</v>
      </c>
      <c r="C619" s="205" t="str">
        <f>CONCATENATE(Vuelos!$A619,Vuelos!$B619)</f>
        <v>ParisKyiv</v>
      </c>
      <c r="D619" s="201" t="s">
        <v>290</v>
      </c>
      <c r="E619" s="206" t="s">
        <v>336</v>
      </c>
      <c r="F619" s="202">
        <v>2038.6</v>
      </c>
      <c r="G619" s="203">
        <v>203.2</v>
      </c>
      <c r="H619" s="192">
        <f>IF(Vuelos!$F619&lt;3000,Vuelos!$G619,Vuelos!$G619*2)</f>
        <v>203.2</v>
      </c>
      <c r="I619" s="44"/>
      <c r="J619" s="44"/>
      <c r="K619" s="44"/>
      <c r="L619" s="44"/>
      <c r="M619" s="44"/>
      <c r="N619" s="44"/>
      <c r="O619" s="44"/>
      <c r="P619" s="44"/>
      <c r="Q619" s="44"/>
      <c r="R619" s="44"/>
      <c r="S619" s="44"/>
      <c r="T619" s="44"/>
      <c r="U619" s="44"/>
      <c r="V619" s="44"/>
      <c r="W619" s="44"/>
      <c r="X619" s="44"/>
      <c r="Y619" s="44"/>
      <c r="Z619" s="44"/>
    </row>
    <row r="620" ht="15.75" customHeight="1">
      <c r="A620" s="200" t="s">
        <v>289</v>
      </c>
      <c r="B620" s="204" t="s">
        <v>343</v>
      </c>
      <c r="C620" s="205" t="str">
        <f>CONCATENATE(Vuelos!$A620,Vuelos!$B620)</f>
        <v>ParisEstambul</v>
      </c>
      <c r="D620" s="201" t="s">
        <v>290</v>
      </c>
      <c r="E620" s="206" t="s">
        <v>344</v>
      </c>
      <c r="F620" s="202">
        <v>2240.7</v>
      </c>
      <c r="G620" s="203">
        <v>196.7</v>
      </c>
      <c r="H620" s="192">
        <f>IF(Vuelos!$F620&lt;3000,Vuelos!$G620,Vuelos!$G620*2)</f>
        <v>196.7</v>
      </c>
      <c r="I620" s="44"/>
      <c r="J620" s="44"/>
      <c r="K620" s="44"/>
      <c r="L620" s="44"/>
      <c r="M620" s="44"/>
      <c r="N620" s="44"/>
      <c r="O620" s="44"/>
      <c r="P620" s="44"/>
      <c r="Q620" s="44"/>
      <c r="R620" s="44"/>
      <c r="S620" s="44"/>
      <c r="T620" s="44"/>
      <c r="U620" s="44"/>
      <c r="V620" s="44"/>
      <c r="W620" s="44"/>
      <c r="X620" s="44"/>
      <c r="Y620" s="44"/>
      <c r="Z620" s="44"/>
    </row>
    <row r="621" ht="15.75" customHeight="1">
      <c r="A621" s="188" t="s">
        <v>289</v>
      </c>
      <c r="B621" s="189" t="s">
        <v>680</v>
      </c>
      <c r="C621" s="190" t="str">
        <f>CONCATENATE(Vuelos!$A621,Vuelos!$B621)</f>
        <v>ParisTelAviv</v>
      </c>
      <c r="D621" s="191" t="s">
        <v>290</v>
      </c>
      <c r="E621" s="189" t="s">
        <v>775</v>
      </c>
      <c r="F621" s="188">
        <v>3288.3</v>
      </c>
      <c r="G621" s="192">
        <v>228.2</v>
      </c>
      <c r="H621" s="192">
        <f>IF(Vuelos!$F621&lt;3000,Vuelos!$G621,Vuelos!$G621*2)</f>
        <v>456.4</v>
      </c>
      <c r="I621" s="44"/>
      <c r="J621" s="44"/>
      <c r="K621" s="44"/>
      <c r="L621" s="44"/>
      <c r="M621" s="44"/>
      <c r="N621" s="44"/>
      <c r="O621" s="44"/>
      <c r="P621" s="44"/>
      <c r="Q621" s="44"/>
      <c r="R621" s="44"/>
      <c r="S621" s="44"/>
      <c r="T621" s="44"/>
      <c r="U621" s="44"/>
      <c r="V621" s="44"/>
      <c r="W621" s="44"/>
      <c r="X621" s="44"/>
      <c r="Y621" s="44"/>
      <c r="Z621" s="44"/>
    </row>
    <row r="622" ht="15.75" customHeight="1">
      <c r="A622" s="200" t="s">
        <v>289</v>
      </c>
      <c r="B622" s="204" t="s">
        <v>429</v>
      </c>
      <c r="C622" s="205" t="str">
        <f>CONCATENATE(Vuelos!$A622,Vuelos!$B622)</f>
        <v>ParisToronto</v>
      </c>
      <c r="D622" s="201" t="s">
        <v>290</v>
      </c>
      <c r="E622" s="206" t="s">
        <v>430</v>
      </c>
      <c r="F622" s="202">
        <v>6036.9</v>
      </c>
      <c r="G622" s="203">
        <v>338.4</v>
      </c>
      <c r="H622" s="192">
        <f>IF(Vuelos!$F622&lt;3000,Vuelos!$G622,Vuelos!$G622*2)</f>
        <v>676.8</v>
      </c>
      <c r="I622" s="44"/>
      <c r="J622" s="44"/>
      <c r="K622" s="44"/>
      <c r="L622" s="44"/>
      <c r="M622" s="44"/>
      <c r="N622" s="44"/>
      <c r="O622" s="44"/>
      <c r="P622" s="44"/>
      <c r="Q622" s="44"/>
      <c r="R622" s="44"/>
      <c r="S622" s="44"/>
      <c r="T622" s="44"/>
      <c r="U622" s="44"/>
      <c r="V622" s="44"/>
      <c r="W622" s="44"/>
      <c r="X622" s="44"/>
      <c r="Y622" s="44"/>
      <c r="Z622" s="44"/>
    </row>
    <row r="623" ht="15.75" customHeight="1">
      <c r="A623" s="200" t="s">
        <v>289</v>
      </c>
      <c r="B623" s="204" t="s">
        <v>490</v>
      </c>
      <c r="C623" s="205" t="str">
        <f>CONCATENATE(Vuelos!$A623,Vuelos!$B623)</f>
        <v>ParisMiami</v>
      </c>
      <c r="D623" s="201" t="s">
        <v>290</v>
      </c>
      <c r="E623" s="206" t="s">
        <v>492</v>
      </c>
      <c r="F623" s="202">
        <v>7384.7</v>
      </c>
      <c r="G623" s="203">
        <v>423.7</v>
      </c>
      <c r="H623" s="192">
        <f>IF(Vuelos!$F623&lt;3000,Vuelos!$G623,Vuelos!$G623*2)</f>
        <v>847.4</v>
      </c>
      <c r="I623" s="44"/>
      <c r="J623" s="44"/>
      <c r="K623" s="44"/>
      <c r="L623" s="44"/>
      <c r="M623" s="44"/>
      <c r="N623" s="44"/>
      <c r="O623" s="44"/>
      <c r="P623" s="44"/>
      <c r="Q623" s="44"/>
      <c r="R623" s="44"/>
      <c r="S623" s="44"/>
      <c r="T623" s="44"/>
      <c r="U623" s="44"/>
      <c r="V623" s="44"/>
      <c r="W623" s="44"/>
      <c r="X623" s="44"/>
      <c r="Y623" s="44"/>
      <c r="Z623" s="44"/>
    </row>
    <row r="624" ht="15.75" customHeight="1">
      <c r="A624" s="188" t="s">
        <v>289</v>
      </c>
      <c r="B624" s="189" t="s">
        <v>328</v>
      </c>
      <c r="C624" s="190" t="str">
        <f>CONCATENATE(Vuelos!$A624,Vuelos!$B624)</f>
        <v>ParisBeijing</v>
      </c>
      <c r="D624" s="191" t="s">
        <v>290</v>
      </c>
      <c r="E624" s="189" t="s">
        <v>508</v>
      </c>
      <c r="F624" s="188">
        <v>8210.5</v>
      </c>
      <c r="G624" s="192">
        <v>353.2</v>
      </c>
      <c r="H624" s="192">
        <f>IF(Vuelos!$F624&lt;3000,Vuelos!$G624,Vuelos!$G624*2)</f>
        <v>706.4</v>
      </c>
      <c r="I624" s="44"/>
      <c r="J624" s="44"/>
      <c r="K624" s="44"/>
      <c r="L624" s="44"/>
      <c r="M624" s="44"/>
      <c r="N624" s="44"/>
      <c r="O624" s="44"/>
      <c r="P624" s="44"/>
      <c r="Q624" s="44"/>
      <c r="R624" s="44"/>
      <c r="S624" s="44"/>
      <c r="T624" s="44"/>
      <c r="U624" s="44"/>
      <c r="V624" s="44"/>
      <c r="W624" s="44"/>
      <c r="X624" s="44"/>
      <c r="Y624" s="44"/>
      <c r="Z624" s="44"/>
    </row>
    <row r="625" ht="15.75" customHeight="1">
      <c r="A625" s="188" t="s">
        <v>289</v>
      </c>
      <c r="B625" s="188" t="s">
        <v>73</v>
      </c>
      <c r="C625" s="191" t="str">
        <f>CONCATENATE(Vuelos!$A625,Vuelos!$B625)</f>
        <v>ParisBogota</v>
      </c>
      <c r="D625" s="191" t="s">
        <v>290</v>
      </c>
      <c r="E625" s="188" t="s">
        <v>357</v>
      </c>
      <c r="F625" s="188">
        <v>8637.0</v>
      </c>
      <c r="G625" s="192">
        <v>449.0</v>
      </c>
      <c r="H625" s="192">
        <f>IF(Vuelos!$F625&lt;3000,Vuelos!$G625,Vuelos!$G625*2)</f>
        <v>898</v>
      </c>
      <c r="I625" s="44"/>
      <c r="J625" s="44"/>
      <c r="K625" s="44"/>
      <c r="L625" s="44"/>
      <c r="M625" s="44"/>
      <c r="N625" s="44"/>
      <c r="O625" s="44"/>
      <c r="P625" s="44"/>
      <c r="Q625" s="44"/>
      <c r="R625" s="44"/>
      <c r="S625" s="44"/>
      <c r="T625" s="44"/>
      <c r="U625" s="44"/>
      <c r="V625" s="44"/>
      <c r="W625" s="44"/>
      <c r="X625" s="44"/>
      <c r="Y625" s="44"/>
      <c r="Z625" s="44"/>
    </row>
    <row r="626" ht="15.75" customHeight="1">
      <c r="A626" s="200" t="s">
        <v>289</v>
      </c>
      <c r="B626" s="204" t="s">
        <v>354</v>
      </c>
      <c r="C626" s="205" t="str">
        <f>CONCATENATE(Vuelos!$A626,Vuelos!$B626)</f>
        <v>ParisPanama</v>
      </c>
      <c r="D626" s="201" t="s">
        <v>290</v>
      </c>
      <c r="E626" s="206" t="s">
        <v>355</v>
      </c>
      <c r="F626" s="202">
        <v>8665.4</v>
      </c>
      <c r="G626" s="203">
        <v>561.9</v>
      </c>
      <c r="H626" s="192">
        <f>IF(Vuelos!$F626&lt;3000,Vuelos!$G626,Vuelos!$G626*2)</f>
        <v>1123.8</v>
      </c>
      <c r="I626" s="44"/>
      <c r="J626" s="44"/>
      <c r="K626" s="44"/>
      <c r="L626" s="44"/>
      <c r="M626" s="44"/>
      <c r="N626" s="44"/>
      <c r="O626" s="44"/>
      <c r="P626" s="44"/>
      <c r="Q626" s="44"/>
      <c r="R626" s="44"/>
      <c r="S626" s="44"/>
      <c r="T626" s="44"/>
      <c r="U626" s="44"/>
      <c r="V626" s="44"/>
      <c r="W626" s="44"/>
      <c r="X626" s="44"/>
      <c r="Y626" s="44"/>
      <c r="Z626" s="44"/>
    </row>
    <row r="627" ht="15.75" customHeight="1">
      <c r="A627" s="188" t="s">
        <v>289</v>
      </c>
      <c r="B627" s="189" t="s">
        <v>693</v>
      </c>
      <c r="C627" s="190" t="str">
        <f>CONCATENATE(Vuelos!$A627,Vuelos!$B627)</f>
        <v>ParisWuhan</v>
      </c>
      <c r="D627" s="191" t="s">
        <v>290</v>
      </c>
      <c r="E627" s="189" t="s">
        <v>801</v>
      </c>
      <c r="F627" s="188">
        <v>8884.6</v>
      </c>
      <c r="G627" s="192">
        <v>396.6</v>
      </c>
      <c r="H627" s="192">
        <f>IF(Vuelos!$F627&lt;3000,Vuelos!$G627,Vuelos!$G627*2)</f>
        <v>793.2</v>
      </c>
      <c r="I627" s="44"/>
      <c r="J627" s="44"/>
      <c r="K627" s="44"/>
      <c r="L627" s="44"/>
      <c r="M627" s="44"/>
      <c r="N627" s="44"/>
      <c r="O627" s="44"/>
      <c r="P627" s="44"/>
      <c r="Q627" s="44"/>
      <c r="R627" s="44"/>
      <c r="S627" s="44"/>
      <c r="T627" s="44"/>
      <c r="U627" s="44"/>
      <c r="V627" s="44"/>
      <c r="W627" s="44"/>
      <c r="X627" s="44"/>
      <c r="Y627" s="44"/>
      <c r="Z627" s="44"/>
    </row>
    <row r="628" ht="15.75" customHeight="1">
      <c r="A628" s="200" t="s">
        <v>289</v>
      </c>
      <c r="B628" s="204" t="s">
        <v>361</v>
      </c>
      <c r="C628" s="205" t="str">
        <f>CONCATENATE(Vuelos!$A628,Vuelos!$B628)</f>
        <v>ParisHongKong</v>
      </c>
      <c r="D628" s="201" t="s">
        <v>290</v>
      </c>
      <c r="E628" s="206" t="s">
        <v>362</v>
      </c>
      <c r="F628" s="202">
        <v>9606.8</v>
      </c>
      <c r="G628" s="203">
        <v>410.1</v>
      </c>
      <c r="H628" s="192">
        <f>IF(Vuelos!$F628&lt;3000,Vuelos!$G628,Vuelos!$G628*2)</f>
        <v>820.2</v>
      </c>
      <c r="I628" s="44"/>
      <c r="J628" s="44"/>
      <c r="K628" s="44"/>
      <c r="L628" s="44"/>
      <c r="M628" s="44"/>
      <c r="N628" s="44"/>
      <c r="O628" s="44"/>
      <c r="P628" s="44"/>
      <c r="Q628" s="44"/>
      <c r="R628" s="44"/>
      <c r="S628" s="44"/>
      <c r="T628" s="44"/>
      <c r="U628" s="44"/>
      <c r="V628" s="44"/>
      <c r="W628" s="44"/>
      <c r="X628" s="44"/>
      <c r="Y628" s="44"/>
      <c r="Z628" s="44"/>
    </row>
    <row r="629" ht="15.75" customHeight="1">
      <c r="A629" s="188" t="s">
        <v>289</v>
      </c>
      <c r="B629" s="189" t="s">
        <v>369</v>
      </c>
      <c r="C629" s="190" t="str">
        <f>CONCATENATE(Vuelos!$A629,Vuelos!$B629)</f>
        <v>ParisSingapore</v>
      </c>
      <c r="D629" s="191" t="s">
        <v>290</v>
      </c>
      <c r="E629" s="189" t="s">
        <v>370</v>
      </c>
      <c r="F629" s="188">
        <v>10729.4</v>
      </c>
      <c r="G629" s="192">
        <v>484.6</v>
      </c>
      <c r="H629" s="192">
        <f>IF(Vuelos!$F629&lt;3000,Vuelos!$G629,Vuelos!$G629*2)</f>
        <v>969.2</v>
      </c>
      <c r="I629" s="44"/>
      <c r="J629" s="44"/>
      <c r="K629" s="44"/>
      <c r="L629" s="44"/>
      <c r="M629" s="44"/>
      <c r="N629" s="44"/>
      <c r="O629" s="44"/>
      <c r="P629" s="44"/>
      <c r="Q629" s="44"/>
      <c r="R629" s="44"/>
      <c r="S629" s="44"/>
      <c r="T629" s="44"/>
      <c r="U629" s="44"/>
      <c r="V629" s="44"/>
      <c r="W629" s="44"/>
      <c r="X629" s="44"/>
      <c r="Y629" s="44"/>
      <c r="Z629" s="44"/>
    </row>
    <row r="630" ht="15.75" customHeight="1">
      <c r="A630" s="200" t="s">
        <v>563</v>
      </c>
      <c r="B630" s="200" t="s">
        <v>390</v>
      </c>
      <c r="C630" s="201" t="str">
        <f>CONCATENATE(Vuelos!$A630,Vuelos!$B630)</f>
        <v>PastoCali</v>
      </c>
      <c r="D630" s="201" t="s">
        <v>564</v>
      </c>
      <c r="E630" s="202" t="s">
        <v>506</v>
      </c>
      <c r="F630" s="202">
        <v>259.0</v>
      </c>
      <c r="G630" s="203">
        <v>27.8</v>
      </c>
      <c r="H630" s="192">
        <f>IF(Vuelos!$F630&lt;3000,Vuelos!$G630,Vuelos!$G630*2)</f>
        <v>27.8</v>
      </c>
      <c r="I630" s="44"/>
      <c r="J630" s="44"/>
      <c r="K630" s="44"/>
      <c r="L630" s="44"/>
      <c r="M630" s="44"/>
      <c r="N630" s="44"/>
      <c r="O630" s="44"/>
      <c r="P630" s="44"/>
      <c r="Q630" s="44"/>
      <c r="R630" s="44"/>
      <c r="S630" s="44"/>
      <c r="T630" s="44"/>
      <c r="U630" s="44"/>
      <c r="V630" s="44"/>
      <c r="W630" s="44"/>
      <c r="X630" s="44"/>
      <c r="Y630" s="44"/>
      <c r="Z630" s="44"/>
    </row>
    <row r="631" ht="15.75" customHeight="1">
      <c r="A631" s="200" t="s">
        <v>563</v>
      </c>
      <c r="B631" s="200" t="s">
        <v>73</v>
      </c>
      <c r="C631" s="201" t="str">
        <f>CONCATENATE(Vuelos!$A631,Vuelos!$B631)</f>
        <v>PastoBogota</v>
      </c>
      <c r="D631" s="201" t="s">
        <v>564</v>
      </c>
      <c r="E631" s="202" t="s">
        <v>357</v>
      </c>
      <c r="F631" s="202">
        <v>507.0</v>
      </c>
      <c r="G631" s="203">
        <v>85.8</v>
      </c>
      <c r="H631" s="192">
        <f>IF(Vuelos!$F631&lt;3000,Vuelos!$G631,Vuelos!$G631*2)</f>
        <v>85.8</v>
      </c>
      <c r="I631" s="44"/>
      <c r="J631" s="44"/>
      <c r="K631" s="44"/>
      <c r="L631" s="44"/>
      <c r="M631" s="44"/>
      <c r="N631" s="44"/>
      <c r="O631" s="44"/>
      <c r="P631" s="44"/>
      <c r="Q631" s="44"/>
      <c r="R631" s="44"/>
      <c r="S631" s="44"/>
      <c r="T631" s="44"/>
      <c r="U631" s="44"/>
      <c r="V631" s="44"/>
      <c r="W631" s="44"/>
      <c r="X631" s="44"/>
      <c r="Y631" s="44"/>
      <c r="Z631" s="44"/>
    </row>
    <row r="632" ht="15.75" customHeight="1">
      <c r="A632" s="188" t="s">
        <v>536</v>
      </c>
      <c r="B632" s="188" t="s">
        <v>73</v>
      </c>
      <c r="C632" s="191" t="str">
        <f>CONCATENATE(Vuelos!$A632,Vuelos!$B632)</f>
        <v>PereiraBogota</v>
      </c>
      <c r="D632" s="191" t="s">
        <v>537</v>
      </c>
      <c r="E632" s="188" t="s">
        <v>357</v>
      </c>
      <c r="F632" s="188">
        <v>177.0</v>
      </c>
      <c r="G632" s="192">
        <v>33.8</v>
      </c>
      <c r="H632" s="192">
        <f>IF(Vuelos!$F632&lt;3000,Vuelos!$G632,Vuelos!$G632*2)</f>
        <v>33.8</v>
      </c>
      <c r="I632" s="44"/>
      <c r="J632" s="44"/>
      <c r="K632" s="44"/>
      <c r="L632" s="44"/>
      <c r="M632" s="44"/>
      <c r="N632" s="44"/>
      <c r="O632" s="44"/>
      <c r="P632" s="44"/>
      <c r="Q632" s="44"/>
      <c r="R632" s="44"/>
      <c r="S632" s="44"/>
      <c r="T632" s="44"/>
      <c r="U632" s="44"/>
      <c r="V632" s="44"/>
      <c r="W632" s="44"/>
      <c r="X632" s="44"/>
      <c r="Y632" s="44"/>
      <c r="Z632" s="44"/>
    </row>
    <row r="633" ht="15.75" customHeight="1">
      <c r="A633" s="200" t="s">
        <v>536</v>
      </c>
      <c r="B633" s="204" t="s">
        <v>354</v>
      </c>
      <c r="C633" s="205" t="str">
        <f>CONCATENATE(Vuelos!$A633,Vuelos!$B633)</f>
        <v>PereiraPanama</v>
      </c>
      <c r="D633" s="201" t="s">
        <v>537</v>
      </c>
      <c r="E633" s="206" t="s">
        <v>355</v>
      </c>
      <c r="F633" s="202">
        <v>619.6</v>
      </c>
      <c r="G633" s="203">
        <v>103.3</v>
      </c>
      <c r="H633" s="192">
        <f>IF(Vuelos!$F633&lt;3000,Vuelos!$G633,Vuelos!$G633*2)</f>
        <v>103.3</v>
      </c>
      <c r="I633" s="44"/>
      <c r="J633" s="44"/>
      <c r="K633" s="44"/>
      <c r="L633" s="44"/>
      <c r="M633" s="44"/>
      <c r="N633" s="44"/>
      <c r="O633" s="44"/>
      <c r="P633" s="44"/>
      <c r="Q633" s="44"/>
      <c r="R633" s="44"/>
      <c r="S633" s="44"/>
      <c r="T633" s="44"/>
      <c r="U633" s="44"/>
      <c r="V633" s="44"/>
      <c r="W633" s="44"/>
      <c r="X633" s="44"/>
      <c r="Y633" s="44"/>
      <c r="Z633" s="44"/>
    </row>
    <row r="634" ht="15.75" customHeight="1">
      <c r="A634" s="200" t="s">
        <v>536</v>
      </c>
      <c r="B634" s="200" t="s">
        <v>395</v>
      </c>
      <c r="C634" s="201" t="str">
        <f>CONCATENATE(Vuelos!$A634,Vuelos!$B634)</f>
        <v>PereiraCartagena</v>
      </c>
      <c r="D634" s="201" t="s">
        <v>537</v>
      </c>
      <c r="E634" s="202" t="s">
        <v>440</v>
      </c>
      <c r="F634" s="202">
        <v>626.0</v>
      </c>
      <c r="G634" s="203">
        <v>84.6</v>
      </c>
      <c r="H634" s="192">
        <f>IF(Vuelos!$F634&lt;3000,Vuelos!$G634,Vuelos!$G634*2)</f>
        <v>84.6</v>
      </c>
      <c r="I634" s="44"/>
      <c r="J634" s="44"/>
      <c r="K634" s="44"/>
      <c r="L634" s="44"/>
      <c r="M634" s="44"/>
      <c r="N634" s="44"/>
      <c r="O634" s="44"/>
      <c r="P634" s="44"/>
      <c r="Q634" s="44"/>
      <c r="R634" s="44"/>
      <c r="S634" s="44"/>
      <c r="T634" s="44"/>
      <c r="U634" s="44"/>
      <c r="V634" s="44"/>
      <c r="W634" s="44"/>
      <c r="X634" s="44"/>
      <c r="Y634" s="44"/>
      <c r="Z634" s="44"/>
    </row>
    <row r="635" ht="15.75" customHeight="1">
      <c r="A635" s="200" t="s">
        <v>419</v>
      </c>
      <c r="B635" s="204" t="s">
        <v>635</v>
      </c>
      <c r="C635" s="205" t="str">
        <f>CONCATENATE(Vuelos!$A635,Vuelos!$B635)</f>
        <v>PhiladelphiaQuebec</v>
      </c>
      <c r="D635" s="201" t="s">
        <v>420</v>
      </c>
      <c r="E635" s="206" t="s">
        <v>788</v>
      </c>
      <c r="F635" s="202">
        <v>829.4</v>
      </c>
      <c r="G635" s="203">
        <v>86.8</v>
      </c>
      <c r="H635" s="192">
        <f>IF(Vuelos!$F635&lt;3000,Vuelos!$G635,Vuelos!$G635*2)</f>
        <v>86.8</v>
      </c>
      <c r="I635" s="44"/>
      <c r="J635" s="44"/>
      <c r="K635" s="44"/>
      <c r="L635" s="44"/>
      <c r="M635" s="44"/>
      <c r="N635" s="44"/>
      <c r="O635" s="44"/>
      <c r="P635" s="44"/>
      <c r="Q635" s="44"/>
      <c r="R635" s="44"/>
      <c r="S635" s="44"/>
      <c r="T635" s="44"/>
      <c r="U635" s="44"/>
      <c r="V635" s="44"/>
      <c r="W635" s="44"/>
      <c r="X635" s="44"/>
      <c r="Y635" s="44"/>
      <c r="Z635" s="44"/>
    </row>
    <row r="636" ht="15.75" customHeight="1">
      <c r="A636" s="200" t="s">
        <v>419</v>
      </c>
      <c r="B636" s="204" t="s">
        <v>437</v>
      </c>
      <c r="C636" s="205" t="str">
        <f>CONCATENATE(Vuelos!$A636,Vuelos!$B636)</f>
        <v>PhiladelphiaPuntaCana</v>
      </c>
      <c r="D636" s="201" t="s">
        <v>420</v>
      </c>
      <c r="E636" s="206" t="s">
        <v>438</v>
      </c>
      <c r="F636" s="202">
        <v>2452.3</v>
      </c>
      <c r="G636" s="203">
        <v>199.6</v>
      </c>
      <c r="H636" s="192">
        <f>IF(Vuelos!$F636&lt;3000,Vuelos!$G636,Vuelos!$G636*2)</f>
        <v>199.6</v>
      </c>
      <c r="I636" s="44"/>
      <c r="J636" s="44"/>
      <c r="K636" s="44"/>
      <c r="L636" s="44"/>
      <c r="M636" s="44"/>
      <c r="N636" s="44"/>
      <c r="O636" s="44"/>
      <c r="P636" s="44"/>
      <c r="Q636" s="44"/>
      <c r="R636" s="44"/>
      <c r="S636" s="44"/>
      <c r="T636" s="44"/>
      <c r="U636" s="44"/>
      <c r="V636" s="44"/>
      <c r="W636" s="44"/>
      <c r="X636" s="44"/>
      <c r="Y636" s="44"/>
      <c r="Z636" s="44"/>
    </row>
    <row r="637" ht="15.75" customHeight="1">
      <c r="A637" s="200" t="s">
        <v>624</v>
      </c>
      <c r="B637" s="204" t="s">
        <v>648</v>
      </c>
      <c r="C637" s="205" t="str">
        <f>CONCATENATE(Vuelos!$A637,Vuelos!$B637)</f>
        <v>PhoenixSanDiego</v>
      </c>
      <c r="D637" s="201" t="s">
        <v>641</v>
      </c>
      <c r="E637" s="206" t="s">
        <v>802</v>
      </c>
      <c r="F637" s="202">
        <v>489.6</v>
      </c>
      <c r="G637" s="203">
        <v>62.7</v>
      </c>
      <c r="H637" s="192">
        <f>IF(Vuelos!$F637&lt;3000,Vuelos!$G637,Vuelos!$G637*2)</f>
        <v>62.7</v>
      </c>
      <c r="I637" s="44"/>
      <c r="J637" s="44"/>
      <c r="K637" s="44"/>
      <c r="L637" s="44"/>
      <c r="M637" s="44"/>
      <c r="N637" s="44"/>
      <c r="O637" s="44"/>
      <c r="P637" s="44"/>
      <c r="Q637" s="44"/>
      <c r="R637" s="44"/>
      <c r="S637" s="44"/>
      <c r="T637" s="44"/>
      <c r="U637" s="44"/>
      <c r="V637" s="44"/>
      <c r="W637" s="44"/>
      <c r="X637" s="44"/>
      <c r="Y637" s="44"/>
      <c r="Z637" s="44"/>
    </row>
    <row r="638" ht="15.75" customHeight="1">
      <c r="A638" s="200" t="s">
        <v>550</v>
      </c>
      <c r="B638" s="200" t="s">
        <v>73</v>
      </c>
      <c r="C638" s="201" t="str">
        <f>CONCATENATE(Vuelos!$A638,Vuelos!$B638)</f>
        <v>PopayanBogota</v>
      </c>
      <c r="D638" s="201" t="s">
        <v>551</v>
      </c>
      <c r="E638" s="202" t="s">
        <v>357</v>
      </c>
      <c r="F638" s="202">
        <v>370.0</v>
      </c>
      <c r="G638" s="203">
        <v>36.1</v>
      </c>
      <c r="H638" s="192">
        <f>IF(Vuelos!$F638&lt;3000,Vuelos!$G638,Vuelos!$G638*2)</f>
        <v>36.1</v>
      </c>
      <c r="I638" s="44"/>
      <c r="J638" s="44"/>
      <c r="K638" s="44"/>
      <c r="L638" s="44"/>
      <c r="M638" s="44"/>
      <c r="N638" s="44"/>
      <c r="O638" s="44"/>
      <c r="P638" s="44"/>
      <c r="Q638" s="44"/>
      <c r="R638" s="44"/>
      <c r="S638" s="44"/>
      <c r="T638" s="44"/>
      <c r="U638" s="44"/>
      <c r="V638" s="44"/>
      <c r="W638" s="44"/>
      <c r="X638" s="44"/>
      <c r="Y638" s="44"/>
      <c r="Z638" s="44"/>
    </row>
    <row r="639" ht="15.75" customHeight="1">
      <c r="A639" s="188" t="s">
        <v>628</v>
      </c>
      <c r="B639" s="189" t="s">
        <v>621</v>
      </c>
      <c r="C639" s="190" t="str">
        <f>CONCATENATE(Vuelos!$A639,Vuelos!$B639)</f>
        <v>PortoSeguroRiodeJaneiro</v>
      </c>
      <c r="D639" s="191" t="s">
        <v>803</v>
      </c>
      <c r="E639" s="189" t="s">
        <v>622</v>
      </c>
      <c r="F639" s="202">
        <v>829.3</v>
      </c>
      <c r="G639" s="192">
        <v>98.6</v>
      </c>
      <c r="H639" s="192">
        <f>IF(Vuelos!$F639&lt;3000,Vuelos!$G639,Vuelos!$G639*2)</f>
        <v>98.6</v>
      </c>
      <c r="I639" s="44"/>
      <c r="J639" s="44"/>
      <c r="K639" s="44"/>
      <c r="L639" s="44"/>
      <c r="M639" s="44"/>
      <c r="N639" s="44"/>
      <c r="O639" s="44"/>
      <c r="P639" s="44"/>
      <c r="Q639" s="44"/>
      <c r="R639" s="44"/>
      <c r="S639" s="44"/>
      <c r="T639" s="44"/>
      <c r="U639" s="44"/>
      <c r="V639" s="44"/>
      <c r="W639" s="44"/>
      <c r="X639" s="44"/>
      <c r="Y639" s="44"/>
      <c r="Z639" s="44"/>
    </row>
    <row r="640" ht="15.75" customHeight="1">
      <c r="A640" s="188" t="s">
        <v>630</v>
      </c>
      <c r="B640" s="188" t="s">
        <v>503</v>
      </c>
      <c r="C640" s="191" t="str">
        <f>CONCATENATE(Vuelos!$A640,Vuelos!$B640)</f>
        <v>ProvidenciaSanAndres</v>
      </c>
      <c r="D640" s="191" t="s">
        <v>804</v>
      </c>
      <c r="E640" s="188" t="s">
        <v>504</v>
      </c>
      <c r="F640" s="188">
        <v>92.0</v>
      </c>
      <c r="G640" s="192">
        <v>31.3</v>
      </c>
      <c r="H640" s="192">
        <f>IF(Vuelos!$F640&lt;3000,Vuelos!$G640,Vuelos!$G640*2)</f>
        <v>31.3</v>
      </c>
      <c r="I640" s="44"/>
      <c r="J640" s="44"/>
      <c r="K640" s="44"/>
      <c r="L640" s="44"/>
      <c r="M640" s="44"/>
      <c r="N640" s="44"/>
      <c r="O640" s="44"/>
      <c r="P640" s="44"/>
      <c r="Q640" s="44"/>
      <c r="R640" s="44"/>
      <c r="S640" s="44"/>
      <c r="T640" s="44"/>
      <c r="U640" s="44"/>
      <c r="V640" s="44"/>
      <c r="W640" s="44"/>
      <c r="X640" s="44"/>
      <c r="Y640" s="44"/>
      <c r="Z640" s="44"/>
    </row>
    <row r="641" ht="15.75" customHeight="1">
      <c r="A641" s="200" t="s">
        <v>568</v>
      </c>
      <c r="B641" s="200" t="s">
        <v>73</v>
      </c>
      <c r="C641" s="201" t="str">
        <f>CONCATENATE(Vuelos!$A641,Vuelos!$B641)</f>
        <v>PuertoAsisBogota</v>
      </c>
      <c r="D641" s="201" t="s">
        <v>569</v>
      </c>
      <c r="E641" s="202" t="s">
        <v>357</v>
      </c>
      <c r="F641" s="202">
        <v>534.0</v>
      </c>
      <c r="G641" s="203">
        <v>51.0</v>
      </c>
      <c r="H641" s="192">
        <f>IF(Vuelos!$F641&lt;3000,Vuelos!$G641,Vuelos!$G641*2)</f>
        <v>51</v>
      </c>
      <c r="I641" s="44"/>
      <c r="J641" s="44"/>
      <c r="K641" s="44"/>
      <c r="L641" s="44"/>
      <c r="M641" s="44"/>
      <c r="N641" s="44"/>
      <c r="O641" s="44"/>
      <c r="P641" s="44"/>
      <c r="Q641" s="44"/>
      <c r="R641" s="44"/>
      <c r="S641" s="44"/>
      <c r="T641" s="44"/>
      <c r="U641" s="44"/>
      <c r="V641" s="44"/>
      <c r="W641" s="44"/>
      <c r="X641" s="44"/>
      <c r="Y641" s="44"/>
      <c r="Z641" s="44"/>
    </row>
    <row r="642" ht="15.75" customHeight="1">
      <c r="A642" s="200" t="s">
        <v>579</v>
      </c>
      <c r="B642" s="200" t="s">
        <v>73</v>
      </c>
      <c r="C642" s="201" t="str">
        <f>CONCATENATE(Vuelos!$A642,Vuelos!$B642)</f>
        <v>PuertoCarreñoBogota</v>
      </c>
      <c r="D642" s="201" t="s">
        <v>580</v>
      </c>
      <c r="E642" s="202" t="s">
        <v>357</v>
      </c>
      <c r="F642" s="202">
        <v>753.0</v>
      </c>
      <c r="G642" s="203">
        <v>125.7</v>
      </c>
      <c r="H642" s="192">
        <f>IF(Vuelos!$F642&lt;3000,Vuelos!$G642,Vuelos!$G642*2)</f>
        <v>125.7</v>
      </c>
      <c r="I642" s="44"/>
      <c r="J642" s="44"/>
      <c r="K642" s="44"/>
      <c r="L642" s="44"/>
      <c r="M642" s="44"/>
      <c r="N642" s="44"/>
      <c r="O642" s="44"/>
      <c r="P642" s="44"/>
      <c r="Q642" s="44"/>
      <c r="R642" s="44"/>
      <c r="S642" s="44"/>
      <c r="T642" s="44"/>
      <c r="U642" s="44"/>
      <c r="V642" s="44"/>
      <c r="W642" s="44"/>
      <c r="X642" s="44"/>
      <c r="Y642" s="44"/>
      <c r="Z642" s="44"/>
    </row>
    <row r="643" ht="15.75" customHeight="1">
      <c r="A643" s="200" t="s">
        <v>633</v>
      </c>
      <c r="B643" s="204" t="s">
        <v>381</v>
      </c>
      <c r="C643" s="205" t="str">
        <f>CONCATENATE(Vuelos!$A643,Vuelos!$B643)</f>
        <v>PuntaArenasSantiagodeChile</v>
      </c>
      <c r="D643" s="201" t="s">
        <v>805</v>
      </c>
      <c r="E643" s="206" t="s">
        <v>383</v>
      </c>
      <c r="F643" s="202">
        <v>2178.6</v>
      </c>
      <c r="G643" s="203">
        <v>174.8</v>
      </c>
      <c r="H643" s="192">
        <f>IF(Vuelos!$F643&lt;3000,Vuelos!$G643,Vuelos!$G643*2)</f>
        <v>174.8</v>
      </c>
      <c r="I643" s="44"/>
      <c r="J643" s="44"/>
      <c r="K643" s="44"/>
      <c r="L643" s="44"/>
      <c r="M643" s="44"/>
      <c r="N643" s="44"/>
      <c r="O643" s="44"/>
      <c r="P643" s="44"/>
      <c r="Q643" s="44"/>
      <c r="R643" s="44"/>
      <c r="S643" s="44"/>
      <c r="T643" s="44"/>
      <c r="U643" s="44"/>
      <c r="V643" s="44"/>
      <c r="W643" s="44"/>
      <c r="X643" s="44"/>
      <c r="Y643" s="44"/>
      <c r="Z643" s="44"/>
    </row>
    <row r="644" ht="15.75" customHeight="1">
      <c r="A644" s="188" t="s">
        <v>437</v>
      </c>
      <c r="B644" s="189" t="s">
        <v>598</v>
      </c>
      <c r="C644" s="190" t="str">
        <f>CONCATENATE(Vuelos!$A644,Vuelos!$B644)</f>
        <v>PuntaCanaSanJuan,PuertoRico</v>
      </c>
      <c r="D644" s="191" t="s">
        <v>438</v>
      </c>
      <c r="E644" s="189" t="s">
        <v>599</v>
      </c>
      <c r="F644" s="188">
        <v>249.8</v>
      </c>
      <c r="G644" s="192">
        <v>67.4</v>
      </c>
      <c r="H644" s="192">
        <f>IF(Vuelos!$F644&lt;3000,Vuelos!$G644,Vuelos!$G644*2)</f>
        <v>67.4</v>
      </c>
      <c r="I644" s="44"/>
      <c r="J644" s="44"/>
      <c r="K644" s="44"/>
      <c r="L644" s="44"/>
      <c r="M644" s="44"/>
      <c r="N644" s="44"/>
      <c r="O644" s="44"/>
      <c r="P644" s="44"/>
      <c r="Q644" s="44"/>
      <c r="R644" s="44"/>
      <c r="S644" s="44"/>
      <c r="T644" s="44"/>
      <c r="U644" s="44"/>
      <c r="V644" s="44"/>
      <c r="W644" s="44"/>
      <c r="X644" s="44"/>
      <c r="Y644" s="44"/>
      <c r="Z644" s="44"/>
    </row>
    <row r="645" ht="15.75" customHeight="1">
      <c r="A645" s="188" t="s">
        <v>635</v>
      </c>
      <c r="B645" s="189" t="s">
        <v>433</v>
      </c>
      <c r="C645" s="190" t="str">
        <f>CONCATENATE(Vuelos!$A645,Vuelos!$B645)</f>
        <v>QuebecMontreal</v>
      </c>
      <c r="D645" s="191" t="s">
        <v>788</v>
      </c>
      <c r="E645" s="189" t="s">
        <v>434</v>
      </c>
      <c r="F645" s="188">
        <v>233.3</v>
      </c>
      <c r="G645" s="192">
        <v>41.0</v>
      </c>
      <c r="H645" s="192">
        <f>IF(Vuelos!$F645&lt;3000,Vuelos!$G645,Vuelos!$G645*2)</f>
        <v>41</v>
      </c>
      <c r="I645" s="44"/>
      <c r="J645" s="44"/>
      <c r="K645" s="44"/>
      <c r="L645" s="44"/>
      <c r="M645" s="44"/>
      <c r="N645" s="44"/>
      <c r="O645" s="44"/>
      <c r="P645" s="44"/>
      <c r="Q645" s="44"/>
      <c r="R645" s="44"/>
      <c r="S645" s="44"/>
      <c r="T645" s="44"/>
      <c r="U645" s="44"/>
      <c r="V645" s="44"/>
      <c r="W645" s="44"/>
      <c r="X645" s="44"/>
      <c r="Y645" s="44"/>
      <c r="Z645" s="44"/>
    </row>
    <row r="646" ht="15.75" customHeight="1">
      <c r="A646" s="200" t="s">
        <v>466</v>
      </c>
      <c r="B646" s="200" t="s">
        <v>303</v>
      </c>
      <c r="C646" s="201" t="str">
        <f>CONCATENATE(Vuelos!$A646,Vuelos!$B646)</f>
        <v>QuibdoBahiaSolano</v>
      </c>
      <c r="D646" s="201" t="s">
        <v>468</v>
      </c>
      <c r="E646" s="202" t="s">
        <v>467</v>
      </c>
      <c r="F646" s="188">
        <v>100.0</v>
      </c>
      <c r="G646" s="203">
        <v>26.3</v>
      </c>
      <c r="H646" s="192">
        <f>IF(Vuelos!$F646&lt;3000,Vuelos!$G646,Vuelos!$G646*2)</f>
        <v>26.3</v>
      </c>
      <c r="I646" s="44"/>
      <c r="J646" s="44"/>
      <c r="K646" s="44"/>
      <c r="L646" s="44"/>
      <c r="M646" s="44"/>
      <c r="N646" s="44"/>
      <c r="O646" s="44"/>
      <c r="P646" s="44"/>
      <c r="Q646" s="44"/>
      <c r="R646" s="44"/>
      <c r="S646" s="44"/>
      <c r="T646" s="44"/>
      <c r="U646" s="44"/>
      <c r="V646" s="44"/>
      <c r="W646" s="44"/>
      <c r="X646" s="44"/>
      <c r="Y646" s="44"/>
      <c r="Z646" s="44"/>
    </row>
    <row r="647" ht="15.75" customHeight="1">
      <c r="A647" s="188" t="s">
        <v>466</v>
      </c>
      <c r="B647" s="188" t="s">
        <v>81</v>
      </c>
      <c r="C647" s="191" t="str">
        <f>CONCATENATE(Vuelos!$A647,Vuelos!$B647)</f>
        <v>QuibdoMedellin</v>
      </c>
      <c r="D647" s="191" t="s">
        <v>468</v>
      </c>
      <c r="E647" s="188" t="s">
        <v>470</v>
      </c>
      <c r="F647" s="188">
        <v>129.0</v>
      </c>
      <c r="G647" s="192">
        <v>19.7</v>
      </c>
      <c r="H647" s="192">
        <f>IF(Vuelos!$F647&lt;3000,Vuelos!$G647,Vuelos!$G647*2)</f>
        <v>19.7</v>
      </c>
      <c r="I647" s="44"/>
      <c r="J647" s="44"/>
      <c r="K647" s="44"/>
      <c r="L647" s="44"/>
      <c r="M647" s="44"/>
      <c r="N647" s="44"/>
      <c r="O647" s="44"/>
      <c r="P647" s="44"/>
      <c r="Q647" s="44"/>
      <c r="R647" s="44"/>
      <c r="S647" s="44"/>
      <c r="T647" s="44"/>
      <c r="U647" s="44"/>
      <c r="V647" s="44"/>
      <c r="W647" s="44"/>
      <c r="X647" s="44"/>
      <c r="Y647" s="44"/>
      <c r="Z647" s="44"/>
    </row>
    <row r="648" ht="15.75" customHeight="1">
      <c r="A648" s="188" t="s">
        <v>466</v>
      </c>
      <c r="B648" s="188" t="s">
        <v>73</v>
      </c>
      <c r="C648" s="191" t="str">
        <f>CONCATENATE(Vuelos!$A648,Vuelos!$B648)</f>
        <v>QuibdoBogota</v>
      </c>
      <c r="D648" s="191" t="s">
        <v>468</v>
      </c>
      <c r="E648" s="188" t="s">
        <v>357</v>
      </c>
      <c r="F648" s="188">
        <v>296.0</v>
      </c>
      <c r="G648" s="192">
        <v>33.3</v>
      </c>
      <c r="H648" s="192">
        <f>IF(Vuelos!$F648&lt;3000,Vuelos!$G648,Vuelos!$G648*2)</f>
        <v>33.3</v>
      </c>
      <c r="I648" s="44"/>
      <c r="J648" s="44"/>
      <c r="K648" s="44"/>
      <c r="L648" s="44"/>
      <c r="M648" s="44"/>
      <c r="N648" s="44"/>
      <c r="O648" s="44"/>
      <c r="P648" s="44"/>
      <c r="Q648" s="44"/>
      <c r="R648" s="44"/>
      <c r="S648" s="44"/>
      <c r="T648" s="44"/>
      <c r="U648" s="44"/>
      <c r="V648" s="44"/>
      <c r="W648" s="44"/>
      <c r="X648" s="44"/>
      <c r="Y648" s="44"/>
      <c r="Z648" s="44"/>
    </row>
    <row r="649" ht="15.75" customHeight="1">
      <c r="A649" s="188" t="s">
        <v>364</v>
      </c>
      <c r="B649" s="188" t="s">
        <v>73</v>
      </c>
      <c r="C649" s="191" t="str">
        <f>CONCATENATE(Vuelos!$A649,Vuelos!$B649)</f>
        <v>QuitoBogota</v>
      </c>
      <c r="D649" s="191" t="s">
        <v>365</v>
      </c>
      <c r="E649" s="188" t="s">
        <v>357</v>
      </c>
      <c r="F649" s="188">
        <v>721.0</v>
      </c>
      <c r="G649" s="192">
        <v>88.1</v>
      </c>
      <c r="H649" s="192">
        <f>IF(Vuelos!$F649&lt;3000,Vuelos!$G649,Vuelos!$G649*2)</f>
        <v>88.1</v>
      </c>
      <c r="I649" s="44"/>
      <c r="J649" s="44"/>
      <c r="K649" s="44"/>
      <c r="L649" s="44"/>
      <c r="M649" s="44"/>
      <c r="N649" s="44"/>
      <c r="O649" s="44"/>
      <c r="P649" s="44"/>
      <c r="Q649" s="44"/>
      <c r="R649" s="44"/>
      <c r="S649" s="44"/>
      <c r="T649" s="44"/>
      <c r="U649" s="44"/>
      <c r="V649" s="44"/>
      <c r="W649" s="44"/>
      <c r="X649" s="44"/>
      <c r="Y649" s="44"/>
      <c r="Z649" s="44"/>
    </row>
    <row r="650" ht="15.75" customHeight="1">
      <c r="A650" s="200" t="s">
        <v>621</v>
      </c>
      <c r="B650" s="204" t="s">
        <v>366</v>
      </c>
      <c r="C650" s="205" t="str">
        <f>CONCATENATE(Vuelos!$A650,Vuelos!$B650)</f>
        <v>RiodeJaneiroSaoPaulo</v>
      </c>
      <c r="D650" s="201" t="s">
        <v>806</v>
      </c>
      <c r="E650" s="206" t="s">
        <v>367</v>
      </c>
      <c r="F650" s="202">
        <v>343.4</v>
      </c>
      <c r="G650" s="203">
        <v>59.2</v>
      </c>
      <c r="H650" s="192">
        <f>IF(Vuelos!$F650&lt;3000,Vuelos!$G650,Vuelos!$G650*2)</f>
        <v>59.2</v>
      </c>
      <c r="I650" s="44"/>
      <c r="J650" s="44"/>
      <c r="K650" s="44"/>
      <c r="L650" s="44"/>
      <c r="M650" s="44"/>
      <c r="N650" s="44"/>
      <c r="O650" s="44"/>
      <c r="P650" s="44"/>
      <c r="Q650" s="44"/>
      <c r="R650" s="44"/>
      <c r="S650" s="44"/>
      <c r="T650" s="44"/>
      <c r="U650" s="44"/>
      <c r="V650" s="44"/>
      <c r="W650" s="44"/>
      <c r="X650" s="44"/>
      <c r="Y650" s="44"/>
      <c r="Z650" s="44"/>
    </row>
    <row r="651" ht="15.75" customHeight="1">
      <c r="A651" s="200" t="s">
        <v>621</v>
      </c>
      <c r="B651" s="204" t="s">
        <v>366</v>
      </c>
      <c r="C651" s="205" t="str">
        <f>CONCATENATE(Vuelos!$A651,Vuelos!$B651)</f>
        <v>RiodeJaneiroSaoPaulo</v>
      </c>
      <c r="D651" s="201" t="s">
        <v>622</v>
      </c>
      <c r="E651" s="206" t="s">
        <v>702</v>
      </c>
      <c r="F651" s="202">
        <v>399.8</v>
      </c>
      <c r="G651" s="203">
        <v>65.3</v>
      </c>
      <c r="H651" s="192">
        <f>IF(Vuelos!$F651&lt;3000,Vuelos!$G651,Vuelos!$G651*2)</f>
        <v>65.3</v>
      </c>
      <c r="I651" s="44"/>
      <c r="J651" s="44"/>
      <c r="K651" s="44"/>
      <c r="L651" s="44"/>
      <c r="M651" s="44"/>
      <c r="N651" s="44"/>
      <c r="O651" s="44"/>
      <c r="P651" s="44"/>
      <c r="Q651" s="44"/>
      <c r="R651" s="44"/>
      <c r="S651" s="44"/>
      <c r="T651" s="44"/>
      <c r="U651" s="44"/>
      <c r="V651" s="44"/>
      <c r="W651" s="44"/>
      <c r="X651" s="44"/>
      <c r="Y651" s="44"/>
      <c r="Z651" s="44"/>
    </row>
    <row r="652" ht="15.75" customHeight="1">
      <c r="A652" s="200" t="s">
        <v>621</v>
      </c>
      <c r="B652" s="200" t="s">
        <v>358</v>
      </c>
      <c r="C652" s="201" t="str">
        <f>CONCATENATE(Vuelos!$A652,Vuelos!$B652)</f>
        <v>RiodeJaneiroBrasilia</v>
      </c>
      <c r="D652" s="201" t="s">
        <v>622</v>
      </c>
      <c r="E652" s="202" t="s">
        <v>643</v>
      </c>
      <c r="F652" s="202">
        <v>912.0</v>
      </c>
      <c r="G652" s="203">
        <v>95.2</v>
      </c>
      <c r="H652" s="192">
        <f>IF(Vuelos!$F652&lt;3000,Vuelos!$G652,Vuelos!$G652*2)</f>
        <v>95.2</v>
      </c>
      <c r="I652" s="44"/>
      <c r="J652" s="44"/>
      <c r="K652" s="44"/>
      <c r="L652" s="44"/>
      <c r="M652" s="44"/>
      <c r="N652" s="44"/>
      <c r="O652" s="44"/>
      <c r="P652" s="44"/>
      <c r="Q652" s="44"/>
      <c r="R652" s="44"/>
      <c r="S652" s="44"/>
      <c r="T652" s="44"/>
      <c r="U652" s="44"/>
      <c r="V652" s="44"/>
      <c r="W652" s="44"/>
      <c r="X652" s="44"/>
      <c r="Y652" s="44"/>
      <c r="Z652" s="44"/>
    </row>
    <row r="653" ht="15.75" customHeight="1">
      <c r="A653" s="200" t="s">
        <v>621</v>
      </c>
      <c r="B653" s="204" t="s">
        <v>509</v>
      </c>
      <c r="C653" s="205" t="str">
        <f>CONCATENATE(Vuelos!$A653,Vuelos!$B653)</f>
        <v>RiodeJaneiroIguazu</v>
      </c>
      <c r="D653" s="201" t="s">
        <v>622</v>
      </c>
      <c r="E653" s="206" t="s">
        <v>807</v>
      </c>
      <c r="F653" s="202">
        <v>1182.8</v>
      </c>
      <c r="G653" s="203">
        <v>110.7</v>
      </c>
      <c r="H653" s="192">
        <f>IF(Vuelos!$F653&lt;3000,Vuelos!$G653,Vuelos!$G653*2)</f>
        <v>110.7</v>
      </c>
      <c r="I653" s="44"/>
      <c r="J653" s="44"/>
      <c r="K653" s="44"/>
      <c r="L653" s="44"/>
      <c r="M653" s="44"/>
      <c r="N653" s="44"/>
      <c r="O653" s="44"/>
      <c r="P653" s="44"/>
      <c r="Q653" s="44"/>
      <c r="R653" s="44"/>
      <c r="S653" s="44"/>
      <c r="T653" s="44"/>
      <c r="U653" s="44"/>
      <c r="V653" s="44"/>
      <c r="W653" s="44"/>
      <c r="X653" s="44"/>
      <c r="Y653" s="44"/>
      <c r="Z653" s="44"/>
    </row>
    <row r="654" ht="15.75" customHeight="1">
      <c r="A654" s="200" t="s">
        <v>621</v>
      </c>
      <c r="B654" s="200" t="s">
        <v>645</v>
      </c>
      <c r="C654" s="201" t="str">
        <f>CONCATENATE(Vuelos!$A654,Vuelos!$B654)</f>
        <v>RiodeJaneiroSalvador,Brasil</v>
      </c>
      <c r="D654" s="201" t="s">
        <v>622</v>
      </c>
      <c r="E654" s="202" t="s">
        <v>646</v>
      </c>
      <c r="F654" s="202">
        <v>1221.0</v>
      </c>
      <c r="G654" s="203">
        <v>113.4</v>
      </c>
      <c r="H654" s="192">
        <f>IF(Vuelos!$F654&lt;3000,Vuelos!$G654,Vuelos!$G654*2)</f>
        <v>113.4</v>
      </c>
      <c r="I654" s="44"/>
      <c r="J654" s="44"/>
      <c r="K654" s="44"/>
      <c r="L654" s="44"/>
      <c r="M654" s="44"/>
      <c r="N654" s="44"/>
      <c r="O654" s="44"/>
      <c r="P654" s="44"/>
      <c r="Q654" s="44"/>
      <c r="R654" s="44"/>
      <c r="S654" s="44"/>
      <c r="T654" s="44"/>
      <c r="U654" s="44"/>
      <c r="V654" s="44"/>
      <c r="W654" s="44"/>
      <c r="X654" s="44"/>
      <c r="Y654" s="44"/>
      <c r="Z654" s="44"/>
    </row>
    <row r="655" ht="15.75" customHeight="1">
      <c r="A655" s="188" t="s">
        <v>621</v>
      </c>
      <c r="B655" s="189" t="s">
        <v>557</v>
      </c>
      <c r="C655" s="190" t="str">
        <f>CONCATENATE(Vuelos!$A655,Vuelos!$B655)</f>
        <v>RiodeJaneiroManaus</v>
      </c>
      <c r="D655" s="191" t="s">
        <v>622</v>
      </c>
      <c r="E655" s="189" t="s">
        <v>808</v>
      </c>
      <c r="F655" s="188">
        <v>2841.0</v>
      </c>
      <c r="G655" s="192">
        <v>207.8</v>
      </c>
      <c r="H655" s="192">
        <f>IF(Vuelos!$F655&lt;3000,Vuelos!$G655,Vuelos!$G655*2)</f>
        <v>207.8</v>
      </c>
      <c r="I655" s="44"/>
      <c r="J655" s="44"/>
      <c r="K655" s="44"/>
      <c r="L655" s="44"/>
      <c r="M655" s="44"/>
      <c r="N655" s="44"/>
      <c r="O655" s="44"/>
      <c r="P655" s="44"/>
      <c r="Q655" s="44"/>
      <c r="R655" s="44"/>
      <c r="S655" s="44"/>
      <c r="T655" s="44"/>
      <c r="U655" s="44"/>
      <c r="V655" s="44"/>
      <c r="W655" s="44"/>
      <c r="X655" s="44"/>
      <c r="Y655" s="44"/>
      <c r="Z655" s="44"/>
    </row>
    <row r="656" ht="15.75" customHeight="1">
      <c r="A656" s="188" t="s">
        <v>621</v>
      </c>
      <c r="B656" s="189" t="s">
        <v>381</v>
      </c>
      <c r="C656" s="190" t="str">
        <f>CONCATENATE(Vuelos!$A656,Vuelos!$B656)</f>
        <v>RiodeJaneiroSantiagodeChile</v>
      </c>
      <c r="D656" s="191" t="s">
        <v>622</v>
      </c>
      <c r="E656" s="189" t="s">
        <v>383</v>
      </c>
      <c r="F656" s="188">
        <v>2937.8</v>
      </c>
      <c r="G656" s="192">
        <v>219.6</v>
      </c>
      <c r="H656" s="192">
        <f>IF(Vuelos!$F656&lt;3000,Vuelos!$G656,Vuelos!$G656*2)</f>
        <v>219.6</v>
      </c>
      <c r="I656" s="44"/>
      <c r="J656" s="44"/>
      <c r="K656" s="44"/>
      <c r="L656" s="44"/>
      <c r="M656" s="44"/>
      <c r="N656" s="44"/>
      <c r="O656" s="44"/>
      <c r="P656" s="44"/>
      <c r="Q656" s="44"/>
      <c r="R656" s="44"/>
      <c r="S656" s="44"/>
      <c r="T656" s="44"/>
      <c r="U656" s="44"/>
      <c r="V656" s="44"/>
      <c r="W656" s="44"/>
      <c r="X656" s="44"/>
      <c r="Y656" s="44"/>
      <c r="Z656" s="44"/>
    </row>
    <row r="657" ht="15.75" customHeight="1">
      <c r="A657" s="200" t="s">
        <v>621</v>
      </c>
      <c r="B657" s="200" t="s">
        <v>73</v>
      </c>
      <c r="C657" s="201" t="str">
        <f>CONCATENATE(Vuelos!$A657,Vuelos!$B657)</f>
        <v>RiodeJaneiroBogota</v>
      </c>
      <c r="D657" s="201" t="s">
        <v>622</v>
      </c>
      <c r="E657" s="202" t="s">
        <v>357</v>
      </c>
      <c r="F657" s="202">
        <v>4538.0</v>
      </c>
      <c r="G657" s="203">
        <v>355.7</v>
      </c>
      <c r="H657" s="192">
        <f>IF(Vuelos!$F657&lt;3000,Vuelos!$G657,Vuelos!$G657*2)</f>
        <v>711.4</v>
      </c>
      <c r="I657" s="44"/>
      <c r="J657" s="44"/>
      <c r="K657" s="44"/>
      <c r="L657" s="44"/>
      <c r="M657" s="44"/>
      <c r="N657" s="44"/>
      <c r="O657" s="44"/>
      <c r="P657" s="44"/>
      <c r="Q657" s="44"/>
      <c r="R657" s="44"/>
      <c r="S657" s="44"/>
      <c r="T657" s="44"/>
      <c r="U657" s="44"/>
      <c r="V657" s="44"/>
      <c r="W657" s="44"/>
      <c r="X657" s="44"/>
      <c r="Y657" s="44"/>
      <c r="Z657" s="44"/>
    </row>
    <row r="658" ht="15.75" customHeight="1">
      <c r="A658" s="200" t="s">
        <v>621</v>
      </c>
      <c r="B658" s="204" t="s">
        <v>354</v>
      </c>
      <c r="C658" s="205" t="str">
        <f>CONCATENATE(Vuelos!$A658,Vuelos!$B658)</f>
        <v>RiodeJaneiroPanama</v>
      </c>
      <c r="D658" s="201" t="s">
        <v>622</v>
      </c>
      <c r="E658" s="206" t="s">
        <v>355</v>
      </c>
      <c r="F658" s="202">
        <v>5286.8</v>
      </c>
      <c r="G658" s="203">
        <v>350.6</v>
      </c>
      <c r="H658" s="192">
        <f>IF(Vuelos!$F658&lt;3000,Vuelos!$G658,Vuelos!$G658*2)</f>
        <v>701.2</v>
      </c>
      <c r="I658" s="44"/>
      <c r="J658" s="44"/>
      <c r="K658" s="44"/>
      <c r="L658" s="44"/>
      <c r="M658" s="44"/>
      <c r="N658" s="44"/>
      <c r="O658" s="44"/>
      <c r="P658" s="44"/>
      <c r="Q658" s="44"/>
      <c r="R658" s="44"/>
      <c r="S658" s="44"/>
      <c r="T658" s="44"/>
      <c r="U658" s="44"/>
      <c r="V658" s="44"/>
      <c r="W658" s="44"/>
      <c r="X658" s="44"/>
      <c r="Y658" s="44"/>
      <c r="Z658" s="44"/>
    </row>
    <row r="659" ht="15.75" customHeight="1">
      <c r="A659" s="200" t="s">
        <v>583</v>
      </c>
      <c r="B659" s="200" t="s">
        <v>73</v>
      </c>
      <c r="C659" s="201" t="str">
        <f>CONCATENATE(Vuelos!$A659,Vuelos!$B659)</f>
        <v>RiohachaBogota</v>
      </c>
      <c r="D659" s="201" t="s">
        <v>584</v>
      </c>
      <c r="E659" s="202" t="s">
        <v>357</v>
      </c>
      <c r="F659" s="202">
        <v>769.0</v>
      </c>
      <c r="G659" s="203">
        <v>96.0</v>
      </c>
      <c r="H659" s="192">
        <f>IF(Vuelos!$F659&lt;3000,Vuelos!$G659,Vuelos!$G659*2)</f>
        <v>96</v>
      </c>
      <c r="I659" s="44"/>
      <c r="J659" s="44"/>
      <c r="K659" s="44"/>
      <c r="L659" s="44"/>
      <c r="M659" s="44"/>
      <c r="N659" s="44"/>
      <c r="O659" s="44"/>
      <c r="P659" s="44"/>
      <c r="Q659" s="44"/>
      <c r="R659" s="44"/>
      <c r="S659" s="44"/>
      <c r="T659" s="44"/>
      <c r="U659" s="44"/>
      <c r="V659" s="44"/>
      <c r="W659" s="44"/>
      <c r="X659" s="44"/>
      <c r="Y659" s="44"/>
      <c r="Z659" s="44"/>
    </row>
    <row r="660" ht="15.75" customHeight="1">
      <c r="A660" s="200" t="s">
        <v>326</v>
      </c>
      <c r="B660" s="204" t="s">
        <v>477</v>
      </c>
      <c r="C660" s="205" t="str">
        <f>CONCATENATE(Vuelos!$A660,Vuelos!$B660)</f>
        <v>RomaGenoa</v>
      </c>
      <c r="D660" s="201" t="s">
        <v>327</v>
      </c>
      <c r="E660" s="206" t="s">
        <v>800</v>
      </c>
      <c r="F660" s="202">
        <v>401.4</v>
      </c>
      <c r="G660" s="203">
        <v>78.9</v>
      </c>
      <c r="H660" s="192">
        <f>IF(Vuelos!$F660&lt;3000,Vuelos!$G660,Vuelos!$G660*2)</f>
        <v>78.9</v>
      </c>
      <c r="I660" s="44"/>
      <c r="J660" s="44"/>
      <c r="K660" s="44"/>
      <c r="L660" s="44"/>
      <c r="M660" s="44"/>
      <c r="N660" s="44"/>
      <c r="O660" s="44"/>
      <c r="P660" s="44"/>
      <c r="Q660" s="44"/>
      <c r="R660" s="44"/>
      <c r="S660" s="44"/>
      <c r="T660" s="44"/>
      <c r="U660" s="44"/>
      <c r="V660" s="44"/>
      <c r="W660" s="44"/>
      <c r="X660" s="44"/>
      <c r="Y660" s="44"/>
      <c r="Z660" s="44"/>
    </row>
    <row r="661" ht="15.75" customHeight="1">
      <c r="A661" s="200" t="s">
        <v>326</v>
      </c>
      <c r="B661" s="204" t="s">
        <v>516</v>
      </c>
      <c r="C661" s="205" t="str">
        <f>CONCATENATE(Vuelos!$A661,Vuelos!$B661)</f>
        <v>RomaVenecia</v>
      </c>
      <c r="D661" s="201" t="s">
        <v>327</v>
      </c>
      <c r="E661" s="206" t="s">
        <v>517</v>
      </c>
      <c r="F661" s="202">
        <v>411.3</v>
      </c>
      <c r="G661" s="203">
        <v>67.6</v>
      </c>
      <c r="H661" s="192">
        <f>IF(Vuelos!$F661&lt;3000,Vuelos!$G661,Vuelos!$G661*2)</f>
        <v>67.6</v>
      </c>
      <c r="I661" s="44"/>
      <c r="J661" s="44"/>
      <c r="K661" s="44"/>
      <c r="L661" s="44"/>
      <c r="M661" s="44"/>
      <c r="N661" s="44"/>
      <c r="O661" s="44"/>
      <c r="P661" s="44"/>
      <c r="Q661" s="44"/>
      <c r="R661" s="44"/>
      <c r="S661" s="44"/>
      <c r="T661" s="44"/>
      <c r="U661" s="44"/>
      <c r="V661" s="44"/>
      <c r="W661" s="44"/>
      <c r="X661" s="44"/>
      <c r="Y661" s="44"/>
      <c r="Z661" s="44"/>
    </row>
    <row r="662" ht="15.75" customHeight="1">
      <c r="A662" s="188" t="s">
        <v>326</v>
      </c>
      <c r="B662" s="189" t="s">
        <v>555</v>
      </c>
      <c r="C662" s="190" t="str">
        <f>CONCATENATE(Vuelos!$A662,Vuelos!$B662)</f>
        <v>RomaMalta</v>
      </c>
      <c r="D662" s="191" t="s">
        <v>327</v>
      </c>
      <c r="E662" s="189" t="s">
        <v>774</v>
      </c>
      <c r="F662" s="188">
        <v>687.8</v>
      </c>
      <c r="G662" s="192">
        <v>83.9</v>
      </c>
      <c r="H662" s="192">
        <f>IF(Vuelos!$F662&lt;3000,Vuelos!$G662,Vuelos!$G662*2)</f>
        <v>83.9</v>
      </c>
      <c r="I662" s="44"/>
      <c r="J662" s="44"/>
      <c r="K662" s="44"/>
      <c r="L662" s="44"/>
      <c r="M662" s="44"/>
      <c r="N662" s="44"/>
      <c r="O662" s="44"/>
      <c r="P662" s="44"/>
      <c r="Q662" s="44"/>
      <c r="R662" s="44"/>
      <c r="S662" s="44"/>
      <c r="T662" s="44"/>
      <c r="U662" s="44"/>
      <c r="V662" s="44"/>
      <c r="W662" s="44"/>
      <c r="X662" s="44"/>
      <c r="Y662" s="44"/>
      <c r="Z662" s="44"/>
    </row>
    <row r="663" ht="15.75" customHeight="1">
      <c r="A663" s="200" t="s">
        <v>326</v>
      </c>
      <c r="B663" s="204" t="s">
        <v>581</v>
      </c>
      <c r="C663" s="205" t="str">
        <f>CONCATENATE(Vuelos!$A663,Vuelos!$B663)</f>
        <v>RomaMikonos</v>
      </c>
      <c r="D663" s="201" t="s">
        <v>327</v>
      </c>
      <c r="E663" s="206" t="s">
        <v>784</v>
      </c>
      <c r="F663" s="202">
        <v>1223.1</v>
      </c>
      <c r="G663" s="203">
        <v>122.1</v>
      </c>
      <c r="H663" s="192">
        <f>IF(Vuelos!$F663&lt;3000,Vuelos!$G663,Vuelos!$G663*2)</f>
        <v>122.1</v>
      </c>
      <c r="I663" s="44"/>
      <c r="J663" s="44"/>
      <c r="K663" s="44"/>
      <c r="L663" s="44"/>
      <c r="M663" s="44"/>
      <c r="N663" s="44"/>
      <c r="O663" s="44"/>
      <c r="P663" s="44"/>
      <c r="Q663" s="44"/>
      <c r="R663" s="44"/>
      <c r="S663" s="44"/>
      <c r="T663" s="44"/>
      <c r="U663" s="44"/>
      <c r="V663" s="44"/>
      <c r="W663" s="44"/>
      <c r="X663" s="44"/>
      <c r="Y663" s="44"/>
      <c r="Z663" s="44"/>
    </row>
    <row r="664" ht="15.75" customHeight="1">
      <c r="A664" s="200" t="s">
        <v>326</v>
      </c>
      <c r="B664" s="204" t="s">
        <v>378</v>
      </c>
      <c r="C664" s="205" t="str">
        <f>CONCATENATE(Vuelos!$A664,Vuelos!$B664)</f>
        <v>RomaChicago</v>
      </c>
      <c r="D664" s="201" t="s">
        <v>327</v>
      </c>
      <c r="E664" s="206" t="s">
        <v>379</v>
      </c>
      <c r="F664" s="202">
        <v>7762.1</v>
      </c>
      <c r="G664" s="203">
        <v>439.4</v>
      </c>
      <c r="H664" s="192">
        <f>IF(Vuelos!$F664&lt;3000,Vuelos!$G664,Vuelos!$G664*2)</f>
        <v>878.8</v>
      </c>
      <c r="I664" s="44"/>
      <c r="J664" s="44"/>
      <c r="K664" s="44"/>
      <c r="L664" s="44"/>
      <c r="M664" s="44"/>
      <c r="N664" s="44"/>
      <c r="O664" s="44"/>
      <c r="P664" s="44"/>
      <c r="Q664" s="44"/>
      <c r="R664" s="44"/>
      <c r="S664" s="44"/>
      <c r="T664" s="44"/>
      <c r="U664" s="44"/>
      <c r="V664" s="44"/>
      <c r="W664" s="44"/>
      <c r="X664" s="44"/>
      <c r="Y664" s="44"/>
      <c r="Z664" s="44"/>
    </row>
    <row r="665" ht="15.75" customHeight="1">
      <c r="A665" s="200" t="s">
        <v>326</v>
      </c>
      <c r="B665" s="204" t="s">
        <v>490</v>
      </c>
      <c r="C665" s="205" t="str">
        <f>CONCATENATE(Vuelos!$A665,Vuelos!$B665)</f>
        <v>RomaMiami</v>
      </c>
      <c r="D665" s="201" t="s">
        <v>327</v>
      </c>
      <c r="E665" s="206" t="s">
        <v>492</v>
      </c>
      <c r="F665" s="202">
        <v>8345.8</v>
      </c>
      <c r="G665" s="203">
        <v>417.1</v>
      </c>
      <c r="H665" s="192">
        <f>IF(Vuelos!$F665&lt;3000,Vuelos!$G665,Vuelos!$G665*2)</f>
        <v>834.2</v>
      </c>
      <c r="I665" s="44"/>
      <c r="J665" s="44"/>
      <c r="K665" s="44"/>
      <c r="L665" s="44"/>
      <c r="M665" s="44"/>
      <c r="N665" s="44"/>
      <c r="O665" s="44"/>
      <c r="P665" s="44"/>
      <c r="Q665" s="44"/>
      <c r="R665" s="44"/>
      <c r="S665" s="44"/>
      <c r="T665" s="44"/>
      <c r="U665" s="44"/>
      <c r="V665" s="44"/>
      <c r="W665" s="44"/>
      <c r="X665" s="44"/>
      <c r="Y665" s="44"/>
      <c r="Z665" s="44"/>
    </row>
    <row r="666" ht="15.75" customHeight="1">
      <c r="A666" s="200" t="s">
        <v>642</v>
      </c>
      <c r="B666" s="204" t="s">
        <v>670</v>
      </c>
      <c r="C666" s="205" t="str">
        <f>CONCATENATE(Vuelos!$A666,Vuelos!$B666)</f>
        <v>SabaStMaarten</v>
      </c>
      <c r="D666" s="201" t="s">
        <v>809</v>
      </c>
      <c r="E666" s="206" t="s">
        <v>793</v>
      </c>
      <c r="F666" s="202">
        <v>45.4</v>
      </c>
      <c r="G666" s="203">
        <v>16.8</v>
      </c>
      <c r="H666" s="192">
        <f>IF(Vuelos!$F666&lt;3000,Vuelos!$G666,Vuelos!$G666*2)</f>
        <v>16.8</v>
      </c>
      <c r="I666" s="44"/>
      <c r="J666" s="44"/>
      <c r="K666" s="44"/>
      <c r="L666" s="44"/>
      <c r="M666" s="44"/>
      <c r="N666" s="44"/>
      <c r="O666" s="44"/>
      <c r="P666" s="44"/>
      <c r="Q666" s="44"/>
      <c r="R666" s="44"/>
      <c r="S666" s="44"/>
      <c r="T666" s="44"/>
      <c r="U666" s="44"/>
      <c r="V666" s="44"/>
      <c r="W666" s="44"/>
      <c r="X666" s="44"/>
      <c r="Y666" s="44"/>
      <c r="Z666" s="44"/>
    </row>
    <row r="667" ht="15.75" customHeight="1">
      <c r="A667" s="188" t="s">
        <v>645</v>
      </c>
      <c r="B667" s="188" t="s">
        <v>358</v>
      </c>
      <c r="C667" s="191" t="str">
        <f>CONCATENATE(Vuelos!$A667,Vuelos!$B667)</f>
        <v>Salvador,BrasilBrasilia</v>
      </c>
      <c r="D667" s="191" t="s">
        <v>646</v>
      </c>
      <c r="E667" s="188" t="s">
        <v>643</v>
      </c>
      <c r="F667" s="188">
        <v>1083.0</v>
      </c>
      <c r="G667" s="192">
        <v>104.0</v>
      </c>
      <c r="H667" s="192">
        <f>IF(Vuelos!$F667&lt;3000,Vuelos!$G667,Vuelos!$G667*2)</f>
        <v>104</v>
      </c>
      <c r="I667" s="44"/>
      <c r="J667" s="44"/>
      <c r="K667" s="44"/>
      <c r="L667" s="44"/>
      <c r="M667" s="44"/>
      <c r="N667" s="44"/>
      <c r="O667" s="44"/>
      <c r="P667" s="44"/>
      <c r="Q667" s="44"/>
      <c r="R667" s="44"/>
      <c r="S667" s="44"/>
      <c r="T667" s="44"/>
      <c r="U667" s="44"/>
      <c r="V667" s="44"/>
      <c r="W667" s="44"/>
      <c r="X667" s="44"/>
      <c r="Y667" s="44"/>
      <c r="Z667" s="44"/>
    </row>
    <row r="668" ht="15.75" customHeight="1">
      <c r="A668" s="188" t="s">
        <v>645</v>
      </c>
      <c r="B668" s="188" t="s">
        <v>621</v>
      </c>
      <c r="C668" s="191" t="str">
        <f>CONCATENATE(Vuelos!$A668,Vuelos!$B668)</f>
        <v>Salvador,BrasilRiodeJaneiro</v>
      </c>
      <c r="D668" s="191" t="s">
        <v>646</v>
      </c>
      <c r="E668" s="188" t="s">
        <v>622</v>
      </c>
      <c r="F668" s="188">
        <v>1221.0</v>
      </c>
      <c r="G668" s="192">
        <v>113.0</v>
      </c>
      <c r="H668" s="192">
        <f>IF(Vuelos!$F668&lt;3000,Vuelos!$G668,Vuelos!$G668*2)</f>
        <v>113</v>
      </c>
      <c r="I668" s="44"/>
      <c r="J668" s="44"/>
      <c r="K668" s="44"/>
      <c r="L668" s="44"/>
      <c r="M668" s="44"/>
      <c r="N668" s="44"/>
      <c r="O668" s="44"/>
      <c r="P668" s="44"/>
      <c r="Q668" s="44"/>
      <c r="R668" s="44"/>
      <c r="S668" s="44"/>
      <c r="T668" s="44"/>
      <c r="U668" s="44"/>
      <c r="V668" s="44"/>
      <c r="W668" s="44"/>
      <c r="X668" s="44"/>
      <c r="Y668" s="44"/>
      <c r="Z668" s="44"/>
    </row>
    <row r="669" ht="15.75" customHeight="1">
      <c r="A669" s="200" t="s">
        <v>645</v>
      </c>
      <c r="B669" s="200" t="s">
        <v>366</v>
      </c>
      <c r="C669" s="201" t="str">
        <f>CONCATENATE(Vuelos!$A669,Vuelos!$B669)</f>
        <v>Salvador,BrasilSaoPaulo</v>
      </c>
      <c r="D669" s="201" t="s">
        <v>646</v>
      </c>
      <c r="E669" s="202" t="s">
        <v>367</v>
      </c>
      <c r="F669" s="202">
        <v>1479.0</v>
      </c>
      <c r="G669" s="203">
        <v>128.1</v>
      </c>
      <c r="H669" s="192">
        <f>IF(Vuelos!$F669&lt;3000,Vuelos!$G669,Vuelos!$G669*2)</f>
        <v>128.1</v>
      </c>
      <c r="I669" s="44"/>
      <c r="J669" s="44"/>
      <c r="K669" s="44"/>
      <c r="L669" s="44"/>
      <c r="M669" s="44"/>
      <c r="N669" s="44"/>
      <c r="O669" s="44"/>
      <c r="P669" s="44"/>
      <c r="Q669" s="44"/>
      <c r="R669" s="44"/>
      <c r="S669" s="44"/>
      <c r="T669" s="44"/>
      <c r="U669" s="44"/>
      <c r="V669" s="44"/>
      <c r="W669" s="44"/>
      <c r="X669" s="44"/>
      <c r="Y669" s="44"/>
      <c r="Z669" s="44"/>
    </row>
    <row r="670" ht="15.75" customHeight="1">
      <c r="A670" s="200" t="s">
        <v>503</v>
      </c>
      <c r="B670" s="200" t="s">
        <v>630</v>
      </c>
      <c r="C670" s="201" t="str">
        <f>CONCATENATE(Vuelos!$A670,Vuelos!$B670)</f>
        <v>SanAndresProvidencia</v>
      </c>
      <c r="D670" s="201" t="s">
        <v>504</v>
      </c>
      <c r="E670" s="202" t="s">
        <v>804</v>
      </c>
      <c r="F670" s="202">
        <v>92.0</v>
      </c>
      <c r="G670" s="203">
        <v>31.3</v>
      </c>
      <c r="H670" s="192">
        <f>IF(Vuelos!$F670&lt;3000,Vuelos!$G670,Vuelos!$G670*2)</f>
        <v>31.3</v>
      </c>
      <c r="I670" s="44"/>
      <c r="J670" s="44"/>
      <c r="K670" s="44"/>
      <c r="L670" s="44"/>
      <c r="M670" s="44"/>
      <c r="N670" s="44"/>
      <c r="O670" s="44"/>
      <c r="P670" s="44"/>
      <c r="Q670" s="44"/>
      <c r="R670" s="44"/>
      <c r="S670" s="44"/>
      <c r="T670" s="44"/>
      <c r="U670" s="44"/>
      <c r="V670" s="44"/>
      <c r="W670" s="44"/>
      <c r="X670" s="44"/>
      <c r="Y670" s="44"/>
      <c r="Z670" s="44"/>
    </row>
    <row r="671" ht="15.75" customHeight="1">
      <c r="A671" s="200" t="s">
        <v>503</v>
      </c>
      <c r="B671" s="204" t="s">
        <v>354</v>
      </c>
      <c r="C671" s="205" t="str">
        <f>CONCATENATE(Vuelos!$A671,Vuelos!$B671)</f>
        <v>SanAndresPanama</v>
      </c>
      <c r="D671" s="201" t="s">
        <v>504</v>
      </c>
      <c r="E671" s="206" t="s">
        <v>355</v>
      </c>
      <c r="F671" s="202">
        <v>464.4</v>
      </c>
      <c r="G671" s="203">
        <v>68.9</v>
      </c>
      <c r="H671" s="192">
        <f>IF(Vuelos!$F671&lt;3000,Vuelos!$G671,Vuelos!$G671*2)</f>
        <v>68.9</v>
      </c>
      <c r="I671" s="44"/>
      <c r="J671" s="44"/>
      <c r="K671" s="44"/>
      <c r="L671" s="44"/>
      <c r="M671" s="44"/>
      <c r="N671" s="44"/>
      <c r="O671" s="44"/>
      <c r="P671" s="44"/>
      <c r="Q671" s="44"/>
      <c r="R671" s="44"/>
      <c r="S671" s="44"/>
      <c r="T671" s="44"/>
      <c r="U671" s="44"/>
      <c r="V671" s="44"/>
      <c r="W671" s="44"/>
      <c r="X671" s="44"/>
      <c r="Y671" s="44"/>
      <c r="Z671" s="44"/>
    </row>
    <row r="672" ht="15.75" customHeight="1">
      <c r="A672" s="200" t="s">
        <v>503</v>
      </c>
      <c r="B672" s="204" t="s">
        <v>395</v>
      </c>
      <c r="C672" s="205" t="str">
        <f>CONCATENATE(Vuelos!$A672,Vuelos!$B672)</f>
        <v>SanAndresCartagena</v>
      </c>
      <c r="D672" s="201" t="s">
        <v>504</v>
      </c>
      <c r="E672" s="206" t="s">
        <v>440</v>
      </c>
      <c r="F672" s="202">
        <v>716.4</v>
      </c>
      <c r="G672" s="203">
        <v>89.4</v>
      </c>
      <c r="H672" s="192">
        <f>IF(Vuelos!$F672&lt;3000,Vuelos!$G672,Vuelos!$G672*2)</f>
        <v>89.4</v>
      </c>
      <c r="I672" s="44"/>
      <c r="J672" s="44"/>
      <c r="K672" s="44"/>
      <c r="L672" s="44"/>
      <c r="M672" s="44"/>
      <c r="N672" s="44"/>
      <c r="O672" s="44"/>
      <c r="P672" s="44"/>
      <c r="Q672" s="44"/>
      <c r="R672" s="44"/>
      <c r="S672" s="44"/>
      <c r="T672" s="44"/>
      <c r="U672" s="44"/>
      <c r="V672" s="44"/>
      <c r="W672" s="44"/>
      <c r="X672" s="44"/>
      <c r="Y672" s="44"/>
      <c r="Z672" s="44"/>
    </row>
    <row r="673" ht="15.75" customHeight="1">
      <c r="A673" s="200" t="s">
        <v>503</v>
      </c>
      <c r="B673" s="200" t="s">
        <v>324</v>
      </c>
      <c r="C673" s="201" t="str">
        <f>CONCATENATE(Vuelos!$A673,Vuelos!$B673)</f>
        <v>SanAndresBarranquilla</v>
      </c>
      <c r="D673" s="201" t="s">
        <v>504</v>
      </c>
      <c r="E673" s="202" t="s">
        <v>499</v>
      </c>
      <c r="F673" s="202">
        <v>778.3</v>
      </c>
      <c r="G673" s="203">
        <v>114.1</v>
      </c>
      <c r="H673" s="192">
        <f>IF(Vuelos!$F673&lt;3000,Vuelos!$G673,Vuelos!$G673*2)</f>
        <v>114.1</v>
      </c>
      <c r="I673" s="44"/>
      <c r="J673" s="44"/>
      <c r="K673" s="44"/>
      <c r="L673" s="44"/>
      <c r="M673" s="44"/>
      <c r="N673" s="44"/>
      <c r="O673" s="44"/>
      <c r="P673" s="44"/>
      <c r="Q673" s="44"/>
      <c r="R673" s="44"/>
      <c r="S673" s="44"/>
      <c r="T673" s="44"/>
      <c r="U673" s="44"/>
      <c r="V673" s="44"/>
      <c r="W673" s="44"/>
      <c r="X673" s="44"/>
      <c r="Y673" s="44"/>
      <c r="Z673" s="44"/>
    </row>
    <row r="674" ht="15.75" customHeight="1">
      <c r="A674" s="200" t="s">
        <v>503</v>
      </c>
      <c r="B674" s="204" t="s">
        <v>81</v>
      </c>
      <c r="C674" s="205" t="str">
        <f>CONCATENATE(Vuelos!$A674,Vuelos!$B674)</f>
        <v>SanAndresMedellin</v>
      </c>
      <c r="D674" s="201" t="s">
        <v>504</v>
      </c>
      <c r="E674" s="206" t="s">
        <v>386</v>
      </c>
      <c r="F674" s="202">
        <v>990.2</v>
      </c>
      <c r="G674" s="203">
        <v>100.4</v>
      </c>
      <c r="H674" s="192">
        <f>IF(Vuelos!$F674&lt;3000,Vuelos!$G674,Vuelos!$G674*2)</f>
        <v>100.4</v>
      </c>
      <c r="I674" s="44"/>
      <c r="J674" s="44"/>
      <c r="K674" s="44"/>
      <c r="L674" s="44"/>
      <c r="M674" s="44"/>
      <c r="N674" s="44"/>
      <c r="O674" s="44"/>
      <c r="P674" s="44"/>
      <c r="Q674" s="44"/>
      <c r="R674" s="44"/>
      <c r="S674" s="44"/>
      <c r="T674" s="44"/>
      <c r="U674" s="44"/>
      <c r="V674" s="44"/>
      <c r="W674" s="44"/>
      <c r="X674" s="44"/>
      <c r="Y674" s="44"/>
      <c r="Z674" s="44"/>
    </row>
    <row r="675" ht="15.75" customHeight="1">
      <c r="A675" s="200" t="s">
        <v>503</v>
      </c>
      <c r="B675" s="204" t="s">
        <v>390</v>
      </c>
      <c r="C675" s="205" t="str">
        <f>CONCATENATE(Vuelos!$A675,Vuelos!$B675)</f>
        <v>SanAndresCali</v>
      </c>
      <c r="D675" s="201" t="s">
        <v>504</v>
      </c>
      <c r="E675" s="206" t="s">
        <v>506</v>
      </c>
      <c r="F675" s="202">
        <v>1159.3</v>
      </c>
      <c r="G675" s="203">
        <v>119.2</v>
      </c>
      <c r="H675" s="192">
        <f>IF(Vuelos!$F675&lt;3000,Vuelos!$G675,Vuelos!$G675*2)</f>
        <v>119.2</v>
      </c>
      <c r="I675" s="44"/>
      <c r="J675" s="44"/>
      <c r="K675" s="44"/>
      <c r="L675" s="44"/>
      <c r="M675" s="44"/>
      <c r="N675" s="44"/>
      <c r="O675" s="44"/>
      <c r="P675" s="44"/>
      <c r="Q675" s="44"/>
      <c r="R675" s="44"/>
      <c r="S675" s="44"/>
      <c r="T675" s="44"/>
      <c r="U675" s="44"/>
      <c r="V675" s="44"/>
      <c r="W675" s="44"/>
      <c r="X675" s="44"/>
      <c r="Y675" s="44"/>
      <c r="Z675" s="44"/>
    </row>
    <row r="676" ht="15.75" customHeight="1">
      <c r="A676" s="200" t="s">
        <v>503</v>
      </c>
      <c r="B676" s="204" t="s">
        <v>73</v>
      </c>
      <c r="C676" s="205" t="str">
        <f>CONCATENATE(Vuelos!$A676,Vuelos!$B676)</f>
        <v>SanAndresBogota</v>
      </c>
      <c r="D676" s="201" t="s">
        <v>504</v>
      </c>
      <c r="E676" s="206" t="s">
        <v>357</v>
      </c>
      <c r="F676" s="202">
        <v>1205.0</v>
      </c>
      <c r="G676" s="203">
        <v>116.9</v>
      </c>
      <c r="H676" s="192">
        <f>IF(Vuelos!$F676&lt;3000,Vuelos!$G676,Vuelos!$G676*2)</f>
        <v>116.9</v>
      </c>
      <c r="I676" s="44"/>
      <c r="J676" s="44"/>
      <c r="K676" s="44"/>
      <c r="L676" s="44"/>
      <c r="M676" s="44"/>
      <c r="N676" s="44"/>
      <c r="O676" s="44"/>
      <c r="P676" s="44"/>
      <c r="Q676" s="44"/>
      <c r="R676" s="44"/>
      <c r="S676" s="44"/>
      <c r="T676" s="44"/>
      <c r="U676" s="44"/>
      <c r="V676" s="44"/>
      <c r="W676" s="44"/>
      <c r="X676" s="44"/>
      <c r="Y676" s="44"/>
      <c r="Z676" s="44"/>
    </row>
    <row r="677" ht="15.75" customHeight="1">
      <c r="A677" s="188" t="s">
        <v>650</v>
      </c>
      <c r="B677" s="189" t="s">
        <v>675</v>
      </c>
      <c r="C677" s="190" t="str">
        <f>CONCATENATE(Vuelos!$A677,Vuelos!$B677)</f>
        <v>SanFranciscoSydney</v>
      </c>
      <c r="D677" s="191" t="s">
        <v>760</v>
      </c>
      <c r="E677" s="189" t="s">
        <v>764</v>
      </c>
      <c r="F677" s="188">
        <v>11936.6</v>
      </c>
      <c r="G677" s="192">
        <v>174.1</v>
      </c>
      <c r="H677" s="192">
        <f>IF(Vuelos!$F677&lt;3000,Vuelos!$G677,Vuelos!$G677*2)</f>
        <v>348.2</v>
      </c>
      <c r="I677" s="44"/>
      <c r="J677" s="44"/>
      <c r="K677" s="44"/>
      <c r="L677" s="44"/>
      <c r="M677" s="44"/>
      <c r="N677" s="44"/>
      <c r="O677" s="44"/>
      <c r="P677" s="44"/>
      <c r="Q677" s="44"/>
      <c r="R677" s="44"/>
      <c r="S677" s="44"/>
      <c r="T677" s="44"/>
      <c r="U677" s="44"/>
      <c r="V677" s="44"/>
      <c r="W677" s="44"/>
      <c r="X677" s="44"/>
      <c r="Y677" s="44"/>
      <c r="Z677" s="44"/>
    </row>
    <row r="678" ht="15.75" customHeight="1">
      <c r="A678" s="200" t="s">
        <v>595</v>
      </c>
      <c r="B678" s="200" t="s">
        <v>73</v>
      </c>
      <c r="C678" s="201" t="str">
        <f>CONCATENATE(Vuelos!$A678,Vuelos!$B678)</f>
        <v>SanJose,CostaRicaBogota</v>
      </c>
      <c r="D678" s="201" t="s">
        <v>596</v>
      </c>
      <c r="E678" s="202" t="s">
        <v>357</v>
      </c>
      <c r="F678" s="202">
        <v>1254.0</v>
      </c>
      <c r="G678" s="203">
        <v>133.4</v>
      </c>
      <c r="H678" s="192">
        <f>IF(Vuelos!$F678&lt;3000,Vuelos!$G678,Vuelos!$G678*2)</f>
        <v>133.4</v>
      </c>
      <c r="I678" s="44"/>
      <c r="J678" s="44"/>
      <c r="K678" s="44"/>
      <c r="L678" s="44"/>
      <c r="M678" s="44"/>
      <c r="N678" s="44"/>
      <c r="O678" s="44"/>
      <c r="P678" s="44"/>
      <c r="Q678" s="44"/>
      <c r="R678" s="44"/>
      <c r="S678" s="44"/>
      <c r="T678" s="44"/>
      <c r="U678" s="44"/>
      <c r="V678" s="44"/>
      <c r="W678" s="44"/>
      <c r="X678" s="44"/>
      <c r="Y678" s="44"/>
      <c r="Z678" s="44"/>
    </row>
    <row r="679" ht="15.75" customHeight="1">
      <c r="A679" s="200" t="s">
        <v>598</v>
      </c>
      <c r="B679" s="204" t="s">
        <v>670</v>
      </c>
      <c r="C679" s="205" t="str">
        <f>CONCATENATE(Vuelos!$A679,Vuelos!$B679)</f>
        <v>SanJuan,PuertoRicoStMaarten</v>
      </c>
      <c r="D679" s="201" t="s">
        <v>599</v>
      </c>
      <c r="E679" s="206" t="s">
        <v>793</v>
      </c>
      <c r="F679" s="202">
        <v>309.1</v>
      </c>
      <c r="G679" s="203">
        <v>41.3</v>
      </c>
      <c r="H679" s="192">
        <f>IF(Vuelos!$F679&lt;3000,Vuelos!$G679,Vuelos!$G679*2)</f>
        <v>41.3</v>
      </c>
      <c r="I679" s="44"/>
      <c r="J679" s="44"/>
      <c r="K679" s="44"/>
      <c r="L679" s="44"/>
      <c r="M679" s="44"/>
      <c r="N679" s="44"/>
      <c r="O679" s="44"/>
      <c r="P679" s="44"/>
      <c r="Q679" s="44"/>
      <c r="R679" s="44"/>
      <c r="S679" s="44"/>
      <c r="T679" s="44"/>
      <c r="U679" s="44"/>
      <c r="V679" s="44"/>
      <c r="W679" s="44"/>
      <c r="X679" s="44"/>
      <c r="Y679" s="44"/>
      <c r="Z679" s="44"/>
    </row>
    <row r="680" ht="15.75" customHeight="1">
      <c r="A680" s="200" t="s">
        <v>598</v>
      </c>
      <c r="B680" s="200" t="s">
        <v>73</v>
      </c>
      <c r="C680" s="201" t="str">
        <f>CONCATENATE(Vuelos!$A680,Vuelos!$B680)</f>
        <v>SanJuan,PuertoRicoBogota</v>
      </c>
      <c r="D680" s="201" t="s">
        <v>599</v>
      </c>
      <c r="E680" s="202" t="s">
        <v>357</v>
      </c>
      <c r="F680" s="202">
        <v>1759.1</v>
      </c>
      <c r="G680" s="203">
        <v>181.4</v>
      </c>
      <c r="H680" s="192">
        <f>IF(Vuelos!$F680&lt;3000,Vuelos!$G680,Vuelos!$G680*2)</f>
        <v>181.4</v>
      </c>
      <c r="I680" s="44"/>
      <c r="J680" s="44"/>
      <c r="K680" s="44"/>
      <c r="L680" s="44"/>
      <c r="M680" s="44"/>
      <c r="N680" s="44"/>
      <c r="O680" s="44"/>
      <c r="P680" s="44"/>
      <c r="Q680" s="44"/>
      <c r="R680" s="44"/>
      <c r="S680" s="44"/>
      <c r="T680" s="44"/>
      <c r="U680" s="44"/>
      <c r="V680" s="44"/>
      <c r="W680" s="44"/>
      <c r="X680" s="44"/>
      <c r="Y680" s="44"/>
      <c r="Z680" s="44"/>
    </row>
    <row r="681" ht="15.75" customHeight="1">
      <c r="A681" s="200" t="s">
        <v>333</v>
      </c>
      <c r="B681" s="204" t="s">
        <v>597</v>
      </c>
      <c r="C681" s="205" t="str">
        <f>CONCATENATE(Vuelos!$A681,Vuelos!$B681)</f>
        <v>SanPetersburgoMoscow</v>
      </c>
      <c r="D681" s="201" t="s">
        <v>334</v>
      </c>
      <c r="E681" s="206" t="s">
        <v>796</v>
      </c>
      <c r="F681" s="202">
        <v>600.8</v>
      </c>
      <c r="G681" s="203">
        <v>84.8</v>
      </c>
      <c r="H681" s="192">
        <f>IF(Vuelos!$F681&lt;3000,Vuelos!$G681,Vuelos!$G681*2)</f>
        <v>84.8</v>
      </c>
      <c r="I681" s="44"/>
      <c r="J681" s="44"/>
      <c r="K681" s="44"/>
      <c r="L681" s="44"/>
      <c r="M681" s="44"/>
      <c r="N681" s="44"/>
      <c r="O681" s="44"/>
      <c r="P681" s="44"/>
      <c r="Q681" s="44"/>
      <c r="R681" s="44"/>
      <c r="S681" s="44"/>
      <c r="T681" s="44"/>
      <c r="U681" s="44"/>
      <c r="V681" s="44"/>
      <c r="W681" s="44"/>
      <c r="X681" s="44"/>
      <c r="Y681" s="44"/>
      <c r="Z681" s="44"/>
    </row>
    <row r="682" ht="15.75" customHeight="1">
      <c r="A682" s="200" t="s">
        <v>602</v>
      </c>
      <c r="B682" s="200" t="s">
        <v>73</v>
      </c>
      <c r="C682" s="201" t="str">
        <f>CONCATENATE(Vuelos!$A682,Vuelos!$B682)</f>
        <v>SanSalvadorBogota</v>
      </c>
      <c r="D682" s="201" t="s">
        <v>603</v>
      </c>
      <c r="E682" s="202" t="s">
        <v>357</v>
      </c>
      <c r="F682" s="202">
        <v>1901.0</v>
      </c>
      <c r="G682" s="203">
        <v>172.5</v>
      </c>
      <c r="H682" s="192">
        <f>IF(Vuelos!$F682&lt;3000,Vuelos!$G682,Vuelos!$G682*2)</f>
        <v>172.5</v>
      </c>
      <c r="I682" s="44"/>
      <c r="J682" s="44"/>
      <c r="K682" s="44"/>
      <c r="L682" s="44"/>
      <c r="M682" s="44"/>
      <c r="N682" s="44"/>
      <c r="O682" s="44"/>
      <c r="P682" s="44"/>
      <c r="Q682" s="44"/>
      <c r="R682" s="44"/>
      <c r="S682" s="44"/>
      <c r="T682" s="44"/>
      <c r="U682" s="44"/>
      <c r="V682" s="44"/>
      <c r="W682" s="44"/>
      <c r="X682" s="44"/>
      <c r="Y682" s="44"/>
      <c r="Z682" s="44"/>
    </row>
    <row r="683" ht="15.75" customHeight="1">
      <c r="A683" s="188" t="s">
        <v>602</v>
      </c>
      <c r="B683" s="189" t="s">
        <v>650</v>
      </c>
      <c r="C683" s="190" t="str">
        <f>CONCATENATE(Vuelos!$A683,Vuelos!$B683)</f>
        <v>SanSalvadorSanFrancisco</v>
      </c>
      <c r="D683" s="191" t="s">
        <v>603</v>
      </c>
      <c r="E683" s="189" t="s">
        <v>760</v>
      </c>
      <c r="F683" s="188">
        <v>4248.2</v>
      </c>
      <c r="G683" s="192">
        <v>321.0</v>
      </c>
      <c r="H683" s="192">
        <f>IF(Vuelos!$F683&lt;3000,Vuelos!$G683,Vuelos!$G683*2)</f>
        <v>642</v>
      </c>
      <c r="I683" s="44"/>
      <c r="J683" s="44"/>
      <c r="K683" s="44"/>
      <c r="L683" s="44"/>
      <c r="M683" s="44"/>
      <c r="N683" s="44"/>
      <c r="O683" s="44"/>
      <c r="P683" s="44"/>
      <c r="Q683" s="44"/>
      <c r="R683" s="44"/>
      <c r="S683" s="44"/>
      <c r="T683" s="44"/>
      <c r="U683" s="44"/>
      <c r="V683" s="44"/>
      <c r="W683" s="44"/>
      <c r="X683" s="44"/>
      <c r="Y683" s="44"/>
      <c r="Z683" s="44"/>
    </row>
    <row r="684" ht="15.75" customHeight="1">
      <c r="A684" s="188" t="s">
        <v>577</v>
      </c>
      <c r="B684" s="200" t="s">
        <v>73</v>
      </c>
      <c r="C684" s="201" t="str">
        <f>CONCATENATE(Vuelos!$A684,Vuelos!$B684)</f>
        <v>SantaMartaBogota</v>
      </c>
      <c r="D684" s="191" t="s">
        <v>578</v>
      </c>
      <c r="E684" s="188" t="s">
        <v>357</v>
      </c>
      <c r="F684" s="188">
        <v>713.0</v>
      </c>
      <c r="G684" s="192">
        <v>85.2</v>
      </c>
      <c r="H684" s="192">
        <f>IF(Vuelos!$F684&lt;3000,Vuelos!$G684,Vuelos!$G684*2)</f>
        <v>85.2</v>
      </c>
      <c r="I684" s="44"/>
      <c r="J684" s="44"/>
      <c r="K684" s="44"/>
      <c r="L684" s="44"/>
      <c r="M684" s="44"/>
      <c r="N684" s="44"/>
      <c r="O684" s="44"/>
      <c r="P684" s="44"/>
      <c r="Q684" s="44"/>
      <c r="R684" s="44"/>
      <c r="S684" s="44"/>
      <c r="T684" s="44"/>
      <c r="U684" s="44"/>
      <c r="V684" s="44"/>
      <c r="W684" s="44"/>
      <c r="X684" s="44"/>
      <c r="Y684" s="44"/>
      <c r="Z684" s="44"/>
    </row>
    <row r="685" ht="15.75" customHeight="1">
      <c r="A685" s="188" t="s">
        <v>656</v>
      </c>
      <c r="B685" s="200" t="s">
        <v>247</v>
      </c>
      <c r="C685" s="201" t="str">
        <f>CONCATENATE(Vuelos!$A685,Vuelos!$B685)</f>
        <v>Santander,EspañaMadrid</v>
      </c>
      <c r="D685" s="191" t="s">
        <v>768</v>
      </c>
      <c r="E685" s="188" t="s">
        <v>249</v>
      </c>
      <c r="F685" s="188">
        <v>325.0</v>
      </c>
      <c r="G685" s="192">
        <v>57.73</v>
      </c>
      <c r="H685" s="192">
        <f>IF(Vuelos!$F685&lt;3000,Vuelos!$G685,Vuelos!$G685*2)</f>
        <v>57.73</v>
      </c>
      <c r="I685" s="44"/>
      <c r="J685" s="44"/>
      <c r="K685" s="44"/>
      <c r="L685" s="44"/>
      <c r="M685" s="44"/>
      <c r="N685" s="44"/>
      <c r="O685" s="44"/>
      <c r="P685" s="44"/>
      <c r="Q685" s="44"/>
      <c r="R685" s="44"/>
      <c r="S685" s="44"/>
      <c r="T685" s="44"/>
      <c r="U685" s="44"/>
      <c r="V685" s="44"/>
      <c r="W685" s="44"/>
      <c r="X685" s="44"/>
      <c r="Y685" s="44"/>
      <c r="Z685" s="44"/>
    </row>
    <row r="686" ht="15.75" customHeight="1">
      <c r="A686" s="200" t="s">
        <v>381</v>
      </c>
      <c r="B686" s="200" t="s">
        <v>73</v>
      </c>
      <c r="C686" s="201" t="str">
        <f>CONCATENATE(Vuelos!$A686,Vuelos!$B686)</f>
        <v>SantiagodeChileBogota</v>
      </c>
      <c r="D686" s="201" t="s">
        <v>383</v>
      </c>
      <c r="E686" s="202" t="s">
        <v>357</v>
      </c>
      <c r="F686" s="202">
        <v>4247.0</v>
      </c>
      <c r="G686" s="203">
        <v>300.6</v>
      </c>
      <c r="H686" s="192">
        <f>IF(Vuelos!$F686&lt;3000,Vuelos!$G686,Vuelos!$G686*2)</f>
        <v>601.2</v>
      </c>
      <c r="I686" s="44"/>
      <c r="J686" s="44"/>
      <c r="K686" s="44"/>
      <c r="L686" s="44"/>
      <c r="M686" s="44"/>
      <c r="N686" s="44"/>
      <c r="O686" s="44"/>
      <c r="P686" s="44"/>
      <c r="Q686" s="44"/>
      <c r="R686" s="44"/>
      <c r="S686" s="44"/>
      <c r="T686" s="44"/>
      <c r="U686" s="44"/>
      <c r="V686" s="44"/>
      <c r="W686" s="44"/>
      <c r="X686" s="44"/>
      <c r="Y686" s="44"/>
      <c r="Z686" s="44"/>
    </row>
    <row r="687" ht="15.75" customHeight="1">
      <c r="A687" s="200" t="s">
        <v>381</v>
      </c>
      <c r="B687" s="204" t="s">
        <v>675</v>
      </c>
      <c r="C687" s="205" t="str">
        <f>CONCATENATE(Vuelos!$A687,Vuelos!$B687)</f>
        <v>SantiagodeChileSydney</v>
      </c>
      <c r="D687" s="201" t="s">
        <v>383</v>
      </c>
      <c r="E687" s="206" t="s">
        <v>764</v>
      </c>
      <c r="F687" s="202">
        <v>11362.6</v>
      </c>
      <c r="G687" s="203">
        <v>924.7</v>
      </c>
      <c r="H687" s="192">
        <f>IF(Vuelos!$F687&lt;3000,Vuelos!$G687,Vuelos!$G687*2)</f>
        <v>1849.4</v>
      </c>
      <c r="I687" s="44"/>
      <c r="J687" s="44"/>
      <c r="K687" s="44"/>
      <c r="L687" s="44"/>
      <c r="M687" s="44"/>
      <c r="N687" s="44"/>
      <c r="O687" s="44"/>
      <c r="P687" s="44"/>
      <c r="Q687" s="44"/>
      <c r="R687" s="44"/>
      <c r="S687" s="44"/>
      <c r="T687" s="44"/>
      <c r="U687" s="44"/>
      <c r="V687" s="44"/>
      <c r="W687" s="44"/>
      <c r="X687" s="44"/>
      <c r="Y687" s="44"/>
      <c r="Z687" s="44"/>
    </row>
    <row r="688" ht="15.75" customHeight="1">
      <c r="A688" s="188" t="s">
        <v>659</v>
      </c>
      <c r="B688" s="188" t="s">
        <v>247</v>
      </c>
      <c r="C688" s="191" t="str">
        <f>CONCATENATE(Vuelos!$A688,Vuelos!$B688)</f>
        <v>SantiagodeCompostelaMadrid</v>
      </c>
      <c r="D688" s="191" t="s">
        <v>770</v>
      </c>
      <c r="E688" s="188" t="s">
        <v>249</v>
      </c>
      <c r="F688" s="188">
        <v>481.0</v>
      </c>
      <c r="G688" s="192">
        <v>62.7</v>
      </c>
      <c r="H688" s="192">
        <f>IF(Vuelos!$F688&lt;3000,Vuelos!$G688,Vuelos!$G688*2)</f>
        <v>62.7</v>
      </c>
      <c r="I688" s="44"/>
      <c r="J688" s="44"/>
      <c r="K688" s="44"/>
      <c r="L688" s="44"/>
      <c r="M688" s="44"/>
      <c r="N688" s="44"/>
      <c r="O688" s="44"/>
      <c r="P688" s="44"/>
      <c r="Q688" s="44"/>
      <c r="R688" s="44"/>
      <c r="S688" s="44"/>
      <c r="T688" s="44"/>
      <c r="U688" s="44"/>
      <c r="V688" s="44"/>
      <c r="W688" s="44"/>
      <c r="X688" s="44"/>
      <c r="Y688" s="44"/>
      <c r="Z688" s="44"/>
    </row>
    <row r="689" ht="15.75" customHeight="1">
      <c r="A689" s="188" t="s">
        <v>396</v>
      </c>
      <c r="B689" s="188" t="s">
        <v>354</v>
      </c>
      <c r="C689" s="191" t="str">
        <f>CONCATENATE(Vuelos!$A689,Vuelos!$B689)</f>
        <v>SantoDomingoPanama</v>
      </c>
      <c r="D689" s="191" t="s">
        <v>397</v>
      </c>
      <c r="E689" s="188" t="s">
        <v>355</v>
      </c>
      <c r="F689" s="188">
        <v>1474.0</v>
      </c>
      <c r="G689" s="192">
        <v>150.13</v>
      </c>
      <c r="H689" s="192">
        <f>IF(Vuelos!$F689&lt;3000,Vuelos!$G689,Vuelos!$G689*2)</f>
        <v>150.13</v>
      </c>
      <c r="I689" s="44"/>
      <c r="J689" s="44"/>
      <c r="K689" s="44"/>
      <c r="L689" s="44"/>
      <c r="M689" s="44"/>
      <c r="N689" s="44"/>
      <c r="O689" s="44"/>
      <c r="P689" s="44"/>
      <c r="Q689" s="44"/>
      <c r="R689" s="44"/>
      <c r="S689" s="44"/>
      <c r="T689" s="44"/>
      <c r="U689" s="44"/>
      <c r="V689" s="44"/>
      <c r="W689" s="44"/>
      <c r="X689" s="44"/>
      <c r="Y689" s="44"/>
      <c r="Z689" s="44"/>
    </row>
    <row r="690" ht="15.75" customHeight="1">
      <c r="A690" s="188" t="s">
        <v>366</v>
      </c>
      <c r="B690" s="189" t="s">
        <v>509</v>
      </c>
      <c r="C690" s="190" t="str">
        <f>CONCATENATE(Vuelos!$A690,Vuelos!$B690)</f>
        <v>SaoPauloIguazu</v>
      </c>
      <c r="D690" s="191" t="s">
        <v>810</v>
      </c>
      <c r="E690" s="189" t="s">
        <v>807</v>
      </c>
      <c r="F690" s="188">
        <v>822.4</v>
      </c>
      <c r="G690" s="192">
        <v>92.7</v>
      </c>
      <c r="H690" s="192">
        <f>IF(Vuelos!$F690&lt;3000,Vuelos!$G690,Vuelos!$G690*2)</f>
        <v>92.7</v>
      </c>
      <c r="I690" s="44"/>
      <c r="J690" s="44"/>
      <c r="K690" s="44"/>
      <c r="L690" s="44"/>
      <c r="M690" s="44"/>
      <c r="N690" s="44"/>
      <c r="O690" s="44"/>
      <c r="P690" s="44"/>
      <c r="Q690" s="44"/>
      <c r="R690" s="44"/>
      <c r="S690" s="44"/>
      <c r="T690" s="44"/>
      <c r="U690" s="44"/>
      <c r="V690" s="44"/>
      <c r="W690" s="44"/>
      <c r="X690" s="44"/>
      <c r="Y690" s="44"/>
      <c r="Z690" s="44"/>
    </row>
    <row r="691" ht="15.75" customHeight="1">
      <c r="A691" s="200" t="s">
        <v>366</v>
      </c>
      <c r="B691" s="200" t="s">
        <v>358</v>
      </c>
      <c r="C691" s="201" t="str">
        <f>CONCATENATE(Vuelos!$A691,Vuelos!$B691)</f>
        <v>SaoPauloBrasilia</v>
      </c>
      <c r="D691" s="201" t="s">
        <v>367</v>
      </c>
      <c r="E691" s="202" t="s">
        <v>643</v>
      </c>
      <c r="F691" s="202">
        <v>871.0</v>
      </c>
      <c r="G691" s="203">
        <v>94.3</v>
      </c>
      <c r="H691" s="192">
        <f>IF(Vuelos!$F691&lt;3000,Vuelos!$G691,Vuelos!$G691*2)</f>
        <v>94.3</v>
      </c>
      <c r="I691" s="44"/>
      <c r="J691" s="44"/>
      <c r="K691" s="44"/>
      <c r="L691" s="44"/>
      <c r="M691" s="44"/>
      <c r="N691" s="44"/>
      <c r="O691" s="44"/>
      <c r="P691" s="44"/>
      <c r="Q691" s="44"/>
      <c r="R691" s="44"/>
      <c r="S691" s="44"/>
      <c r="T691" s="44"/>
      <c r="U691" s="44"/>
      <c r="V691" s="44"/>
      <c r="W691" s="44"/>
      <c r="X691" s="44"/>
      <c r="Y691" s="44"/>
      <c r="Z691" s="44"/>
    </row>
    <row r="692" ht="15.75" customHeight="1">
      <c r="A692" s="188" t="s">
        <v>366</v>
      </c>
      <c r="B692" s="189" t="s">
        <v>645</v>
      </c>
      <c r="C692" s="190" t="str">
        <f>CONCATENATE(Vuelos!$A692,Vuelos!$B692)</f>
        <v>SaoPauloSalvador,Brasil</v>
      </c>
      <c r="D692" s="191" t="s">
        <v>367</v>
      </c>
      <c r="E692" s="189" t="s">
        <v>646</v>
      </c>
      <c r="F692" s="188">
        <v>1447.3</v>
      </c>
      <c r="G692" s="192">
        <v>127.9</v>
      </c>
      <c r="H692" s="192">
        <f>IF(Vuelos!$F692&lt;3000,Vuelos!$G692,Vuelos!$G692*2)</f>
        <v>127.9</v>
      </c>
      <c r="I692" s="44"/>
      <c r="J692" s="44"/>
      <c r="K692" s="44"/>
      <c r="L692" s="44"/>
      <c r="M692" s="44"/>
      <c r="N692" s="44"/>
      <c r="O692" s="44"/>
      <c r="P692" s="44"/>
      <c r="Q692" s="44"/>
      <c r="R692" s="44"/>
      <c r="S692" s="44"/>
      <c r="T692" s="44"/>
      <c r="U692" s="44"/>
      <c r="V692" s="44"/>
      <c r="W692" s="44"/>
      <c r="X692" s="44"/>
      <c r="Y692" s="44"/>
      <c r="Z692" s="44"/>
    </row>
    <row r="693" ht="15.75" customHeight="1">
      <c r="A693" s="200" t="s">
        <v>366</v>
      </c>
      <c r="B693" s="204" t="s">
        <v>594</v>
      </c>
      <c r="C693" s="205" t="str">
        <f>CONCATENATE(Vuelos!$A693,Vuelos!$B693)</f>
        <v>SaoPauloMontevideo</v>
      </c>
      <c r="D693" s="201" t="s">
        <v>367</v>
      </c>
      <c r="E693" s="206" t="s">
        <v>811</v>
      </c>
      <c r="F693" s="202">
        <v>1567.8</v>
      </c>
      <c r="G693" s="203">
        <v>130.3</v>
      </c>
      <c r="H693" s="192">
        <f>IF(Vuelos!$F693&lt;3000,Vuelos!$G693,Vuelos!$G693*2)</f>
        <v>130.3</v>
      </c>
      <c r="I693" s="44"/>
      <c r="J693" s="44"/>
      <c r="K693" s="44"/>
      <c r="L693" s="44"/>
      <c r="M693" s="44"/>
      <c r="N693" s="44"/>
      <c r="O693" s="44"/>
      <c r="P693" s="44"/>
      <c r="Q693" s="44"/>
      <c r="R693" s="44"/>
      <c r="S693" s="44"/>
      <c r="T693" s="44"/>
      <c r="U693" s="44"/>
      <c r="V693" s="44"/>
      <c r="W693" s="44"/>
      <c r="X693" s="44"/>
      <c r="Y693" s="44"/>
      <c r="Z693" s="44"/>
    </row>
    <row r="694" ht="15.75" customHeight="1">
      <c r="A694" s="200" t="s">
        <v>366</v>
      </c>
      <c r="B694" s="204" t="s">
        <v>381</v>
      </c>
      <c r="C694" s="205" t="str">
        <f>CONCATENATE(Vuelos!$A694,Vuelos!$B694)</f>
        <v>SaoPauloSantiagodeChile</v>
      </c>
      <c r="D694" s="201" t="s">
        <v>367</v>
      </c>
      <c r="E694" s="206" t="s">
        <v>383</v>
      </c>
      <c r="F694" s="202">
        <v>2617.1</v>
      </c>
      <c r="G694" s="203">
        <v>182.1</v>
      </c>
      <c r="H694" s="192">
        <f>IF(Vuelos!$F694&lt;3000,Vuelos!$G694,Vuelos!$G694*2)</f>
        <v>182.1</v>
      </c>
      <c r="I694" s="44"/>
      <c r="J694" s="44"/>
      <c r="K694" s="44"/>
      <c r="L694" s="44"/>
      <c r="M694" s="44"/>
      <c r="N694" s="44"/>
      <c r="O694" s="44"/>
      <c r="P694" s="44"/>
      <c r="Q694" s="44"/>
      <c r="R694" s="44"/>
      <c r="S694" s="44"/>
      <c r="T694" s="44"/>
      <c r="U694" s="44"/>
      <c r="V694" s="44"/>
      <c r="W694" s="44"/>
      <c r="X694" s="44"/>
      <c r="Y694" s="44"/>
      <c r="Z694" s="44"/>
    </row>
    <row r="695" ht="15.75" customHeight="1">
      <c r="A695" s="188" t="s">
        <v>366</v>
      </c>
      <c r="B695" s="189" t="s">
        <v>557</v>
      </c>
      <c r="C695" s="190" t="str">
        <f>CONCATENATE(Vuelos!$A695,Vuelos!$B695)</f>
        <v>SaoPauloManaus</v>
      </c>
      <c r="D695" s="191" t="s">
        <v>367</v>
      </c>
      <c r="E695" s="189" t="s">
        <v>808</v>
      </c>
      <c r="F695" s="188">
        <v>2688.9</v>
      </c>
      <c r="G695" s="192">
        <v>199.9</v>
      </c>
      <c r="H695" s="192">
        <f>IF(Vuelos!$F695&lt;3000,Vuelos!$G695,Vuelos!$G695*2)</f>
        <v>199.9</v>
      </c>
      <c r="I695" s="44"/>
      <c r="J695" s="44"/>
      <c r="K695" s="44"/>
      <c r="L695" s="44"/>
      <c r="M695" s="44"/>
      <c r="N695" s="44"/>
      <c r="O695" s="44"/>
      <c r="P695" s="44"/>
      <c r="Q695" s="44"/>
      <c r="R695" s="44"/>
      <c r="S695" s="44"/>
      <c r="T695" s="44"/>
      <c r="U695" s="44"/>
      <c r="V695" s="44"/>
      <c r="W695" s="44"/>
      <c r="X695" s="44"/>
      <c r="Y695" s="44"/>
      <c r="Z695" s="44"/>
    </row>
    <row r="696" ht="15.75" customHeight="1">
      <c r="A696" s="188" t="s">
        <v>366</v>
      </c>
      <c r="B696" s="188" t="s">
        <v>73</v>
      </c>
      <c r="C696" s="191" t="str">
        <f>CONCATENATE(Vuelos!$A696,Vuelos!$B696)</f>
        <v>SaoPauloBogota</v>
      </c>
      <c r="D696" s="191" t="s">
        <v>367</v>
      </c>
      <c r="E696" s="188" t="s">
        <v>357</v>
      </c>
      <c r="F696" s="188">
        <v>4331.0</v>
      </c>
      <c r="G696" s="192">
        <v>293.3</v>
      </c>
      <c r="H696" s="192">
        <f>IF(Vuelos!$F696&lt;3000,Vuelos!$G696,Vuelos!$G696*2)</f>
        <v>586.6</v>
      </c>
      <c r="I696" s="44"/>
      <c r="J696" s="44"/>
      <c r="K696" s="44"/>
      <c r="L696" s="44"/>
      <c r="M696" s="44"/>
      <c r="N696" s="44"/>
      <c r="O696" s="44"/>
      <c r="P696" s="44"/>
      <c r="Q696" s="44"/>
      <c r="R696" s="44"/>
      <c r="S696" s="44"/>
      <c r="T696" s="44"/>
      <c r="U696" s="44"/>
      <c r="V696" s="44"/>
      <c r="W696" s="44"/>
      <c r="X696" s="44"/>
      <c r="Y696" s="44"/>
      <c r="Z696" s="44"/>
    </row>
    <row r="697" ht="15.75" customHeight="1">
      <c r="A697" s="200" t="s">
        <v>366</v>
      </c>
      <c r="B697" s="204" t="s">
        <v>354</v>
      </c>
      <c r="C697" s="205" t="str">
        <f>CONCATENATE(Vuelos!$A697,Vuelos!$B697)</f>
        <v>SaoPauloPanama</v>
      </c>
      <c r="D697" s="201" t="s">
        <v>367</v>
      </c>
      <c r="E697" s="206" t="s">
        <v>355</v>
      </c>
      <c r="F697" s="202">
        <v>5075.9</v>
      </c>
      <c r="G697" s="203">
        <v>339.2</v>
      </c>
      <c r="H697" s="192">
        <f>IF(Vuelos!$F697&lt;3000,Vuelos!$G697,Vuelos!$G697*2)</f>
        <v>678.4</v>
      </c>
      <c r="I697" s="44"/>
      <c r="J697" s="44"/>
      <c r="K697" s="44"/>
      <c r="L697" s="44"/>
      <c r="M697" s="44"/>
      <c r="N697" s="44"/>
      <c r="O697" s="44"/>
      <c r="P697" s="44"/>
      <c r="Q697" s="44"/>
      <c r="R697" s="44"/>
      <c r="S697" s="44"/>
      <c r="T697" s="44"/>
      <c r="U697" s="44"/>
      <c r="V697" s="44"/>
      <c r="W697" s="44"/>
      <c r="X697" s="44"/>
      <c r="Y697" s="44"/>
      <c r="Z697" s="44"/>
    </row>
    <row r="698" ht="15.75" customHeight="1">
      <c r="A698" s="200" t="s">
        <v>666</v>
      </c>
      <c r="B698" s="204" t="s">
        <v>442</v>
      </c>
      <c r="C698" s="205" t="str">
        <f>CONCATENATE(Vuelos!$A698,Vuelos!$B698)</f>
        <v>SeoulLosAngeles</v>
      </c>
      <c r="D698" s="201" t="s">
        <v>745</v>
      </c>
      <c r="E698" s="206" t="s">
        <v>443</v>
      </c>
      <c r="F698" s="202">
        <v>9646.4</v>
      </c>
      <c r="G698" s="203">
        <v>462.1</v>
      </c>
      <c r="H698" s="192">
        <f>IF(Vuelos!$F698&lt;3000,Vuelos!$G698,Vuelos!$G698*2)</f>
        <v>924.2</v>
      </c>
      <c r="I698" s="44"/>
      <c r="J698" s="44"/>
      <c r="K698" s="44"/>
      <c r="L698" s="44"/>
      <c r="M698" s="44"/>
      <c r="N698" s="44"/>
      <c r="O698" s="44"/>
      <c r="P698" s="44"/>
      <c r="Q698" s="44"/>
      <c r="R698" s="44"/>
      <c r="S698" s="44"/>
      <c r="T698" s="44"/>
      <c r="U698" s="44"/>
      <c r="V698" s="44"/>
      <c r="W698" s="44"/>
      <c r="X698" s="44"/>
      <c r="Y698" s="44"/>
      <c r="Z698" s="44"/>
    </row>
    <row r="699" ht="15.75" customHeight="1">
      <c r="A699" s="188" t="s">
        <v>666</v>
      </c>
      <c r="B699" s="188" t="s">
        <v>345</v>
      </c>
      <c r="C699" s="191" t="str">
        <f>CONCATENATE(Vuelos!$A699,Vuelos!$B699)</f>
        <v>SeoulNewYork</v>
      </c>
      <c r="D699" s="191" t="s">
        <v>745</v>
      </c>
      <c r="E699" s="188" t="s">
        <v>494</v>
      </c>
      <c r="F699" s="188">
        <v>11084.0</v>
      </c>
      <c r="G699" s="192">
        <v>547.3</v>
      </c>
      <c r="H699" s="192">
        <f>IF(Vuelos!$F699&lt;3000,Vuelos!$G699,Vuelos!$G699*2)</f>
        <v>1094.6</v>
      </c>
      <c r="I699" s="44"/>
      <c r="J699" s="44"/>
      <c r="K699" s="44"/>
      <c r="L699" s="44"/>
      <c r="M699" s="44"/>
      <c r="N699" s="44"/>
      <c r="O699" s="44"/>
      <c r="P699" s="44"/>
      <c r="Q699" s="44"/>
      <c r="R699" s="44"/>
      <c r="S699" s="44"/>
      <c r="T699" s="44"/>
      <c r="U699" s="44"/>
      <c r="V699" s="44"/>
      <c r="W699" s="44"/>
      <c r="X699" s="44"/>
      <c r="Y699" s="44"/>
      <c r="Z699" s="44"/>
    </row>
    <row r="700" ht="15.75" customHeight="1">
      <c r="A700" s="200" t="s">
        <v>359</v>
      </c>
      <c r="B700" s="204" t="s">
        <v>694</v>
      </c>
      <c r="C700" s="205" t="str">
        <f>CONCATENATE(Vuelos!$A700,Vuelos!$B700)</f>
        <v>ShanghaiXi'an</v>
      </c>
      <c r="D700" s="201" t="s">
        <v>360</v>
      </c>
      <c r="E700" s="206" t="s">
        <v>812</v>
      </c>
      <c r="F700" s="202">
        <v>1275.3</v>
      </c>
      <c r="G700" s="203">
        <v>104.7</v>
      </c>
      <c r="H700" s="192">
        <f>IF(Vuelos!$F700&lt;3000,Vuelos!$G700,Vuelos!$G700*2)</f>
        <v>104.7</v>
      </c>
      <c r="I700" s="44"/>
      <c r="J700" s="44"/>
      <c r="K700" s="44"/>
      <c r="L700" s="44"/>
      <c r="M700" s="44"/>
      <c r="N700" s="44"/>
      <c r="O700" s="44"/>
      <c r="P700" s="44"/>
      <c r="Q700" s="44"/>
      <c r="R700" s="44"/>
      <c r="S700" s="44"/>
      <c r="T700" s="44"/>
      <c r="U700" s="44"/>
      <c r="V700" s="44"/>
      <c r="W700" s="44"/>
      <c r="X700" s="44"/>
      <c r="Y700" s="44"/>
      <c r="Z700" s="44"/>
    </row>
    <row r="701" ht="15.75" customHeight="1">
      <c r="A701" s="200" t="s">
        <v>369</v>
      </c>
      <c r="B701" s="200" t="s">
        <v>269</v>
      </c>
      <c r="C701" s="201" t="str">
        <f>CONCATENATE(Vuelos!$A701,Vuelos!$B701)</f>
        <v>SingaporeFrankfurt</v>
      </c>
      <c r="D701" s="201" t="s">
        <v>370</v>
      </c>
      <c r="E701" s="202" t="s">
        <v>271</v>
      </c>
      <c r="F701" s="202">
        <v>10272.0</v>
      </c>
      <c r="G701" s="203">
        <v>474.0</v>
      </c>
      <c r="H701" s="192">
        <f>IF(Vuelos!$F701&lt;3000,Vuelos!$G701,Vuelos!$G701*2)</f>
        <v>948</v>
      </c>
      <c r="I701" s="44"/>
      <c r="J701" s="44"/>
      <c r="K701" s="44"/>
      <c r="L701" s="44"/>
      <c r="M701" s="44"/>
      <c r="N701" s="44"/>
      <c r="O701" s="44"/>
      <c r="P701" s="44"/>
      <c r="Q701" s="44"/>
      <c r="R701" s="44"/>
      <c r="S701" s="44"/>
      <c r="T701" s="44"/>
      <c r="U701" s="44"/>
      <c r="V701" s="44"/>
      <c r="W701" s="44"/>
      <c r="X701" s="44"/>
      <c r="Y701" s="44"/>
      <c r="Z701" s="44"/>
    </row>
    <row r="702" ht="15.75" customHeight="1">
      <c r="A702" s="188" t="s">
        <v>319</v>
      </c>
      <c r="B702" s="189" t="s">
        <v>247</v>
      </c>
      <c r="C702" s="190" t="str">
        <f>CONCATENATE(Vuelos!$A702,Vuelos!$B702)</f>
        <v>StockholmMadrid</v>
      </c>
      <c r="D702" s="191" t="s">
        <v>320</v>
      </c>
      <c r="E702" s="189" t="s">
        <v>249</v>
      </c>
      <c r="F702" s="188">
        <v>2602.5</v>
      </c>
      <c r="G702" s="192">
        <v>220.9</v>
      </c>
      <c r="H702" s="192">
        <f>IF(Vuelos!$F702&lt;3000,Vuelos!$G702,Vuelos!$G702*2)</f>
        <v>220.9</v>
      </c>
      <c r="I702" s="44"/>
      <c r="J702" s="44"/>
      <c r="K702" s="44"/>
      <c r="L702" s="44"/>
      <c r="M702" s="44"/>
      <c r="N702" s="44"/>
      <c r="O702" s="44"/>
      <c r="P702" s="44"/>
      <c r="Q702" s="44"/>
      <c r="R702" s="44"/>
      <c r="S702" s="44"/>
      <c r="T702" s="44"/>
      <c r="U702" s="44"/>
      <c r="V702" s="44"/>
      <c r="W702" s="44"/>
      <c r="X702" s="44"/>
      <c r="Y702" s="44"/>
      <c r="Z702" s="44"/>
    </row>
    <row r="703" ht="15.75" customHeight="1">
      <c r="A703" s="200" t="s">
        <v>680</v>
      </c>
      <c r="B703" s="204" t="s">
        <v>429</v>
      </c>
      <c r="C703" s="205" t="str">
        <f>CONCATENATE(Vuelos!$A703,Vuelos!$B703)</f>
        <v>TelAvivToronto</v>
      </c>
      <c r="D703" s="201" t="s">
        <v>775</v>
      </c>
      <c r="E703" s="206" t="s">
        <v>430</v>
      </c>
      <c r="F703" s="202">
        <v>9315.8</v>
      </c>
      <c r="G703" s="203">
        <v>448.2</v>
      </c>
      <c r="H703" s="192">
        <f>IF(Vuelos!$F703&lt;3000,Vuelos!$G703,Vuelos!$G703*2)</f>
        <v>896.4</v>
      </c>
      <c r="I703" s="44"/>
      <c r="J703" s="44"/>
      <c r="K703" s="44"/>
      <c r="L703" s="44"/>
      <c r="M703" s="44"/>
      <c r="N703" s="44"/>
      <c r="O703" s="44"/>
      <c r="P703" s="44"/>
      <c r="Q703" s="44"/>
      <c r="R703" s="44"/>
      <c r="S703" s="44"/>
      <c r="T703" s="44"/>
      <c r="U703" s="44"/>
      <c r="V703" s="44"/>
      <c r="W703" s="44"/>
      <c r="X703" s="44"/>
      <c r="Y703" s="44"/>
      <c r="Z703" s="44"/>
    </row>
    <row r="704" ht="15.75" customHeight="1">
      <c r="A704" s="188" t="s">
        <v>452</v>
      </c>
      <c r="B704" s="189" t="s">
        <v>369</v>
      </c>
      <c r="C704" s="190" t="str">
        <f>CONCATENATE(Vuelos!$A704,Vuelos!$B704)</f>
        <v>TokyoSingapore</v>
      </c>
      <c r="D704" s="191" t="s">
        <v>453</v>
      </c>
      <c r="E704" s="189" t="s">
        <v>370</v>
      </c>
      <c r="F704" s="202">
        <v>5349.7</v>
      </c>
      <c r="G704" s="192">
        <v>338.8</v>
      </c>
      <c r="H704" s="192">
        <f>IF(Vuelos!$F704&lt;3000,Vuelos!$G704,Vuelos!$G704*2)</f>
        <v>677.6</v>
      </c>
      <c r="I704" s="44"/>
      <c r="J704" s="44"/>
      <c r="K704" s="44"/>
      <c r="L704" s="44"/>
      <c r="M704" s="44"/>
      <c r="N704" s="44"/>
      <c r="O704" s="44"/>
      <c r="P704" s="44"/>
      <c r="Q704" s="44"/>
      <c r="R704" s="44"/>
      <c r="S704" s="44"/>
      <c r="T704" s="44"/>
      <c r="U704" s="44"/>
      <c r="V704" s="44"/>
      <c r="W704" s="44"/>
      <c r="X704" s="44"/>
      <c r="Y704" s="44"/>
      <c r="Z704" s="44"/>
    </row>
    <row r="705" ht="15.75" customHeight="1">
      <c r="A705" s="188" t="s">
        <v>429</v>
      </c>
      <c r="B705" s="188" t="s">
        <v>73</v>
      </c>
      <c r="C705" s="191" t="str">
        <f>CONCATENATE(Vuelos!$A705,Vuelos!$B705)</f>
        <v>TorontoBogota</v>
      </c>
      <c r="D705" s="191" t="s">
        <v>430</v>
      </c>
      <c r="E705" s="188" t="s">
        <v>357</v>
      </c>
      <c r="F705" s="188">
        <v>4363.0</v>
      </c>
      <c r="G705" s="192">
        <v>250.7</v>
      </c>
      <c r="H705" s="192">
        <f>IF(Vuelos!$F705&lt;3000,Vuelos!$G705,Vuelos!$G705*2)</f>
        <v>501.4</v>
      </c>
      <c r="I705" s="44"/>
      <c r="J705" s="44"/>
      <c r="K705" s="44"/>
      <c r="L705" s="44"/>
      <c r="M705" s="44"/>
      <c r="N705" s="44"/>
      <c r="O705" s="44"/>
      <c r="P705" s="44"/>
      <c r="Q705" s="44"/>
      <c r="R705" s="44"/>
      <c r="S705" s="44"/>
      <c r="T705" s="44"/>
      <c r="U705" s="44"/>
      <c r="V705" s="44"/>
      <c r="W705" s="44"/>
      <c r="X705" s="44"/>
      <c r="Y705" s="44"/>
      <c r="Z705" s="44"/>
    </row>
    <row r="706" ht="15.75" customHeight="1">
      <c r="A706" s="188" t="s">
        <v>571</v>
      </c>
      <c r="B706" s="188" t="s">
        <v>390</v>
      </c>
      <c r="C706" s="201" t="str">
        <f>CONCATENATE(Vuelos!$A706,Vuelos!$B706)</f>
        <v>TumacoCali</v>
      </c>
      <c r="D706" s="201" t="s">
        <v>572</v>
      </c>
      <c r="E706" s="202" t="s">
        <v>390</v>
      </c>
      <c r="F706" s="188">
        <v>325.0</v>
      </c>
      <c r="G706" s="203">
        <v>34.9</v>
      </c>
      <c r="H706" s="192">
        <f>IF(Vuelos!$F706&lt;3000,Vuelos!$G706,Vuelos!$G706*2)</f>
        <v>34.9</v>
      </c>
      <c r="I706" s="44"/>
      <c r="J706" s="44"/>
      <c r="K706" s="44"/>
      <c r="L706" s="44"/>
      <c r="M706" s="44"/>
      <c r="N706" s="44"/>
      <c r="O706" s="44"/>
      <c r="P706" s="44"/>
      <c r="Q706" s="44"/>
      <c r="R706" s="44"/>
      <c r="S706" s="44"/>
      <c r="T706" s="44"/>
      <c r="U706" s="44"/>
      <c r="V706" s="44"/>
      <c r="W706" s="44"/>
      <c r="X706" s="44"/>
      <c r="Y706" s="44"/>
      <c r="Z706" s="44"/>
    </row>
    <row r="707" ht="15.75" customHeight="1">
      <c r="A707" s="202" t="s">
        <v>571</v>
      </c>
      <c r="B707" s="202" t="s">
        <v>73</v>
      </c>
      <c r="C707" s="201" t="str">
        <f>CONCATENATE(Vuelos!$A707,Vuelos!$B707)</f>
        <v>TumacoBogota</v>
      </c>
      <c r="D707" s="201" t="s">
        <v>572</v>
      </c>
      <c r="E707" s="202" t="s">
        <v>357</v>
      </c>
      <c r="F707" s="202">
        <v>604.0</v>
      </c>
      <c r="G707" s="203">
        <v>58.2</v>
      </c>
      <c r="H707" s="192">
        <f>IF(Vuelos!$F707&lt;3000,Vuelos!$G707,Vuelos!$G707*2)</f>
        <v>58.2</v>
      </c>
      <c r="I707" s="44"/>
      <c r="J707" s="44"/>
      <c r="K707" s="44"/>
      <c r="L707" s="44"/>
      <c r="M707" s="44"/>
      <c r="N707" s="44"/>
      <c r="O707" s="44"/>
      <c r="P707" s="44"/>
      <c r="Q707" s="44"/>
      <c r="R707" s="44"/>
      <c r="S707" s="44"/>
      <c r="T707" s="44"/>
      <c r="U707" s="44"/>
      <c r="V707" s="44"/>
      <c r="W707" s="44"/>
      <c r="X707" s="44"/>
      <c r="Y707" s="44"/>
      <c r="Z707" s="44"/>
    </row>
    <row r="708" ht="15.75" customHeight="1">
      <c r="A708" s="202" t="s">
        <v>330</v>
      </c>
      <c r="B708" s="202" t="s">
        <v>337</v>
      </c>
      <c r="C708" s="201" t="str">
        <f>CONCATENATE(Vuelos!$A708,Vuelos!$B708)</f>
        <v>ValenciaBilbao</v>
      </c>
      <c r="D708" s="201" t="s">
        <v>331</v>
      </c>
      <c r="E708" s="202" t="s">
        <v>487</v>
      </c>
      <c r="F708" s="202">
        <v>470.0</v>
      </c>
      <c r="G708" s="203">
        <v>106.0</v>
      </c>
      <c r="H708" s="192">
        <f>IF(Vuelos!$F708&lt;3000,Vuelos!$G708,Vuelos!$G708*2)</f>
        <v>106</v>
      </c>
      <c r="I708" s="44"/>
      <c r="J708" s="44"/>
      <c r="K708" s="44"/>
      <c r="L708" s="44"/>
      <c r="M708" s="44"/>
      <c r="N708" s="44"/>
      <c r="O708" s="44"/>
      <c r="P708" s="44"/>
      <c r="Q708" s="44"/>
      <c r="R708" s="44"/>
      <c r="S708" s="44"/>
      <c r="T708" s="44"/>
      <c r="U708" s="44"/>
      <c r="V708" s="44"/>
      <c r="W708" s="44"/>
      <c r="X708" s="44"/>
      <c r="Y708" s="44"/>
      <c r="Z708" s="44"/>
    </row>
    <row r="709" ht="15.75" customHeight="1">
      <c r="A709" s="202" t="s">
        <v>573</v>
      </c>
      <c r="B709" s="202" t="s">
        <v>73</v>
      </c>
      <c r="C709" s="201" t="str">
        <f>CONCATENATE(Vuelos!$A709,Vuelos!$B709)</f>
        <v>ValleduparBogota</v>
      </c>
      <c r="D709" s="201" t="s">
        <v>574</v>
      </c>
      <c r="E709" s="202" t="s">
        <v>357</v>
      </c>
      <c r="F709" s="202">
        <v>644.0</v>
      </c>
      <c r="G709" s="203">
        <v>77.3</v>
      </c>
      <c r="H709" s="192">
        <f>IF(Vuelos!$F709&lt;3000,Vuelos!$G709,Vuelos!$G709*2)</f>
        <v>77.3</v>
      </c>
      <c r="I709" s="44"/>
      <c r="J709" s="44"/>
      <c r="K709" s="44"/>
      <c r="L709" s="44"/>
      <c r="M709" s="44"/>
      <c r="N709" s="44"/>
      <c r="O709" s="44"/>
      <c r="P709" s="44"/>
      <c r="Q709" s="44"/>
      <c r="R709" s="44"/>
      <c r="S709" s="44"/>
      <c r="T709" s="44"/>
      <c r="U709" s="44"/>
      <c r="V709" s="44"/>
      <c r="W709" s="44"/>
      <c r="X709" s="44"/>
      <c r="Y709" s="44"/>
      <c r="Z709" s="44"/>
    </row>
    <row r="710" ht="15.75" customHeight="1">
      <c r="A710" s="202" t="s">
        <v>688</v>
      </c>
      <c r="B710" s="202" t="s">
        <v>426</v>
      </c>
      <c r="C710" s="201" t="str">
        <f>CONCATENATE(Vuelos!$A710,Vuelos!$B710)</f>
        <v>VancouverLasVegas</v>
      </c>
      <c r="D710" s="201" t="s">
        <v>756</v>
      </c>
      <c r="E710" s="202" t="s">
        <v>427</v>
      </c>
      <c r="F710" s="202">
        <v>2818.0</v>
      </c>
      <c r="G710" s="203">
        <v>220.8</v>
      </c>
      <c r="H710" s="192">
        <f>IF(Vuelos!$F710&lt;3000,Vuelos!$G710,Vuelos!$G710*2)</f>
        <v>220.8</v>
      </c>
      <c r="I710" s="44"/>
      <c r="J710" s="44"/>
      <c r="K710" s="44"/>
      <c r="L710" s="44"/>
      <c r="M710" s="44"/>
      <c r="N710" s="44"/>
      <c r="O710" s="44"/>
      <c r="P710" s="44"/>
      <c r="Q710" s="44"/>
      <c r="R710" s="44"/>
      <c r="S710" s="44"/>
      <c r="T710" s="44"/>
      <c r="U710" s="44"/>
      <c r="V710" s="44"/>
      <c r="W710" s="44"/>
      <c r="X710" s="44"/>
      <c r="Y710" s="44"/>
      <c r="Z710" s="44"/>
    </row>
    <row r="711" ht="15.75" customHeight="1">
      <c r="A711" s="202" t="s">
        <v>688</v>
      </c>
      <c r="B711" s="206" t="s">
        <v>429</v>
      </c>
      <c r="C711" s="205" t="str">
        <f>CONCATENATE(Vuelos!$A711,Vuelos!$B711)</f>
        <v>VancouverToronto</v>
      </c>
      <c r="D711" s="201" t="s">
        <v>756</v>
      </c>
      <c r="E711" s="206" t="s">
        <v>430</v>
      </c>
      <c r="F711" s="202">
        <v>3354.8</v>
      </c>
      <c r="G711" s="203">
        <v>237.8</v>
      </c>
      <c r="H711" s="192">
        <f>IF(Vuelos!$F711&lt;3000,Vuelos!$G711,Vuelos!$G711*2)</f>
        <v>475.6</v>
      </c>
      <c r="I711" s="44"/>
      <c r="J711" s="44"/>
      <c r="K711" s="44"/>
      <c r="L711" s="44"/>
      <c r="M711" s="44"/>
      <c r="N711" s="44"/>
      <c r="O711" s="44"/>
      <c r="P711" s="44"/>
      <c r="Q711" s="44"/>
      <c r="R711" s="44"/>
      <c r="S711" s="44"/>
      <c r="T711" s="44"/>
      <c r="U711" s="44"/>
      <c r="V711" s="44"/>
      <c r="W711" s="44"/>
      <c r="X711" s="44"/>
      <c r="Y711" s="44"/>
      <c r="Z711" s="44"/>
    </row>
    <row r="712" ht="15.75" customHeight="1">
      <c r="A712" s="202" t="s">
        <v>561</v>
      </c>
      <c r="B712" s="202" t="s">
        <v>73</v>
      </c>
      <c r="C712" s="201" t="str">
        <f>CONCATENATE(Vuelos!$A712,Vuelos!$B712)</f>
        <v>VillaGarzonBogota</v>
      </c>
      <c r="D712" s="201" t="s">
        <v>562</v>
      </c>
      <c r="E712" s="202" t="s">
        <v>357</v>
      </c>
      <c r="F712" s="202">
        <v>496.0</v>
      </c>
      <c r="G712" s="203">
        <v>48.7</v>
      </c>
      <c r="H712" s="192">
        <f>IF(Vuelos!$F712&lt;3000,Vuelos!$G712,Vuelos!$G712*2)</f>
        <v>48.7</v>
      </c>
      <c r="I712" s="44"/>
      <c r="J712" s="44"/>
      <c r="K712" s="44"/>
      <c r="L712" s="44"/>
      <c r="M712" s="44"/>
      <c r="N712" s="44"/>
      <c r="O712" s="44"/>
      <c r="P712" s="44"/>
      <c r="Q712" s="44"/>
      <c r="R712" s="44"/>
      <c r="S712" s="44"/>
      <c r="T712" s="44"/>
      <c r="U712" s="44"/>
      <c r="V712" s="44"/>
      <c r="W712" s="44"/>
      <c r="X712" s="44"/>
      <c r="Y712" s="44"/>
      <c r="Z712" s="44"/>
    </row>
    <row r="713" ht="15.75" customHeight="1">
      <c r="A713" s="202" t="s">
        <v>529</v>
      </c>
      <c r="B713" s="202" t="s">
        <v>73</v>
      </c>
      <c r="C713" s="201" t="str">
        <f>CONCATENATE(Vuelos!$A713,Vuelos!$B713)</f>
        <v>VillavicencioBogota</v>
      </c>
      <c r="D713" s="201" t="s">
        <v>530</v>
      </c>
      <c r="E713" s="202" t="s">
        <v>357</v>
      </c>
      <c r="F713" s="202">
        <v>84.0</v>
      </c>
      <c r="G713" s="203">
        <v>11.6</v>
      </c>
      <c r="H713" s="192">
        <f>IF(Vuelos!$F713&lt;3000,Vuelos!$G713,Vuelos!$G713*2)</f>
        <v>11.6</v>
      </c>
      <c r="I713" s="44"/>
      <c r="J713" s="44"/>
      <c r="K713" s="44"/>
      <c r="L713" s="44"/>
      <c r="M713" s="44"/>
      <c r="N713" s="44"/>
      <c r="O713" s="44"/>
      <c r="P713" s="44"/>
      <c r="Q713" s="44"/>
      <c r="R713" s="44"/>
      <c r="S713" s="44"/>
      <c r="T713" s="44"/>
      <c r="U713" s="44"/>
      <c r="V713" s="44"/>
      <c r="W713" s="44"/>
      <c r="X713" s="44"/>
      <c r="Y713" s="44"/>
      <c r="Z713" s="44"/>
    </row>
    <row r="714" ht="15.75" customHeight="1">
      <c r="A714" s="202" t="s">
        <v>347</v>
      </c>
      <c r="B714" s="206" t="s">
        <v>345</v>
      </c>
      <c r="C714" s="205" t="str">
        <f>CONCATENATE(Vuelos!$A714,Vuelos!$B714)</f>
        <v>WashingtonNewYork</v>
      </c>
      <c r="D714" s="201" t="s">
        <v>348</v>
      </c>
      <c r="E714" s="206" t="s">
        <v>346</v>
      </c>
      <c r="F714" s="202">
        <v>341.8</v>
      </c>
      <c r="G714" s="203">
        <v>61.0</v>
      </c>
      <c r="H714" s="192">
        <f>IF(Vuelos!$F714&lt;3000,Vuelos!$G714,Vuelos!$G714*2)</f>
        <v>61</v>
      </c>
      <c r="I714" s="44"/>
      <c r="J714" s="44"/>
      <c r="K714" s="44"/>
      <c r="L714" s="44"/>
      <c r="M714" s="44"/>
      <c r="N714" s="44"/>
      <c r="O714" s="44"/>
      <c r="P714" s="44"/>
      <c r="Q714" s="44"/>
      <c r="R714" s="44"/>
      <c r="S714" s="44"/>
      <c r="T714" s="44"/>
      <c r="U714" s="44"/>
      <c r="V714" s="44"/>
      <c r="W714" s="44"/>
      <c r="X714" s="44"/>
      <c r="Y714" s="44"/>
      <c r="Z714" s="44"/>
    </row>
    <row r="715" ht="15.75" customHeight="1">
      <c r="A715" s="202" t="s">
        <v>347</v>
      </c>
      <c r="B715" s="206" t="s">
        <v>345</v>
      </c>
      <c r="C715" s="205" t="str">
        <f>CONCATENATE(Vuelos!$A715,Vuelos!$B715)</f>
        <v>WashingtonNewYork</v>
      </c>
      <c r="D715" s="201" t="s">
        <v>348</v>
      </c>
      <c r="E715" s="206" t="s">
        <v>714</v>
      </c>
      <c r="F715" s="202">
        <v>367.9</v>
      </c>
      <c r="G715" s="203">
        <v>79.2</v>
      </c>
      <c r="H715" s="192">
        <f>IF(Vuelos!$F715&lt;3000,Vuelos!$G715,Vuelos!$G715*2)</f>
        <v>79.2</v>
      </c>
      <c r="I715" s="44"/>
      <c r="J715" s="44"/>
      <c r="K715" s="44"/>
      <c r="L715" s="44"/>
      <c r="M715" s="44"/>
      <c r="N715" s="44"/>
      <c r="O715" s="44"/>
      <c r="P715" s="44"/>
      <c r="Q715" s="44"/>
      <c r="R715" s="44"/>
      <c r="S715" s="44"/>
      <c r="T715" s="44"/>
      <c r="U715" s="44"/>
      <c r="V715" s="44"/>
      <c r="W715" s="44"/>
      <c r="X715" s="44"/>
      <c r="Y715" s="44"/>
      <c r="Z715" s="44"/>
    </row>
    <row r="716" ht="15.75" customHeight="1">
      <c r="A716" s="202" t="s">
        <v>347</v>
      </c>
      <c r="B716" s="206" t="s">
        <v>519</v>
      </c>
      <c r="C716" s="205" t="str">
        <f>CONCATENATE(Vuelos!$A716,Vuelos!$B716)</f>
        <v>WashingtonJacksonville</v>
      </c>
      <c r="D716" s="201" t="s">
        <v>813</v>
      </c>
      <c r="E716" s="206" t="s">
        <v>814</v>
      </c>
      <c r="F716" s="202">
        <v>1020.1</v>
      </c>
      <c r="G716" s="203">
        <v>139.6</v>
      </c>
      <c r="H716" s="192">
        <f>IF(Vuelos!$F716&lt;3000,Vuelos!$G716,Vuelos!$G716*2)</f>
        <v>139.6</v>
      </c>
      <c r="I716" s="44"/>
      <c r="J716" s="44"/>
      <c r="K716" s="44"/>
      <c r="L716" s="44"/>
      <c r="M716" s="44"/>
      <c r="N716" s="44"/>
      <c r="O716" s="44"/>
      <c r="P716" s="44"/>
      <c r="Q716" s="44"/>
      <c r="R716" s="44"/>
      <c r="S716" s="44"/>
      <c r="T716" s="44"/>
      <c r="U716" s="44"/>
      <c r="V716" s="44"/>
      <c r="W716" s="44"/>
      <c r="X716" s="44"/>
      <c r="Y716" s="44"/>
      <c r="Z716" s="44"/>
    </row>
    <row r="717" ht="15.75" customHeight="1">
      <c r="A717" s="202" t="s">
        <v>347</v>
      </c>
      <c r="B717" s="206" t="s">
        <v>462</v>
      </c>
      <c r="C717" s="205" t="str">
        <f>CONCATENATE(Vuelos!$A717,Vuelos!$B717)</f>
        <v>WashingtonOrlando</v>
      </c>
      <c r="D717" s="201" t="s">
        <v>813</v>
      </c>
      <c r="E717" s="206" t="s">
        <v>464</v>
      </c>
      <c r="F717" s="202">
        <v>1221.7</v>
      </c>
      <c r="G717" s="203">
        <v>133.3</v>
      </c>
      <c r="H717" s="192">
        <f>IF(Vuelos!$F717&lt;3000,Vuelos!$G717,Vuelos!$G717*2)</f>
        <v>133.3</v>
      </c>
      <c r="I717" s="44"/>
      <c r="J717" s="44"/>
      <c r="K717" s="44"/>
      <c r="L717" s="44"/>
      <c r="M717" s="44"/>
      <c r="N717" s="44"/>
      <c r="O717" s="44"/>
      <c r="P717" s="44"/>
      <c r="Q717" s="44"/>
      <c r="R717" s="44"/>
      <c r="S717" s="44"/>
      <c r="T717" s="44"/>
      <c r="U717" s="44"/>
      <c r="V717" s="44"/>
      <c r="W717" s="44"/>
      <c r="X717" s="44"/>
      <c r="Y717" s="44"/>
      <c r="Z717" s="44"/>
    </row>
    <row r="718" ht="15.75" customHeight="1">
      <c r="A718" s="202" t="s">
        <v>347</v>
      </c>
      <c r="B718" s="206" t="s">
        <v>469</v>
      </c>
      <c r="C718" s="205" t="str">
        <f>CONCATENATE(Vuelos!$A718,Vuelos!$B718)</f>
        <v>WashingtonFortLauderdale</v>
      </c>
      <c r="D718" s="201" t="s">
        <v>813</v>
      </c>
      <c r="E718" s="206" t="s">
        <v>480</v>
      </c>
      <c r="F718" s="202">
        <v>1446.9</v>
      </c>
      <c r="G718" s="203">
        <v>155.9</v>
      </c>
      <c r="H718" s="192">
        <f>IF(Vuelos!$F718&lt;3000,Vuelos!$G718,Vuelos!$G718*2)</f>
        <v>155.9</v>
      </c>
      <c r="I718" s="44"/>
      <c r="J718" s="44"/>
      <c r="K718" s="44"/>
      <c r="L718" s="44"/>
      <c r="M718" s="44"/>
      <c r="N718" s="44"/>
      <c r="O718" s="44"/>
      <c r="P718" s="44"/>
      <c r="Q718" s="44"/>
      <c r="R718" s="44"/>
      <c r="S718" s="44"/>
      <c r="T718" s="44"/>
      <c r="U718" s="44"/>
      <c r="V718" s="44"/>
      <c r="W718" s="44"/>
      <c r="X718" s="44"/>
      <c r="Y718" s="44"/>
      <c r="Z718" s="44"/>
    </row>
    <row r="719" ht="15.75" customHeight="1">
      <c r="A719" s="202" t="s">
        <v>347</v>
      </c>
      <c r="B719" s="206" t="s">
        <v>490</v>
      </c>
      <c r="C719" s="205" t="str">
        <f>CONCATENATE(Vuelos!$A719,Vuelos!$B719)</f>
        <v>WashingtonMiami</v>
      </c>
      <c r="D719" s="201" t="s">
        <v>813</v>
      </c>
      <c r="E719" s="206" t="s">
        <v>492</v>
      </c>
      <c r="F719" s="202">
        <v>1479.9</v>
      </c>
      <c r="G719" s="203">
        <v>128.9</v>
      </c>
      <c r="H719" s="192">
        <f>IF(Vuelos!$F719&lt;3000,Vuelos!$G719,Vuelos!$G719*2)</f>
        <v>128.9</v>
      </c>
      <c r="I719" s="44"/>
      <c r="J719" s="44"/>
      <c r="K719" s="44"/>
      <c r="L719" s="44"/>
      <c r="M719" s="44"/>
      <c r="N719" s="44"/>
      <c r="O719" s="44"/>
      <c r="P719" s="44"/>
      <c r="Q719" s="44"/>
      <c r="R719" s="44"/>
      <c r="S719" s="44"/>
      <c r="T719" s="44"/>
      <c r="U719" s="44"/>
      <c r="V719" s="44"/>
      <c r="W719" s="44"/>
      <c r="X719" s="44"/>
      <c r="Y719" s="44"/>
      <c r="Z719" s="44"/>
    </row>
    <row r="720" ht="15.75" customHeight="1">
      <c r="A720" s="202" t="s">
        <v>347</v>
      </c>
      <c r="B720" s="206" t="s">
        <v>422</v>
      </c>
      <c r="C720" s="205" t="str">
        <f>CONCATENATE(Vuelos!$A720,Vuelos!$B720)</f>
        <v>WashingtonHouston</v>
      </c>
      <c r="D720" s="201" t="s">
        <v>348</v>
      </c>
      <c r="E720" s="206" t="s">
        <v>423</v>
      </c>
      <c r="F720" s="202">
        <v>1915.2</v>
      </c>
      <c r="G720" s="203">
        <v>172.0</v>
      </c>
      <c r="H720" s="192">
        <f>IF(Vuelos!$F720&lt;3000,Vuelos!$G720,Vuelos!$G720*2)</f>
        <v>172</v>
      </c>
      <c r="I720" s="44"/>
      <c r="J720" s="44"/>
      <c r="K720" s="44"/>
      <c r="L720" s="44"/>
      <c r="M720" s="44"/>
      <c r="N720" s="44"/>
      <c r="O720" s="44"/>
      <c r="P720" s="44"/>
      <c r="Q720" s="44"/>
      <c r="R720" s="44"/>
      <c r="S720" s="44"/>
      <c r="T720" s="44"/>
      <c r="U720" s="44"/>
      <c r="V720" s="44"/>
      <c r="W720" s="44"/>
      <c r="X720" s="44"/>
      <c r="Y720" s="44"/>
      <c r="Z720" s="44"/>
    </row>
    <row r="721" ht="15.75" customHeight="1">
      <c r="A721" s="202" t="s">
        <v>347</v>
      </c>
      <c r="B721" s="206" t="s">
        <v>422</v>
      </c>
      <c r="C721" s="205" t="str">
        <f>CONCATENATE(Vuelos!$A721,Vuelos!$B721)</f>
        <v>WashingtonHouston</v>
      </c>
      <c r="D721" s="201" t="s">
        <v>813</v>
      </c>
      <c r="E721" s="206" t="s">
        <v>423</v>
      </c>
      <c r="F721" s="202">
        <v>1943.6</v>
      </c>
      <c r="G721" s="203">
        <v>182.5</v>
      </c>
      <c r="H721" s="192">
        <f>IF(Vuelos!$F721&lt;3000,Vuelos!$G721,Vuelos!$G721*2)</f>
        <v>182.5</v>
      </c>
      <c r="I721" s="44"/>
      <c r="J721" s="44"/>
      <c r="K721" s="44"/>
      <c r="L721" s="44"/>
      <c r="M721" s="44"/>
      <c r="N721" s="44"/>
      <c r="O721" s="44"/>
      <c r="P721" s="44"/>
      <c r="Q721" s="44"/>
      <c r="R721" s="44"/>
      <c r="S721" s="44"/>
      <c r="T721" s="44"/>
      <c r="U721" s="44"/>
      <c r="V721" s="44"/>
      <c r="W721" s="44"/>
      <c r="X721" s="44"/>
      <c r="Y721" s="44"/>
      <c r="Z721" s="44"/>
    </row>
    <row r="722" ht="15.75" customHeight="1">
      <c r="A722" s="202" t="s">
        <v>347</v>
      </c>
      <c r="B722" s="206" t="s">
        <v>252</v>
      </c>
      <c r="C722" s="205" t="str">
        <f>CONCATENATE(Vuelos!$A722,Vuelos!$B722)</f>
        <v>WashingtonMexico</v>
      </c>
      <c r="D722" s="201" t="s">
        <v>348</v>
      </c>
      <c r="E722" s="206" t="s">
        <v>254</v>
      </c>
      <c r="F722" s="202">
        <v>3000.0</v>
      </c>
      <c r="G722" s="203">
        <v>237.7</v>
      </c>
      <c r="H722" s="192">
        <f>IF(Vuelos!$F722&lt;3000,Vuelos!$G722,Vuelos!$G722*2)</f>
        <v>475.4</v>
      </c>
      <c r="I722" s="44"/>
      <c r="J722" s="44"/>
      <c r="K722" s="44"/>
      <c r="L722" s="44"/>
      <c r="M722" s="44"/>
      <c r="N722" s="44"/>
      <c r="O722" s="44"/>
      <c r="P722" s="44"/>
      <c r="Q722" s="44"/>
      <c r="R722" s="44"/>
      <c r="S722" s="44"/>
      <c r="T722" s="44"/>
      <c r="U722" s="44"/>
      <c r="V722" s="44"/>
      <c r="W722" s="44"/>
      <c r="X722" s="44"/>
      <c r="Y722" s="44"/>
      <c r="Z722" s="44"/>
    </row>
    <row r="723" ht="15.75" customHeight="1">
      <c r="A723" s="202" t="s">
        <v>347</v>
      </c>
      <c r="B723" s="206" t="s">
        <v>602</v>
      </c>
      <c r="C723" s="205" t="str">
        <f>CONCATENATE(Vuelos!$A723,Vuelos!$B723)</f>
        <v>WashingtonSanSalvador</v>
      </c>
      <c r="D723" s="201" t="s">
        <v>348</v>
      </c>
      <c r="E723" s="206" t="s">
        <v>603</v>
      </c>
      <c r="F723" s="202">
        <v>3048.0</v>
      </c>
      <c r="G723" s="203">
        <v>239.2</v>
      </c>
      <c r="H723" s="192">
        <f>IF(Vuelos!$F723&lt;3000,Vuelos!$G723,Vuelos!$G723*2)</f>
        <v>478.4</v>
      </c>
      <c r="I723" s="44"/>
      <c r="J723" s="44"/>
      <c r="K723" s="44"/>
      <c r="L723" s="44"/>
      <c r="M723" s="44"/>
      <c r="N723" s="44"/>
      <c r="O723" s="44"/>
      <c r="P723" s="44"/>
      <c r="Q723" s="44"/>
      <c r="R723" s="44"/>
      <c r="S723" s="44"/>
      <c r="T723" s="44"/>
      <c r="U723" s="44"/>
      <c r="V723" s="44"/>
      <c r="W723" s="44"/>
      <c r="X723" s="44"/>
      <c r="Y723" s="44"/>
      <c r="Z723" s="44"/>
    </row>
    <row r="724" ht="15.75" customHeight="1">
      <c r="A724" s="202" t="s">
        <v>347</v>
      </c>
      <c r="B724" s="206" t="s">
        <v>354</v>
      </c>
      <c r="C724" s="205" t="str">
        <f>CONCATENATE(Vuelos!$A724,Vuelos!$B724)</f>
        <v>WashingtonPanama</v>
      </c>
      <c r="D724" s="201" t="s">
        <v>348</v>
      </c>
      <c r="E724" s="206" t="s">
        <v>355</v>
      </c>
      <c r="F724" s="202">
        <v>3314.8</v>
      </c>
      <c r="G724" s="203">
        <v>258.9</v>
      </c>
      <c r="H724" s="192">
        <f>IF(Vuelos!$F724&lt;3000,Vuelos!$G724,Vuelos!$G724*2)</f>
        <v>517.8</v>
      </c>
      <c r="I724" s="44"/>
      <c r="J724" s="44"/>
      <c r="K724" s="44"/>
      <c r="L724" s="44"/>
      <c r="M724" s="44"/>
      <c r="N724" s="44"/>
      <c r="O724" s="44"/>
      <c r="P724" s="44"/>
      <c r="Q724" s="44"/>
      <c r="R724" s="44"/>
      <c r="S724" s="44"/>
      <c r="T724" s="44"/>
      <c r="U724" s="44"/>
      <c r="V724" s="44"/>
      <c r="W724" s="44"/>
      <c r="X724" s="44"/>
      <c r="Y724" s="44"/>
      <c r="Z724" s="44"/>
    </row>
    <row r="725" ht="15.75" customHeight="1">
      <c r="A725" s="202" t="s">
        <v>347</v>
      </c>
      <c r="B725" s="202" t="s">
        <v>73</v>
      </c>
      <c r="C725" s="201" t="str">
        <f>CONCATENATE(Vuelos!$A725,Vuelos!$B725)</f>
        <v>WashingtonBogota</v>
      </c>
      <c r="D725" s="201" t="s">
        <v>348</v>
      </c>
      <c r="E725" s="202" t="s">
        <v>357</v>
      </c>
      <c r="F725" s="202">
        <v>3819.0</v>
      </c>
      <c r="G725" s="203">
        <v>271.4</v>
      </c>
      <c r="H725" s="192">
        <f>IF(Vuelos!$F725&lt;3000,Vuelos!$G725,Vuelos!$G725*2)</f>
        <v>542.8</v>
      </c>
      <c r="I725" s="44"/>
      <c r="J725" s="44"/>
      <c r="K725" s="44"/>
      <c r="L725" s="44"/>
      <c r="M725" s="44"/>
      <c r="N725" s="44"/>
      <c r="O725" s="44"/>
      <c r="P725" s="44"/>
      <c r="Q725" s="44"/>
      <c r="R725" s="44"/>
      <c r="S725" s="44"/>
      <c r="T725" s="44"/>
      <c r="U725" s="44"/>
      <c r="V725" s="44"/>
      <c r="W725" s="44"/>
      <c r="X725" s="44"/>
      <c r="Y725" s="44"/>
      <c r="Z725" s="44"/>
    </row>
    <row r="726" ht="15.75" customHeight="1">
      <c r="A726" s="202" t="s">
        <v>347</v>
      </c>
      <c r="B726" s="206" t="s">
        <v>247</v>
      </c>
      <c r="C726" s="205" t="str">
        <f>CONCATENATE(Vuelos!$A726,Vuelos!$B726)</f>
        <v>WashingtonMadrid</v>
      </c>
      <c r="D726" s="201" t="s">
        <v>348</v>
      </c>
      <c r="E726" s="206" t="s">
        <v>249</v>
      </c>
      <c r="F726" s="202">
        <v>6140.8</v>
      </c>
      <c r="G726" s="203">
        <v>349.1</v>
      </c>
      <c r="H726" s="192">
        <f>IF(Vuelos!$F726&lt;3000,Vuelos!$G726,Vuelos!$G726*2)</f>
        <v>698.2</v>
      </c>
      <c r="I726" s="44"/>
      <c r="J726" s="44"/>
      <c r="K726" s="44"/>
      <c r="L726" s="44"/>
      <c r="M726" s="44"/>
      <c r="N726" s="44"/>
      <c r="O726" s="44"/>
      <c r="P726" s="44"/>
      <c r="Q726" s="44"/>
      <c r="R726" s="44"/>
      <c r="S726" s="44"/>
      <c r="T726" s="44"/>
      <c r="U726" s="44"/>
      <c r="V726" s="44"/>
      <c r="W726" s="44"/>
      <c r="X726" s="44"/>
      <c r="Y726" s="44"/>
      <c r="Z726" s="44"/>
    </row>
    <row r="727" ht="15.75" customHeight="1">
      <c r="A727" s="202" t="s">
        <v>538</v>
      </c>
      <c r="B727" s="202" t="s">
        <v>73</v>
      </c>
      <c r="C727" s="201" t="str">
        <f>CONCATENATE(Vuelos!$A727,Vuelos!$B727)</f>
        <v>YopalBogota</v>
      </c>
      <c r="D727" s="201" t="s">
        <v>540</v>
      </c>
      <c r="E727" s="202" t="s">
        <v>357</v>
      </c>
      <c r="F727" s="202">
        <v>204.0</v>
      </c>
      <c r="G727" s="203">
        <v>31.7</v>
      </c>
      <c r="H727" s="192">
        <f>IF(Vuelos!$F727&lt;3000,Vuelos!$G727,Vuelos!$G727*2)</f>
        <v>31.7</v>
      </c>
      <c r="I727" s="44"/>
      <c r="J727" s="44"/>
      <c r="K727" s="44"/>
      <c r="L727" s="44"/>
      <c r="M727" s="44"/>
      <c r="N727" s="44"/>
      <c r="O727" s="44"/>
      <c r="P727" s="44"/>
      <c r="Q727" s="44"/>
      <c r="R727" s="44"/>
      <c r="S727" s="44"/>
      <c r="T727" s="44"/>
      <c r="U727" s="44"/>
      <c r="V727" s="44"/>
      <c r="W727" s="44"/>
      <c r="X727" s="44"/>
      <c r="Y727" s="44"/>
      <c r="Z727" s="44"/>
    </row>
    <row r="728" ht="15.75" customHeight="1">
      <c r="A728" s="202" t="s">
        <v>73</v>
      </c>
      <c r="B728" s="202" t="s">
        <v>625</v>
      </c>
      <c r="C728" s="201" t="str">
        <f>CONCATENATE(Vuelos!$A728,Vuelos!$B728)</f>
        <v>BogotaPitalito</v>
      </c>
      <c r="D728" s="201" t="s">
        <v>357</v>
      </c>
      <c r="E728" s="202" t="s">
        <v>815</v>
      </c>
      <c r="F728" s="202">
        <v>383.0</v>
      </c>
      <c r="G728" s="203">
        <v>41.6</v>
      </c>
      <c r="H728" s="192">
        <f>IF(Vuelos!$F728&lt;3000,Vuelos!$G728,Vuelos!$G728*2)</f>
        <v>41.6</v>
      </c>
      <c r="I728" s="44"/>
      <c r="J728" s="44"/>
      <c r="K728" s="44"/>
      <c r="L728" s="44"/>
      <c r="M728" s="44"/>
      <c r="N728" s="44"/>
      <c r="O728" s="44"/>
      <c r="P728" s="44"/>
      <c r="Q728" s="44"/>
      <c r="R728" s="44"/>
      <c r="S728" s="44"/>
      <c r="T728" s="44"/>
      <c r="U728" s="44"/>
      <c r="V728" s="44"/>
      <c r="W728" s="44"/>
      <c r="X728" s="44"/>
      <c r="Y728" s="44"/>
      <c r="Z728" s="44"/>
    </row>
    <row r="729" ht="15.75" customHeight="1">
      <c r="A729" s="202" t="s">
        <v>73</v>
      </c>
      <c r="B729" s="202" t="s">
        <v>533</v>
      </c>
      <c r="C729" s="201" t="str">
        <f>CONCATENATE(Vuelos!$A729,Vuelos!$B729)</f>
        <v>BogotaLima</v>
      </c>
      <c r="D729" s="201" t="s">
        <v>357</v>
      </c>
      <c r="E729" s="202" t="s">
        <v>601</v>
      </c>
      <c r="F729" s="202">
        <v>1886.0</v>
      </c>
      <c r="G729" s="203">
        <v>152.9</v>
      </c>
      <c r="H729" s="192">
        <f>IF(Vuelos!$F729&lt;3000,Vuelos!$G729,Vuelos!$G729*2)</f>
        <v>152.9</v>
      </c>
      <c r="I729" s="44"/>
      <c r="J729" s="44"/>
      <c r="K729" s="44"/>
      <c r="L729" s="44"/>
      <c r="M729" s="44"/>
      <c r="N729" s="44"/>
      <c r="O729" s="44"/>
      <c r="P729" s="44"/>
      <c r="Q729" s="44"/>
      <c r="R729" s="44"/>
      <c r="S729" s="44"/>
      <c r="T729" s="44"/>
      <c r="U729" s="44"/>
      <c r="V729" s="44"/>
      <c r="W729" s="44"/>
      <c r="X729" s="44"/>
      <c r="Y729" s="44"/>
      <c r="Z729" s="44"/>
    </row>
    <row r="730" ht="15.75" customHeight="1">
      <c r="A730" s="202" t="s">
        <v>368</v>
      </c>
      <c r="B730" s="202" t="s">
        <v>395</v>
      </c>
      <c r="C730" s="201" t="str">
        <f>CONCATENATE(Vuelos!$A730,Vuelos!$B730)</f>
        <v>BucaramangaCartagena</v>
      </c>
      <c r="D730" s="201" t="s">
        <v>545</v>
      </c>
      <c r="E730" s="202" t="s">
        <v>440</v>
      </c>
      <c r="F730" s="202">
        <v>447.0</v>
      </c>
      <c r="G730" s="203">
        <v>62.9</v>
      </c>
      <c r="H730" s="192">
        <f>IF(Vuelos!$F730&lt;3000,Vuelos!$G730,Vuelos!$G730*2)</f>
        <v>62.9</v>
      </c>
      <c r="I730" s="44"/>
      <c r="J730" s="44"/>
      <c r="K730" s="44"/>
      <c r="L730" s="44"/>
      <c r="M730" s="44"/>
      <c r="N730" s="44"/>
      <c r="O730" s="44"/>
      <c r="P730" s="44"/>
      <c r="Q730" s="44"/>
      <c r="R730" s="44"/>
      <c r="S730" s="44"/>
      <c r="T730" s="44"/>
      <c r="U730" s="44"/>
      <c r="V730" s="44"/>
      <c r="W730" s="44"/>
      <c r="X730" s="44"/>
      <c r="Y730" s="44"/>
      <c r="Z730" s="44"/>
    </row>
    <row r="731" ht="15.75" customHeight="1">
      <c r="A731" s="202" t="s">
        <v>380</v>
      </c>
      <c r="B731" s="202" t="s">
        <v>594</v>
      </c>
      <c r="C731" s="201" t="str">
        <f>CONCATENATE(Vuelos!$A731,Vuelos!$B731)</f>
        <v>BuenosAiresMontevideo</v>
      </c>
      <c r="D731" s="201" t="s">
        <v>623</v>
      </c>
      <c r="E731" s="202" t="s">
        <v>811</v>
      </c>
      <c r="F731" s="202">
        <v>229.0</v>
      </c>
      <c r="G731" s="203">
        <v>46.6</v>
      </c>
      <c r="H731" s="192">
        <f>IF(Vuelos!$F731&lt;3000,Vuelos!$G731,Vuelos!$G731*2)</f>
        <v>46.6</v>
      </c>
      <c r="I731" s="44"/>
      <c r="J731" s="44"/>
      <c r="K731" s="44"/>
      <c r="L731" s="44"/>
      <c r="M731" s="44"/>
      <c r="N731" s="44"/>
      <c r="O731" s="44"/>
      <c r="P731" s="44"/>
      <c r="Q731" s="44"/>
      <c r="R731" s="44"/>
      <c r="S731" s="44"/>
      <c r="T731" s="44"/>
      <c r="U731" s="44"/>
      <c r="V731" s="44"/>
      <c r="W731" s="44"/>
      <c r="X731" s="44"/>
      <c r="Y731" s="44"/>
      <c r="Z731" s="44"/>
    </row>
    <row r="732" ht="15.75" customHeight="1">
      <c r="A732" s="202" t="s">
        <v>395</v>
      </c>
      <c r="B732" s="202" t="s">
        <v>368</v>
      </c>
      <c r="C732" s="201" t="str">
        <f>CONCATENATE(Vuelos!$A732,Vuelos!$B732)</f>
        <v>CartagenaBucaramanga</v>
      </c>
      <c r="D732" s="201" t="s">
        <v>440</v>
      </c>
      <c r="E732" s="202" t="s">
        <v>545</v>
      </c>
      <c r="F732" s="202">
        <v>447.0</v>
      </c>
      <c r="G732" s="203">
        <v>62.9</v>
      </c>
      <c r="H732" s="192">
        <f>IF(Vuelos!$F732&lt;3000,Vuelos!$G732,Vuelos!$G732*2)</f>
        <v>62.9</v>
      </c>
      <c r="I732" s="44"/>
      <c r="J732" s="44"/>
      <c r="K732" s="44"/>
      <c r="L732" s="44"/>
      <c r="M732" s="44"/>
      <c r="N732" s="44"/>
      <c r="O732" s="44"/>
      <c r="P732" s="44"/>
      <c r="Q732" s="44"/>
      <c r="R732" s="44"/>
      <c r="S732" s="44"/>
      <c r="T732" s="44"/>
      <c r="U732" s="44"/>
      <c r="V732" s="44"/>
      <c r="W732" s="44"/>
      <c r="X732" s="44"/>
      <c r="Y732" s="44"/>
      <c r="Z732" s="44"/>
    </row>
    <row r="733" ht="15.75" customHeight="1">
      <c r="A733" s="202" t="s">
        <v>533</v>
      </c>
      <c r="B733" s="202" t="s">
        <v>594</v>
      </c>
      <c r="C733" s="201" t="str">
        <f>CONCATENATE(Vuelos!$A733,Vuelos!$B733)</f>
        <v>LimaMontevideo</v>
      </c>
      <c r="D733" s="201" t="s">
        <v>601</v>
      </c>
      <c r="E733" s="202" t="s">
        <v>811</v>
      </c>
      <c r="F733" s="202">
        <v>3309.0</v>
      </c>
      <c r="G733" s="203">
        <v>249.8</v>
      </c>
      <c r="H733" s="192">
        <f>IF(Vuelos!$F733&lt;3000,Vuelos!$G733,Vuelos!$G733*2)</f>
        <v>499.6</v>
      </c>
      <c r="I733" s="44"/>
      <c r="J733" s="44"/>
      <c r="K733" s="44"/>
      <c r="L733" s="44"/>
      <c r="M733" s="44"/>
      <c r="N733" s="44"/>
      <c r="O733" s="44"/>
      <c r="P733" s="44"/>
      <c r="Q733" s="44"/>
      <c r="R733" s="44"/>
      <c r="S733" s="44"/>
      <c r="T733" s="44"/>
      <c r="U733" s="44"/>
      <c r="V733" s="44"/>
      <c r="W733" s="44"/>
      <c r="X733" s="44"/>
      <c r="Y733" s="44"/>
      <c r="Z733" s="44"/>
    </row>
    <row r="734" ht="15.75" customHeight="1">
      <c r="A734" s="202" t="s">
        <v>533</v>
      </c>
      <c r="B734" s="202" t="s">
        <v>366</v>
      </c>
      <c r="C734" s="201" t="str">
        <f>CONCATENATE(Vuelos!$A734,Vuelos!$B734)</f>
        <v>LimaSaoPaulo</v>
      </c>
      <c r="D734" s="201" t="s">
        <v>601</v>
      </c>
      <c r="E734" s="202" t="s">
        <v>367</v>
      </c>
      <c r="F734" s="202">
        <v>3471.0</v>
      </c>
      <c r="G734" s="203">
        <f>474.8/2</f>
        <v>237.4</v>
      </c>
      <c r="H734" s="192">
        <f>IF(Vuelos!$F734&lt;3000,Vuelos!$G734,Vuelos!$G734*2)</f>
        <v>474.8</v>
      </c>
      <c r="I734" s="44"/>
      <c r="J734" s="44"/>
      <c r="K734" s="44"/>
      <c r="L734" s="44"/>
      <c r="M734" s="44"/>
      <c r="N734" s="44"/>
      <c r="O734" s="44"/>
      <c r="P734" s="44"/>
      <c r="Q734" s="44"/>
      <c r="R734" s="44"/>
      <c r="S734" s="44"/>
      <c r="T734" s="44"/>
      <c r="U734" s="44"/>
      <c r="V734" s="44"/>
      <c r="W734" s="44"/>
      <c r="X734" s="44"/>
      <c r="Y734" s="44"/>
      <c r="Z734" s="44"/>
    </row>
    <row r="735" ht="15.75" customHeight="1">
      <c r="A735" s="202" t="s">
        <v>81</v>
      </c>
      <c r="B735" s="206" t="s">
        <v>536</v>
      </c>
      <c r="C735" s="205" t="str">
        <f>CONCATENATE(Vuelos!$A735,Vuelos!$B735)</f>
        <v>MedellinPereira</v>
      </c>
      <c r="D735" s="201" t="s">
        <v>470</v>
      </c>
      <c r="E735" s="206" t="s">
        <v>537</v>
      </c>
      <c r="F735" s="202">
        <v>158.0</v>
      </c>
      <c r="G735" s="203">
        <v>25.6</v>
      </c>
      <c r="H735" s="192">
        <f>IF(Vuelos!$F735&lt;3000,Vuelos!$G735,Vuelos!$G735*2)</f>
        <v>25.6</v>
      </c>
      <c r="I735" s="44"/>
      <c r="J735" s="44"/>
      <c r="K735" s="44"/>
      <c r="L735" s="44"/>
      <c r="M735" s="44"/>
      <c r="N735" s="44"/>
      <c r="O735" s="44"/>
      <c r="P735" s="44"/>
      <c r="Q735" s="44"/>
      <c r="R735" s="44"/>
      <c r="S735" s="44"/>
      <c r="T735" s="44"/>
      <c r="U735" s="44"/>
      <c r="V735" s="44"/>
      <c r="W735" s="44"/>
      <c r="X735" s="44"/>
      <c r="Y735" s="44"/>
      <c r="Z735" s="44"/>
    </row>
    <row r="736" ht="15.75" customHeight="1">
      <c r="A736" s="188" t="s">
        <v>594</v>
      </c>
      <c r="B736" s="188" t="s">
        <v>533</v>
      </c>
      <c r="C736" s="191" t="str">
        <f>CONCATENATE(Vuelos!$A736,Vuelos!$B736)</f>
        <v>MontevideoLima</v>
      </c>
      <c r="D736" s="191" t="s">
        <v>811</v>
      </c>
      <c r="E736" s="188" t="s">
        <v>601</v>
      </c>
      <c r="F736" s="188">
        <v>3309.0</v>
      </c>
      <c r="G736" s="192">
        <f>499.6/2</f>
        <v>249.8</v>
      </c>
      <c r="H736" s="192">
        <f>IF(Vuelos!$F736&lt;3000,Vuelos!$G736,Vuelos!$G736*2)</f>
        <v>499.6</v>
      </c>
      <c r="I736" s="44"/>
      <c r="J736" s="44"/>
      <c r="K736" s="44"/>
      <c r="L736" s="44"/>
      <c r="M736" s="44"/>
      <c r="N736" s="44"/>
      <c r="O736" s="44"/>
      <c r="P736" s="44"/>
      <c r="Q736" s="44"/>
      <c r="R736" s="44"/>
      <c r="S736" s="44"/>
      <c r="T736" s="44"/>
      <c r="U736" s="44"/>
      <c r="V736" s="44"/>
      <c r="W736" s="44"/>
      <c r="X736" s="44"/>
      <c r="Y736" s="44"/>
      <c r="Z736" s="44"/>
    </row>
    <row r="737" ht="15.75" customHeight="1">
      <c r="A737" s="188" t="s">
        <v>594</v>
      </c>
      <c r="B737" s="188" t="s">
        <v>380</v>
      </c>
      <c r="C737" s="191" t="str">
        <f>CONCATENATE(Vuelos!$A737,Vuelos!$B737)</f>
        <v>MontevideoBuenosAires</v>
      </c>
      <c r="D737" s="191" t="s">
        <v>811</v>
      </c>
      <c r="E737" s="188" t="s">
        <v>623</v>
      </c>
      <c r="F737" s="188">
        <v>229.0</v>
      </c>
      <c r="G737" s="192">
        <v>46.6</v>
      </c>
      <c r="H737" s="192">
        <f>IF(Vuelos!$F737&lt;3000,Vuelos!$G737,Vuelos!$G737*2)</f>
        <v>46.6</v>
      </c>
      <c r="I737" s="44"/>
      <c r="J737" s="44"/>
      <c r="K737" s="44"/>
      <c r="L737" s="44"/>
      <c r="M737" s="44"/>
      <c r="N737" s="44"/>
      <c r="O737" s="44"/>
      <c r="P737" s="44"/>
      <c r="Q737" s="44"/>
      <c r="R737" s="44"/>
      <c r="S737" s="44"/>
      <c r="T737" s="44"/>
      <c r="U737" s="44"/>
      <c r="V737" s="44"/>
      <c r="W737" s="44"/>
      <c r="X737" s="44"/>
      <c r="Y737" s="44"/>
      <c r="Z737" s="44"/>
    </row>
    <row r="738" ht="15.75" customHeight="1">
      <c r="A738" s="202" t="s">
        <v>354</v>
      </c>
      <c r="B738" s="202" t="s">
        <v>345</v>
      </c>
      <c r="C738" s="202" t="str">
        <f>CONCATENATE(Vuelos!$A738,Vuelos!$B738)</f>
        <v>PanamaNewYork</v>
      </c>
      <c r="D738" s="202" t="s">
        <v>355</v>
      </c>
      <c r="E738" s="202" t="s">
        <v>494</v>
      </c>
      <c r="F738" s="202">
        <v>3552.0</v>
      </c>
      <c r="G738" s="203">
        <v>258.1</v>
      </c>
      <c r="H738" s="192">
        <f>IF(Vuelos!$F738&lt;3000,Vuelos!$G738,Vuelos!$G738*2)</f>
        <v>516.2</v>
      </c>
      <c r="I738" s="44"/>
      <c r="J738" s="44"/>
      <c r="K738" s="44"/>
      <c r="L738" s="44"/>
      <c r="M738" s="44"/>
      <c r="N738" s="44"/>
      <c r="O738" s="44"/>
      <c r="P738" s="44"/>
      <c r="Q738" s="44"/>
      <c r="R738" s="44"/>
      <c r="S738" s="44"/>
      <c r="T738" s="44"/>
      <c r="U738" s="44"/>
      <c r="V738" s="44"/>
      <c r="W738" s="44"/>
      <c r="X738" s="44"/>
      <c r="Y738" s="44"/>
      <c r="Z738" s="44"/>
    </row>
    <row r="739" ht="15.75" customHeight="1">
      <c r="A739" s="188" t="s">
        <v>536</v>
      </c>
      <c r="B739" s="189" t="s">
        <v>81</v>
      </c>
      <c r="C739" s="190" t="str">
        <f>CONCATENATE(Vuelos!$A739,Vuelos!$B739)</f>
        <v>PereiraMedellin</v>
      </c>
      <c r="D739" s="191" t="s">
        <v>537</v>
      </c>
      <c r="E739" s="189" t="s">
        <v>470</v>
      </c>
      <c r="F739" s="188">
        <v>158.0</v>
      </c>
      <c r="G739" s="192">
        <v>25.6</v>
      </c>
      <c r="H739" s="192">
        <f>IF(Vuelos!$F739&lt;3000,Vuelos!$G739,Vuelos!$G739*2)</f>
        <v>25.6</v>
      </c>
      <c r="I739" s="44"/>
      <c r="J739" s="44"/>
      <c r="K739" s="44"/>
      <c r="L739" s="44"/>
      <c r="M739" s="44"/>
      <c r="N739" s="44"/>
      <c r="O739" s="44"/>
      <c r="P739" s="44"/>
      <c r="Q739" s="44"/>
      <c r="R739" s="44"/>
      <c r="S739" s="44"/>
      <c r="T739" s="44"/>
      <c r="U739" s="44"/>
      <c r="V739" s="44"/>
      <c r="W739" s="44"/>
      <c r="X739" s="44"/>
      <c r="Y739" s="44"/>
      <c r="Z739" s="44"/>
    </row>
    <row r="740" ht="15.75" customHeight="1">
      <c r="A740" s="188" t="s">
        <v>625</v>
      </c>
      <c r="B740" s="189" t="s">
        <v>73</v>
      </c>
      <c r="C740" s="190" t="str">
        <f>CONCATENATE(Vuelos!$A740,Vuelos!$B740)</f>
        <v>PitalitoBogota</v>
      </c>
      <c r="D740" s="191" t="s">
        <v>815</v>
      </c>
      <c r="E740" s="189" t="s">
        <v>357</v>
      </c>
      <c r="F740" s="188">
        <v>383.0</v>
      </c>
      <c r="G740" s="192">
        <v>41.6</v>
      </c>
      <c r="H740" s="192">
        <f>IF(Vuelos!$F740&lt;3000,Vuelos!$G740,Vuelos!$G740*2)</f>
        <v>41.6</v>
      </c>
      <c r="I740" s="44"/>
      <c r="J740" s="44"/>
      <c r="K740" s="44"/>
      <c r="L740" s="44"/>
      <c r="M740" s="44"/>
      <c r="N740" s="44"/>
      <c r="O740" s="44"/>
      <c r="P740" s="44"/>
      <c r="Q740" s="44"/>
      <c r="R740" s="44"/>
      <c r="S740" s="44"/>
      <c r="T740" s="44"/>
      <c r="U740" s="44"/>
      <c r="V740" s="44"/>
      <c r="W740" s="44"/>
      <c r="X740" s="44"/>
      <c r="Y740" s="44"/>
      <c r="Z740" s="44"/>
    </row>
    <row r="741" ht="15.75" customHeight="1">
      <c r="A741" s="188" t="s">
        <v>366</v>
      </c>
      <c r="B741" s="188" t="s">
        <v>533</v>
      </c>
      <c r="C741" s="191" t="str">
        <f>CONCATENATE(Vuelos!$A741,Vuelos!$B741)</f>
        <v>SaoPauloLima</v>
      </c>
      <c r="D741" s="191" t="s">
        <v>367</v>
      </c>
      <c r="E741" s="188" t="s">
        <v>601</v>
      </c>
      <c r="F741" s="188">
        <v>3471.0</v>
      </c>
      <c r="G741" s="192">
        <v>237.3</v>
      </c>
      <c r="H741" s="192">
        <f>IF(Vuelos!$F741&lt;3000,Vuelos!$G741,Vuelos!$G741*2)</f>
        <v>474.6</v>
      </c>
      <c r="I741" s="44"/>
      <c r="J741" s="44"/>
      <c r="K741" s="44"/>
      <c r="L741" s="44"/>
      <c r="M741" s="44"/>
      <c r="N741" s="44"/>
      <c r="O741" s="44"/>
      <c r="P741" s="44"/>
      <c r="Q741" s="44"/>
      <c r="R741" s="44"/>
      <c r="S741" s="44"/>
      <c r="T741" s="44"/>
      <c r="U741" s="44"/>
      <c r="V741" s="44"/>
      <c r="W741" s="44"/>
      <c r="X741" s="44"/>
      <c r="Y741" s="44"/>
      <c r="Z741" s="44"/>
    </row>
    <row r="742" ht="15.75" customHeight="1">
      <c r="A742" s="188" t="s">
        <v>366</v>
      </c>
      <c r="B742" s="189" t="s">
        <v>621</v>
      </c>
      <c r="C742" s="190" t="str">
        <f>CONCATENATE(Vuelos!$A742,Vuelos!$B742)</f>
        <v>SaoPauloRiodeJaneiro</v>
      </c>
      <c r="D742" s="191" t="s">
        <v>367</v>
      </c>
      <c r="E742" s="189" t="s">
        <v>806</v>
      </c>
      <c r="F742" s="188">
        <v>343.4</v>
      </c>
      <c r="G742" s="192">
        <v>29.6</v>
      </c>
      <c r="H742" s="192">
        <f>IF(Vuelos!$F742&lt;3000,Vuelos!$G742,Vuelos!$G742*2)</f>
        <v>29.6</v>
      </c>
      <c r="I742" s="44"/>
      <c r="J742" s="44"/>
      <c r="K742" s="44"/>
      <c r="L742" s="44"/>
      <c r="M742" s="44"/>
      <c r="N742" s="44"/>
      <c r="O742" s="44"/>
      <c r="P742" s="44"/>
      <c r="Q742" s="44"/>
      <c r="R742" s="44"/>
      <c r="S742" s="44"/>
      <c r="T742" s="44"/>
      <c r="U742" s="44"/>
      <c r="V742" s="44"/>
      <c r="W742" s="44"/>
      <c r="X742" s="44"/>
      <c r="Y742" s="44"/>
      <c r="Z742" s="44"/>
    </row>
    <row r="743" ht="15.75" customHeight="1">
      <c r="A743" s="188" t="s">
        <v>354</v>
      </c>
      <c r="B743" s="188" t="s">
        <v>533</v>
      </c>
      <c r="C743" s="191" t="str">
        <f>CONCATENATE(Vuelos!$A743,Vuelos!$B743)</f>
        <v>PanamaLima</v>
      </c>
      <c r="D743" s="191" t="s">
        <v>355</v>
      </c>
      <c r="E743" s="188" t="s">
        <v>601</v>
      </c>
      <c r="F743" s="188">
        <v>2356.0</v>
      </c>
      <c r="G743" s="192">
        <v>237.3</v>
      </c>
      <c r="H743" s="192">
        <f>IF(Vuelos!$F743&lt;3000,Vuelos!$G743,Vuelos!$G743*2)</f>
        <v>237.3</v>
      </c>
      <c r="I743" s="44"/>
      <c r="J743" s="44"/>
      <c r="K743" s="44"/>
      <c r="L743" s="44"/>
      <c r="M743" s="44"/>
      <c r="N743" s="44"/>
      <c r="O743" s="44"/>
      <c r="P743" s="44"/>
      <c r="Q743" s="44"/>
      <c r="R743" s="44"/>
      <c r="S743" s="44"/>
      <c r="T743" s="44"/>
      <c r="U743" s="44"/>
      <c r="V743" s="44"/>
      <c r="W743" s="44"/>
      <c r="X743" s="44"/>
      <c r="Y743" s="44"/>
      <c r="Z743" s="44"/>
    </row>
    <row r="744" ht="15.75" customHeight="1">
      <c r="A744" s="188" t="s">
        <v>354</v>
      </c>
      <c r="B744" s="188" t="s">
        <v>380</v>
      </c>
      <c r="C744" s="191" t="str">
        <f>CONCATENATE(Vuelos!$A744,Vuelos!$B744)</f>
        <v>PanamaBuenosAires</v>
      </c>
      <c r="D744" s="191" t="s">
        <v>355</v>
      </c>
      <c r="E744" s="188" t="s">
        <v>623</v>
      </c>
      <c r="F744" s="188">
        <v>5346.0</v>
      </c>
      <c r="G744" s="192">
        <v>353.6</v>
      </c>
      <c r="H744" s="192">
        <f>IF(Vuelos!$F744&lt;3000,Vuelos!$G744,Vuelos!$G744*2)</f>
        <v>707.2</v>
      </c>
      <c r="I744" s="44"/>
      <c r="J744" s="44"/>
      <c r="K744" s="44"/>
      <c r="L744" s="44"/>
      <c r="M744" s="44"/>
      <c r="N744" s="44"/>
      <c r="O744" s="44"/>
      <c r="P744" s="44"/>
      <c r="Q744" s="44"/>
      <c r="R744" s="44"/>
      <c r="S744" s="44"/>
      <c r="T744" s="44"/>
      <c r="U744" s="44"/>
      <c r="V744" s="44"/>
      <c r="W744" s="44"/>
      <c r="X744" s="44"/>
      <c r="Y744" s="44"/>
      <c r="Z744" s="44"/>
    </row>
    <row r="745" ht="15.75" customHeight="1">
      <c r="A745" s="188" t="s">
        <v>354</v>
      </c>
      <c r="B745" s="188" t="s">
        <v>621</v>
      </c>
      <c r="C745" s="191" t="str">
        <f>CONCATENATE(Vuelos!$A745,Vuelos!$B745)</f>
        <v>PanamaRiodeJaneiro</v>
      </c>
      <c r="D745" s="191" t="s">
        <v>355</v>
      </c>
      <c r="E745" s="188" t="s">
        <v>367</v>
      </c>
      <c r="F745" s="188">
        <v>5081.0</v>
      </c>
      <c r="G745" s="192">
        <v>339.2</v>
      </c>
      <c r="H745" s="192">
        <f>IF(Vuelos!$F745&lt;3000,Vuelos!$G745,Vuelos!$G745*2)</f>
        <v>678.4</v>
      </c>
      <c r="I745" s="44"/>
      <c r="J745" s="44"/>
      <c r="K745" s="44"/>
      <c r="L745" s="44"/>
      <c r="M745" s="44"/>
      <c r="N745" s="44"/>
      <c r="O745" s="44"/>
      <c r="P745" s="44"/>
      <c r="Q745" s="44"/>
      <c r="R745" s="44"/>
      <c r="S745" s="44"/>
      <c r="T745" s="44"/>
      <c r="U745" s="44"/>
      <c r="V745" s="44"/>
      <c r="W745" s="44"/>
      <c r="X745" s="44"/>
      <c r="Y745" s="44"/>
      <c r="Z745" s="44"/>
    </row>
    <row r="746" ht="15.75" customHeight="1">
      <c r="A746" s="188" t="s">
        <v>533</v>
      </c>
      <c r="B746" s="188" t="s">
        <v>354</v>
      </c>
      <c r="C746" s="201" t="str">
        <f>CONCATENATE(Vuelos!$A746,Vuelos!$B746)</f>
        <v>LimaPanama</v>
      </c>
      <c r="D746" s="201" t="s">
        <v>601</v>
      </c>
      <c r="E746" s="191" t="s">
        <v>355</v>
      </c>
      <c r="F746" s="202">
        <v>2356.0</v>
      </c>
      <c r="G746" s="203">
        <v>190.2</v>
      </c>
      <c r="H746" s="192">
        <f>IF(Vuelos!$F746&lt;3000,Vuelos!$G746,Vuelos!$G746*2)</f>
        <v>190.2</v>
      </c>
      <c r="I746" s="44"/>
      <c r="J746" s="44"/>
      <c r="K746" s="44"/>
      <c r="L746" s="44"/>
      <c r="M746" s="44"/>
      <c r="N746" s="44"/>
      <c r="O746" s="44"/>
      <c r="P746" s="44"/>
      <c r="Q746" s="44"/>
      <c r="R746" s="44"/>
      <c r="S746" s="44"/>
      <c r="T746" s="44"/>
      <c r="U746" s="44"/>
      <c r="V746" s="44"/>
      <c r="W746" s="44"/>
      <c r="X746" s="44"/>
      <c r="Y746" s="44"/>
      <c r="Z746" s="44"/>
    </row>
    <row r="747" ht="15.75" customHeight="1">
      <c r="A747" s="188" t="s">
        <v>380</v>
      </c>
      <c r="B747" s="188" t="s">
        <v>354</v>
      </c>
      <c r="C747" s="191" t="str">
        <f>CONCATENATE(Vuelos!$A747,Vuelos!$B747)</f>
        <v>BuenosAiresPanama</v>
      </c>
      <c r="D747" s="191" t="s">
        <v>623</v>
      </c>
      <c r="E747" s="191" t="s">
        <v>355</v>
      </c>
      <c r="F747" s="188">
        <v>5346.0</v>
      </c>
      <c r="G747" s="192">
        <v>353.6</v>
      </c>
      <c r="H747" s="192">
        <f>IF(Vuelos!$F747&lt;3000,Vuelos!$G747,Vuelos!$G747*2)</f>
        <v>707.2</v>
      </c>
      <c r="I747" s="44"/>
      <c r="J747" s="44"/>
      <c r="K747" s="44"/>
      <c r="L747" s="44"/>
      <c r="M747" s="44"/>
      <c r="N747" s="44"/>
      <c r="O747" s="44"/>
      <c r="P747" s="44"/>
      <c r="Q747" s="44"/>
      <c r="R747" s="44"/>
      <c r="S747" s="44"/>
      <c r="T747" s="44"/>
      <c r="U747" s="44"/>
      <c r="V747" s="44"/>
      <c r="W747" s="44"/>
      <c r="X747" s="44"/>
      <c r="Y747" s="44"/>
      <c r="Z747" s="44"/>
    </row>
    <row r="748" ht="15.75" customHeight="1">
      <c r="A748" s="188" t="s">
        <v>621</v>
      </c>
      <c r="B748" s="188" t="s">
        <v>354</v>
      </c>
      <c r="C748" s="191" t="str">
        <f>CONCATENATE(Vuelos!$A748,Vuelos!$B748)</f>
        <v>RiodeJaneiroPanama</v>
      </c>
      <c r="D748" s="191" t="s">
        <v>367</v>
      </c>
      <c r="E748" s="191" t="s">
        <v>355</v>
      </c>
      <c r="F748" s="188">
        <v>5081.0</v>
      </c>
      <c r="G748" s="192">
        <v>339.2</v>
      </c>
      <c r="H748" s="192">
        <f>IF(Vuelos!$F748&lt;3000,Vuelos!$G748,Vuelos!$G748*2)</f>
        <v>678.4</v>
      </c>
      <c r="I748" s="44"/>
      <c r="J748" s="44"/>
      <c r="K748" s="44"/>
      <c r="L748" s="44"/>
      <c r="M748" s="44"/>
      <c r="N748" s="44"/>
      <c r="O748" s="44"/>
      <c r="P748" s="44"/>
      <c r="Q748" s="44"/>
      <c r="R748" s="44"/>
      <c r="S748" s="44"/>
      <c r="T748" s="44"/>
      <c r="U748" s="44"/>
      <c r="V748" s="44"/>
      <c r="W748" s="44"/>
      <c r="X748" s="44"/>
      <c r="Y748" s="44"/>
      <c r="Z748" s="44"/>
    </row>
    <row r="749" ht="15.75" customHeight="1">
      <c r="A749" s="188" t="s">
        <v>496</v>
      </c>
      <c r="B749" s="188" t="s">
        <v>595</v>
      </c>
      <c r="C749" s="191" t="str">
        <f>CONCATENATE(Vuelos!$A749,Vuelos!$B749)</f>
        <v>GuatemalaSanJose,CostaRica</v>
      </c>
      <c r="D749" s="191" t="s">
        <v>747</v>
      </c>
      <c r="E749" s="188" t="s">
        <v>596</v>
      </c>
      <c r="F749" s="188">
        <v>855.0</v>
      </c>
      <c r="G749" s="192">
        <v>115.6</v>
      </c>
      <c r="H749" s="192">
        <f>IF(Vuelos!$F749&lt;3000,Vuelos!$G749,Vuelos!$G749*2)</f>
        <v>115.6</v>
      </c>
      <c r="I749" s="44"/>
      <c r="J749" s="44"/>
      <c r="K749" s="44"/>
      <c r="L749" s="44"/>
      <c r="M749" s="44"/>
      <c r="N749" s="44"/>
      <c r="O749" s="44"/>
      <c r="P749" s="44"/>
      <c r="Q749" s="44"/>
      <c r="R749" s="44"/>
      <c r="S749" s="44"/>
      <c r="T749" s="44"/>
      <c r="U749" s="44"/>
      <c r="V749" s="44"/>
      <c r="W749" s="44"/>
      <c r="X749" s="44"/>
      <c r="Y749" s="44"/>
      <c r="Z749" s="44"/>
    </row>
    <row r="750" ht="15.75" customHeight="1">
      <c r="A750" s="188" t="s">
        <v>283</v>
      </c>
      <c r="B750" s="188" t="s">
        <v>81</v>
      </c>
      <c r="C750" s="191" t="str">
        <f>CONCATENATE(Vuelos!$A750,Vuelos!$B750)</f>
        <v>ArmeniaMedellin</v>
      </c>
      <c r="D750" s="191" t="s">
        <v>391</v>
      </c>
      <c r="E750" s="188" t="s">
        <v>470</v>
      </c>
      <c r="F750" s="188">
        <v>158.0</v>
      </c>
      <c r="G750" s="192">
        <v>25.6</v>
      </c>
      <c r="H750" s="192">
        <f>IF(Vuelos!$F750&lt;3000,Vuelos!$G750,Vuelos!$G750*2)</f>
        <v>25.6</v>
      </c>
      <c r="I750" s="44"/>
      <c r="J750" s="44"/>
      <c r="K750" s="44"/>
      <c r="L750" s="44"/>
      <c r="M750" s="44"/>
      <c r="N750" s="44"/>
      <c r="O750" s="44"/>
      <c r="P750" s="44"/>
      <c r="Q750" s="44"/>
      <c r="R750" s="44"/>
      <c r="S750" s="44"/>
      <c r="T750" s="44"/>
      <c r="U750" s="44"/>
      <c r="V750" s="44"/>
      <c r="W750" s="44"/>
      <c r="X750" s="44"/>
      <c r="Y750" s="44"/>
      <c r="Z750" s="44"/>
    </row>
    <row r="751" ht="15.75" customHeight="1">
      <c r="A751" s="188" t="s">
        <v>366</v>
      </c>
      <c r="B751" s="188" t="s">
        <v>486</v>
      </c>
      <c r="C751" s="191" t="str">
        <f>CONCATENATE(Vuelos!$A751,Vuelos!$B751)</f>
        <v>SaoPauloGoiania</v>
      </c>
      <c r="D751" s="191" t="s">
        <v>367</v>
      </c>
      <c r="E751" s="188" t="s">
        <v>816</v>
      </c>
      <c r="F751" s="188">
        <v>808.0</v>
      </c>
      <c r="G751" s="192">
        <v>91.9</v>
      </c>
      <c r="H751" s="192">
        <f>IF(Vuelos!$F751&lt;3000,Vuelos!$G751,Vuelos!$G751*2)</f>
        <v>91.9</v>
      </c>
      <c r="I751" s="44"/>
      <c r="J751" s="44"/>
      <c r="K751" s="44"/>
      <c r="L751" s="44"/>
      <c r="M751" s="44"/>
      <c r="N751" s="44"/>
      <c r="O751" s="44"/>
      <c r="P751" s="44"/>
      <c r="Q751" s="44"/>
      <c r="R751" s="44"/>
      <c r="S751" s="44"/>
      <c r="T751" s="44"/>
      <c r="U751" s="44"/>
      <c r="V751" s="44"/>
      <c r="W751" s="44"/>
      <c r="X751" s="44"/>
      <c r="Y751" s="44"/>
      <c r="Z751" s="44"/>
    </row>
    <row r="752" ht="15.75" customHeight="1">
      <c r="A752" s="188" t="s">
        <v>650</v>
      </c>
      <c r="B752" s="188" t="s">
        <v>442</v>
      </c>
      <c r="C752" s="191" t="str">
        <f>CONCATENATE(Vuelos!$A752,Vuelos!$B752)</f>
        <v>SanFranciscoLosAngeles</v>
      </c>
      <c r="D752" s="191" t="s">
        <v>760</v>
      </c>
      <c r="E752" s="188" t="s">
        <v>443</v>
      </c>
      <c r="F752" s="188">
        <v>544.0</v>
      </c>
      <c r="G752" s="192">
        <v>76.6</v>
      </c>
      <c r="H752" s="192">
        <f>IF(Vuelos!$F752&lt;3000,Vuelos!$G752,Vuelos!$G752*2)</f>
        <v>76.6</v>
      </c>
      <c r="I752" s="44"/>
      <c r="J752" s="44"/>
      <c r="K752" s="44"/>
      <c r="L752" s="44"/>
      <c r="M752" s="44"/>
      <c r="N752" s="44"/>
      <c r="O752" s="44"/>
      <c r="P752" s="44"/>
      <c r="Q752" s="44"/>
      <c r="R752" s="44"/>
      <c r="S752" s="44"/>
      <c r="T752" s="44"/>
      <c r="U752" s="44"/>
      <c r="V752" s="44"/>
      <c r="W752" s="44"/>
      <c r="X752" s="44"/>
      <c r="Y752" s="44"/>
      <c r="Z752" s="44"/>
    </row>
    <row r="753" ht="15.75" customHeight="1">
      <c r="A753" s="188" t="s">
        <v>650</v>
      </c>
      <c r="B753" s="188" t="s">
        <v>431</v>
      </c>
      <c r="C753" s="191" t="str">
        <f>CONCATENATE(Vuelos!$A753,Vuelos!$B753)</f>
        <v>SanFranciscoDallas</v>
      </c>
      <c r="D753" s="191" t="s">
        <v>760</v>
      </c>
      <c r="E753" s="188" t="s">
        <v>817</v>
      </c>
      <c r="F753" s="188">
        <v>2369.0</v>
      </c>
      <c r="G753" s="192">
        <v>206.8</v>
      </c>
      <c r="H753" s="192">
        <f>IF(Vuelos!$F753&lt;3000,Vuelos!$G753,Vuelos!$G753*2)</f>
        <v>206.8</v>
      </c>
      <c r="I753" s="44"/>
      <c r="J753" s="44"/>
      <c r="K753" s="44"/>
      <c r="L753" s="44"/>
      <c r="M753" s="44"/>
      <c r="N753" s="44"/>
      <c r="O753" s="44"/>
      <c r="P753" s="44"/>
      <c r="Q753" s="44"/>
      <c r="R753" s="44"/>
      <c r="S753" s="44"/>
      <c r="T753" s="44"/>
      <c r="U753" s="44"/>
      <c r="V753" s="44"/>
      <c r="W753" s="44"/>
      <c r="X753" s="44"/>
      <c r="Y753" s="44"/>
      <c r="Z753" s="44"/>
    </row>
    <row r="754" ht="15.75" customHeight="1">
      <c r="A754" s="188" t="s">
        <v>354</v>
      </c>
      <c r="B754" s="188" t="s">
        <v>496</v>
      </c>
      <c r="C754" s="191" t="str">
        <f>CONCATENATE(Vuelos!$A754,Vuelos!$B754)</f>
        <v>PanamaGuatemala</v>
      </c>
      <c r="D754" s="191" t="s">
        <v>355</v>
      </c>
      <c r="E754" s="188" t="s">
        <v>747</v>
      </c>
      <c r="F754" s="188">
        <v>1357.0</v>
      </c>
      <c r="G754" s="192">
        <v>186.6</v>
      </c>
      <c r="H754" s="192">
        <f>IF(Vuelos!$F754&lt;3000,Vuelos!$G754,Vuelos!$G754*2)</f>
        <v>186.6</v>
      </c>
      <c r="I754" s="44"/>
      <c r="J754" s="44"/>
      <c r="K754" s="44"/>
      <c r="L754" s="44"/>
      <c r="M754" s="44"/>
      <c r="N754" s="44"/>
      <c r="O754" s="44"/>
      <c r="P754" s="44"/>
      <c r="Q754" s="44"/>
      <c r="R754" s="44"/>
      <c r="S754" s="44"/>
      <c r="T754" s="44"/>
      <c r="U754" s="44"/>
      <c r="V754" s="44"/>
      <c r="W754" s="44"/>
      <c r="X754" s="44"/>
      <c r="Y754" s="44"/>
      <c r="Z754" s="44"/>
    </row>
    <row r="755" ht="15.75" customHeight="1">
      <c r="A755" s="188" t="s">
        <v>595</v>
      </c>
      <c r="B755" s="188" t="s">
        <v>496</v>
      </c>
      <c r="C755" s="191" t="str">
        <f>CONCATENATE(Vuelos!$A755,Vuelos!$B755)</f>
        <v>SanJose,CostaRicaGuatemala</v>
      </c>
      <c r="D755" s="191" t="s">
        <v>596</v>
      </c>
      <c r="E755" s="188" t="s">
        <v>747</v>
      </c>
      <c r="F755" s="188">
        <v>855.0</v>
      </c>
      <c r="G755" s="192">
        <v>115.6</v>
      </c>
      <c r="H755" s="192">
        <f>IF(Vuelos!$F755&lt;3000,Vuelos!$G755,Vuelos!$G755*2)</f>
        <v>115.6</v>
      </c>
      <c r="I755" s="44"/>
      <c r="J755" s="44"/>
      <c r="K755" s="44"/>
      <c r="L755" s="44"/>
      <c r="M755" s="44"/>
      <c r="N755" s="44"/>
      <c r="O755" s="44"/>
      <c r="P755" s="44"/>
      <c r="Q755" s="44"/>
      <c r="R755" s="44"/>
      <c r="S755" s="44"/>
      <c r="T755" s="44"/>
      <c r="U755" s="44"/>
      <c r="V755" s="44"/>
      <c r="W755" s="44"/>
      <c r="X755" s="44"/>
      <c r="Y755" s="44"/>
      <c r="Z755" s="44"/>
    </row>
    <row r="756" ht="15.75" customHeight="1">
      <c r="A756" s="188" t="s">
        <v>496</v>
      </c>
      <c r="B756" s="188" t="s">
        <v>73</v>
      </c>
      <c r="C756" s="191" t="str">
        <f>CONCATENATE(Vuelos!$A756,Vuelos!$B756)</f>
        <v>GuatemalaBogota</v>
      </c>
      <c r="D756" s="191" t="s">
        <v>747</v>
      </c>
      <c r="E756" s="188" t="s">
        <v>357</v>
      </c>
      <c r="F756" s="188">
        <v>2102.0</v>
      </c>
      <c r="G756" s="192">
        <v>218.6</v>
      </c>
      <c r="H756" s="192">
        <f>IF(Vuelos!$F756&lt;3000,Vuelos!$G756,Vuelos!$G756*2)</f>
        <v>218.6</v>
      </c>
      <c r="I756" s="44"/>
      <c r="J756" s="44"/>
      <c r="K756" s="44"/>
      <c r="L756" s="44"/>
      <c r="M756" s="44"/>
      <c r="N756" s="44"/>
      <c r="O756" s="44"/>
      <c r="P756" s="44"/>
      <c r="Q756" s="44"/>
      <c r="R756" s="44"/>
      <c r="S756" s="44"/>
      <c r="T756" s="44"/>
      <c r="U756" s="44"/>
      <c r="V756" s="44"/>
      <c r="W756" s="44"/>
      <c r="X756" s="44"/>
      <c r="Y756" s="44"/>
      <c r="Z756" s="44"/>
    </row>
    <row r="757" ht="15.75" customHeight="1">
      <c r="A757" s="188" t="s">
        <v>602</v>
      </c>
      <c r="B757" s="188" t="s">
        <v>442</v>
      </c>
      <c r="C757" s="191" t="str">
        <f>CONCATENATE(Vuelos!$A757,Vuelos!$B757)</f>
        <v>SanSalvadorLosAngeles</v>
      </c>
      <c r="D757" s="191" t="s">
        <v>603</v>
      </c>
      <c r="E757" s="188" t="s">
        <v>443</v>
      </c>
      <c r="F757" s="188">
        <v>3732.0</v>
      </c>
      <c r="G757" s="192">
        <v>2694.0</v>
      </c>
      <c r="H757" s="192">
        <f>IF(Vuelos!$F757&lt;3000,Vuelos!$G757,Vuelos!$G757*2)</f>
        <v>5388</v>
      </c>
      <c r="I757" s="44"/>
      <c r="J757" s="44"/>
      <c r="K757" s="44"/>
      <c r="L757" s="44"/>
      <c r="M757" s="44"/>
      <c r="N757" s="44"/>
      <c r="O757" s="44"/>
      <c r="P757" s="44"/>
      <c r="Q757" s="44"/>
      <c r="R757" s="44"/>
      <c r="S757" s="44"/>
      <c r="T757" s="44"/>
      <c r="U757" s="44"/>
      <c r="V757" s="44"/>
      <c r="W757" s="44"/>
      <c r="X757" s="44"/>
      <c r="Y757" s="44"/>
      <c r="Z757" s="44"/>
    </row>
    <row r="758" ht="15.75" customHeight="1">
      <c r="A758" s="188" t="s">
        <v>602</v>
      </c>
      <c r="B758" s="188" t="s">
        <v>496</v>
      </c>
      <c r="C758" s="191" t="str">
        <f>CONCATENATE(Vuelos!$A758,Vuelos!$B758)</f>
        <v>SanSalvadorGuatemala</v>
      </c>
      <c r="D758" s="191" t="s">
        <v>603</v>
      </c>
      <c r="E758" s="188" t="s">
        <v>747</v>
      </c>
      <c r="F758" s="188">
        <v>203.0</v>
      </c>
      <c r="G758" s="192">
        <v>53.0</v>
      </c>
      <c r="H758" s="192">
        <f>IF(Vuelos!$F758&lt;3000,Vuelos!$G758,Vuelos!$G758*2)</f>
        <v>53</v>
      </c>
      <c r="I758" s="44"/>
      <c r="J758" s="44"/>
      <c r="K758" s="44"/>
      <c r="L758" s="44"/>
      <c r="M758" s="44"/>
      <c r="N758" s="44"/>
      <c r="O758" s="44"/>
      <c r="P758" s="44"/>
      <c r="Q758" s="44"/>
      <c r="R758" s="44"/>
      <c r="S758" s="44"/>
      <c r="T758" s="44"/>
      <c r="U758" s="44"/>
      <c r="V758" s="44"/>
      <c r="W758" s="44"/>
      <c r="X758" s="44"/>
      <c r="Y758" s="44"/>
      <c r="Z758" s="44"/>
    </row>
    <row r="759" ht="15.75" customHeight="1">
      <c r="A759" s="188" t="s">
        <v>496</v>
      </c>
      <c r="B759" s="188" t="s">
        <v>442</v>
      </c>
      <c r="C759" s="191" t="str">
        <f>CONCATENATE(Vuelos!$A759,Vuelos!$B759)</f>
        <v>GuatemalaLosAngeles</v>
      </c>
      <c r="D759" s="191" t="s">
        <v>747</v>
      </c>
      <c r="E759" s="188" t="s">
        <v>443</v>
      </c>
      <c r="F759" s="188">
        <v>3529.0</v>
      </c>
      <c r="G759" s="192">
        <v>248.9</v>
      </c>
      <c r="H759" s="192">
        <f>IF(Vuelos!$F759&lt;3000,Vuelos!$G759,Vuelos!$G759*2)</f>
        <v>497.8</v>
      </c>
      <c r="I759" s="44"/>
      <c r="J759" s="44"/>
      <c r="K759" s="44"/>
      <c r="L759" s="44"/>
      <c r="M759" s="44"/>
      <c r="N759" s="44"/>
      <c r="O759" s="44"/>
      <c r="P759" s="44"/>
      <c r="Q759" s="44"/>
      <c r="R759" s="44"/>
      <c r="S759" s="44"/>
      <c r="T759" s="44"/>
      <c r="U759" s="44"/>
      <c r="V759" s="44"/>
      <c r="W759" s="44"/>
      <c r="X759" s="44"/>
      <c r="Y759" s="44"/>
      <c r="Z759" s="44"/>
    </row>
    <row r="760" ht="15.75" customHeight="1">
      <c r="A760" s="188" t="s">
        <v>380</v>
      </c>
      <c r="B760" s="188" t="s">
        <v>533</v>
      </c>
      <c r="C760" s="191" t="str">
        <f>CONCATENATE(Vuelos!$A760,Vuelos!$B760)</f>
        <v>BuenosAiresLima</v>
      </c>
      <c r="D760" s="191" t="s">
        <v>623</v>
      </c>
      <c r="E760" s="188" t="s">
        <v>601</v>
      </c>
      <c r="F760" s="188">
        <v>3149.0</v>
      </c>
      <c r="G760" s="192">
        <v>225.1</v>
      </c>
      <c r="H760" s="192">
        <f>IF(Vuelos!$F760&lt;3000,Vuelos!$G760,Vuelos!$G760*2)</f>
        <v>450.2</v>
      </c>
      <c r="I760" s="44"/>
      <c r="J760" s="44"/>
      <c r="K760" s="44"/>
      <c r="L760" s="44"/>
      <c r="M760" s="44"/>
      <c r="N760" s="44"/>
      <c r="O760" s="44"/>
      <c r="P760" s="44"/>
      <c r="Q760" s="44"/>
      <c r="R760" s="44"/>
      <c r="S760" s="44"/>
      <c r="T760" s="44"/>
      <c r="U760" s="44"/>
      <c r="V760" s="44"/>
      <c r="W760" s="44"/>
      <c r="X760" s="44"/>
      <c r="Y760" s="44"/>
      <c r="Z760" s="44"/>
    </row>
    <row r="761" ht="15.75" customHeight="1">
      <c r="A761" s="188" t="s">
        <v>354</v>
      </c>
      <c r="B761" s="188" t="s">
        <v>650</v>
      </c>
      <c r="C761" s="191" t="str">
        <f>CONCATENATE(Vuelos!$A761,Vuelos!$B761)</f>
        <v>PanamaSanFrancisco</v>
      </c>
      <c r="D761" s="191" t="s">
        <v>355</v>
      </c>
      <c r="E761" s="188" t="s">
        <v>760</v>
      </c>
      <c r="F761" s="188">
        <v>5341.0</v>
      </c>
      <c r="G761" s="192">
        <v>358.6</v>
      </c>
      <c r="H761" s="192">
        <f>IF(Vuelos!$F761&lt;3000,Vuelos!$G761,Vuelos!$G761*2)</f>
        <v>717.2</v>
      </c>
      <c r="I761" s="44"/>
      <c r="J761" s="44"/>
      <c r="K761" s="44"/>
      <c r="L761" s="44"/>
      <c r="M761" s="44"/>
      <c r="N761" s="44"/>
      <c r="O761" s="44"/>
      <c r="P761" s="44"/>
      <c r="Q761" s="44"/>
      <c r="R761" s="44"/>
      <c r="S761" s="44"/>
      <c r="T761" s="44"/>
      <c r="U761" s="44"/>
      <c r="V761" s="44"/>
      <c r="W761" s="44"/>
      <c r="X761" s="44"/>
      <c r="Y761" s="44"/>
      <c r="Z761" s="44"/>
    </row>
    <row r="762" ht="15.75" customHeight="1">
      <c r="A762" s="188" t="s">
        <v>490</v>
      </c>
      <c r="B762" s="188" t="s">
        <v>426</v>
      </c>
      <c r="C762" s="191" t="str">
        <f>CONCATENATE(Vuelos!$A762,Vuelos!$B762)</f>
        <v>MiamiLasVegas</v>
      </c>
      <c r="D762" s="191" t="s">
        <v>492</v>
      </c>
      <c r="E762" s="188" t="s">
        <v>732</v>
      </c>
      <c r="F762" s="188">
        <v>3492.0</v>
      </c>
      <c r="G762" s="192">
        <v>247.2</v>
      </c>
      <c r="H762" s="192">
        <f>IF(Vuelos!$F762&lt;3000,Vuelos!$G762,Vuelos!$G762*2)</f>
        <v>494.4</v>
      </c>
      <c r="I762" s="44"/>
      <c r="J762" s="44"/>
      <c r="K762" s="44"/>
      <c r="L762" s="44"/>
      <c r="M762" s="44"/>
      <c r="N762" s="44"/>
      <c r="O762" s="44"/>
      <c r="P762" s="44"/>
      <c r="Q762" s="44"/>
      <c r="R762" s="44"/>
      <c r="S762" s="44"/>
      <c r="T762" s="44"/>
      <c r="U762" s="44"/>
      <c r="V762" s="44"/>
      <c r="W762" s="44"/>
      <c r="X762" s="44"/>
      <c r="Y762" s="44"/>
      <c r="Z762" s="44"/>
    </row>
    <row r="763" ht="15.75" customHeight="1">
      <c r="A763" s="188" t="s">
        <v>533</v>
      </c>
      <c r="B763" s="188" t="s">
        <v>380</v>
      </c>
      <c r="C763" s="191" t="str">
        <f>CONCATENATE(Vuelos!$A763,Vuelos!$B763)</f>
        <v>LimaBuenosAires</v>
      </c>
      <c r="D763" s="191" t="s">
        <v>601</v>
      </c>
      <c r="E763" s="188" t="s">
        <v>623</v>
      </c>
      <c r="F763" s="188">
        <v>3149.0</v>
      </c>
      <c r="G763" s="192">
        <v>225.1</v>
      </c>
      <c r="H763" s="192">
        <f>IF(Vuelos!$F763&lt;3000,Vuelos!$G763,Vuelos!$G763*2)</f>
        <v>450.2</v>
      </c>
      <c r="I763" s="44"/>
      <c r="J763" s="44"/>
      <c r="K763" s="44"/>
      <c r="L763" s="44"/>
      <c r="M763" s="44"/>
      <c r="N763" s="44"/>
      <c r="O763" s="44"/>
      <c r="P763" s="44"/>
      <c r="Q763" s="44"/>
      <c r="R763" s="44"/>
      <c r="S763" s="44"/>
      <c r="T763" s="44"/>
      <c r="U763" s="44"/>
      <c r="V763" s="44"/>
      <c r="W763" s="44"/>
      <c r="X763" s="44"/>
      <c r="Y763" s="44"/>
      <c r="Z763" s="44"/>
    </row>
    <row r="764" ht="15.75" customHeight="1">
      <c r="A764" s="188" t="s">
        <v>496</v>
      </c>
      <c r="B764" s="188" t="s">
        <v>354</v>
      </c>
      <c r="C764" s="191" t="str">
        <f>CONCATENATE(Vuelos!$A764,Vuelos!$B764)</f>
        <v>GuatemalaPanama</v>
      </c>
      <c r="D764" s="191" t="s">
        <v>747</v>
      </c>
      <c r="E764" s="188" t="s">
        <v>355</v>
      </c>
      <c r="F764" s="188">
        <v>1357.0</v>
      </c>
      <c r="G764" s="192">
        <v>179.3</v>
      </c>
      <c r="H764" s="192">
        <f>IF(Vuelos!$F764&lt;3000,Vuelos!$G764,Vuelos!$G764*2)</f>
        <v>179.3</v>
      </c>
      <c r="I764" s="44"/>
      <c r="J764" s="44"/>
      <c r="K764" s="44"/>
      <c r="L764" s="44"/>
      <c r="M764" s="44"/>
      <c r="N764" s="44"/>
      <c r="O764" s="44"/>
      <c r="P764" s="44"/>
      <c r="Q764" s="44"/>
      <c r="R764" s="44"/>
      <c r="S764" s="44"/>
      <c r="T764" s="44"/>
      <c r="U764" s="44"/>
      <c r="V764" s="44"/>
      <c r="W764" s="44"/>
      <c r="X764" s="44"/>
      <c r="Y764" s="44"/>
      <c r="Z764" s="44"/>
    </row>
    <row r="765" ht="15.75" customHeight="1">
      <c r="A765" s="188" t="s">
        <v>496</v>
      </c>
      <c r="B765" s="188" t="s">
        <v>602</v>
      </c>
      <c r="C765" s="191" t="str">
        <f>CONCATENATE(Vuelos!$A765,Vuelos!$B765)</f>
        <v>GuatemalaSanSalvador</v>
      </c>
      <c r="D765" s="191" t="s">
        <v>747</v>
      </c>
      <c r="E765" s="188" t="s">
        <v>603</v>
      </c>
      <c r="F765" s="188">
        <v>203.0</v>
      </c>
      <c r="G765" s="192">
        <v>51.1</v>
      </c>
      <c r="H765" s="192">
        <f>IF(Vuelos!$F765&lt;3000,Vuelos!$G765,Vuelos!$G765*2)</f>
        <v>51.1</v>
      </c>
      <c r="I765" s="44"/>
      <c r="J765" s="44"/>
      <c r="K765" s="44"/>
      <c r="L765" s="44"/>
      <c r="M765" s="44"/>
      <c r="N765" s="44"/>
      <c r="O765" s="44"/>
      <c r="P765" s="44"/>
      <c r="Q765" s="44"/>
      <c r="R765" s="44"/>
      <c r="S765" s="44"/>
      <c r="T765" s="44"/>
      <c r="U765" s="44"/>
      <c r="V765" s="44"/>
      <c r="W765" s="44"/>
      <c r="X765" s="44"/>
      <c r="Y765" s="44"/>
      <c r="Z765" s="44"/>
    </row>
    <row r="766" ht="15.75" customHeight="1">
      <c r="A766" s="188" t="s">
        <v>650</v>
      </c>
      <c r="B766" s="188" t="s">
        <v>354</v>
      </c>
      <c r="C766" s="191" t="str">
        <f>CONCATENATE(Vuelos!$A766,Vuelos!$B766)</f>
        <v>SanFranciscoPanama</v>
      </c>
      <c r="D766" s="191" t="s">
        <v>760</v>
      </c>
      <c r="E766" s="188" t="s">
        <v>355</v>
      </c>
      <c r="F766" s="188">
        <v>5341.0</v>
      </c>
      <c r="G766" s="192">
        <v>358.6</v>
      </c>
      <c r="H766" s="192">
        <f>IF(Vuelos!$F766&lt;3000,Vuelos!$G766,Vuelos!$G766*2)</f>
        <v>717.2</v>
      </c>
      <c r="I766" s="44"/>
      <c r="J766" s="44"/>
      <c r="K766" s="44"/>
      <c r="L766" s="44"/>
      <c r="M766" s="44"/>
      <c r="N766" s="44"/>
      <c r="O766" s="44"/>
      <c r="P766" s="44"/>
      <c r="Q766" s="44"/>
      <c r="R766" s="44"/>
      <c r="S766" s="44"/>
      <c r="T766" s="44"/>
      <c r="U766" s="44"/>
      <c r="V766" s="44"/>
      <c r="W766" s="44"/>
      <c r="X766" s="44"/>
      <c r="Y766" s="44"/>
      <c r="Z766" s="44"/>
    </row>
    <row r="767" ht="15.75" customHeight="1">
      <c r="A767" s="188" t="s">
        <v>426</v>
      </c>
      <c r="B767" s="188" t="s">
        <v>431</v>
      </c>
      <c r="C767" s="191" t="str">
        <f>CONCATENATE(Vuelos!$A767,Vuelos!$B767)</f>
        <v>LasVegasDallas</v>
      </c>
      <c r="D767" s="191" t="s">
        <v>732</v>
      </c>
      <c r="E767" s="188" t="s">
        <v>817</v>
      </c>
      <c r="F767" s="188">
        <v>1712.0</v>
      </c>
      <c r="G767" s="192">
        <v>162.7</v>
      </c>
      <c r="H767" s="192">
        <f>IF(Vuelos!$F767&lt;3000,Vuelos!$G767,Vuelos!$G767*2)</f>
        <v>162.7</v>
      </c>
      <c r="I767" s="44"/>
      <c r="J767" s="44"/>
      <c r="K767" s="44"/>
      <c r="L767" s="44"/>
      <c r="M767" s="44"/>
      <c r="N767" s="44"/>
      <c r="O767" s="44"/>
      <c r="P767" s="44"/>
      <c r="Q767" s="44"/>
      <c r="R767" s="44"/>
      <c r="S767" s="44"/>
      <c r="T767" s="44"/>
      <c r="U767" s="44"/>
      <c r="V767" s="44"/>
      <c r="W767" s="44"/>
      <c r="X767" s="44"/>
      <c r="Y767" s="44"/>
      <c r="Z767" s="44"/>
    </row>
    <row r="768" ht="15.75" customHeight="1">
      <c r="A768" s="188" t="s">
        <v>602</v>
      </c>
      <c r="B768" s="188" t="s">
        <v>533</v>
      </c>
      <c r="C768" s="191" t="str">
        <f>CONCATENATE(Vuelos!$A768,Vuelos!$B768)</f>
        <v>SanSalvadorLima</v>
      </c>
      <c r="D768" s="191" t="s">
        <v>603</v>
      </c>
      <c r="E768" s="188" t="s">
        <v>601</v>
      </c>
      <c r="F768" s="188">
        <v>3119.0</v>
      </c>
      <c r="G768" s="192">
        <v>236.9</v>
      </c>
      <c r="H768" s="192">
        <f>IF(Vuelos!$F768&lt;3000,Vuelos!$G768,Vuelos!$G768*2)</f>
        <v>473.8</v>
      </c>
      <c r="I768" s="44"/>
      <c r="J768" s="44"/>
      <c r="K768" s="44"/>
      <c r="L768" s="44"/>
      <c r="M768" s="44"/>
      <c r="N768" s="44"/>
      <c r="O768" s="44"/>
      <c r="P768" s="44"/>
      <c r="Q768" s="44"/>
      <c r="R768" s="44"/>
      <c r="S768" s="44"/>
      <c r="T768" s="44"/>
      <c r="U768" s="44"/>
      <c r="V768" s="44"/>
      <c r="W768" s="44"/>
      <c r="X768" s="44"/>
      <c r="Y768" s="44"/>
      <c r="Z768" s="44"/>
    </row>
    <row r="769" ht="15.75" customHeight="1">
      <c r="A769" s="188" t="s">
        <v>431</v>
      </c>
      <c r="B769" s="188" t="s">
        <v>73</v>
      </c>
      <c r="C769" s="191" t="str">
        <f>CONCATENATE(Vuelos!$A769,Vuelos!$B769)</f>
        <v>DallasBogota</v>
      </c>
      <c r="D769" s="191" t="s">
        <v>427</v>
      </c>
      <c r="E769" s="188" t="s">
        <v>357</v>
      </c>
      <c r="F769" s="188">
        <v>3930.0</v>
      </c>
      <c r="G769" s="192">
        <v>277.7</v>
      </c>
      <c r="H769" s="192">
        <f>IF(Vuelos!$F769&lt;3000,Vuelos!$G769,Vuelos!$G769*2)</f>
        <v>555.4</v>
      </c>
      <c r="I769" s="44"/>
      <c r="J769" s="44"/>
      <c r="K769" s="44"/>
      <c r="L769" s="44"/>
      <c r="M769" s="44"/>
      <c r="N769" s="44"/>
      <c r="O769" s="44"/>
      <c r="P769" s="44"/>
      <c r="Q769" s="44"/>
      <c r="R769" s="44"/>
      <c r="S769" s="44"/>
      <c r="T769" s="44"/>
      <c r="U769" s="44"/>
      <c r="V769" s="44"/>
      <c r="W769" s="44"/>
      <c r="X769" s="44"/>
      <c r="Y769" s="44"/>
      <c r="Z769" s="44"/>
    </row>
    <row r="770" ht="15.75" customHeight="1">
      <c r="A770" s="188" t="s">
        <v>533</v>
      </c>
      <c r="B770" s="188" t="s">
        <v>390</v>
      </c>
      <c r="C770" s="191" t="str">
        <f>CONCATENATE(Vuelos!$A770,Vuelos!$B770)</f>
        <v>LimaCali</v>
      </c>
      <c r="D770" s="191" t="s">
        <v>601</v>
      </c>
      <c r="E770" s="188" t="s">
        <v>506</v>
      </c>
      <c r="F770" s="188">
        <v>1730.0</v>
      </c>
      <c r="G770" s="192">
        <v>183.2</v>
      </c>
      <c r="H770" s="192">
        <f>IF(Vuelos!$F770&lt;3000,Vuelos!$G770,Vuelos!$G770*2)</f>
        <v>183.2</v>
      </c>
      <c r="I770" s="44"/>
      <c r="J770" s="44"/>
      <c r="K770" s="44"/>
      <c r="L770" s="44"/>
      <c r="M770" s="44"/>
      <c r="N770" s="44"/>
      <c r="O770" s="44"/>
      <c r="P770" s="44"/>
      <c r="Q770" s="44"/>
      <c r="R770" s="44"/>
      <c r="S770" s="44"/>
      <c r="T770" s="44"/>
      <c r="U770" s="44"/>
      <c r="V770" s="44"/>
      <c r="W770" s="44"/>
      <c r="X770" s="44"/>
      <c r="Y770" s="44"/>
      <c r="Z770" s="44"/>
    </row>
    <row r="771" ht="15.75" customHeight="1">
      <c r="A771" s="188" t="s">
        <v>354</v>
      </c>
      <c r="B771" s="188" t="s">
        <v>81</v>
      </c>
      <c r="C771" s="191" t="str">
        <f>CONCATENATE(Vuelos!$A771,Vuelos!$B771)</f>
        <v>PanamaMedellin</v>
      </c>
      <c r="D771" s="191" t="s">
        <v>818</v>
      </c>
      <c r="E771" s="188" t="s">
        <v>386</v>
      </c>
      <c r="F771" s="188">
        <v>552.0</v>
      </c>
      <c r="G771" s="192">
        <v>87.8</v>
      </c>
      <c r="H771" s="192">
        <f>IF(Vuelos!$F771&lt;3000,Vuelos!$G771,Vuelos!$G771*2)</f>
        <v>87.8</v>
      </c>
      <c r="I771" s="44"/>
      <c r="J771" s="44"/>
      <c r="K771" s="44"/>
      <c r="L771" s="44"/>
      <c r="M771" s="44"/>
      <c r="N771" s="44"/>
      <c r="O771" s="44"/>
      <c r="P771" s="44"/>
      <c r="Q771" s="44"/>
      <c r="R771" s="44"/>
      <c r="S771" s="44"/>
      <c r="T771" s="44"/>
      <c r="U771" s="44"/>
      <c r="V771" s="44"/>
      <c r="W771" s="44"/>
      <c r="X771" s="44"/>
      <c r="Y771" s="44"/>
      <c r="Z771" s="44"/>
    </row>
    <row r="772" ht="15.75" customHeight="1">
      <c r="A772" s="188" t="s">
        <v>533</v>
      </c>
      <c r="B772" s="188" t="s">
        <v>819</v>
      </c>
      <c r="C772" s="191" t="str">
        <f>CONCATENATE(Vuelos!$A772,Vuelos!$B772)</f>
        <v>LimaRiodejaneiro</v>
      </c>
      <c r="D772" s="191" t="s">
        <v>601</v>
      </c>
      <c r="E772" s="188" t="s">
        <v>622</v>
      </c>
      <c r="F772" s="188">
        <v>3774.0</v>
      </c>
      <c r="G772" s="192">
        <v>265.4</v>
      </c>
      <c r="H772" s="192">
        <f>IF(Vuelos!$F772&lt;3000,Vuelos!$G772,Vuelos!$G772*2)</f>
        <v>530.8</v>
      </c>
      <c r="I772" s="44"/>
      <c r="J772" s="44"/>
      <c r="K772" s="44"/>
      <c r="L772" s="44"/>
      <c r="M772" s="44"/>
      <c r="N772" s="44"/>
      <c r="O772" s="44"/>
      <c r="P772" s="44"/>
      <c r="Q772" s="44"/>
      <c r="R772" s="44"/>
      <c r="S772" s="44"/>
      <c r="T772" s="44"/>
      <c r="U772" s="44"/>
      <c r="V772" s="44"/>
      <c r="W772" s="44"/>
      <c r="X772" s="44"/>
      <c r="Y772" s="44"/>
      <c r="Z772" s="44"/>
    </row>
    <row r="773" ht="15.75" customHeight="1">
      <c r="A773" s="188" t="s">
        <v>621</v>
      </c>
      <c r="B773" s="188" t="s">
        <v>533</v>
      </c>
      <c r="C773" s="191" t="str">
        <f>CONCATENATE(Vuelos!$A773,Vuelos!$B773)</f>
        <v>RiodeJaneiroLima</v>
      </c>
      <c r="D773" s="191" t="s">
        <v>622</v>
      </c>
      <c r="E773" s="188" t="s">
        <v>601</v>
      </c>
      <c r="F773" s="188">
        <v>3774.0</v>
      </c>
      <c r="G773" s="192">
        <v>265.4</v>
      </c>
      <c r="H773" s="192">
        <f>IF(Vuelos!$F773&lt;3000,Vuelos!$G773,Vuelos!$G773*2)</f>
        <v>530.8</v>
      </c>
      <c r="I773" s="44"/>
      <c r="J773" s="44"/>
      <c r="K773" s="44"/>
      <c r="L773" s="44"/>
      <c r="M773" s="44"/>
      <c r="N773" s="44"/>
      <c r="O773" s="44"/>
      <c r="P773" s="44"/>
      <c r="Q773" s="44"/>
      <c r="R773" s="44"/>
      <c r="S773" s="44"/>
      <c r="T773" s="44"/>
      <c r="U773" s="44"/>
      <c r="V773" s="44"/>
      <c r="W773" s="44"/>
      <c r="X773" s="44"/>
      <c r="Y773" s="44"/>
      <c r="Z773" s="44"/>
    </row>
    <row r="774" ht="15.75" customHeight="1">
      <c r="A774" s="188" t="s">
        <v>483</v>
      </c>
      <c r="B774" s="188" t="s">
        <v>819</v>
      </c>
      <c r="C774" s="191" t="str">
        <f>CONCATENATE(Vuelos!$A774,Vuelos!$B774)</f>
        <v>GoianaRiodejaneiro</v>
      </c>
      <c r="D774" s="191" t="s">
        <v>820</v>
      </c>
      <c r="E774" s="188" t="s">
        <v>622</v>
      </c>
      <c r="F774" s="188">
        <v>929.0</v>
      </c>
      <c r="G774" s="192">
        <v>92.7</v>
      </c>
      <c r="H774" s="192">
        <f>IF(Vuelos!$F774&lt;3000,Vuelos!$G774,Vuelos!$G774*2)</f>
        <v>92.7</v>
      </c>
      <c r="I774" s="44"/>
      <c r="J774" s="44"/>
      <c r="K774" s="44"/>
      <c r="L774" s="44"/>
      <c r="M774" s="44"/>
      <c r="N774" s="44"/>
      <c r="O774" s="44"/>
      <c r="P774" s="44"/>
      <c r="Q774" s="44"/>
      <c r="R774" s="44"/>
      <c r="S774" s="44"/>
      <c r="T774" s="44"/>
      <c r="U774" s="44"/>
      <c r="V774" s="44"/>
      <c r="W774" s="44"/>
      <c r="X774" s="44"/>
      <c r="Y774" s="44"/>
      <c r="Z774" s="44"/>
    </row>
    <row r="775" ht="15.75" customHeight="1">
      <c r="A775" s="188" t="s">
        <v>819</v>
      </c>
      <c r="B775" s="188" t="s">
        <v>483</v>
      </c>
      <c r="C775" s="191" t="str">
        <f>CONCATENATE(Vuelos!$A775,Vuelos!$B775)</f>
        <v>RiodejaneiroGoiana</v>
      </c>
      <c r="D775" s="191" t="s">
        <v>622</v>
      </c>
      <c r="E775" s="188" t="s">
        <v>816</v>
      </c>
      <c r="F775" s="188">
        <v>929.0</v>
      </c>
      <c r="G775" s="192">
        <v>92.7</v>
      </c>
      <c r="H775" s="192">
        <f>IF(Vuelos!$F775&lt;3000,Vuelos!$G775,Vuelos!$G775*2)</f>
        <v>92.7</v>
      </c>
      <c r="I775" s="44"/>
      <c r="J775" s="44"/>
      <c r="K775" s="44"/>
      <c r="L775" s="44"/>
      <c r="M775" s="44"/>
      <c r="N775" s="44"/>
      <c r="O775" s="44"/>
      <c r="P775" s="44"/>
      <c r="Q775" s="44"/>
      <c r="R775" s="44"/>
      <c r="S775" s="44"/>
      <c r="T775" s="44"/>
      <c r="U775" s="44"/>
      <c r="V775" s="44"/>
      <c r="W775" s="44"/>
      <c r="X775" s="44"/>
      <c r="Y775" s="44"/>
      <c r="Z775" s="44"/>
    </row>
    <row r="776" ht="15.75" customHeight="1">
      <c r="A776" s="188" t="s">
        <v>291</v>
      </c>
      <c r="B776" s="188" t="s">
        <v>345</v>
      </c>
      <c r="C776" s="191" t="str">
        <f>CONCATENATE(Vuelos!$A776,Vuelos!$B776)</f>
        <v>AtlantaNewYork</v>
      </c>
      <c r="D776" s="191" t="s">
        <v>404</v>
      </c>
      <c r="E776" s="188" t="s">
        <v>821</v>
      </c>
      <c r="F776" s="188">
        <v>695.0</v>
      </c>
      <c r="G776" s="192">
        <v>73.7</v>
      </c>
      <c r="H776" s="192">
        <f>IF(Vuelos!$F776&lt;3000,Vuelos!$G776,Vuelos!$G776*2)</f>
        <v>73.7</v>
      </c>
      <c r="I776" s="44"/>
      <c r="J776" s="44"/>
      <c r="K776" s="44"/>
      <c r="L776" s="44"/>
      <c r="M776" s="44"/>
      <c r="N776" s="44"/>
      <c r="O776" s="44"/>
      <c r="P776" s="44"/>
      <c r="Q776" s="44"/>
      <c r="R776" s="44"/>
      <c r="S776" s="44"/>
      <c r="T776" s="44"/>
      <c r="U776" s="44"/>
      <c r="V776" s="44"/>
      <c r="W776" s="44"/>
      <c r="X776" s="44"/>
      <c r="Y776" s="44"/>
      <c r="Z776" s="44"/>
    </row>
    <row r="777" ht="15.75" customHeight="1">
      <c r="A777" s="188" t="s">
        <v>533</v>
      </c>
      <c r="B777" s="188" t="s">
        <v>490</v>
      </c>
      <c r="C777" s="191" t="str">
        <f>CONCATENATE(Vuelos!$A777,Vuelos!$B777)</f>
        <v>LimaMiami</v>
      </c>
      <c r="D777" s="191" t="s">
        <v>601</v>
      </c>
      <c r="E777" s="188" t="s">
        <v>492</v>
      </c>
      <c r="F777" s="188">
        <v>4215.0</v>
      </c>
      <c r="G777" s="192">
        <v>235.8</v>
      </c>
      <c r="H777" s="192">
        <f>IF(Vuelos!$F777&lt;3000,Vuelos!$G777,Vuelos!$G777*2)</f>
        <v>471.6</v>
      </c>
      <c r="I777" s="44"/>
      <c r="J777" s="44"/>
      <c r="K777" s="44"/>
      <c r="L777" s="44"/>
      <c r="M777" s="44"/>
      <c r="N777" s="44"/>
      <c r="O777" s="44"/>
      <c r="P777" s="44"/>
      <c r="Q777" s="44"/>
      <c r="R777" s="44"/>
      <c r="S777" s="44"/>
      <c r="T777" s="44"/>
      <c r="U777" s="44"/>
      <c r="V777" s="44"/>
      <c r="W777" s="44"/>
      <c r="X777" s="44"/>
      <c r="Y777" s="44"/>
      <c r="Z777" s="44"/>
    </row>
    <row r="778" ht="15.75" customHeight="1">
      <c r="A778" s="188" t="s">
        <v>533</v>
      </c>
      <c r="B778" s="188" t="s">
        <v>291</v>
      </c>
      <c r="C778" s="191" t="str">
        <f>CONCATENATE(Vuelos!$A778,Vuelos!$B778)</f>
        <v>LimaAtlanta</v>
      </c>
      <c r="D778" s="191" t="s">
        <v>601</v>
      </c>
      <c r="E778" s="188" t="s">
        <v>404</v>
      </c>
      <c r="F778" s="188">
        <v>5132.0</v>
      </c>
      <c r="G778" s="192">
        <v>265.5</v>
      </c>
      <c r="H778" s="192">
        <f>IF(Vuelos!$F778&lt;3000,Vuelos!$G778,Vuelos!$G778*2)</f>
        <v>531</v>
      </c>
      <c r="I778" s="44"/>
      <c r="J778" s="44"/>
      <c r="K778" s="44"/>
      <c r="L778" s="44"/>
      <c r="M778" s="44"/>
      <c r="N778" s="44"/>
      <c r="O778" s="44"/>
      <c r="P778" s="44"/>
      <c r="Q778" s="44"/>
      <c r="R778" s="44"/>
      <c r="S778" s="44"/>
      <c r="T778" s="44"/>
      <c r="U778" s="44"/>
      <c r="V778" s="44"/>
      <c r="W778" s="44"/>
      <c r="X778" s="44"/>
      <c r="Y778" s="44"/>
      <c r="Z778" s="44"/>
    </row>
    <row r="779" ht="15.75" customHeight="1">
      <c r="A779" s="188" t="s">
        <v>326</v>
      </c>
      <c r="B779" s="188" t="s">
        <v>289</v>
      </c>
      <c r="C779" s="191" t="str">
        <f>CONCATENATE(Vuelos!$A779,Vuelos!$B779)</f>
        <v>RomaParis</v>
      </c>
      <c r="D779" s="191" t="s">
        <v>822</v>
      </c>
      <c r="E779" s="188" t="s">
        <v>823</v>
      </c>
      <c r="F779" s="188">
        <v>1176.0</v>
      </c>
      <c r="G779" s="192">
        <v>113.9</v>
      </c>
      <c r="H779" s="192">
        <f>IF(Vuelos!$F779&lt;3000,Vuelos!$G779,Vuelos!$G779*2)</f>
        <v>113.9</v>
      </c>
      <c r="I779" s="44"/>
      <c r="J779" s="44"/>
      <c r="K779" s="44"/>
      <c r="L779" s="44"/>
      <c r="M779" s="44"/>
      <c r="N779" s="44"/>
      <c r="O779" s="44"/>
      <c r="P779" s="44"/>
      <c r="Q779" s="44"/>
      <c r="R779" s="44"/>
      <c r="S779" s="44"/>
      <c r="T779" s="44"/>
      <c r="U779" s="44"/>
      <c r="V779" s="44"/>
      <c r="W779" s="44"/>
      <c r="X779" s="44"/>
      <c r="Y779" s="44"/>
      <c r="Z779" s="44"/>
    </row>
    <row r="780" ht="15.75" customHeight="1">
      <c r="A780" s="188" t="s">
        <v>291</v>
      </c>
      <c r="B780" s="188" t="s">
        <v>533</v>
      </c>
      <c r="C780" s="191" t="str">
        <f>CONCATENATE(Vuelos!$A780,Vuelos!$B780)</f>
        <v>AtlantaLima</v>
      </c>
      <c r="D780" s="191" t="s">
        <v>404</v>
      </c>
      <c r="E780" s="188" t="s">
        <v>601</v>
      </c>
      <c r="F780" s="188">
        <v>5132.0</v>
      </c>
      <c r="G780" s="192">
        <v>265.5</v>
      </c>
      <c r="H780" s="192">
        <f>IF(Vuelos!$F780&lt;3000,Vuelos!$G780,Vuelos!$G780*2)</f>
        <v>531</v>
      </c>
      <c r="I780" s="44"/>
      <c r="J780" s="44"/>
      <c r="K780" s="44"/>
      <c r="L780" s="44"/>
      <c r="M780" s="44"/>
      <c r="N780" s="44"/>
      <c r="O780" s="44"/>
      <c r="P780" s="44"/>
      <c r="Q780" s="44"/>
      <c r="R780" s="44"/>
      <c r="S780" s="44"/>
      <c r="T780" s="44"/>
      <c r="U780" s="44"/>
      <c r="V780" s="44"/>
      <c r="W780" s="44"/>
      <c r="X780" s="44"/>
      <c r="Y780" s="44"/>
      <c r="Z780" s="44"/>
    </row>
    <row r="781" ht="15.75" customHeight="1">
      <c r="A781" s="188" t="s">
        <v>364</v>
      </c>
      <c r="B781" s="188" t="s">
        <v>533</v>
      </c>
      <c r="C781" s="191" t="str">
        <f>CONCATENATE(Vuelos!$A781,Vuelos!$B781)</f>
        <v>QuitoLima</v>
      </c>
      <c r="D781" s="191" t="s">
        <v>365</v>
      </c>
      <c r="E781" s="188" t="s">
        <v>601</v>
      </c>
      <c r="F781" s="188">
        <v>1329.0</v>
      </c>
      <c r="G781" s="192">
        <v>139.3</v>
      </c>
      <c r="H781" s="192">
        <f>IF(Vuelos!$F781&lt;3000,Vuelos!$G781,Vuelos!$G781*2)</f>
        <v>139.3</v>
      </c>
      <c r="I781" s="44"/>
      <c r="J781" s="44"/>
      <c r="K781" s="44"/>
      <c r="L781" s="44"/>
      <c r="M781" s="44"/>
      <c r="N781" s="44"/>
      <c r="O781" s="44"/>
      <c r="P781" s="44"/>
      <c r="Q781" s="44"/>
      <c r="R781" s="44"/>
      <c r="S781" s="44"/>
      <c r="T781" s="44"/>
      <c r="U781" s="44"/>
      <c r="V781" s="44"/>
      <c r="W781" s="44"/>
      <c r="X781" s="44"/>
      <c r="Y781" s="44"/>
      <c r="Z781" s="44"/>
    </row>
    <row r="782" ht="15.75" customHeight="1">
      <c r="A782" s="188" t="s">
        <v>81</v>
      </c>
      <c r="B782" s="188" t="s">
        <v>602</v>
      </c>
      <c r="C782" s="191" t="str">
        <f>CONCATENATE(Vuelos!$A782,Vuelos!$B782)</f>
        <v>MedellinSanSalvador</v>
      </c>
      <c r="D782" s="191" t="s">
        <v>386</v>
      </c>
      <c r="E782" s="188" t="s">
        <v>603</v>
      </c>
      <c r="F782" s="188">
        <v>1696.0</v>
      </c>
      <c r="G782" s="192">
        <v>172.9</v>
      </c>
      <c r="H782" s="192">
        <f>IF(Vuelos!$F782&lt;3000,Vuelos!$G782,Vuelos!$G782*2)</f>
        <v>172.9</v>
      </c>
      <c r="I782" s="44"/>
      <c r="J782" s="44"/>
      <c r="K782" s="44"/>
      <c r="L782" s="44"/>
      <c r="M782" s="44"/>
      <c r="N782" s="44"/>
      <c r="O782" s="44"/>
      <c r="P782" s="44"/>
      <c r="Q782" s="44"/>
      <c r="R782" s="44"/>
      <c r="S782" s="44"/>
      <c r="T782" s="44"/>
      <c r="U782" s="44"/>
      <c r="V782" s="44"/>
      <c r="W782" s="44"/>
      <c r="X782" s="44"/>
      <c r="Y782" s="44"/>
      <c r="Z782" s="44"/>
    </row>
    <row r="783" ht="15.75" customHeight="1">
      <c r="A783" s="188" t="s">
        <v>595</v>
      </c>
      <c r="B783" s="188" t="s">
        <v>544</v>
      </c>
      <c r="C783" s="191" t="str">
        <f>CONCATENATE(Vuelos!$A783,Vuelos!$B783)</f>
        <v>SanJose,CostaRicaLos Angeles</v>
      </c>
      <c r="D783" s="191" t="s">
        <v>596</v>
      </c>
      <c r="E783" s="188" t="s">
        <v>443</v>
      </c>
      <c r="F783" s="188">
        <v>4379.0</v>
      </c>
      <c r="G783" s="192">
        <v>280.2</v>
      </c>
      <c r="H783" s="192">
        <f>IF(Vuelos!$F783&lt;3000,Vuelos!$G783,Vuelos!$G783*2)</f>
        <v>560.4</v>
      </c>
      <c r="I783" s="44"/>
      <c r="J783" s="44"/>
      <c r="K783" s="44"/>
      <c r="L783" s="44"/>
      <c r="M783" s="44"/>
      <c r="N783" s="44"/>
      <c r="O783" s="44"/>
      <c r="P783" s="44"/>
      <c r="Q783" s="44"/>
      <c r="R783" s="44"/>
      <c r="S783" s="44"/>
      <c r="T783" s="44"/>
      <c r="U783" s="44"/>
      <c r="V783" s="44"/>
      <c r="W783" s="44"/>
      <c r="X783" s="44"/>
      <c r="Y783" s="44"/>
      <c r="Z783" s="44"/>
    </row>
    <row r="784" ht="15.75" customHeight="1">
      <c r="A784" s="188" t="s">
        <v>291</v>
      </c>
      <c r="B784" s="188" t="s">
        <v>496</v>
      </c>
      <c r="C784" s="191" t="str">
        <f>CONCATENATE(Vuelos!$A784,Vuelos!$B784)</f>
        <v>AtlantaGuatemala</v>
      </c>
      <c r="D784" s="191" t="s">
        <v>404</v>
      </c>
      <c r="E784" s="188" t="s">
        <v>747</v>
      </c>
      <c r="F784" s="188">
        <v>2203.0</v>
      </c>
      <c r="G784" s="192">
        <v>168.6</v>
      </c>
      <c r="H784" s="192">
        <f>IF(Vuelos!$F784&lt;3000,Vuelos!$G784,Vuelos!$G784*2)</f>
        <v>168.6</v>
      </c>
      <c r="I784" s="44"/>
      <c r="J784" s="44"/>
      <c r="K784" s="44"/>
      <c r="L784" s="44"/>
      <c r="M784" s="44"/>
      <c r="N784" s="44"/>
      <c r="O784" s="44"/>
      <c r="P784" s="44"/>
      <c r="Q784" s="44"/>
      <c r="R784" s="44"/>
      <c r="S784" s="44"/>
      <c r="T784" s="44"/>
      <c r="U784" s="44"/>
      <c r="V784" s="44"/>
      <c r="W784" s="44"/>
      <c r="X784" s="44"/>
      <c r="Y784" s="44"/>
      <c r="Z784" s="44"/>
    </row>
    <row r="785" ht="15.75" customHeight="1">
      <c r="A785" s="188" t="s">
        <v>429</v>
      </c>
      <c r="B785" s="188" t="s">
        <v>433</v>
      </c>
      <c r="C785" s="191" t="str">
        <f>CONCATENATE(Vuelos!$A785,Vuelos!$B785)</f>
        <v>TorontoMontreal</v>
      </c>
      <c r="D785" s="191" t="s">
        <v>824</v>
      </c>
      <c r="E785" s="188" t="s">
        <v>434</v>
      </c>
      <c r="F785" s="188">
        <v>491.0</v>
      </c>
      <c r="G785" s="192">
        <v>62.7</v>
      </c>
      <c r="H785" s="192">
        <f>IF(Vuelos!$F785&lt;3000,Vuelos!$G785,Vuelos!$G785*2)</f>
        <v>62.7</v>
      </c>
      <c r="I785" s="44"/>
      <c r="J785" s="44"/>
      <c r="K785" s="44"/>
      <c r="L785" s="44"/>
      <c r="M785" s="44"/>
      <c r="N785" s="44"/>
      <c r="O785" s="44"/>
      <c r="P785" s="44"/>
      <c r="Q785" s="44"/>
      <c r="R785" s="44"/>
      <c r="S785" s="44"/>
      <c r="T785" s="44"/>
      <c r="U785" s="44"/>
      <c r="V785" s="44"/>
      <c r="W785" s="44"/>
      <c r="X785" s="44"/>
      <c r="Y785" s="44"/>
      <c r="Z785" s="44"/>
    </row>
    <row r="786" ht="15.75" customHeight="1">
      <c r="A786" s="188" t="s">
        <v>422</v>
      </c>
      <c r="B786" s="188" t="s">
        <v>650</v>
      </c>
      <c r="C786" s="191" t="str">
        <f>CONCATENATE(Vuelos!$A786,Vuelos!$B786)</f>
        <v>HoustonSanFrancisco</v>
      </c>
      <c r="D786" s="191" t="s">
        <v>423</v>
      </c>
      <c r="E786" s="188" t="s">
        <v>760</v>
      </c>
      <c r="F786" s="188">
        <v>2626.0</v>
      </c>
      <c r="G786" s="192">
        <v>198.5</v>
      </c>
      <c r="H786" s="192">
        <f>IF(Vuelos!$F786&lt;3000,Vuelos!$G786,Vuelos!$G786*2)</f>
        <v>198.5</v>
      </c>
      <c r="I786" s="44"/>
      <c r="J786" s="44"/>
      <c r="K786" s="44"/>
      <c r="L786" s="44"/>
      <c r="M786" s="44"/>
      <c r="N786" s="44"/>
      <c r="O786" s="44"/>
      <c r="P786" s="44"/>
      <c r="Q786" s="44"/>
      <c r="R786" s="44"/>
      <c r="S786" s="44"/>
      <c r="T786" s="44"/>
      <c r="U786" s="44"/>
      <c r="V786" s="44"/>
      <c r="W786" s="44"/>
      <c r="X786" s="44"/>
      <c r="Y786" s="44"/>
      <c r="Z786" s="44"/>
    </row>
    <row r="787" ht="15.75" customHeight="1">
      <c r="A787" s="188" t="s">
        <v>650</v>
      </c>
      <c r="B787" s="188" t="s">
        <v>359</v>
      </c>
      <c r="C787" s="191" t="str">
        <f>CONCATENATE(Vuelos!$A787,Vuelos!$B787)</f>
        <v>SanFranciscoShanghai</v>
      </c>
      <c r="D787" s="191" t="s">
        <v>760</v>
      </c>
      <c r="E787" s="188" t="s">
        <v>360</v>
      </c>
      <c r="F787" s="188">
        <v>9873.0</v>
      </c>
      <c r="G787" s="192">
        <v>401.4</v>
      </c>
      <c r="H787" s="192">
        <f>IF(Vuelos!$F787&lt;3000,Vuelos!$G787,Vuelos!$G787*2)</f>
        <v>802.8</v>
      </c>
      <c r="I787" s="44"/>
      <c r="J787" s="44"/>
      <c r="K787" s="44"/>
      <c r="L787" s="44"/>
      <c r="M787" s="44"/>
      <c r="N787" s="44"/>
      <c r="O787" s="44"/>
      <c r="P787" s="44"/>
      <c r="Q787" s="44"/>
      <c r="R787" s="44"/>
      <c r="S787" s="44"/>
      <c r="T787" s="44"/>
      <c r="U787" s="44"/>
      <c r="V787" s="44"/>
      <c r="W787" s="44"/>
      <c r="X787" s="44"/>
      <c r="Y787" s="44"/>
      <c r="Z787" s="44"/>
    </row>
    <row r="788" ht="15.75" customHeight="1">
      <c r="A788" s="188" t="s">
        <v>359</v>
      </c>
      <c r="B788" s="188" t="s">
        <v>650</v>
      </c>
      <c r="C788" s="191" t="str">
        <f>CONCATENATE(Vuelos!$A788,Vuelos!$B788)</f>
        <v>ShanghaiSanFrancisco</v>
      </c>
      <c r="D788" s="191" t="s">
        <v>360</v>
      </c>
      <c r="E788" s="188" t="s">
        <v>760</v>
      </c>
      <c r="F788" s="188">
        <v>9873.0</v>
      </c>
      <c r="G788" s="192">
        <v>401.4</v>
      </c>
      <c r="H788" s="192">
        <f>IF(Vuelos!$F788&lt;3000,Vuelos!$G788,Vuelos!$G788*2)</f>
        <v>802.8</v>
      </c>
      <c r="I788" s="44"/>
      <c r="J788" s="44"/>
      <c r="K788" s="44"/>
      <c r="L788" s="44"/>
      <c r="M788" s="44"/>
      <c r="N788" s="44"/>
      <c r="O788" s="44"/>
      <c r="P788" s="44"/>
      <c r="Q788" s="44"/>
      <c r="R788" s="44"/>
      <c r="S788" s="44"/>
      <c r="T788" s="44"/>
      <c r="U788" s="44"/>
      <c r="V788" s="44"/>
      <c r="W788" s="44"/>
      <c r="X788" s="44"/>
      <c r="Y788" s="44"/>
      <c r="Z788" s="44"/>
    </row>
    <row r="789" ht="15.75" customHeight="1">
      <c r="A789" s="188" t="s">
        <v>359</v>
      </c>
      <c r="B789" s="188" t="s">
        <v>431</v>
      </c>
      <c r="C789" s="191" t="str">
        <f>CONCATENATE(Vuelos!$A789,Vuelos!$B789)</f>
        <v>ShanghaiDallas</v>
      </c>
      <c r="D789" s="191" t="s">
        <v>360</v>
      </c>
      <c r="E789" s="188" t="s">
        <v>427</v>
      </c>
      <c r="F789" s="188">
        <v>11805.0</v>
      </c>
      <c r="G789" s="192">
        <v>434.4</v>
      </c>
      <c r="H789" s="192">
        <f>IF(Vuelos!$F789&lt;3000,Vuelos!$G789,Vuelos!$G789*2)</f>
        <v>868.8</v>
      </c>
      <c r="I789" s="44"/>
      <c r="J789" s="44"/>
      <c r="K789" s="44"/>
      <c r="L789" s="44"/>
      <c r="M789" s="44"/>
      <c r="N789" s="44"/>
      <c r="O789" s="44"/>
      <c r="P789" s="44"/>
      <c r="Q789" s="44"/>
      <c r="R789" s="44"/>
      <c r="S789" s="44"/>
      <c r="T789" s="44"/>
      <c r="U789" s="44"/>
      <c r="V789" s="44"/>
      <c r="W789" s="44"/>
      <c r="X789" s="44"/>
      <c r="Y789" s="44"/>
      <c r="Z789" s="44"/>
    </row>
    <row r="790" ht="15.75" customHeight="1">
      <c r="A790" s="188" t="s">
        <v>568</v>
      </c>
      <c r="B790" s="188" t="s">
        <v>390</v>
      </c>
      <c r="C790" s="191" t="str">
        <f>CONCATENATE(Vuelos!$A790,Vuelos!$B790)</f>
        <v>PuertoAsisCali</v>
      </c>
      <c r="D790" s="191" t="s">
        <v>569</v>
      </c>
      <c r="E790" s="188" t="s">
        <v>506</v>
      </c>
      <c r="F790" s="188">
        <v>336.0</v>
      </c>
      <c r="G790" s="192">
        <v>38.6</v>
      </c>
      <c r="H790" s="192">
        <f>IF(Vuelos!$F790&lt;3000,Vuelos!$G790,Vuelos!$G790*2)</f>
        <v>38.6</v>
      </c>
      <c r="I790" s="44"/>
      <c r="J790" s="44"/>
      <c r="K790" s="44"/>
      <c r="L790" s="44"/>
      <c r="M790" s="44"/>
      <c r="N790" s="44"/>
      <c r="O790" s="44"/>
      <c r="P790" s="44"/>
      <c r="Q790" s="44"/>
      <c r="R790" s="44"/>
      <c r="S790" s="44"/>
      <c r="T790" s="44"/>
      <c r="U790" s="44"/>
      <c r="V790" s="44"/>
      <c r="W790" s="44"/>
      <c r="X790" s="44"/>
      <c r="Y790" s="44"/>
      <c r="Z790" s="44"/>
    </row>
    <row r="791" ht="15.75" customHeight="1">
      <c r="A791" s="188" t="s">
        <v>345</v>
      </c>
      <c r="B791" s="188" t="s">
        <v>291</v>
      </c>
      <c r="C791" s="191" t="str">
        <f>CONCATENATE(Vuelos!$A791,Vuelos!$B791)</f>
        <v>NewYorkAtlanta</v>
      </c>
      <c r="D791" s="191" t="s">
        <v>821</v>
      </c>
      <c r="E791" s="188" t="s">
        <v>404</v>
      </c>
      <c r="F791" s="188">
        <v>695.0</v>
      </c>
      <c r="G791" s="192">
        <v>73.7</v>
      </c>
      <c r="H791" s="192">
        <f>IF(Vuelos!$F791&lt;3000,Vuelos!$G791,Vuelos!$G791*2)</f>
        <v>73.7</v>
      </c>
      <c r="I791" s="44"/>
      <c r="J791" s="44"/>
      <c r="K791" s="44"/>
      <c r="L791" s="44"/>
      <c r="M791" s="44"/>
      <c r="N791" s="44"/>
      <c r="O791" s="44"/>
      <c r="P791" s="44"/>
      <c r="Q791" s="44"/>
      <c r="R791" s="44"/>
      <c r="S791" s="44"/>
      <c r="T791" s="44"/>
      <c r="U791" s="44"/>
      <c r="V791" s="44"/>
      <c r="W791" s="44"/>
      <c r="X791" s="44"/>
      <c r="Y791" s="44"/>
      <c r="Z791" s="44"/>
    </row>
    <row r="792" ht="15.75" customHeight="1">
      <c r="A792" s="188" t="s">
        <v>490</v>
      </c>
      <c r="B792" s="188" t="s">
        <v>533</v>
      </c>
      <c r="C792" s="191" t="str">
        <f>CONCATENATE(Vuelos!$A792,Vuelos!$B792)</f>
        <v>MiamiLima</v>
      </c>
      <c r="D792" s="191" t="s">
        <v>492</v>
      </c>
      <c r="E792" s="188" t="s">
        <v>601</v>
      </c>
      <c r="F792" s="188">
        <v>4215.0</v>
      </c>
      <c r="G792" s="192">
        <v>235.8</v>
      </c>
      <c r="H792" s="192">
        <f>IF(Vuelos!$F792&lt;3000,Vuelos!$G792,Vuelos!$G792*2)</f>
        <v>471.6</v>
      </c>
      <c r="I792" s="44"/>
      <c r="J792" s="44"/>
      <c r="K792" s="44"/>
      <c r="L792" s="44"/>
      <c r="M792" s="44"/>
      <c r="N792" s="44"/>
      <c r="O792" s="44"/>
      <c r="P792" s="44"/>
      <c r="Q792" s="44"/>
      <c r="R792" s="44"/>
      <c r="S792" s="44"/>
      <c r="T792" s="44"/>
      <c r="U792" s="44"/>
      <c r="V792" s="44"/>
      <c r="W792" s="44"/>
      <c r="X792" s="44"/>
      <c r="Y792" s="44"/>
      <c r="Z792" s="44"/>
    </row>
    <row r="793" ht="15.75" customHeight="1">
      <c r="A793" s="188" t="s">
        <v>289</v>
      </c>
      <c r="B793" s="188" t="s">
        <v>326</v>
      </c>
      <c r="C793" s="191" t="str">
        <f>CONCATENATE(Vuelos!$A793,Vuelos!$B793)</f>
        <v>ParisRoma</v>
      </c>
      <c r="D793" s="191" t="s">
        <v>823</v>
      </c>
      <c r="E793" s="188" t="s">
        <v>822</v>
      </c>
      <c r="F793" s="188">
        <v>1176.0</v>
      </c>
      <c r="G793" s="192">
        <v>113.9</v>
      </c>
      <c r="H793" s="192">
        <f>IF(Vuelos!$F793&lt;3000,Vuelos!$G793,Vuelos!$G793*2)</f>
        <v>113.9</v>
      </c>
      <c r="I793" s="44"/>
      <c r="J793" s="44"/>
      <c r="K793" s="44"/>
      <c r="L793" s="44"/>
      <c r="M793" s="44"/>
      <c r="N793" s="44"/>
      <c r="O793" s="44"/>
      <c r="P793" s="44"/>
      <c r="Q793" s="44"/>
      <c r="R793" s="44"/>
      <c r="S793" s="44"/>
      <c r="T793" s="44"/>
      <c r="U793" s="44"/>
      <c r="V793" s="44"/>
      <c r="W793" s="44"/>
      <c r="X793" s="44"/>
      <c r="Y793" s="44"/>
      <c r="Z793" s="44"/>
    </row>
    <row r="794" ht="15.75" customHeight="1">
      <c r="A794" s="188" t="s">
        <v>421</v>
      </c>
      <c r="B794" s="188" t="s">
        <v>368</v>
      </c>
      <c r="C794" s="191" t="str">
        <f>CONCATENATE(Vuelos!$A794,Vuelos!$B794)</f>
        <v>CucutaBucaramanga</v>
      </c>
      <c r="D794" s="191" t="s">
        <v>554</v>
      </c>
      <c r="E794" s="188" t="s">
        <v>545</v>
      </c>
      <c r="F794" s="188">
        <v>116.0</v>
      </c>
      <c r="G794" s="192">
        <v>21.7</v>
      </c>
      <c r="H794" s="192">
        <f>IF(Vuelos!$F794&lt;3000,Vuelos!$G794,Vuelos!$G794*2)</f>
        <v>21.7</v>
      </c>
      <c r="I794" s="44"/>
      <c r="J794" s="44"/>
      <c r="K794" s="44"/>
      <c r="L794" s="44"/>
      <c r="M794" s="44"/>
      <c r="N794" s="44"/>
      <c r="O794" s="44"/>
      <c r="P794" s="44"/>
      <c r="Q794" s="44"/>
      <c r="R794" s="44"/>
      <c r="S794" s="44"/>
      <c r="T794" s="44"/>
      <c r="U794" s="44"/>
      <c r="V794" s="44"/>
      <c r="W794" s="44"/>
      <c r="X794" s="44"/>
      <c r="Y794" s="44"/>
      <c r="Z794" s="44"/>
    </row>
    <row r="795" ht="15.75" customHeight="1">
      <c r="A795" s="188" t="s">
        <v>324</v>
      </c>
      <c r="B795" s="188" t="s">
        <v>558</v>
      </c>
      <c r="C795" s="191" t="str">
        <f>CONCATENATE(Vuelos!$A795,Vuelos!$B795)</f>
        <v>BarranquillaMonteria</v>
      </c>
      <c r="D795" s="191" t="s">
        <v>499</v>
      </c>
      <c r="E795" s="188" t="s">
        <v>559</v>
      </c>
      <c r="F795" s="188">
        <v>256.0</v>
      </c>
      <c r="G795" s="192">
        <v>42.8</v>
      </c>
      <c r="H795" s="192">
        <f>IF(Vuelos!$F795&lt;3000,Vuelos!$G795,Vuelos!$G795*2)</f>
        <v>42.8</v>
      </c>
      <c r="I795" s="44"/>
      <c r="J795" s="44"/>
      <c r="K795" s="44"/>
      <c r="L795" s="44"/>
      <c r="M795" s="44"/>
      <c r="N795" s="44"/>
      <c r="O795" s="44"/>
      <c r="P795" s="44"/>
      <c r="Q795" s="44"/>
      <c r="R795" s="44"/>
      <c r="S795" s="44"/>
      <c r="T795" s="44"/>
      <c r="U795" s="44"/>
      <c r="V795" s="44"/>
      <c r="W795" s="44"/>
      <c r="X795" s="44"/>
      <c r="Y795" s="44"/>
      <c r="Z795" s="44"/>
    </row>
    <row r="796" ht="15.75" customHeight="1">
      <c r="A796" s="188" t="s">
        <v>81</v>
      </c>
      <c r="B796" s="188" t="s">
        <v>418</v>
      </c>
      <c r="C796" s="191" t="str">
        <f>CONCATENATE(Vuelos!$A796,Vuelos!$B796)</f>
        <v>MedellinCorozal</v>
      </c>
      <c r="D796" s="191" t="s">
        <v>470</v>
      </c>
      <c r="E796" s="188" t="s">
        <v>566</v>
      </c>
      <c r="F796" s="188">
        <v>346.0</v>
      </c>
      <c r="G796" s="192">
        <v>36.2</v>
      </c>
      <c r="H796" s="192">
        <f>IF(Vuelos!$F796&lt;3000,Vuelos!$G796,Vuelos!$G796*2)</f>
        <v>36.2</v>
      </c>
      <c r="I796" s="44"/>
      <c r="J796" s="44"/>
      <c r="K796" s="44"/>
      <c r="L796" s="44"/>
      <c r="M796" s="44"/>
      <c r="N796" s="44"/>
      <c r="O796" s="44"/>
      <c r="P796" s="44"/>
      <c r="Q796" s="44"/>
      <c r="R796" s="44"/>
      <c r="S796" s="44"/>
      <c r="T796" s="44"/>
      <c r="U796" s="44"/>
      <c r="V796" s="44"/>
      <c r="W796" s="44"/>
      <c r="X796" s="44"/>
      <c r="Y796" s="44"/>
      <c r="Z796" s="44"/>
    </row>
    <row r="797" ht="15.75" customHeight="1">
      <c r="A797" s="188" t="s">
        <v>81</v>
      </c>
      <c r="B797" s="188" t="s">
        <v>421</v>
      </c>
      <c r="C797" s="191" t="str">
        <f>CONCATENATE(Vuelos!$A797,Vuelos!$B797)</f>
        <v>MedellinCucuta</v>
      </c>
      <c r="D797" s="191" t="s">
        <v>386</v>
      </c>
      <c r="E797" s="188" t="s">
        <v>554</v>
      </c>
      <c r="F797" s="188">
        <v>377.0</v>
      </c>
      <c r="G797" s="192">
        <v>62.3</v>
      </c>
      <c r="H797" s="192">
        <f>IF(Vuelos!$F797&lt;3000,Vuelos!$G797,Vuelos!$G797*2)</f>
        <v>62.3</v>
      </c>
      <c r="I797" s="44"/>
      <c r="J797" s="44"/>
      <c r="K797" s="44"/>
      <c r="L797" s="44"/>
      <c r="M797" s="44"/>
      <c r="N797" s="44"/>
      <c r="O797" s="44"/>
      <c r="P797" s="44"/>
      <c r="Q797" s="44"/>
      <c r="R797" s="44"/>
      <c r="S797" s="44"/>
      <c r="T797" s="44"/>
      <c r="U797" s="44"/>
      <c r="V797" s="44"/>
      <c r="W797" s="44"/>
      <c r="X797" s="44"/>
      <c r="Y797" s="44"/>
      <c r="Z797" s="44"/>
    </row>
    <row r="798" ht="15.75" customHeight="1">
      <c r="A798" s="188" t="s">
        <v>511</v>
      </c>
      <c r="B798" s="188" t="s">
        <v>621</v>
      </c>
      <c r="C798" s="191" t="str">
        <f>CONCATENATE(Vuelos!$A798,Vuelos!$B798)</f>
        <v>IlheusRiodeJaneiro</v>
      </c>
      <c r="D798" s="191" t="s">
        <v>825</v>
      </c>
      <c r="E798" s="188" t="s">
        <v>622</v>
      </c>
      <c r="F798" s="188">
        <v>991.0</v>
      </c>
      <c r="G798" s="192">
        <v>110.3</v>
      </c>
      <c r="H798" s="192">
        <f>IF(Vuelos!$F798&lt;3000,Vuelos!$G798,Vuelos!$G798*2)</f>
        <v>110.3</v>
      </c>
      <c r="I798" s="44"/>
      <c r="J798" s="44"/>
      <c r="K798" s="44"/>
      <c r="L798" s="44"/>
      <c r="M798" s="44"/>
      <c r="N798" s="44"/>
      <c r="O798" s="44"/>
      <c r="P798" s="44"/>
      <c r="Q798" s="44"/>
      <c r="R798" s="44"/>
      <c r="S798" s="44"/>
      <c r="T798" s="44"/>
      <c r="U798" s="44"/>
      <c r="V798" s="44"/>
      <c r="W798" s="44"/>
      <c r="X798" s="44"/>
      <c r="Y798" s="44"/>
      <c r="Z798" s="44"/>
    </row>
    <row r="799" ht="15.75" customHeight="1">
      <c r="A799" s="188" t="s">
        <v>368</v>
      </c>
      <c r="B799" s="188" t="s">
        <v>324</v>
      </c>
      <c r="C799" s="191" t="str">
        <f>CONCATENATE(Vuelos!$A799,Vuelos!$B799)</f>
        <v>BucaramangaBarranquilla</v>
      </c>
      <c r="D799" s="191" t="s">
        <v>545</v>
      </c>
      <c r="E799" s="188" t="s">
        <v>499</v>
      </c>
      <c r="F799" s="188">
        <v>452.0</v>
      </c>
      <c r="G799" s="192">
        <v>63.3</v>
      </c>
      <c r="H799" s="192">
        <f>IF(Vuelos!$F799&lt;3000,Vuelos!$G799,Vuelos!$G799*2)</f>
        <v>63.3</v>
      </c>
      <c r="I799" s="44"/>
      <c r="J799" s="44"/>
      <c r="K799" s="44"/>
      <c r="L799" s="44"/>
      <c r="M799" s="44"/>
      <c r="N799" s="44"/>
      <c r="O799" s="44"/>
      <c r="P799" s="44"/>
      <c r="Q799" s="44"/>
      <c r="R799" s="44"/>
      <c r="S799" s="44"/>
      <c r="T799" s="44"/>
      <c r="U799" s="44"/>
      <c r="V799" s="44"/>
      <c r="W799" s="44"/>
      <c r="X799" s="44"/>
      <c r="Y799" s="44"/>
      <c r="Z799" s="44"/>
    </row>
    <row r="800" ht="15.75" customHeight="1">
      <c r="A800" s="188" t="s">
        <v>81</v>
      </c>
      <c r="B800" s="188" t="s">
        <v>577</v>
      </c>
      <c r="C800" s="191" t="str">
        <f>CONCATENATE(Vuelos!$A800,Vuelos!$B800)</f>
        <v>MedellinSantaMarta</v>
      </c>
      <c r="D800" s="191" t="s">
        <v>386</v>
      </c>
      <c r="E800" s="188" t="s">
        <v>578</v>
      </c>
      <c r="F800" s="188">
        <v>566.0</v>
      </c>
      <c r="G800" s="192">
        <v>70.4</v>
      </c>
      <c r="H800" s="192">
        <f>IF(Vuelos!$F800&lt;3000,Vuelos!$G800,Vuelos!$G800*2)</f>
        <v>70.4</v>
      </c>
      <c r="I800" s="44"/>
      <c r="J800" s="44"/>
      <c r="K800" s="44"/>
      <c r="L800" s="44"/>
      <c r="M800" s="44"/>
      <c r="N800" s="44"/>
      <c r="O800" s="44"/>
      <c r="P800" s="44"/>
      <c r="Q800" s="44"/>
      <c r="R800" s="44"/>
      <c r="S800" s="44"/>
      <c r="T800" s="44"/>
      <c r="U800" s="44"/>
      <c r="V800" s="44"/>
      <c r="W800" s="44"/>
      <c r="X800" s="44"/>
      <c r="Y800" s="44"/>
      <c r="Z800" s="44"/>
    </row>
    <row r="801" ht="15.75" customHeight="1">
      <c r="A801" s="188" t="s">
        <v>366</v>
      </c>
      <c r="B801" s="188" t="s">
        <v>380</v>
      </c>
      <c r="C801" s="191" t="str">
        <f>CONCATENATE(Vuelos!$A801,Vuelos!$B801)</f>
        <v>SaoPauloBuenosAires</v>
      </c>
      <c r="D801" s="191" t="s">
        <v>367</v>
      </c>
      <c r="E801" s="188" t="s">
        <v>623</v>
      </c>
      <c r="F801" s="188">
        <v>1722.0</v>
      </c>
      <c r="G801" s="192">
        <v>134.9</v>
      </c>
      <c r="H801" s="192">
        <f>IF(Vuelos!$F801&lt;3000,Vuelos!$G801,Vuelos!$G801*2)</f>
        <v>134.9</v>
      </c>
      <c r="I801" s="44"/>
      <c r="J801" s="44"/>
      <c r="K801" s="44"/>
      <c r="L801" s="44"/>
      <c r="M801" s="44"/>
      <c r="N801" s="44"/>
      <c r="O801" s="44"/>
      <c r="P801" s="44"/>
      <c r="Q801" s="44"/>
      <c r="R801" s="44"/>
      <c r="S801" s="44"/>
      <c r="T801" s="44"/>
      <c r="U801" s="44"/>
      <c r="V801" s="44"/>
      <c r="W801" s="44"/>
      <c r="X801" s="44"/>
      <c r="Y801" s="44"/>
      <c r="Z801" s="44"/>
    </row>
    <row r="802" ht="15.75" customHeight="1">
      <c r="A802" s="188" t="s">
        <v>533</v>
      </c>
      <c r="B802" s="188" t="s">
        <v>595</v>
      </c>
      <c r="C802" s="191" t="str">
        <f>CONCATENATE(Vuelos!$A802,Vuelos!$B802)</f>
        <v>LimaSanJose,CostaRica</v>
      </c>
      <c r="D802" s="191" t="s">
        <v>601</v>
      </c>
      <c r="E802" s="188" t="s">
        <v>596</v>
      </c>
      <c r="F802" s="188">
        <v>2567.0</v>
      </c>
      <c r="G802" s="192">
        <v>213.4</v>
      </c>
      <c r="H802" s="192">
        <f>IF(Vuelos!$F802&lt;3000,Vuelos!$G802,Vuelos!$G802*2)</f>
        <v>213.4</v>
      </c>
      <c r="I802" s="44"/>
      <c r="J802" s="44"/>
      <c r="K802" s="44"/>
      <c r="L802" s="44"/>
      <c r="M802" s="44"/>
      <c r="N802" s="44"/>
      <c r="O802" s="44"/>
      <c r="P802" s="44"/>
      <c r="Q802" s="44"/>
      <c r="R802" s="44"/>
      <c r="S802" s="44"/>
      <c r="T802" s="44"/>
      <c r="U802" s="44"/>
      <c r="V802" s="44"/>
      <c r="W802" s="44"/>
      <c r="X802" s="44"/>
      <c r="Y802" s="44"/>
      <c r="Z802" s="44"/>
    </row>
    <row r="803" ht="15.75" customHeight="1">
      <c r="A803" s="188" t="s">
        <v>533</v>
      </c>
      <c r="B803" s="188" t="s">
        <v>364</v>
      </c>
      <c r="C803" s="191" t="str">
        <f>CONCATENATE(Vuelos!$A803,Vuelos!$B803)</f>
        <v>LimaQuito</v>
      </c>
      <c r="D803" s="191" t="s">
        <v>601</v>
      </c>
      <c r="E803" s="188" t="s">
        <v>365</v>
      </c>
      <c r="F803" s="188">
        <v>1329.0</v>
      </c>
      <c r="G803" s="192">
        <v>139.3</v>
      </c>
      <c r="H803" s="192">
        <f>IF(Vuelos!$F803&lt;3000,Vuelos!$G803,Vuelos!$G803*2)</f>
        <v>139.3</v>
      </c>
      <c r="I803" s="44"/>
      <c r="J803" s="44"/>
      <c r="K803" s="44"/>
      <c r="L803" s="44"/>
      <c r="M803" s="44"/>
      <c r="N803" s="44"/>
      <c r="O803" s="44"/>
      <c r="P803" s="44"/>
      <c r="Q803" s="44"/>
      <c r="R803" s="44"/>
      <c r="S803" s="44"/>
      <c r="T803" s="44"/>
      <c r="U803" s="44"/>
      <c r="V803" s="44"/>
      <c r="W803" s="44"/>
      <c r="X803" s="44"/>
      <c r="Y803" s="44"/>
      <c r="Z803" s="44"/>
    </row>
    <row r="804" ht="15.75" customHeight="1">
      <c r="A804" s="188" t="s">
        <v>252</v>
      </c>
      <c r="B804" s="188" t="s">
        <v>354</v>
      </c>
      <c r="C804" s="191" t="str">
        <f>CONCATENATE(Vuelos!$A804,Vuelos!$B804)</f>
        <v>MexicoPanama</v>
      </c>
      <c r="D804" s="191" t="s">
        <v>254</v>
      </c>
      <c r="E804" s="188" t="s">
        <v>355</v>
      </c>
      <c r="F804" s="188">
        <v>2409.0</v>
      </c>
      <c r="G804" s="192">
        <v>226.7</v>
      </c>
      <c r="H804" s="192">
        <f>IF(Vuelos!$F804&lt;3000,Vuelos!$G804,Vuelos!$G804*2)</f>
        <v>226.7</v>
      </c>
      <c r="I804" s="44"/>
      <c r="J804" s="44"/>
      <c r="K804" s="44"/>
      <c r="L804" s="44"/>
      <c r="M804" s="44"/>
      <c r="N804" s="44"/>
      <c r="O804" s="44"/>
      <c r="P804" s="44"/>
      <c r="Q804" s="44"/>
      <c r="R804" s="44"/>
      <c r="S804" s="44"/>
      <c r="T804" s="44"/>
      <c r="U804" s="44"/>
      <c r="V804" s="44"/>
      <c r="W804" s="44"/>
      <c r="X804" s="44"/>
      <c r="Y804" s="44"/>
      <c r="Z804" s="44"/>
    </row>
    <row r="805" ht="15.75" customHeight="1">
      <c r="A805" s="188" t="s">
        <v>368</v>
      </c>
      <c r="B805" s="188" t="s">
        <v>421</v>
      </c>
      <c r="C805" s="191" t="str">
        <f>CONCATENATE(Vuelos!$A805,Vuelos!$B805)</f>
        <v>BucaramangaCucuta</v>
      </c>
      <c r="D805" s="191" t="s">
        <v>545</v>
      </c>
      <c r="E805" s="188" t="s">
        <v>554</v>
      </c>
      <c r="F805" s="188">
        <v>116.0</v>
      </c>
      <c r="G805" s="192">
        <v>21.7</v>
      </c>
      <c r="H805" s="192">
        <f>IF(Vuelos!$F805&lt;3000,Vuelos!$G805,Vuelos!$G805*2)</f>
        <v>21.7</v>
      </c>
      <c r="I805" s="44"/>
      <c r="J805" s="44"/>
      <c r="K805" s="44"/>
      <c r="L805" s="44"/>
      <c r="M805" s="44"/>
      <c r="N805" s="44"/>
      <c r="O805" s="44"/>
      <c r="P805" s="44"/>
      <c r="Q805" s="44"/>
      <c r="R805" s="44"/>
      <c r="S805" s="44"/>
      <c r="T805" s="44"/>
      <c r="U805" s="44"/>
      <c r="V805" s="44"/>
      <c r="W805" s="44"/>
      <c r="X805" s="44"/>
      <c r="Y805" s="44"/>
      <c r="Z805" s="44"/>
    </row>
    <row r="806" ht="15.75" customHeight="1">
      <c r="A806" s="188" t="s">
        <v>558</v>
      </c>
      <c r="B806" s="188" t="s">
        <v>324</v>
      </c>
      <c r="C806" s="191" t="str">
        <f>CONCATENATE(Vuelos!$A806,Vuelos!$B806)</f>
        <v>MonteriaBarranquilla</v>
      </c>
      <c r="D806" s="191" t="s">
        <v>559</v>
      </c>
      <c r="E806" s="188" t="s">
        <v>499</v>
      </c>
      <c r="F806" s="188">
        <v>256.0</v>
      </c>
      <c r="G806" s="192">
        <v>42.8</v>
      </c>
      <c r="H806" s="192">
        <f>IF(Vuelos!$F806&lt;3000,Vuelos!$G806,Vuelos!$G806*2)</f>
        <v>42.8</v>
      </c>
      <c r="I806" s="44"/>
      <c r="J806" s="44"/>
      <c r="K806" s="44"/>
      <c r="L806" s="44"/>
      <c r="M806" s="44"/>
      <c r="N806" s="44"/>
      <c r="O806" s="44"/>
      <c r="P806" s="44"/>
      <c r="Q806" s="44"/>
      <c r="R806" s="44"/>
      <c r="S806" s="44"/>
      <c r="T806" s="44"/>
      <c r="U806" s="44"/>
      <c r="V806" s="44"/>
      <c r="W806" s="44"/>
      <c r="X806" s="44"/>
      <c r="Y806" s="44"/>
      <c r="Z806" s="44"/>
    </row>
    <row r="807" ht="15.75" customHeight="1">
      <c r="A807" s="188" t="s">
        <v>418</v>
      </c>
      <c r="B807" s="188" t="s">
        <v>81</v>
      </c>
      <c r="C807" s="191" t="str">
        <f>CONCATENATE(Vuelos!$A807,Vuelos!$B807)</f>
        <v>CorozalMedellin</v>
      </c>
      <c r="D807" s="191" t="s">
        <v>566</v>
      </c>
      <c r="E807" s="188" t="s">
        <v>470</v>
      </c>
      <c r="F807" s="188">
        <v>346.0</v>
      </c>
      <c r="G807" s="192">
        <v>36.2</v>
      </c>
      <c r="H807" s="192">
        <f>IF(Vuelos!$F807&lt;3000,Vuelos!$G807,Vuelos!$G807*2)</f>
        <v>36.2</v>
      </c>
      <c r="I807" s="44"/>
      <c r="J807" s="44"/>
      <c r="K807" s="44"/>
      <c r="L807" s="44"/>
      <c r="M807" s="44"/>
      <c r="N807" s="44"/>
      <c r="O807" s="44"/>
      <c r="P807" s="44"/>
      <c r="Q807" s="44"/>
      <c r="R807" s="44"/>
      <c r="S807" s="44"/>
      <c r="T807" s="44"/>
      <c r="U807" s="44"/>
      <c r="V807" s="44"/>
      <c r="W807" s="44"/>
      <c r="X807" s="44"/>
      <c r="Y807" s="44"/>
      <c r="Z807" s="44"/>
    </row>
    <row r="808" ht="15.75" customHeight="1">
      <c r="A808" s="188" t="s">
        <v>421</v>
      </c>
      <c r="B808" s="188" t="s">
        <v>81</v>
      </c>
      <c r="C808" s="191" t="str">
        <f>CONCATENATE(Vuelos!$A808,Vuelos!$B808)</f>
        <v>CucutaMedellin</v>
      </c>
      <c r="D808" s="191" t="s">
        <v>554</v>
      </c>
      <c r="E808" s="188" t="s">
        <v>386</v>
      </c>
      <c r="F808" s="188">
        <v>377.0</v>
      </c>
      <c r="G808" s="192">
        <v>62.3</v>
      </c>
      <c r="H808" s="192">
        <f>IF(Vuelos!$F808&lt;3000,Vuelos!$G808,Vuelos!$G808*2)</f>
        <v>62.3</v>
      </c>
      <c r="I808" s="44"/>
      <c r="J808" s="44"/>
      <c r="K808" s="44"/>
      <c r="L808" s="44"/>
      <c r="M808" s="44"/>
      <c r="N808" s="44"/>
      <c r="O808" s="44"/>
      <c r="P808" s="44"/>
      <c r="Q808" s="44"/>
      <c r="R808" s="44"/>
      <c r="S808" s="44"/>
      <c r="T808" s="44"/>
      <c r="U808" s="44"/>
      <c r="V808" s="44"/>
      <c r="W808" s="44"/>
      <c r="X808" s="44"/>
      <c r="Y808" s="44"/>
      <c r="Z808" s="44"/>
    </row>
    <row r="809" ht="15.75" customHeight="1">
      <c r="A809" s="188" t="s">
        <v>621</v>
      </c>
      <c r="B809" s="188" t="s">
        <v>511</v>
      </c>
      <c r="C809" s="191" t="str">
        <f>CONCATENATE(Vuelos!$A809,Vuelos!$B809)</f>
        <v>RiodeJaneiroIlheus</v>
      </c>
      <c r="D809" s="191" t="s">
        <v>622</v>
      </c>
      <c r="E809" s="188" t="s">
        <v>825</v>
      </c>
      <c r="F809" s="188">
        <v>991.0</v>
      </c>
      <c r="G809" s="192">
        <v>110.3</v>
      </c>
      <c r="H809" s="192">
        <f>IF(Vuelos!$F809&lt;3000,Vuelos!$G809,Vuelos!$G809*2)</f>
        <v>110.3</v>
      </c>
      <c r="I809" s="44"/>
      <c r="J809" s="44"/>
      <c r="K809" s="44"/>
      <c r="L809" s="44"/>
      <c r="M809" s="44"/>
      <c r="N809" s="44"/>
      <c r="O809" s="44"/>
      <c r="P809" s="44"/>
      <c r="Q809" s="44"/>
      <c r="R809" s="44"/>
      <c r="S809" s="44"/>
      <c r="T809" s="44"/>
      <c r="U809" s="44"/>
      <c r="V809" s="44"/>
      <c r="W809" s="44"/>
      <c r="X809" s="44"/>
      <c r="Y809" s="44"/>
      <c r="Z809" s="44"/>
    </row>
    <row r="810" ht="15.75" customHeight="1">
      <c r="A810" s="188" t="s">
        <v>324</v>
      </c>
      <c r="B810" s="188" t="s">
        <v>368</v>
      </c>
      <c r="C810" s="191" t="str">
        <f>CONCATENATE(Vuelos!$A810,Vuelos!$B810)</f>
        <v>BarranquillaBucaramanga</v>
      </c>
      <c r="D810" s="191" t="s">
        <v>499</v>
      </c>
      <c r="E810" s="188" t="s">
        <v>545</v>
      </c>
      <c r="F810" s="188">
        <v>452.0</v>
      </c>
      <c r="G810" s="192">
        <v>63.3</v>
      </c>
      <c r="H810" s="192">
        <f>IF(Vuelos!$F810&lt;3000,Vuelos!$G810,Vuelos!$G810*2)</f>
        <v>63.3</v>
      </c>
      <c r="I810" s="44"/>
      <c r="J810" s="44"/>
      <c r="K810" s="44"/>
      <c r="L810" s="44"/>
      <c r="M810" s="44"/>
      <c r="N810" s="44"/>
      <c r="O810" s="44"/>
      <c r="P810" s="44"/>
      <c r="Q810" s="44"/>
      <c r="R810" s="44"/>
      <c r="S810" s="44"/>
      <c r="T810" s="44"/>
      <c r="U810" s="44"/>
      <c r="V810" s="44"/>
      <c r="W810" s="44"/>
      <c r="X810" s="44"/>
      <c r="Y810" s="44"/>
      <c r="Z810" s="44"/>
    </row>
    <row r="811" ht="15.75" customHeight="1">
      <c r="A811" s="188" t="s">
        <v>577</v>
      </c>
      <c r="B811" s="188" t="s">
        <v>81</v>
      </c>
      <c r="C811" s="191" t="str">
        <f>CONCATENATE(Vuelos!$A811,Vuelos!$B811)</f>
        <v>SantaMartaMedellin</v>
      </c>
      <c r="D811" s="191" t="s">
        <v>578</v>
      </c>
      <c r="E811" s="188" t="s">
        <v>386</v>
      </c>
      <c r="F811" s="188">
        <v>566.0</v>
      </c>
      <c r="G811" s="192">
        <v>70.4</v>
      </c>
      <c r="H811" s="192">
        <f>IF(Vuelos!$F811&lt;3000,Vuelos!$G811,Vuelos!$G811*2)</f>
        <v>70.4</v>
      </c>
      <c r="I811" s="44"/>
      <c r="J811" s="44"/>
      <c r="K811" s="44"/>
      <c r="L811" s="44"/>
      <c r="M811" s="44"/>
      <c r="N811" s="44"/>
      <c r="O811" s="44"/>
      <c r="P811" s="44"/>
      <c r="Q811" s="44"/>
      <c r="R811" s="44"/>
      <c r="S811" s="44"/>
      <c r="T811" s="44"/>
      <c r="U811" s="44"/>
      <c r="V811" s="44"/>
      <c r="W811" s="44"/>
      <c r="X811" s="44"/>
      <c r="Y811" s="44"/>
      <c r="Z811" s="44"/>
    </row>
    <row r="812" ht="15.75" customHeight="1">
      <c r="A812" s="188" t="s">
        <v>380</v>
      </c>
      <c r="B812" s="188" t="s">
        <v>366</v>
      </c>
      <c r="C812" s="191" t="str">
        <f>CONCATENATE(Vuelos!$A812,Vuelos!$B812)</f>
        <v>BuenosAiresSaoPaulo</v>
      </c>
      <c r="D812" s="191" t="s">
        <v>623</v>
      </c>
      <c r="E812" s="188" t="s">
        <v>367</v>
      </c>
      <c r="F812" s="188">
        <v>1722.0</v>
      </c>
      <c r="G812" s="192">
        <v>134.9</v>
      </c>
      <c r="H812" s="192">
        <f>IF(Vuelos!$F812&lt;3000,Vuelos!$G812,Vuelos!$G812*2)</f>
        <v>134.9</v>
      </c>
      <c r="I812" s="44"/>
      <c r="J812" s="44"/>
      <c r="K812" s="44"/>
      <c r="L812" s="44"/>
      <c r="M812" s="44"/>
      <c r="N812" s="44"/>
      <c r="O812" s="44"/>
      <c r="P812" s="44"/>
      <c r="Q812" s="44"/>
      <c r="R812" s="44"/>
      <c r="S812" s="44"/>
      <c r="T812" s="44"/>
      <c r="U812" s="44"/>
      <c r="V812" s="44"/>
      <c r="W812" s="44"/>
      <c r="X812" s="44"/>
      <c r="Y812" s="44"/>
      <c r="Z812" s="44"/>
    </row>
    <row r="813" ht="15.75" customHeight="1">
      <c r="A813" s="188" t="s">
        <v>595</v>
      </c>
      <c r="B813" s="188" t="s">
        <v>533</v>
      </c>
      <c r="C813" s="191" t="str">
        <f>CONCATENATE(Vuelos!$A813,Vuelos!$B813)</f>
        <v>SanJose,CostaRicaLima</v>
      </c>
      <c r="D813" s="191" t="s">
        <v>596</v>
      </c>
      <c r="E813" s="188" t="s">
        <v>601</v>
      </c>
      <c r="F813" s="188">
        <v>2567.0</v>
      </c>
      <c r="G813" s="192">
        <v>213.4</v>
      </c>
      <c r="H813" s="192">
        <f>IF(Vuelos!$F813&lt;3000,Vuelos!$G813,Vuelos!$G813*2)</f>
        <v>213.4</v>
      </c>
      <c r="I813" s="44"/>
      <c r="J813" s="44"/>
      <c r="K813" s="44"/>
      <c r="L813" s="44"/>
      <c r="M813" s="44"/>
      <c r="N813" s="44"/>
      <c r="O813" s="44"/>
      <c r="P813" s="44"/>
      <c r="Q813" s="44"/>
      <c r="R813" s="44"/>
      <c r="S813" s="44"/>
      <c r="T813" s="44"/>
      <c r="U813" s="44"/>
      <c r="V813" s="44"/>
      <c r="W813" s="44"/>
      <c r="X813" s="44"/>
      <c r="Y813" s="44"/>
      <c r="Z813" s="44"/>
    </row>
    <row r="814" ht="15.75" customHeight="1">
      <c r="A814" s="188" t="s">
        <v>364</v>
      </c>
      <c r="B814" s="188" t="s">
        <v>533</v>
      </c>
      <c r="C814" s="191" t="str">
        <f>CONCATENATE(Vuelos!$A814,Vuelos!$B814)</f>
        <v>QuitoLima</v>
      </c>
      <c r="D814" s="191" t="s">
        <v>365</v>
      </c>
      <c r="E814" s="188" t="s">
        <v>601</v>
      </c>
      <c r="F814" s="188">
        <v>1329.0</v>
      </c>
      <c r="G814" s="192">
        <v>139.3</v>
      </c>
      <c r="H814" s="192">
        <f>IF(Vuelos!$F814&lt;3000,Vuelos!$G814,Vuelos!$G814*2)</f>
        <v>139.3</v>
      </c>
      <c r="I814" s="44"/>
      <c r="J814" s="44"/>
      <c r="K814" s="44"/>
      <c r="L814" s="44"/>
      <c r="M814" s="44"/>
      <c r="N814" s="44"/>
      <c r="O814" s="44"/>
      <c r="P814" s="44"/>
      <c r="Q814" s="44"/>
      <c r="R814" s="44"/>
      <c r="S814" s="44"/>
      <c r="T814" s="44"/>
      <c r="U814" s="44"/>
      <c r="V814" s="44"/>
      <c r="W814" s="44"/>
      <c r="X814" s="44"/>
      <c r="Y814" s="44"/>
      <c r="Z814" s="44"/>
    </row>
    <row r="815" ht="15.75" customHeight="1">
      <c r="A815" s="188" t="s">
        <v>354</v>
      </c>
      <c r="B815" s="188" t="s">
        <v>252</v>
      </c>
      <c r="C815" s="191" t="str">
        <f>CONCATENATE(Vuelos!$A815,Vuelos!$B815)</f>
        <v>PanamaMexico</v>
      </c>
      <c r="D815" s="191" t="s">
        <v>355</v>
      </c>
      <c r="E815" s="188" t="s">
        <v>254</v>
      </c>
      <c r="F815" s="188">
        <v>2409.0</v>
      </c>
      <c r="G815" s="192">
        <v>226.7</v>
      </c>
      <c r="H815" s="192">
        <f>IF(Vuelos!$F815&lt;3000,Vuelos!$G815,Vuelos!$G815*2)</f>
        <v>226.7</v>
      </c>
      <c r="I815" s="44"/>
      <c r="J815" s="44"/>
      <c r="K815" s="44"/>
      <c r="L815" s="44"/>
      <c r="M815" s="44"/>
      <c r="N815" s="44"/>
      <c r="O815" s="44"/>
      <c r="P815" s="44"/>
      <c r="Q815" s="44"/>
      <c r="R815" s="44"/>
      <c r="S815" s="44"/>
      <c r="T815" s="44"/>
      <c r="U815" s="44"/>
      <c r="V815" s="44"/>
      <c r="W815" s="44"/>
      <c r="X815" s="44"/>
      <c r="Y815" s="44"/>
      <c r="Z815" s="44"/>
    </row>
    <row r="816" ht="15.75" customHeight="1">
      <c r="A816" s="188" t="s">
        <v>324</v>
      </c>
      <c r="B816" s="188" t="s">
        <v>573</v>
      </c>
      <c r="C816" s="191" t="str">
        <f>CONCATENATE(Vuelos!$A816,Vuelos!$B816)</f>
        <v>BarranquillaValledupar</v>
      </c>
      <c r="D816" s="191" t="s">
        <v>499</v>
      </c>
      <c r="E816" s="188" t="s">
        <v>574</v>
      </c>
      <c r="F816" s="188">
        <v>174.0</v>
      </c>
      <c r="G816" s="192">
        <v>31.3</v>
      </c>
      <c r="H816" s="192">
        <f>IF(Vuelos!$F816&lt;3000,Vuelos!$G816,Vuelos!$G816*2)</f>
        <v>31.3</v>
      </c>
      <c r="I816" s="44"/>
      <c r="J816" s="44"/>
      <c r="K816" s="44"/>
      <c r="L816" s="44"/>
      <c r="M816" s="44"/>
      <c r="N816" s="44"/>
      <c r="O816" s="44"/>
      <c r="P816" s="44"/>
      <c r="Q816" s="44"/>
      <c r="R816" s="44"/>
      <c r="S816" s="44"/>
      <c r="T816" s="44"/>
      <c r="U816" s="44"/>
      <c r="V816" s="44"/>
      <c r="W816" s="44"/>
      <c r="X816" s="44"/>
      <c r="Y816" s="44"/>
      <c r="Z816" s="44"/>
    </row>
    <row r="817" ht="15.75" customHeight="1">
      <c r="A817" s="188" t="s">
        <v>573</v>
      </c>
      <c r="B817" s="188" t="s">
        <v>324</v>
      </c>
      <c r="C817" s="191" t="str">
        <f>CONCATENATE(Vuelos!$A817,Vuelos!$B817)</f>
        <v>ValleduparBarranquilla</v>
      </c>
      <c r="D817" s="191" t="s">
        <v>574</v>
      </c>
      <c r="E817" s="188" t="s">
        <v>499</v>
      </c>
      <c r="F817" s="188">
        <v>174.0</v>
      </c>
      <c r="G817" s="192">
        <v>31.3</v>
      </c>
      <c r="H817" s="192">
        <f>IF(Vuelos!$F817&lt;3000,Vuelos!$G817,Vuelos!$G817*2)</f>
        <v>31.3</v>
      </c>
      <c r="I817" s="44"/>
      <c r="J817" s="44"/>
      <c r="K817" s="44"/>
      <c r="L817" s="44"/>
      <c r="M817" s="44"/>
      <c r="N817" s="44"/>
      <c r="O817" s="44"/>
      <c r="P817" s="44"/>
      <c r="Q817" s="44"/>
      <c r="R817" s="44"/>
      <c r="S817" s="44"/>
      <c r="T817" s="44"/>
      <c r="U817" s="44"/>
      <c r="V817" s="44"/>
      <c r="W817" s="44"/>
      <c r="X817" s="44"/>
      <c r="Y817" s="44"/>
      <c r="Z817" s="44"/>
    </row>
    <row r="818" ht="15.75" customHeight="1">
      <c r="A818" s="188" t="s">
        <v>536</v>
      </c>
      <c r="B818" s="188" t="s">
        <v>466</v>
      </c>
      <c r="C818" s="191" t="str">
        <f>CONCATENATE(Vuelos!$A818,Vuelos!$B818)</f>
        <v>PereiraQuibdo</v>
      </c>
      <c r="D818" s="191" t="s">
        <v>537</v>
      </c>
      <c r="E818" s="188" t="s">
        <v>468</v>
      </c>
      <c r="F818" s="188">
        <v>256.0</v>
      </c>
      <c r="G818" s="192">
        <v>42.8</v>
      </c>
      <c r="H818" s="192">
        <f>IF(Vuelos!$F818&lt;3000,Vuelos!$G818,Vuelos!$G818*2)</f>
        <v>42.8</v>
      </c>
      <c r="I818" s="44"/>
      <c r="J818" s="44"/>
      <c r="K818" s="44"/>
      <c r="L818" s="44"/>
      <c r="M818" s="44"/>
      <c r="N818" s="44"/>
      <c r="O818" s="44"/>
      <c r="P818" s="44"/>
      <c r="Q818" s="44"/>
      <c r="R818" s="44"/>
      <c r="S818" s="44"/>
      <c r="T818" s="44"/>
      <c r="U818" s="44"/>
      <c r="V818" s="44"/>
      <c r="W818" s="44"/>
      <c r="X818" s="44"/>
      <c r="Y818" s="44"/>
      <c r="Z818" s="44"/>
    </row>
    <row r="819" ht="15.75" customHeight="1">
      <c r="A819" s="188" t="s">
        <v>466</v>
      </c>
      <c r="B819" s="188" t="s">
        <v>536</v>
      </c>
      <c r="C819" s="191" t="str">
        <f>CONCATENATE(Vuelos!$A819,Vuelos!$B819)</f>
        <v>QuibdoPereira</v>
      </c>
      <c r="D819" s="191" t="s">
        <v>468</v>
      </c>
      <c r="E819" s="188" t="s">
        <v>537</v>
      </c>
      <c r="F819" s="188">
        <v>256.0</v>
      </c>
      <c r="G819" s="192">
        <v>42.8</v>
      </c>
      <c r="H819" s="192">
        <f>IF(Vuelos!$F819&lt;3000,Vuelos!$G819,Vuelos!$G819*2)</f>
        <v>42.8</v>
      </c>
      <c r="I819" s="44"/>
      <c r="J819" s="44"/>
      <c r="K819" s="44"/>
      <c r="L819" s="44"/>
      <c r="M819" s="44"/>
      <c r="N819" s="44"/>
      <c r="O819" s="44"/>
      <c r="P819" s="44"/>
      <c r="Q819" s="44"/>
      <c r="R819" s="44"/>
      <c r="S819" s="44"/>
      <c r="T819" s="44"/>
      <c r="U819" s="44"/>
      <c r="V819" s="44"/>
      <c r="W819" s="44"/>
      <c r="X819" s="44"/>
      <c r="Y819" s="44"/>
      <c r="Z819" s="44"/>
    </row>
    <row r="820" ht="15.75" customHeight="1">
      <c r="A820" s="188" t="s">
        <v>247</v>
      </c>
      <c r="B820" s="189" t="s">
        <v>281</v>
      </c>
      <c r="C820" s="190" t="str">
        <f>CONCATENATE(Vuelos!$A820,Vuelos!$B820)</f>
        <v>MadridLondres</v>
      </c>
      <c r="D820" s="191" t="s">
        <v>249</v>
      </c>
      <c r="E820" s="189" t="s">
        <v>763</v>
      </c>
      <c r="F820" s="188">
        <v>1212.6</v>
      </c>
      <c r="G820" s="192">
        <v>121.6</v>
      </c>
      <c r="H820" s="192">
        <f>IF(Vuelos!$F820&lt;3000,Vuelos!$G820,Vuelos!$G820*2)</f>
        <v>121.6</v>
      </c>
      <c r="I820" s="44"/>
      <c r="J820" s="44"/>
      <c r="K820" s="44"/>
      <c r="L820" s="44"/>
      <c r="M820" s="44"/>
      <c r="N820" s="44"/>
      <c r="O820" s="44"/>
      <c r="P820" s="44"/>
      <c r="Q820" s="44"/>
      <c r="R820" s="44"/>
      <c r="S820" s="44"/>
      <c r="T820" s="44"/>
      <c r="U820" s="44"/>
      <c r="V820" s="44"/>
      <c r="W820" s="44"/>
      <c r="X820" s="44"/>
      <c r="Y820" s="44"/>
      <c r="Z820" s="44"/>
    </row>
    <row r="821" ht="15.75" customHeight="1">
      <c r="A821" s="211" t="s">
        <v>541</v>
      </c>
      <c r="B821" s="188" t="s">
        <v>535</v>
      </c>
      <c r="C821" s="191" t="str">
        <f>CONCATENATE(Vuelos!$A821,Vuelos!$B821)</f>
        <v>LondonLisboa</v>
      </c>
      <c r="D821" s="191" t="s">
        <v>763</v>
      </c>
      <c r="E821" s="188" t="s">
        <v>339</v>
      </c>
      <c r="F821" s="188">
        <v>1540.0</v>
      </c>
      <c r="G821" s="192">
        <v>161.9</v>
      </c>
      <c r="H821" s="192">
        <f>IF(Vuelos!$F821&lt;3000,Vuelos!$G821,Vuelos!$G821*2)</f>
        <v>161.9</v>
      </c>
      <c r="I821" s="44"/>
      <c r="J821" s="44"/>
      <c r="K821" s="44"/>
      <c r="L821" s="44"/>
      <c r="M821" s="44"/>
      <c r="N821" s="44"/>
      <c r="O821" s="44"/>
      <c r="P821" s="44"/>
      <c r="Q821" s="44"/>
      <c r="R821" s="44"/>
      <c r="S821" s="44"/>
      <c r="T821" s="44"/>
      <c r="U821" s="44"/>
      <c r="V821" s="44"/>
      <c r="W821" s="44"/>
      <c r="X821" s="44"/>
      <c r="Y821" s="44"/>
      <c r="Z821" s="44"/>
    </row>
    <row r="822" ht="15.75" customHeight="1">
      <c r="A822" s="188" t="s">
        <v>535</v>
      </c>
      <c r="B822" s="188" t="s">
        <v>393</v>
      </c>
      <c r="C822" s="191" t="str">
        <f>CONCATENATE(Vuelos!$A822,Vuelos!$B822)</f>
        <v>LisboaCaracas</v>
      </c>
      <c r="D822" s="191" t="s">
        <v>339</v>
      </c>
      <c r="E822" s="188" t="s">
        <v>695</v>
      </c>
      <c r="F822" s="188">
        <v>6497.0</v>
      </c>
      <c r="G822" s="192">
        <v>338.4</v>
      </c>
      <c r="H822" s="192">
        <f>IF(Vuelos!$F822&lt;3000,Vuelos!$G822,Vuelos!$G822*2)</f>
        <v>676.8</v>
      </c>
      <c r="I822" s="44"/>
      <c r="J822" s="44"/>
      <c r="K822" s="44"/>
      <c r="L822" s="44"/>
      <c r="M822" s="44"/>
      <c r="N822" s="44"/>
      <c r="O822" s="44"/>
      <c r="P822" s="44"/>
      <c r="Q822" s="44"/>
      <c r="R822" s="44"/>
      <c r="S822" s="44"/>
      <c r="T822" s="44"/>
      <c r="U822" s="44"/>
      <c r="V822" s="44"/>
      <c r="W822" s="44"/>
      <c r="X822" s="44"/>
      <c r="Y822" s="44"/>
      <c r="Z822" s="44"/>
    </row>
    <row r="823" ht="15.75" customHeight="1">
      <c r="A823" s="188" t="s">
        <v>390</v>
      </c>
      <c r="B823" s="188" t="s">
        <v>550</v>
      </c>
      <c r="C823" s="191" t="str">
        <f>CONCATENATE(Vuelos!$A823,Vuelos!$B823)</f>
        <v>CaliPopayan</v>
      </c>
      <c r="D823" s="191" t="s">
        <v>506</v>
      </c>
      <c r="E823" s="188" t="s">
        <v>551</v>
      </c>
      <c r="F823" s="188">
        <v>129.0</v>
      </c>
      <c r="G823" s="192">
        <v>19.7</v>
      </c>
      <c r="H823" s="192">
        <f>IF(Vuelos!$F823&lt;3000,Vuelos!$G823,Vuelos!$G823*2)</f>
        <v>19.7</v>
      </c>
      <c r="I823" s="44"/>
      <c r="J823" s="44"/>
      <c r="K823" s="44"/>
      <c r="L823" s="44"/>
      <c r="M823" s="44"/>
      <c r="N823" s="44"/>
      <c r="O823" s="44"/>
      <c r="P823" s="44"/>
      <c r="Q823" s="44"/>
      <c r="R823" s="44"/>
      <c r="S823" s="44"/>
      <c r="T823" s="44"/>
      <c r="U823" s="44"/>
      <c r="V823" s="44"/>
      <c r="W823" s="44"/>
      <c r="X823" s="44"/>
      <c r="Y823" s="44"/>
      <c r="Z823" s="44"/>
    </row>
    <row r="824" ht="15.75" customHeight="1">
      <c r="A824" s="188" t="s">
        <v>354</v>
      </c>
      <c r="B824" s="188" t="s">
        <v>393</v>
      </c>
      <c r="C824" s="191" t="str">
        <f>CONCATENATE(Vuelos!$A824,Vuelos!$B824)</f>
        <v>PanamaCaracas</v>
      </c>
      <c r="D824" s="191" t="s">
        <v>355</v>
      </c>
      <c r="E824" s="188" t="s">
        <v>695</v>
      </c>
      <c r="F824" s="188">
        <v>1368.0</v>
      </c>
      <c r="G824" s="192">
        <v>145.1</v>
      </c>
      <c r="H824" s="192">
        <f>IF(Vuelos!$F824&lt;3000,Vuelos!$G824,Vuelos!$G824*2)</f>
        <v>145.1</v>
      </c>
      <c r="I824" s="44"/>
      <c r="J824" s="44"/>
      <c r="K824" s="44"/>
      <c r="L824" s="44"/>
      <c r="M824" s="44"/>
      <c r="N824" s="44"/>
      <c r="O824" s="44"/>
      <c r="P824" s="44"/>
      <c r="Q824" s="44"/>
      <c r="R824" s="44"/>
      <c r="S824" s="44"/>
      <c r="T824" s="44"/>
      <c r="U824" s="44"/>
      <c r="V824" s="44"/>
      <c r="W824" s="44"/>
      <c r="X824" s="44"/>
      <c r="Y824" s="44"/>
      <c r="Z824" s="44"/>
    </row>
    <row r="825" ht="15.75" customHeight="1">
      <c r="A825" s="188" t="s">
        <v>595</v>
      </c>
      <c r="B825" s="188" t="s">
        <v>345</v>
      </c>
      <c r="C825" s="191" t="str">
        <f>CONCATENATE(Vuelos!$A825,Vuelos!$B825)</f>
        <v>SanJose,CostaRicaNewYork</v>
      </c>
      <c r="D825" s="191" t="s">
        <v>596</v>
      </c>
      <c r="E825" s="188" t="s">
        <v>346</v>
      </c>
      <c r="F825" s="188">
        <v>3552.0</v>
      </c>
      <c r="G825" s="192">
        <v>258.1</v>
      </c>
      <c r="H825" s="192">
        <f>IF(Vuelos!$F825&lt;3000,Vuelos!$G825,Vuelos!$G825*2)</f>
        <v>516.2</v>
      </c>
      <c r="I825" s="44"/>
      <c r="J825" s="44"/>
      <c r="K825" s="44"/>
      <c r="L825" s="44"/>
      <c r="M825" s="44"/>
      <c r="N825" s="44"/>
      <c r="O825" s="44"/>
      <c r="P825" s="44"/>
      <c r="Q825" s="44"/>
      <c r="R825" s="44"/>
      <c r="S825" s="44"/>
      <c r="T825" s="44"/>
      <c r="U825" s="44"/>
      <c r="V825" s="44"/>
      <c r="W825" s="44"/>
      <c r="X825" s="44"/>
      <c r="Y825" s="44"/>
      <c r="Z825" s="44"/>
    </row>
    <row r="826" ht="15.75" customHeight="1">
      <c r="A826" s="188" t="s">
        <v>826</v>
      </c>
      <c r="B826" s="188" t="s">
        <v>595</v>
      </c>
      <c r="C826" s="191" t="str">
        <f>CONCATENATE(Vuelos!$A826,Vuelos!$B826)</f>
        <v>SansalvadorSanJose,CostaRica</v>
      </c>
      <c r="D826" s="191" t="s">
        <v>603</v>
      </c>
      <c r="E826" s="188" t="s">
        <v>596</v>
      </c>
      <c r="F826" s="188">
        <v>652.0</v>
      </c>
      <c r="G826" s="192">
        <v>104.3</v>
      </c>
      <c r="H826" s="192">
        <f>IF(Vuelos!$F826&lt;3000,Vuelos!$G826,Vuelos!$G826*2)</f>
        <v>104.3</v>
      </c>
      <c r="I826" s="44"/>
      <c r="J826" s="44"/>
      <c r="K826" s="44"/>
      <c r="L826" s="44"/>
      <c r="M826" s="44"/>
      <c r="N826" s="44"/>
      <c r="O826" s="44"/>
      <c r="P826" s="44"/>
      <c r="Q826" s="44"/>
      <c r="R826" s="44"/>
      <c r="S826" s="44"/>
      <c r="T826" s="44"/>
      <c r="U826" s="44"/>
      <c r="V826" s="44"/>
      <c r="W826" s="44"/>
      <c r="X826" s="44"/>
      <c r="Y826" s="44"/>
      <c r="Z826" s="44"/>
    </row>
    <row r="827" ht="15.75" customHeight="1">
      <c r="A827" s="188" t="s">
        <v>533</v>
      </c>
      <c r="B827" s="188" t="s">
        <v>497</v>
      </c>
      <c r="C827" s="191" t="str">
        <f>CONCATENATE(Vuelos!$A827,Vuelos!$B827)</f>
        <v>LimaGuayaquil</v>
      </c>
      <c r="D827" s="191" t="s">
        <v>601</v>
      </c>
      <c r="E827" s="188" t="s">
        <v>588</v>
      </c>
      <c r="F827" s="188">
        <v>1138.0</v>
      </c>
      <c r="G827" s="192">
        <v>124.1</v>
      </c>
      <c r="H827" s="192">
        <f>IF(Vuelos!$F827&lt;3000,Vuelos!$G827,Vuelos!$G827*2)</f>
        <v>124.1</v>
      </c>
      <c r="I827" s="44"/>
      <c r="J827" s="44"/>
      <c r="K827" s="44"/>
      <c r="L827" s="44"/>
      <c r="M827" s="44"/>
      <c r="N827" s="44"/>
      <c r="O827" s="44"/>
      <c r="P827" s="44"/>
      <c r="Q827" s="44"/>
      <c r="R827" s="44"/>
      <c r="S827" s="44"/>
      <c r="T827" s="44"/>
      <c r="U827" s="44"/>
      <c r="V827" s="44"/>
      <c r="W827" s="44"/>
      <c r="X827" s="44"/>
      <c r="Y827" s="44"/>
      <c r="Z827" s="44"/>
    </row>
    <row r="828" ht="15.75" customHeight="1">
      <c r="A828" s="188" t="s">
        <v>324</v>
      </c>
      <c r="B828" s="188" t="s">
        <v>577</v>
      </c>
      <c r="C828" s="191" t="str">
        <f>CONCATENATE(Vuelos!$A828,Vuelos!$B828)</f>
        <v>BarranquillaSantaMarta</v>
      </c>
      <c r="D828" s="191" t="s">
        <v>499</v>
      </c>
      <c r="E828" s="188" t="s">
        <v>578</v>
      </c>
      <c r="F828" s="188">
        <v>105.0</v>
      </c>
      <c r="G828" s="203">
        <v>26.3</v>
      </c>
      <c r="H828" s="192">
        <f>IF(Vuelos!$F828&lt;3000,Vuelos!$G828,Vuelos!$G828*2)</f>
        <v>26.3</v>
      </c>
      <c r="I828" s="44"/>
      <c r="J828" s="44"/>
      <c r="K828" s="44"/>
      <c r="L828" s="44"/>
      <c r="M828" s="44"/>
      <c r="N828" s="44"/>
      <c r="O828" s="44"/>
      <c r="P828" s="44"/>
      <c r="Q828" s="44"/>
      <c r="R828" s="44"/>
      <c r="S828" s="44"/>
      <c r="T828" s="44"/>
      <c r="U828" s="44"/>
      <c r="V828" s="44"/>
      <c r="W828" s="44"/>
      <c r="X828" s="44"/>
      <c r="Y828" s="44"/>
      <c r="Z828" s="44"/>
    </row>
    <row r="829" ht="15.75" customHeight="1">
      <c r="A829" s="188" t="s">
        <v>395</v>
      </c>
      <c r="B829" s="188" t="s">
        <v>324</v>
      </c>
      <c r="C829" s="191" t="str">
        <f>CONCATENATE(Vuelos!$A829,Vuelos!$B829)</f>
        <v>CartagenaBarranquilla</v>
      </c>
      <c r="D829" s="191" t="s">
        <v>440</v>
      </c>
      <c r="E829" s="188" t="s">
        <v>499</v>
      </c>
      <c r="F829" s="188">
        <v>119.0</v>
      </c>
      <c r="G829" s="192">
        <v>24.2</v>
      </c>
      <c r="H829" s="192">
        <f>IF(Vuelos!$F829&lt;3000,Vuelos!$G829,Vuelos!$G829*2)</f>
        <v>24.2</v>
      </c>
      <c r="I829" s="44"/>
      <c r="J829" s="44"/>
      <c r="K829" s="44"/>
      <c r="L829" s="44"/>
      <c r="M829" s="44"/>
      <c r="N829" s="44"/>
      <c r="O829" s="44"/>
      <c r="P829" s="44"/>
      <c r="Q829" s="44"/>
      <c r="R829" s="44"/>
      <c r="S829" s="44"/>
      <c r="T829" s="44"/>
      <c r="U829" s="44"/>
      <c r="V829" s="44"/>
      <c r="W829" s="44"/>
      <c r="X829" s="44"/>
      <c r="Y829" s="44"/>
      <c r="Z829" s="44"/>
    </row>
    <row r="830" ht="15.75" customHeight="1">
      <c r="A830" s="188" t="s">
        <v>354</v>
      </c>
      <c r="B830" s="188" t="s">
        <v>364</v>
      </c>
      <c r="C830" s="191" t="str">
        <f>CONCATENATE(Vuelos!$A830,Vuelos!$B830)</f>
        <v>PanamaQuito</v>
      </c>
      <c r="D830" s="191" t="s">
        <v>355</v>
      </c>
      <c r="E830" s="188" t="s">
        <v>365</v>
      </c>
      <c r="F830" s="188">
        <v>1027.0</v>
      </c>
      <c r="G830" s="192">
        <v>102.8</v>
      </c>
      <c r="H830" s="192">
        <f>IF(Vuelos!$F830&lt;3000,Vuelos!$G830,Vuelos!$G830*2)</f>
        <v>102.8</v>
      </c>
      <c r="I830" s="44"/>
      <c r="J830" s="44"/>
      <c r="K830" s="44"/>
      <c r="L830" s="44"/>
      <c r="M830" s="44"/>
      <c r="N830" s="44"/>
      <c r="O830" s="44"/>
      <c r="P830" s="44"/>
      <c r="Q830" s="44"/>
      <c r="R830" s="44"/>
      <c r="S830" s="44"/>
      <c r="T830" s="44"/>
      <c r="U830" s="44"/>
      <c r="V830" s="44"/>
      <c r="W830" s="44"/>
      <c r="X830" s="44"/>
      <c r="Y830" s="44"/>
      <c r="Z830" s="44"/>
    </row>
    <row r="831" ht="15.75" customHeight="1">
      <c r="A831" s="188" t="s">
        <v>418</v>
      </c>
      <c r="B831" s="188" t="s">
        <v>558</v>
      </c>
      <c r="C831" s="191" t="str">
        <f>CONCATENATE(Vuelos!$A831,Vuelos!$B831)</f>
        <v>CorozalMonteria</v>
      </c>
      <c r="D831" s="191" t="s">
        <v>566</v>
      </c>
      <c r="E831" s="188" t="s">
        <v>559</v>
      </c>
      <c r="F831" s="188">
        <v>130.0</v>
      </c>
      <c r="G831" s="192">
        <v>20.0</v>
      </c>
      <c r="H831" s="192">
        <f>IF(Vuelos!$F831&lt;3000,Vuelos!$G831,Vuelos!$G831*2)</f>
        <v>20</v>
      </c>
      <c r="I831" s="44"/>
      <c r="J831" s="44"/>
      <c r="K831" s="44"/>
      <c r="L831" s="44"/>
      <c r="M831" s="44"/>
      <c r="N831" s="44"/>
      <c r="O831" s="44"/>
      <c r="P831" s="44"/>
      <c r="Q831" s="44"/>
      <c r="R831" s="44"/>
      <c r="S831" s="44"/>
      <c r="T831" s="44"/>
      <c r="U831" s="44"/>
      <c r="V831" s="44"/>
      <c r="W831" s="44"/>
      <c r="X831" s="44"/>
      <c r="Y831" s="44"/>
      <c r="Z831" s="44"/>
    </row>
    <row r="832" ht="15.75" customHeight="1">
      <c r="A832" s="188" t="s">
        <v>283</v>
      </c>
      <c r="B832" s="188" t="s">
        <v>536</v>
      </c>
      <c r="C832" s="191" t="str">
        <f>CONCATENATE(Vuelos!$A832,Vuelos!$B832)</f>
        <v>ArmeniaPereira</v>
      </c>
      <c r="D832" s="191" t="s">
        <v>391</v>
      </c>
      <c r="E832" s="188" t="s">
        <v>537</v>
      </c>
      <c r="F832" s="188">
        <v>31.82</v>
      </c>
      <c r="G832" s="192">
        <v>18.5</v>
      </c>
      <c r="H832" s="192">
        <f>IF(Vuelos!$F832&lt;3000,Vuelos!$G832,Vuelos!$G832*2)</f>
        <v>18.5</v>
      </c>
      <c r="I832" s="44"/>
      <c r="J832" s="44"/>
      <c r="K832" s="44"/>
      <c r="L832" s="44"/>
      <c r="M832" s="44"/>
      <c r="N832" s="44"/>
      <c r="O832" s="44"/>
      <c r="P832" s="44"/>
      <c r="Q832" s="44"/>
      <c r="R832" s="44"/>
      <c r="S832" s="44"/>
      <c r="T832" s="44"/>
      <c r="U832" s="44"/>
      <c r="V832" s="44"/>
      <c r="W832" s="44"/>
      <c r="X832" s="44"/>
      <c r="Y832" s="44"/>
      <c r="Z832" s="44"/>
    </row>
    <row r="833" ht="15.75" customHeight="1">
      <c r="A833" s="188" t="s">
        <v>533</v>
      </c>
      <c r="B833" s="188" t="s">
        <v>392</v>
      </c>
      <c r="C833" s="191" t="str">
        <f>CONCATENATE(Vuelos!$A833,Vuelos!$B833)</f>
        <v>LimaCancun</v>
      </c>
      <c r="D833" s="191" t="s">
        <v>601</v>
      </c>
      <c r="E833" s="188" t="s">
        <v>608</v>
      </c>
      <c r="F833" s="188">
        <v>3824.0</v>
      </c>
      <c r="G833" s="192">
        <v>288.4</v>
      </c>
      <c r="H833" s="192">
        <f>IF(Vuelos!$F833&lt;3000,Vuelos!$G833,Vuelos!$G833*2)</f>
        <v>576.8</v>
      </c>
      <c r="I833" s="44"/>
      <c r="J833" s="44"/>
      <c r="K833" s="44"/>
      <c r="L833" s="44"/>
      <c r="M833" s="44"/>
      <c r="N833" s="44"/>
      <c r="O833" s="44"/>
      <c r="P833" s="44"/>
      <c r="Q833" s="44"/>
      <c r="R833" s="44"/>
      <c r="S833" s="44"/>
      <c r="T833" s="44"/>
      <c r="U833" s="44"/>
      <c r="V833" s="44"/>
      <c r="W833" s="44"/>
      <c r="X833" s="44"/>
      <c r="Y833" s="44"/>
      <c r="Z833" s="44"/>
    </row>
    <row r="834" ht="15.75" customHeight="1">
      <c r="A834" s="188" t="s">
        <v>390</v>
      </c>
      <c r="B834" s="188" t="s">
        <v>536</v>
      </c>
      <c r="C834" s="191" t="str">
        <f>CONCATENATE(Vuelos!$A834,Vuelos!$B834)</f>
        <v>CaliPereira</v>
      </c>
      <c r="D834" s="191" t="s">
        <v>506</v>
      </c>
      <c r="E834" s="188" t="s">
        <v>537</v>
      </c>
      <c r="F834" s="188">
        <v>180.3</v>
      </c>
      <c r="G834" s="192">
        <v>53.8</v>
      </c>
      <c r="H834" s="192">
        <f>IF(Vuelos!$F834&lt;3000,Vuelos!$G834,Vuelos!$G834*2)</f>
        <v>53.8</v>
      </c>
      <c r="I834" s="44"/>
      <c r="J834" s="44"/>
      <c r="K834" s="44"/>
      <c r="L834" s="44"/>
      <c r="M834" s="44"/>
      <c r="N834" s="44"/>
      <c r="O834" s="44"/>
      <c r="P834" s="44"/>
      <c r="Q834" s="44"/>
      <c r="R834" s="44"/>
      <c r="S834" s="44"/>
      <c r="T834" s="44"/>
      <c r="U834" s="44"/>
      <c r="V834" s="44"/>
      <c r="W834" s="44"/>
      <c r="X834" s="44"/>
      <c r="Y834" s="44"/>
      <c r="Z834" s="44"/>
    </row>
    <row r="835" ht="15.75" customHeight="1">
      <c r="A835" s="188" t="s">
        <v>458</v>
      </c>
      <c r="B835" s="188" t="s">
        <v>542</v>
      </c>
      <c r="C835" s="191" t="str">
        <f>CONCATENATE(Vuelos!$A835,Vuelos!$B835)</f>
        <v>FlorenciaNeiva</v>
      </c>
      <c r="D835" s="191" t="s">
        <v>552</v>
      </c>
      <c r="E835" s="188" t="s">
        <v>543</v>
      </c>
      <c r="F835" s="188">
        <v>236.5</v>
      </c>
      <c r="G835" s="192">
        <v>95.2</v>
      </c>
      <c r="H835" s="192">
        <f>IF(Vuelos!$F835&lt;3000,Vuelos!$G835,Vuelos!$G835*2)</f>
        <v>95.2</v>
      </c>
      <c r="I835" s="44"/>
      <c r="J835" s="44"/>
      <c r="K835" s="44"/>
      <c r="L835" s="44"/>
      <c r="M835" s="44"/>
      <c r="N835" s="44"/>
      <c r="O835" s="44"/>
      <c r="P835" s="44"/>
      <c r="Q835" s="44"/>
      <c r="R835" s="44"/>
      <c r="S835" s="44"/>
      <c r="T835" s="44"/>
      <c r="U835" s="44"/>
      <c r="V835" s="44"/>
      <c r="W835" s="44"/>
      <c r="X835" s="44"/>
      <c r="Y835" s="44"/>
      <c r="Z835" s="44"/>
    </row>
    <row r="836" ht="15.75" customHeight="1">
      <c r="A836" s="188" t="s">
        <v>542</v>
      </c>
      <c r="B836" s="188" t="s">
        <v>507</v>
      </c>
      <c r="C836" s="191" t="str">
        <f>CONCATENATE(Vuelos!$A836,Vuelos!$B836)</f>
        <v>NeivaIbague</v>
      </c>
      <c r="D836" s="191" t="s">
        <v>543</v>
      </c>
      <c r="E836" s="188" t="s">
        <v>532</v>
      </c>
      <c r="F836" s="188">
        <v>160.67</v>
      </c>
      <c r="G836" s="192">
        <v>31.3</v>
      </c>
      <c r="H836" s="192">
        <f>IF(Vuelos!$F836&lt;3000,Vuelos!$G836,Vuelos!$G836*2)</f>
        <v>31.3</v>
      </c>
      <c r="I836" s="44"/>
      <c r="J836" s="44"/>
      <c r="K836" s="44"/>
      <c r="L836" s="44"/>
      <c r="M836" s="44"/>
      <c r="N836" s="44"/>
      <c r="O836" s="44"/>
      <c r="P836" s="44"/>
      <c r="Q836" s="44"/>
      <c r="R836" s="44"/>
      <c r="S836" s="44"/>
      <c r="T836" s="44"/>
      <c r="U836" s="44"/>
      <c r="V836" s="44"/>
      <c r="W836" s="44"/>
      <c r="X836" s="44"/>
      <c r="Y836" s="44"/>
      <c r="Z836" s="44"/>
    </row>
    <row r="837" ht="15.75" customHeight="1">
      <c r="A837" s="188" t="s">
        <v>291</v>
      </c>
      <c r="B837" s="188" t="s">
        <v>312</v>
      </c>
      <c r="C837" s="191" t="str">
        <f>CONCATENATE(Vuelos!$A837,Vuelos!$B837)</f>
        <v>AtlantaBaltimore</v>
      </c>
      <c r="D837" s="191" t="s">
        <v>404</v>
      </c>
      <c r="E837" s="188" t="s">
        <v>478</v>
      </c>
      <c r="F837" s="188">
        <v>925.0</v>
      </c>
      <c r="G837" s="192">
        <v>103.5</v>
      </c>
      <c r="H837" s="192">
        <f>IF(Vuelos!$F837&lt;3000,Vuelos!$G837,Vuelos!$G837*2)</f>
        <v>103.5</v>
      </c>
      <c r="I837" s="44"/>
      <c r="J837" s="44"/>
      <c r="K837" s="44"/>
      <c r="L837" s="44"/>
      <c r="M837" s="44"/>
      <c r="N837" s="44"/>
      <c r="O837" s="44"/>
      <c r="P837" s="44"/>
      <c r="Q837" s="44"/>
      <c r="R837" s="44"/>
      <c r="S837" s="44"/>
      <c r="T837" s="44"/>
      <c r="U837" s="44"/>
      <c r="V837" s="44"/>
      <c r="W837" s="44"/>
      <c r="X837" s="44"/>
      <c r="Y837" s="44"/>
      <c r="Z837" s="44"/>
    </row>
    <row r="838" ht="15.75" customHeight="1">
      <c r="A838" s="188" t="s">
        <v>442</v>
      </c>
      <c r="B838" s="188" t="s">
        <v>648</v>
      </c>
      <c r="C838" s="191" t="str">
        <f>CONCATENATE(Vuelos!$A838,Vuelos!$B838)</f>
        <v>LosAngelesSanDiego</v>
      </c>
      <c r="D838" s="191" t="s">
        <v>443</v>
      </c>
      <c r="E838" s="188" t="s">
        <v>802</v>
      </c>
      <c r="F838" s="188">
        <v>174.0</v>
      </c>
      <c r="G838" s="192">
        <v>43.9</v>
      </c>
      <c r="H838" s="192">
        <f>IF(Vuelos!$F838&lt;3000,Vuelos!$G838,Vuelos!$G838*2)</f>
        <v>43.9</v>
      </c>
      <c r="I838" s="44"/>
      <c r="J838" s="44"/>
      <c r="K838" s="44"/>
      <c r="L838" s="44"/>
      <c r="M838" s="44"/>
      <c r="N838" s="44"/>
      <c r="O838" s="44"/>
      <c r="P838" s="44"/>
      <c r="Q838" s="44"/>
      <c r="R838" s="44"/>
      <c r="S838" s="44"/>
      <c r="T838" s="44"/>
      <c r="U838" s="44"/>
      <c r="V838" s="44"/>
      <c r="W838" s="44"/>
      <c r="X838" s="44"/>
      <c r="Y838" s="44"/>
      <c r="Z838" s="44"/>
    </row>
    <row r="839" ht="15.75" customHeight="1">
      <c r="A839" s="188" t="s">
        <v>577</v>
      </c>
      <c r="B839" s="188" t="s">
        <v>395</v>
      </c>
      <c r="C839" s="191" t="str">
        <f>CONCATENATE(Vuelos!$A839,Vuelos!$B839)</f>
        <v>SantaMartaCartagena</v>
      </c>
      <c r="D839" s="191" t="s">
        <v>578</v>
      </c>
      <c r="E839" s="188" t="s">
        <v>827</v>
      </c>
      <c r="F839" s="188">
        <v>169.4</v>
      </c>
      <c r="G839" s="192">
        <v>43.9</v>
      </c>
      <c r="H839" s="192">
        <f>IF(Vuelos!$F839&lt;3000,Vuelos!$G839,Vuelos!$G839*2)</f>
        <v>43.9</v>
      </c>
      <c r="I839" s="44"/>
      <c r="J839" s="44"/>
      <c r="K839" s="44"/>
      <c r="L839" s="44"/>
      <c r="M839" s="44"/>
      <c r="N839" s="44"/>
      <c r="O839" s="44"/>
      <c r="P839" s="44"/>
      <c r="Q839" s="44"/>
      <c r="R839" s="44"/>
      <c r="S839" s="44"/>
      <c r="T839" s="44"/>
      <c r="U839" s="44"/>
      <c r="V839" s="44"/>
      <c r="W839" s="44"/>
      <c r="X839" s="44"/>
      <c r="Y839" s="44"/>
      <c r="Z839" s="44"/>
    </row>
    <row r="840" ht="15.75" customHeight="1">
      <c r="A840" s="188" t="s">
        <v>364</v>
      </c>
      <c r="B840" s="188" t="s">
        <v>826</v>
      </c>
      <c r="C840" s="191" t="str">
        <f>CONCATENATE(Vuelos!$A840,Vuelos!$B840)</f>
        <v>QuitoSansalvador</v>
      </c>
      <c r="D840" s="191" t="s">
        <v>365</v>
      </c>
      <c r="E840" s="188" t="s">
        <v>603</v>
      </c>
      <c r="F840" s="188">
        <v>1904.0</v>
      </c>
      <c r="G840" s="192">
        <v>192.6</v>
      </c>
      <c r="H840" s="192">
        <f>IF(Vuelos!$F840&lt;3000,Vuelos!$G840,Vuelos!$G840*2)</f>
        <v>192.6</v>
      </c>
      <c r="I840" s="44"/>
      <c r="J840" s="44"/>
      <c r="K840" s="44"/>
      <c r="L840" s="44"/>
      <c r="M840" s="44"/>
      <c r="N840" s="44"/>
      <c r="O840" s="44"/>
      <c r="P840" s="44"/>
      <c r="Q840" s="44"/>
      <c r="R840" s="44"/>
      <c r="S840" s="44"/>
      <c r="T840" s="44"/>
      <c r="U840" s="44"/>
      <c r="V840" s="44"/>
      <c r="W840" s="44"/>
      <c r="X840" s="44"/>
      <c r="Y840" s="44"/>
      <c r="Z840" s="44"/>
    </row>
    <row r="841" ht="15.75" customHeight="1">
      <c r="A841" s="188" t="s">
        <v>419</v>
      </c>
      <c r="B841" s="188" t="s">
        <v>345</v>
      </c>
      <c r="C841" s="191" t="str">
        <f>CONCATENATE(Vuelos!$A841,Vuelos!$B841)</f>
        <v>PhiladelphiaNewYork</v>
      </c>
      <c r="D841" s="191" t="s">
        <v>420</v>
      </c>
      <c r="E841" s="188" t="s">
        <v>346</v>
      </c>
      <c r="F841" s="188">
        <v>127.0</v>
      </c>
      <c r="G841" s="192">
        <v>23.3</v>
      </c>
      <c r="H841" s="192">
        <f>IF(Vuelos!$F841&lt;3000,Vuelos!$G841,Vuelos!$G841*2)</f>
        <v>23.3</v>
      </c>
      <c r="I841" s="44"/>
      <c r="J841" s="44"/>
      <c r="K841" s="44"/>
      <c r="L841" s="44"/>
      <c r="M841" s="44"/>
      <c r="N841" s="44"/>
      <c r="O841" s="44"/>
      <c r="P841" s="44"/>
      <c r="Q841" s="44"/>
      <c r="R841" s="44"/>
      <c r="S841" s="44"/>
      <c r="T841" s="44"/>
      <c r="U841" s="44"/>
      <c r="V841" s="44"/>
      <c r="W841" s="44"/>
      <c r="X841" s="44"/>
      <c r="Y841" s="44"/>
      <c r="Z841" s="44"/>
    </row>
    <row r="842" ht="15.75" customHeight="1">
      <c r="A842" s="188" t="s">
        <v>247</v>
      </c>
      <c r="B842" s="188" t="s">
        <v>481</v>
      </c>
      <c r="C842" s="191" t="str">
        <f>CONCATENATE(Vuelos!$A842,Vuelos!$B842)</f>
        <v>MadridGinebra</v>
      </c>
      <c r="D842" s="191" t="s">
        <v>249</v>
      </c>
      <c r="E842" s="188" t="s">
        <v>652</v>
      </c>
      <c r="F842" s="188">
        <v>1007.0</v>
      </c>
      <c r="G842" s="192">
        <v>116.9</v>
      </c>
      <c r="H842" s="192">
        <f>IF(Vuelos!$F842&lt;3000,Vuelos!$G842,Vuelos!$G842*2)</f>
        <v>116.9</v>
      </c>
      <c r="I842" s="44"/>
      <c r="J842" s="44"/>
      <c r="K842" s="44"/>
      <c r="L842" s="44"/>
      <c r="M842" s="44"/>
      <c r="N842" s="44"/>
      <c r="O842" s="44"/>
      <c r="P842" s="44"/>
      <c r="Q842" s="44"/>
      <c r="R842" s="44"/>
      <c r="S842" s="44"/>
      <c r="T842" s="44"/>
      <c r="U842" s="44"/>
      <c r="V842" s="44"/>
      <c r="W842" s="44"/>
      <c r="X842" s="44"/>
      <c r="Y842" s="44"/>
      <c r="Z842" s="44"/>
    </row>
    <row r="843" ht="15.75" customHeight="1">
      <c r="A843" s="188" t="s">
        <v>535</v>
      </c>
      <c r="B843" s="211" t="s">
        <v>541</v>
      </c>
      <c r="C843" s="211" t="str">
        <f>CONCATENATE(Vuelos!$A843,Vuelos!$B843)</f>
        <v>LisboaLondon</v>
      </c>
      <c r="D843" s="188" t="s">
        <v>339</v>
      </c>
      <c r="E843" s="191" t="s">
        <v>763</v>
      </c>
      <c r="F843" s="188">
        <v>1540.0</v>
      </c>
      <c r="G843" s="192">
        <v>161.9</v>
      </c>
      <c r="H843" s="192">
        <f>IF(Vuelos!$F843&lt;3000,Vuelos!$G843,Vuelos!$G843*2)</f>
        <v>161.9</v>
      </c>
      <c r="I843" s="44"/>
      <c r="J843" s="44"/>
      <c r="K843" s="44"/>
      <c r="L843" s="44"/>
      <c r="M843" s="44"/>
      <c r="N843" s="44"/>
      <c r="O843" s="44"/>
      <c r="P843" s="44"/>
      <c r="Q843" s="44"/>
      <c r="R843" s="44"/>
      <c r="S843" s="44"/>
      <c r="T843" s="44"/>
      <c r="U843" s="44"/>
      <c r="V843" s="44"/>
      <c r="W843" s="44"/>
      <c r="X843" s="44"/>
      <c r="Y843" s="44"/>
      <c r="Z843" s="44"/>
    </row>
    <row r="844" ht="15.75" customHeight="1">
      <c r="A844" s="188" t="s">
        <v>393</v>
      </c>
      <c r="B844" s="188" t="s">
        <v>535</v>
      </c>
      <c r="C844" s="188" t="str">
        <f>CONCATENATE(Vuelos!$A844,Vuelos!$B844)</f>
        <v>CaracasLisboa</v>
      </c>
      <c r="D844" s="188" t="s">
        <v>695</v>
      </c>
      <c r="E844" s="191" t="s">
        <v>339</v>
      </c>
      <c r="F844" s="188">
        <v>6497.0</v>
      </c>
      <c r="G844" s="192">
        <v>338.4</v>
      </c>
      <c r="H844" s="192">
        <f>IF(Vuelos!$F844&lt;3000,Vuelos!$G844,Vuelos!$G844*2)</f>
        <v>676.8</v>
      </c>
      <c r="I844" s="44"/>
      <c r="J844" s="44"/>
      <c r="K844" s="44"/>
      <c r="L844" s="44"/>
      <c r="M844" s="44"/>
      <c r="N844" s="44"/>
      <c r="O844" s="44"/>
      <c r="P844" s="44"/>
      <c r="Q844" s="44"/>
      <c r="R844" s="44"/>
      <c r="S844" s="44"/>
      <c r="T844" s="44"/>
      <c r="U844" s="44"/>
      <c r="V844" s="44"/>
      <c r="W844" s="44"/>
      <c r="X844" s="44"/>
      <c r="Y844" s="44"/>
      <c r="Z844" s="44"/>
    </row>
    <row r="845" ht="15.75" customHeight="1">
      <c r="A845" s="188" t="s">
        <v>550</v>
      </c>
      <c r="B845" s="188" t="s">
        <v>390</v>
      </c>
      <c r="C845" s="188" t="str">
        <f>CONCATENATE(Vuelos!$A845,Vuelos!$B845)</f>
        <v>PopayanCali</v>
      </c>
      <c r="D845" s="188" t="s">
        <v>551</v>
      </c>
      <c r="E845" s="191" t="s">
        <v>506</v>
      </c>
      <c r="F845" s="188">
        <v>129.0</v>
      </c>
      <c r="G845" s="192">
        <v>19.7</v>
      </c>
      <c r="H845" s="192">
        <f>IF(Vuelos!$F845&lt;3000,Vuelos!$G845,Vuelos!$G845*2)</f>
        <v>19.7</v>
      </c>
      <c r="I845" s="44"/>
      <c r="J845" s="44"/>
      <c r="K845" s="44"/>
      <c r="L845" s="44"/>
      <c r="M845" s="44"/>
      <c r="N845" s="44"/>
      <c r="O845" s="44"/>
      <c r="P845" s="44"/>
      <c r="Q845" s="44"/>
      <c r="R845" s="44"/>
      <c r="S845" s="44"/>
      <c r="T845" s="44"/>
      <c r="U845" s="44"/>
      <c r="V845" s="44"/>
      <c r="W845" s="44"/>
      <c r="X845" s="44"/>
      <c r="Y845" s="44"/>
      <c r="Z845" s="44"/>
    </row>
    <row r="846" ht="15.75" customHeight="1">
      <c r="A846" s="188" t="s">
        <v>393</v>
      </c>
      <c r="B846" s="188" t="s">
        <v>354</v>
      </c>
      <c r="C846" s="188" t="str">
        <f>CONCATENATE(Vuelos!$A846,Vuelos!$B846)</f>
        <v>CaracasPanama</v>
      </c>
      <c r="D846" s="188" t="s">
        <v>695</v>
      </c>
      <c r="E846" s="191" t="s">
        <v>355</v>
      </c>
      <c r="F846" s="188">
        <v>1368.0</v>
      </c>
      <c r="G846" s="192">
        <v>145.1</v>
      </c>
      <c r="H846" s="192">
        <f>IF(Vuelos!$F846&lt;3000,Vuelos!$G846,Vuelos!$G846*2)</f>
        <v>145.1</v>
      </c>
      <c r="I846" s="44"/>
      <c r="J846" s="44"/>
      <c r="K846" s="44"/>
      <c r="L846" s="44"/>
      <c r="M846" s="44"/>
      <c r="N846" s="44"/>
      <c r="O846" s="44"/>
      <c r="P846" s="44"/>
      <c r="Q846" s="44"/>
      <c r="R846" s="44"/>
      <c r="S846" s="44"/>
      <c r="T846" s="44"/>
      <c r="U846" s="44"/>
      <c r="V846" s="44"/>
      <c r="W846" s="44"/>
      <c r="X846" s="44"/>
      <c r="Y846" s="44"/>
      <c r="Z846" s="44"/>
    </row>
    <row r="847" ht="15.75" customHeight="1">
      <c r="A847" s="188" t="s">
        <v>345</v>
      </c>
      <c r="B847" s="188" t="s">
        <v>595</v>
      </c>
      <c r="C847" s="188" t="str">
        <f>CONCATENATE(Vuelos!$A847,Vuelos!$B847)</f>
        <v>NewYorkSanJose,CostaRica</v>
      </c>
      <c r="D847" s="188" t="s">
        <v>346</v>
      </c>
      <c r="E847" s="191" t="s">
        <v>596</v>
      </c>
      <c r="F847" s="188">
        <v>3552.0</v>
      </c>
      <c r="G847" s="192">
        <v>258.1</v>
      </c>
      <c r="H847" s="192">
        <f>IF(Vuelos!$F847&lt;3000,Vuelos!$G847,Vuelos!$G847*2)</f>
        <v>516.2</v>
      </c>
      <c r="I847" s="44"/>
      <c r="J847" s="44"/>
      <c r="K847" s="44"/>
      <c r="L847" s="44"/>
      <c r="M847" s="44"/>
      <c r="N847" s="44"/>
      <c r="O847" s="44"/>
      <c r="P847" s="44"/>
      <c r="Q847" s="44"/>
      <c r="R847" s="44"/>
      <c r="S847" s="44"/>
      <c r="T847" s="44"/>
      <c r="U847" s="44"/>
      <c r="V847" s="44"/>
      <c r="W847" s="44"/>
      <c r="X847" s="44"/>
      <c r="Y847" s="44"/>
      <c r="Z847" s="44"/>
    </row>
    <row r="848" ht="15.75" customHeight="1">
      <c r="A848" s="188" t="s">
        <v>595</v>
      </c>
      <c r="B848" s="188" t="s">
        <v>826</v>
      </c>
      <c r="C848" s="188" t="str">
        <f>CONCATENATE(Vuelos!$A848,Vuelos!$B848)</f>
        <v>SanJose,CostaRicaSansalvador</v>
      </c>
      <c r="D848" s="188" t="s">
        <v>596</v>
      </c>
      <c r="E848" s="191" t="s">
        <v>603</v>
      </c>
      <c r="F848" s="188">
        <v>652.0</v>
      </c>
      <c r="G848" s="192">
        <v>104.3</v>
      </c>
      <c r="H848" s="192">
        <f>IF(Vuelos!$F848&lt;3000,Vuelos!$G848,Vuelos!$G848*2)</f>
        <v>104.3</v>
      </c>
      <c r="I848" s="44"/>
      <c r="J848" s="44"/>
      <c r="K848" s="44"/>
      <c r="L848" s="44"/>
      <c r="M848" s="44"/>
      <c r="N848" s="44"/>
      <c r="O848" s="44"/>
      <c r="P848" s="44"/>
      <c r="Q848" s="44"/>
      <c r="R848" s="44"/>
      <c r="S848" s="44"/>
      <c r="T848" s="44"/>
      <c r="U848" s="44"/>
      <c r="V848" s="44"/>
      <c r="W848" s="44"/>
      <c r="X848" s="44"/>
      <c r="Y848" s="44"/>
      <c r="Z848" s="44"/>
    </row>
    <row r="849" ht="15.75" customHeight="1">
      <c r="A849" s="188" t="s">
        <v>497</v>
      </c>
      <c r="B849" s="188" t="s">
        <v>533</v>
      </c>
      <c r="C849" s="188" t="str">
        <f>CONCATENATE(Vuelos!$A849,Vuelos!$B849)</f>
        <v>GuayaquilLima</v>
      </c>
      <c r="D849" s="188" t="s">
        <v>588</v>
      </c>
      <c r="E849" s="191" t="s">
        <v>601</v>
      </c>
      <c r="F849" s="188">
        <v>1138.0</v>
      </c>
      <c r="G849" s="192">
        <v>124.1</v>
      </c>
      <c r="H849" s="192">
        <f>IF(Vuelos!$F849&lt;3000,Vuelos!$G849,Vuelos!$G849*2)</f>
        <v>124.1</v>
      </c>
      <c r="I849" s="44"/>
      <c r="J849" s="44"/>
      <c r="K849" s="44"/>
      <c r="L849" s="44"/>
      <c r="M849" s="44"/>
      <c r="N849" s="44"/>
      <c r="O849" s="44"/>
      <c r="P849" s="44"/>
      <c r="Q849" s="44"/>
      <c r="R849" s="44"/>
      <c r="S849" s="44"/>
      <c r="T849" s="44"/>
      <c r="U849" s="44"/>
      <c r="V849" s="44"/>
      <c r="W849" s="44"/>
      <c r="X849" s="44"/>
      <c r="Y849" s="44"/>
      <c r="Z849" s="44"/>
    </row>
    <row r="850" ht="15.75" customHeight="1">
      <c r="A850" s="188" t="s">
        <v>577</v>
      </c>
      <c r="B850" s="188" t="s">
        <v>324</v>
      </c>
      <c r="C850" s="188" t="str">
        <f>CONCATENATE(Vuelos!$A850,Vuelos!$B850)</f>
        <v>SantaMartaBarranquilla</v>
      </c>
      <c r="D850" s="188" t="s">
        <v>578</v>
      </c>
      <c r="E850" s="191" t="s">
        <v>499</v>
      </c>
      <c r="F850" s="188">
        <v>105.0</v>
      </c>
      <c r="G850" s="203">
        <v>26.3</v>
      </c>
      <c r="H850" s="192">
        <f>IF(Vuelos!$F850&lt;3000,Vuelos!$G850,Vuelos!$G850*2)</f>
        <v>26.3</v>
      </c>
      <c r="I850" s="44"/>
      <c r="J850" s="44"/>
      <c r="K850" s="44"/>
      <c r="L850" s="44"/>
      <c r="M850" s="44"/>
      <c r="N850" s="44"/>
      <c r="O850" s="44"/>
      <c r="P850" s="44"/>
      <c r="Q850" s="44"/>
      <c r="R850" s="44"/>
      <c r="S850" s="44"/>
      <c r="T850" s="44"/>
      <c r="U850" s="44"/>
      <c r="V850" s="44"/>
      <c r="W850" s="44"/>
      <c r="X850" s="44"/>
      <c r="Y850" s="44"/>
      <c r="Z850" s="44"/>
    </row>
    <row r="851" ht="15.75" customHeight="1">
      <c r="A851" s="188" t="s">
        <v>324</v>
      </c>
      <c r="B851" s="188" t="s">
        <v>395</v>
      </c>
      <c r="C851" s="188" t="str">
        <f>CONCATENATE(Vuelos!$A851,Vuelos!$B851)</f>
        <v>BarranquillaCartagena</v>
      </c>
      <c r="D851" s="188" t="s">
        <v>499</v>
      </c>
      <c r="E851" s="191" t="s">
        <v>440</v>
      </c>
      <c r="F851" s="188">
        <v>119.0</v>
      </c>
      <c r="G851" s="192">
        <v>24.2</v>
      </c>
      <c r="H851" s="192">
        <f>IF(Vuelos!$F851&lt;3000,Vuelos!$G851,Vuelos!$G851*2)</f>
        <v>24.2</v>
      </c>
      <c r="I851" s="44"/>
      <c r="J851" s="44"/>
      <c r="K851" s="44"/>
      <c r="L851" s="44"/>
      <c r="M851" s="44"/>
      <c r="N851" s="44"/>
      <c r="O851" s="44"/>
      <c r="P851" s="44"/>
      <c r="Q851" s="44"/>
      <c r="R851" s="44"/>
      <c r="S851" s="44"/>
      <c r="T851" s="44"/>
      <c r="U851" s="44"/>
      <c r="V851" s="44"/>
      <c r="W851" s="44"/>
      <c r="X851" s="44"/>
      <c r="Y851" s="44"/>
      <c r="Z851" s="44"/>
    </row>
    <row r="852" ht="15.75" customHeight="1">
      <c r="A852" s="188" t="s">
        <v>364</v>
      </c>
      <c r="B852" s="188" t="s">
        <v>354</v>
      </c>
      <c r="C852" s="188" t="str">
        <f>CONCATENATE(Vuelos!$A852,Vuelos!$B852)</f>
        <v>QuitoPanama</v>
      </c>
      <c r="D852" s="188" t="s">
        <v>365</v>
      </c>
      <c r="E852" s="191" t="s">
        <v>355</v>
      </c>
      <c r="F852" s="188">
        <v>1027.0</v>
      </c>
      <c r="G852" s="192">
        <v>102.8</v>
      </c>
      <c r="H852" s="192">
        <f>IF(Vuelos!$F852&lt;3000,Vuelos!$G852,Vuelos!$G852*2)</f>
        <v>102.8</v>
      </c>
      <c r="I852" s="44"/>
      <c r="J852" s="44"/>
      <c r="K852" s="44"/>
      <c r="L852" s="44"/>
      <c r="M852" s="44"/>
      <c r="N852" s="44"/>
      <c r="O852" s="44"/>
      <c r="P852" s="44"/>
      <c r="Q852" s="44"/>
      <c r="R852" s="44"/>
      <c r="S852" s="44"/>
      <c r="T852" s="44"/>
      <c r="U852" s="44"/>
      <c r="V852" s="44"/>
      <c r="W852" s="44"/>
      <c r="X852" s="44"/>
      <c r="Y852" s="44"/>
      <c r="Z852" s="44"/>
    </row>
    <row r="853" ht="15.75" customHeight="1">
      <c r="A853" s="188" t="s">
        <v>558</v>
      </c>
      <c r="B853" s="188" t="s">
        <v>418</v>
      </c>
      <c r="C853" s="188" t="str">
        <f>CONCATENATE(Vuelos!$A853,Vuelos!$B853)</f>
        <v>MonteriaCorozal</v>
      </c>
      <c r="D853" s="188" t="s">
        <v>559</v>
      </c>
      <c r="E853" s="191" t="s">
        <v>566</v>
      </c>
      <c r="F853" s="188">
        <v>130.0</v>
      </c>
      <c r="G853" s="192">
        <v>20.0</v>
      </c>
      <c r="H853" s="192">
        <f>IF(Vuelos!$F853&lt;3000,Vuelos!$G853,Vuelos!$G853*2)</f>
        <v>20</v>
      </c>
      <c r="I853" s="44"/>
      <c r="J853" s="44"/>
      <c r="K853" s="44"/>
      <c r="L853" s="44"/>
      <c r="M853" s="44"/>
      <c r="N853" s="44"/>
      <c r="O853" s="44"/>
      <c r="P853" s="44"/>
      <c r="Q853" s="44"/>
      <c r="R853" s="44"/>
      <c r="S853" s="44"/>
      <c r="T853" s="44"/>
      <c r="U853" s="44"/>
      <c r="V853" s="44"/>
      <c r="W853" s="44"/>
      <c r="X853" s="44"/>
      <c r="Y853" s="44"/>
      <c r="Z853" s="44"/>
    </row>
    <row r="854" ht="15.75" customHeight="1">
      <c r="A854" s="188" t="s">
        <v>536</v>
      </c>
      <c r="B854" s="188" t="s">
        <v>283</v>
      </c>
      <c r="C854" s="188" t="str">
        <f>CONCATENATE(Vuelos!$A854,Vuelos!$B854)</f>
        <v>PereiraArmenia</v>
      </c>
      <c r="D854" s="188" t="s">
        <v>537</v>
      </c>
      <c r="E854" s="191" t="s">
        <v>391</v>
      </c>
      <c r="F854" s="188">
        <v>31.82</v>
      </c>
      <c r="G854" s="192">
        <v>18.5</v>
      </c>
      <c r="H854" s="192">
        <f>IF(Vuelos!$F854&lt;3000,Vuelos!$G854,Vuelos!$G854*2)</f>
        <v>18.5</v>
      </c>
      <c r="I854" s="44"/>
      <c r="J854" s="44"/>
      <c r="K854" s="44"/>
      <c r="L854" s="44"/>
      <c r="M854" s="44"/>
      <c r="N854" s="44"/>
      <c r="O854" s="44"/>
      <c r="P854" s="44"/>
      <c r="Q854" s="44"/>
      <c r="R854" s="44"/>
      <c r="S854" s="44"/>
      <c r="T854" s="44"/>
      <c r="U854" s="44"/>
      <c r="V854" s="44"/>
      <c r="W854" s="44"/>
      <c r="X854" s="44"/>
      <c r="Y854" s="44"/>
      <c r="Z854" s="44"/>
    </row>
    <row r="855" ht="15.75" customHeight="1">
      <c r="A855" s="188" t="s">
        <v>392</v>
      </c>
      <c r="B855" s="188" t="s">
        <v>533</v>
      </c>
      <c r="C855" s="188" t="str">
        <f>CONCATENATE(Vuelos!$A855,Vuelos!$B855)</f>
        <v>CancunLima</v>
      </c>
      <c r="D855" s="188" t="s">
        <v>608</v>
      </c>
      <c r="E855" s="191" t="s">
        <v>601</v>
      </c>
      <c r="F855" s="188">
        <v>3824.0</v>
      </c>
      <c r="G855" s="192">
        <v>288.4</v>
      </c>
      <c r="H855" s="192">
        <f>IF(Vuelos!$F855&lt;3000,Vuelos!$G855,Vuelos!$G855*2)</f>
        <v>576.8</v>
      </c>
      <c r="I855" s="44"/>
      <c r="J855" s="44"/>
      <c r="K855" s="44"/>
      <c r="L855" s="44"/>
      <c r="M855" s="44"/>
      <c r="N855" s="44"/>
      <c r="O855" s="44"/>
      <c r="P855" s="44"/>
      <c r="Q855" s="44"/>
      <c r="R855" s="44"/>
      <c r="S855" s="44"/>
      <c r="T855" s="44"/>
      <c r="U855" s="44"/>
      <c r="V855" s="44"/>
      <c r="W855" s="44"/>
      <c r="X855" s="44"/>
      <c r="Y855" s="44"/>
      <c r="Z855" s="44"/>
    </row>
    <row r="856" ht="15.75" customHeight="1">
      <c r="A856" s="188" t="s">
        <v>536</v>
      </c>
      <c r="B856" s="188" t="s">
        <v>390</v>
      </c>
      <c r="C856" s="188" t="str">
        <f>CONCATENATE(Vuelos!$A856,Vuelos!$B856)</f>
        <v>PereiraCali</v>
      </c>
      <c r="D856" s="188" t="s">
        <v>537</v>
      </c>
      <c r="E856" s="191" t="s">
        <v>506</v>
      </c>
      <c r="F856" s="188">
        <v>180.3</v>
      </c>
      <c r="G856" s="192">
        <v>53.8</v>
      </c>
      <c r="H856" s="192">
        <f>IF(Vuelos!$F856&lt;3000,Vuelos!$G856,Vuelos!$G856*2)</f>
        <v>53.8</v>
      </c>
      <c r="I856" s="44"/>
      <c r="J856" s="44"/>
      <c r="K856" s="44"/>
      <c r="L856" s="44"/>
      <c r="M856" s="44"/>
      <c r="N856" s="44"/>
      <c r="O856" s="44"/>
      <c r="P856" s="44"/>
      <c r="Q856" s="44"/>
      <c r="R856" s="44"/>
      <c r="S856" s="44"/>
      <c r="T856" s="44"/>
      <c r="U856" s="44"/>
      <c r="V856" s="44"/>
      <c r="W856" s="44"/>
      <c r="X856" s="44"/>
      <c r="Y856" s="44"/>
      <c r="Z856" s="44"/>
    </row>
    <row r="857" ht="15.75" customHeight="1">
      <c r="A857" s="188" t="s">
        <v>542</v>
      </c>
      <c r="B857" s="188" t="s">
        <v>458</v>
      </c>
      <c r="C857" s="188" t="str">
        <f>CONCATENATE(Vuelos!$A857,Vuelos!$B857)</f>
        <v>NeivaFlorencia</v>
      </c>
      <c r="D857" s="188" t="s">
        <v>543</v>
      </c>
      <c r="E857" s="191" t="s">
        <v>552</v>
      </c>
      <c r="F857" s="188">
        <v>236.5</v>
      </c>
      <c r="G857" s="192">
        <v>95.2</v>
      </c>
      <c r="H857" s="192">
        <f>IF(Vuelos!$F857&lt;3000,Vuelos!$G857,Vuelos!$G857*2)</f>
        <v>95.2</v>
      </c>
      <c r="I857" s="44"/>
      <c r="J857" s="44"/>
      <c r="K857" s="44"/>
      <c r="L857" s="44"/>
      <c r="M857" s="44"/>
      <c r="N857" s="44"/>
      <c r="O857" s="44"/>
      <c r="P857" s="44"/>
      <c r="Q857" s="44"/>
      <c r="R857" s="44"/>
      <c r="S857" s="44"/>
      <c r="T857" s="44"/>
      <c r="U857" s="44"/>
      <c r="V857" s="44"/>
      <c r="W857" s="44"/>
      <c r="X857" s="44"/>
      <c r="Y857" s="44"/>
      <c r="Z857" s="44"/>
    </row>
    <row r="858" ht="15.75" customHeight="1">
      <c r="A858" s="188" t="s">
        <v>507</v>
      </c>
      <c r="B858" s="188" t="s">
        <v>542</v>
      </c>
      <c r="C858" s="188" t="str">
        <f>CONCATENATE(Vuelos!$A858,Vuelos!$B858)</f>
        <v>IbagueNeiva</v>
      </c>
      <c r="D858" s="188" t="s">
        <v>532</v>
      </c>
      <c r="E858" s="191" t="s">
        <v>543</v>
      </c>
      <c r="F858" s="188">
        <v>160.67</v>
      </c>
      <c r="G858" s="192">
        <v>31.3</v>
      </c>
      <c r="H858" s="192">
        <f>IF(Vuelos!$F858&lt;3000,Vuelos!$G858,Vuelos!$G858*2)</f>
        <v>31.3</v>
      </c>
      <c r="I858" s="44"/>
      <c r="J858" s="44"/>
      <c r="K858" s="44"/>
      <c r="L858" s="44"/>
      <c r="M858" s="44"/>
      <c r="N858" s="44"/>
      <c r="O858" s="44"/>
      <c r="P858" s="44"/>
      <c r="Q858" s="44"/>
      <c r="R858" s="44"/>
      <c r="S858" s="44"/>
      <c r="T858" s="44"/>
      <c r="U858" s="44"/>
      <c r="V858" s="44"/>
      <c r="W858" s="44"/>
      <c r="X858" s="44"/>
      <c r="Y858" s="44"/>
      <c r="Z858" s="44"/>
    </row>
    <row r="859" ht="15.75" customHeight="1">
      <c r="A859" s="188" t="s">
        <v>312</v>
      </c>
      <c r="B859" s="188" t="s">
        <v>291</v>
      </c>
      <c r="C859" s="188" t="str">
        <f>CONCATENATE(Vuelos!$A859,Vuelos!$B859)</f>
        <v>BaltimoreAtlanta</v>
      </c>
      <c r="D859" s="188" t="s">
        <v>478</v>
      </c>
      <c r="E859" s="191" t="s">
        <v>404</v>
      </c>
      <c r="F859" s="188">
        <v>925.0</v>
      </c>
      <c r="G859" s="192">
        <v>103.5</v>
      </c>
      <c r="H859" s="192">
        <f>IF(Vuelos!$F859&lt;3000,Vuelos!$G859,Vuelos!$G859*2)</f>
        <v>103.5</v>
      </c>
      <c r="I859" s="44"/>
      <c r="J859" s="44"/>
      <c r="K859" s="44"/>
      <c r="L859" s="44"/>
      <c r="M859" s="44"/>
      <c r="N859" s="44"/>
      <c r="O859" s="44"/>
      <c r="P859" s="44"/>
      <c r="Q859" s="44"/>
      <c r="R859" s="44"/>
      <c r="S859" s="44"/>
      <c r="T859" s="44"/>
      <c r="U859" s="44"/>
      <c r="V859" s="44"/>
      <c r="W859" s="44"/>
      <c r="X859" s="44"/>
      <c r="Y859" s="44"/>
      <c r="Z859" s="44"/>
    </row>
    <row r="860" ht="15.75" customHeight="1">
      <c r="A860" s="188" t="s">
        <v>648</v>
      </c>
      <c r="B860" s="188" t="s">
        <v>442</v>
      </c>
      <c r="C860" s="188" t="str">
        <f>CONCATENATE(Vuelos!$A860,Vuelos!$B860)</f>
        <v>SanDiegoLosAngeles</v>
      </c>
      <c r="D860" s="188" t="s">
        <v>802</v>
      </c>
      <c r="E860" s="191" t="s">
        <v>443</v>
      </c>
      <c r="F860" s="188">
        <v>174.0</v>
      </c>
      <c r="G860" s="192">
        <v>43.9</v>
      </c>
      <c r="H860" s="192">
        <f>IF(Vuelos!$F860&lt;3000,Vuelos!$G860,Vuelos!$G860*2)</f>
        <v>43.9</v>
      </c>
      <c r="I860" s="44"/>
      <c r="J860" s="44"/>
      <c r="K860" s="44"/>
      <c r="L860" s="44"/>
      <c r="M860" s="44"/>
      <c r="N860" s="44"/>
      <c r="O860" s="44"/>
      <c r="P860" s="44"/>
      <c r="Q860" s="44"/>
      <c r="R860" s="44"/>
      <c r="S860" s="44"/>
      <c r="T860" s="44"/>
      <c r="U860" s="44"/>
      <c r="V860" s="44"/>
      <c r="W860" s="44"/>
      <c r="X860" s="44"/>
      <c r="Y860" s="44"/>
      <c r="Z860" s="44"/>
    </row>
    <row r="861" ht="15.75" customHeight="1">
      <c r="A861" s="188" t="s">
        <v>395</v>
      </c>
      <c r="B861" s="188" t="s">
        <v>577</v>
      </c>
      <c r="C861" s="188" t="str">
        <f>CONCATENATE(Vuelos!$A861,Vuelos!$B861)</f>
        <v>CartagenaSantaMarta</v>
      </c>
      <c r="D861" s="188" t="s">
        <v>827</v>
      </c>
      <c r="E861" s="191" t="s">
        <v>578</v>
      </c>
      <c r="F861" s="188">
        <v>169.4</v>
      </c>
      <c r="G861" s="192">
        <v>43.9</v>
      </c>
      <c r="H861" s="192">
        <f>IF(Vuelos!$F861&lt;3000,Vuelos!$G861,Vuelos!$G861*2)</f>
        <v>43.9</v>
      </c>
      <c r="I861" s="44"/>
      <c r="J861" s="44"/>
      <c r="K861" s="44"/>
      <c r="L861" s="44"/>
      <c r="M861" s="44"/>
      <c r="N861" s="44"/>
      <c r="O861" s="44"/>
      <c r="P861" s="44"/>
      <c r="Q861" s="44"/>
      <c r="R861" s="44"/>
      <c r="S861" s="44"/>
      <c r="T861" s="44"/>
      <c r="U861" s="44"/>
      <c r="V861" s="44"/>
      <c r="W861" s="44"/>
      <c r="X861" s="44"/>
      <c r="Y861" s="44"/>
      <c r="Z861" s="44"/>
    </row>
    <row r="862" ht="15.75" customHeight="1">
      <c r="A862" s="188" t="s">
        <v>826</v>
      </c>
      <c r="B862" s="188" t="s">
        <v>364</v>
      </c>
      <c r="C862" s="188" t="str">
        <f>CONCATENATE(Vuelos!$A862,Vuelos!$B862)</f>
        <v>SansalvadorQuito</v>
      </c>
      <c r="D862" s="188" t="s">
        <v>603</v>
      </c>
      <c r="E862" s="191" t="s">
        <v>365</v>
      </c>
      <c r="F862" s="188">
        <v>1904.0</v>
      </c>
      <c r="G862" s="192">
        <v>192.6</v>
      </c>
      <c r="H862" s="192">
        <f>IF(Vuelos!$F862&lt;3000,Vuelos!$G862,Vuelos!$G862*2)</f>
        <v>192.6</v>
      </c>
      <c r="I862" s="44"/>
      <c r="J862" s="44"/>
      <c r="K862" s="44"/>
      <c r="L862" s="44"/>
      <c r="M862" s="44"/>
      <c r="N862" s="44"/>
      <c r="O862" s="44"/>
      <c r="P862" s="44"/>
      <c r="Q862" s="44"/>
      <c r="R862" s="44"/>
      <c r="S862" s="44"/>
      <c r="T862" s="44"/>
      <c r="U862" s="44"/>
      <c r="V862" s="44"/>
      <c r="W862" s="44"/>
      <c r="X862" s="44"/>
      <c r="Y862" s="44"/>
      <c r="Z862" s="44"/>
    </row>
    <row r="863" ht="15.75" customHeight="1">
      <c r="A863" s="188" t="s">
        <v>345</v>
      </c>
      <c r="B863" s="188" t="s">
        <v>419</v>
      </c>
      <c r="C863" s="188" t="str">
        <f>CONCATENATE(Vuelos!$A863,Vuelos!$B863)</f>
        <v>NewYorkPhiladelphia</v>
      </c>
      <c r="D863" s="188" t="s">
        <v>346</v>
      </c>
      <c r="E863" s="191" t="s">
        <v>420</v>
      </c>
      <c r="F863" s="188">
        <v>127.0</v>
      </c>
      <c r="G863" s="192">
        <v>23.3</v>
      </c>
      <c r="H863" s="192">
        <f>IF(Vuelos!$F863&lt;3000,Vuelos!$G863,Vuelos!$G863*2)</f>
        <v>23.3</v>
      </c>
      <c r="I863" s="44"/>
      <c r="J863" s="44"/>
      <c r="K863" s="44"/>
      <c r="L863" s="44"/>
      <c r="M863" s="44"/>
      <c r="N863" s="44"/>
      <c r="O863" s="44"/>
      <c r="P863" s="44"/>
      <c r="Q863" s="44"/>
      <c r="R863" s="44"/>
      <c r="S863" s="44"/>
      <c r="T863" s="44"/>
      <c r="U863" s="44"/>
      <c r="V863" s="44"/>
      <c r="W863" s="44"/>
      <c r="X863" s="44"/>
      <c r="Y863" s="44"/>
      <c r="Z863" s="44"/>
    </row>
    <row r="864" ht="15.75" customHeight="1">
      <c r="A864" s="188" t="s">
        <v>481</v>
      </c>
      <c r="B864" s="188" t="s">
        <v>247</v>
      </c>
      <c r="C864" s="188" t="str">
        <f>CONCATENATE(Vuelos!$A864,Vuelos!$B864)</f>
        <v>GinebraMadrid</v>
      </c>
      <c r="D864" s="188" t="s">
        <v>652</v>
      </c>
      <c r="E864" s="191" t="s">
        <v>249</v>
      </c>
      <c r="F864" s="188">
        <v>1007.0</v>
      </c>
      <c r="G864" s="192">
        <v>116.9</v>
      </c>
      <c r="H864" s="192">
        <f>IF(Vuelos!$F864&lt;3000,Vuelos!$G864,Vuelos!$G864*2)</f>
        <v>116.9</v>
      </c>
      <c r="I864" s="44"/>
      <c r="J864" s="44"/>
      <c r="K864" s="44"/>
      <c r="L864" s="44"/>
      <c r="M864" s="44"/>
      <c r="N864" s="44"/>
      <c r="O864" s="44"/>
      <c r="P864" s="44"/>
      <c r="Q864" s="44"/>
      <c r="R864" s="44"/>
      <c r="S864" s="44"/>
      <c r="T864" s="44"/>
      <c r="U864" s="44"/>
      <c r="V864" s="44"/>
      <c r="W864" s="44"/>
      <c r="X864" s="44"/>
      <c r="Y864" s="44"/>
      <c r="Z864" s="44"/>
    </row>
    <row r="865" ht="15.75" customHeight="1">
      <c r="A865" s="212" t="s">
        <v>577</v>
      </c>
      <c r="B865" s="213" t="s">
        <v>583</v>
      </c>
      <c r="C865" s="191" t="str">
        <f>CONCATENATE(Vuelos!$A865,Vuelos!$B865)</f>
        <v>SantaMartaRiohacha</v>
      </c>
      <c r="D865" s="191" t="s">
        <v>578</v>
      </c>
      <c r="E865" s="188" t="s">
        <v>584</v>
      </c>
      <c r="F865" s="188">
        <v>168.0</v>
      </c>
      <c r="G865" s="192">
        <v>95.2</v>
      </c>
      <c r="H865" s="192">
        <f>IF(Vuelos!$F865&lt;3000,Vuelos!$G865,Vuelos!$G865*2)</f>
        <v>95.2</v>
      </c>
      <c r="I865" s="44"/>
      <c r="J865" s="44"/>
      <c r="K865" s="44"/>
      <c r="L865" s="44"/>
      <c r="M865" s="44"/>
      <c r="N865" s="44"/>
      <c r="O865" s="44"/>
      <c r="P865" s="44"/>
      <c r="Q865" s="44"/>
      <c r="R865" s="44"/>
      <c r="S865" s="44"/>
      <c r="T865" s="44"/>
      <c r="U865" s="44"/>
      <c r="V865" s="44"/>
      <c r="W865" s="44"/>
      <c r="X865" s="44"/>
      <c r="Y865" s="44"/>
      <c r="Z865" s="44"/>
    </row>
    <row r="866" ht="15.75" customHeight="1">
      <c r="A866" s="212" t="s">
        <v>73</v>
      </c>
      <c r="B866" s="213" t="s">
        <v>431</v>
      </c>
      <c r="C866" s="191" t="str">
        <f>CONCATENATE(Vuelos!$A866,Vuelos!$B866)</f>
        <v>BogotaDallas</v>
      </c>
      <c r="D866" s="191" t="s">
        <v>357</v>
      </c>
      <c r="E866" s="188" t="s">
        <v>427</v>
      </c>
      <c r="F866" s="188">
        <v>3930.0</v>
      </c>
      <c r="G866" s="192">
        <v>287.9</v>
      </c>
      <c r="H866" s="192">
        <f>IF(Vuelos!$F866&lt;3000,Vuelos!$G866,Vuelos!$G866*2)</f>
        <v>575.8</v>
      </c>
      <c r="I866" s="44"/>
      <c r="J866" s="44"/>
      <c r="K866" s="44"/>
      <c r="L866" s="44"/>
      <c r="M866" s="44"/>
      <c r="N866" s="44"/>
      <c r="O866" s="44"/>
      <c r="P866" s="44"/>
      <c r="Q866" s="44"/>
      <c r="R866" s="44"/>
      <c r="S866" s="44"/>
      <c r="T866" s="44"/>
      <c r="U866" s="44"/>
      <c r="V866" s="44"/>
      <c r="W866" s="44"/>
      <c r="X866" s="44"/>
      <c r="Y866" s="44"/>
      <c r="Z866" s="44"/>
    </row>
    <row r="867" ht="15.75" customHeight="1">
      <c r="A867" s="212" t="s">
        <v>73</v>
      </c>
      <c r="B867" s="213" t="s">
        <v>645</v>
      </c>
      <c r="C867" s="191" t="str">
        <f>CONCATENATE(Vuelos!$A867,Vuelos!$B867)</f>
        <v>BogotaSalvador,Brasil</v>
      </c>
      <c r="D867" s="191" t="s">
        <v>357</v>
      </c>
      <c r="E867" s="188" t="s">
        <v>646</v>
      </c>
      <c r="F867" s="188">
        <v>4388.0</v>
      </c>
      <c r="G867" s="192">
        <v>607.2</v>
      </c>
      <c r="H867" s="192">
        <f>IF(Vuelos!$F867&lt;3000,Vuelos!$G867,Vuelos!$G867*2)</f>
        <v>1214.4</v>
      </c>
      <c r="I867" s="44"/>
      <c r="J867" s="44"/>
      <c r="K867" s="44"/>
      <c r="L867" s="44"/>
      <c r="M867" s="44"/>
      <c r="N867" s="44"/>
      <c r="O867" s="44"/>
      <c r="P867" s="44"/>
      <c r="Q867" s="44"/>
      <c r="R867" s="44"/>
      <c r="S867" s="44"/>
      <c r="T867" s="44"/>
      <c r="U867" s="44"/>
      <c r="V867" s="44"/>
      <c r="W867" s="44"/>
      <c r="X867" s="44"/>
      <c r="Y867" s="44"/>
      <c r="Z867" s="44"/>
    </row>
    <row r="868" ht="15.75" customHeight="1">
      <c r="A868" s="212" t="s">
        <v>645</v>
      </c>
      <c r="B868" s="213" t="s">
        <v>496</v>
      </c>
      <c r="C868" s="191" t="str">
        <f>CONCATENATE(Vuelos!$A868,Vuelos!$B868)</f>
        <v>Salvador,BrasilGuatemala</v>
      </c>
      <c r="D868" s="191" t="s">
        <v>646</v>
      </c>
      <c r="E868" s="188" t="s">
        <v>747</v>
      </c>
      <c r="F868" s="188">
        <v>5964.6</v>
      </c>
      <c r="G868" s="192">
        <v>676.8</v>
      </c>
      <c r="H868" s="192">
        <f>IF(Vuelos!$F868&lt;3000,Vuelos!$G868,Vuelos!$G868*2)</f>
        <v>1353.6</v>
      </c>
      <c r="I868" s="44"/>
      <c r="J868" s="44"/>
      <c r="K868" s="44"/>
      <c r="L868" s="44"/>
      <c r="M868" s="44"/>
      <c r="N868" s="44"/>
      <c r="O868" s="44"/>
      <c r="P868" s="44"/>
      <c r="Q868" s="44"/>
      <c r="R868" s="44"/>
      <c r="S868" s="44"/>
      <c r="T868" s="44"/>
      <c r="U868" s="44"/>
      <c r="V868" s="44"/>
      <c r="W868" s="44"/>
      <c r="X868" s="44"/>
      <c r="Y868" s="44"/>
      <c r="Z868" s="44"/>
    </row>
    <row r="869" ht="15.75" customHeight="1">
      <c r="A869" s="212" t="s">
        <v>247</v>
      </c>
      <c r="B869" s="213" t="s">
        <v>338</v>
      </c>
      <c r="C869" s="191" t="str">
        <f>CONCATENATE(Vuelos!$A869,Vuelos!$B869)</f>
        <v>MadridLisbon</v>
      </c>
      <c r="D869" s="191" t="s">
        <v>249</v>
      </c>
      <c r="E869" s="188" t="s">
        <v>339</v>
      </c>
      <c r="F869" s="188">
        <v>512.0</v>
      </c>
      <c r="G869" s="192">
        <v>81.3</v>
      </c>
      <c r="H869" s="192">
        <f>IF(Vuelos!$F869&lt;3000,Vuelos!$G869,Vuelos!$G869*2)</f>
        <v>81.3</v>
      </c>
      <c r="I869" s="44"/>
      <c r="J869" s="44"/>
      <c r="K869" s="44"/>
      <c r="L869" s="44"/>
      <c r="M869" s="44"/>
      <c r="N869" s="44"/>
      <c r="O869" s="44"/>
      <c r="P869" s="44"/>
      <c r="Q869" s="44"/>
      <c r="R869" s="44"/>
      <c r="S869" s="44"/>
      <c r="T869" s="44"/>
      <c r="U869" s="44"/>
      <c r="V869" s="44"/>
      <c r="W869" s="44"/>
      <c r="X869" s="44"/>
      <c r="Y869" s="44"/>
      <c r="Z869" s="44"/>
    </row>
    <row r="870" ht="15.75" customHeight="1">
      <c r="A870" s="212" t="s">
        <v>318</v>
      </c>
      <c r="B870" s="213" t="s">
        <v>338</v>
      </c>
      <c r="C870" s="191" t="str">
        <f>CONCATENATE(Vuelos!$A870,Vuelos!$B870)</f>
        <v>BarcelonaLisbon</v>
      </c>
      <c r="D870" s="191" t="s">
        <v>325</v>
      </c>
      <c r="E870" s="188" t="s">
        <v>339</v>
      </c>
      <c r="F870" s="188">
        <v>991.0</v>
      </c>
      <c r="G870" s="192">
        <v>62.6</v>
      </c>
      <c r="H870" s="192">
        <f>IF(Vuelos!$F870&lt;3000,Vuelos!$G870,Vuelos!$G870*2)</f>
        <v>62.6</v>
      </c>
      <c r="I870" s="44"/>
      <c r="J870" s="44"/>
      <c r="K870" s="44"/>
      <c r="L870" s="44"/>
      <c r="M870" s="44"/>
      <c r="N870" s="44"/>
      <c r="O870" s="44"/>
      <c r="P870" s="44"/>
      <c r="Q870" s="44"/>
      <c r="R870" s="44"/>
      <c r="S870" s="44"/>
      <c r="T870" s="44"/>
      <c r="U870" s="44"/>
      <c r="V870" s="44"/>
      <c r="W870" s="44"/>
      <c r="X870" s="44"/>
      <c r="Y870" s="44"/>
      <c r="Z870" s="44"/>
    </row>
    <row r="871" ht="15.75" customHeight="1">
      <c r="A871" s="212" t="s">
        <v>577</v>
      </c>
      <c r="B871" s="213" t="s">
        <v>573</v>
      </c>
      <c r="C871" s="191" t="str">
        <f>CONCATENATE(Vuelos!$A871,Vuelos!$B871)</f>
        <v>SantaMartaValledupar</v>
      </c>
      <c r="D871" s="191" t="s">
        <v>578</v>
      </c>
      <c r="E871" s="188" t="s">
        <v>574</v>
      </c>
      <c r="F871" s="188">
        <v>168.0</v>
      </c>
      <c r="G871" s="192">
        <v>95.2</v>
      </c>
      <c r="H871" s="192">
        <f>IF(Vuelos!$F871&lt;3000,Vuelos!$G871,Vuelos!$G871*2)</f>
        <v>95.2</v>
      </c>
      <c r="I871" s="44"/>
      <c r="J871" s="44"/>
      <c r="K871" s="44"/>
      <c r="L871" s="44"/>
      <c r="M871" s="44"/>
      <c r="N871" s="44"/>
      <c r="O871" s="44"/>
      <c r="P871" s="44"/>
      <c r="Q871" s="44"/>
      <c r="R871" s="44"/>
      <c r="S871" s="44"/>
      <c r="T871" s="44"/>
      <c r="U871" s="44"/>
      <c r="V871" s="44"/>
      <c r="W871" s="44"/>
      <c r="X871" s="44"/>
      <c r="Y871" s="44"/>
      <c r="Z871" s="44"/>
    </row>
    <row r="872" ht="15.75" customHeight="1">
      <c r="A872" s="212" t="s">
        <v>368</v>
      </c>
      <c r="B872" s="213" t="s">
        <v>321</v>
      </c>
      <c r="C872" s="191" t="str">
        <f>CONCATENATE(Vuelos!$A872,Vuelos!$B872)</f>
        <v>BucaramangaBarrancabermeja</v>
      </c>
      <c r="D872" s="191" t="s">
        <v>545</v>
      </c>
      <c r="E872" s="188" t="s">
        <v>498</v>
      </c>
      <c r="F872" s="188">
        <v>115.0</v>
      </c>
      <c r="G872" s="192">
        <v>95.2</v>
      </c>
      <c r="H872" s="192">
        <f>IF(Vuelos!$F872&lt;3000,Vuelos!$G872,Vuelos!$G872*2)</f>
        <v>95.2</v>
      </c>
      <c r="I872" s="44"/>
      <c r="J872" s="44"/>
      <c r="K872" s="44"/>
      <c r="L872" s="44"/>
      <c r="M872" s="44"/>
      <c r="N872" s="44"/>
      <c r="O872" s="44"/>
      <c r="P872" s="44"/>
      <c r="Q872" s="44"/>
      <c r="R872" s="44"/>
      <c r="S872" s="44"/>
      <c r="T872" s="44"/>
      <c r="U872" s="44"/>
      <c r="V872" s="44"/>
      <c r="W872" s="44"/>
      <c r="X872" s="44"/>
      <c r="Y872" s="44"/>
      <c r="Z872" s="44"/>
    </row>
    <row r="873" ht="15.75" customHeight="1">
      <c r="A873" s="212" t="s">
        <v>298</v>
      </c>
      <c r="B873" s="213" t="s">
        <v>264</v>
      </c>
      <c r="C873" s="191" t="str">
        <f>CONCATENATE(Vuelos!$A873,Vuelos!$B873)</f>
        <v>MunichBombay</v>
      </c>
      <c r="D873" s="191" t="s">
        <v>299</v>
      </c>
      <c r="E873" s="188" t="s">
        <v>266</v>
      </c>
      <c r="F873" s="188">
        <v>6309.0</v>
      </c>
      <c r="G873" s="192">
        <v>254.0</v>
      </c>
      <c r="H873" s="192">
        <f>IF(Vuelos!$F873&lt;3000,Vuelos!$G873,Vuelos!$G873*2)</f>
        <v>508</v>
      </c>
      <c r="I873" s="44"/>
      <c r="J873" s="44"/>
      <c r="K873" s="44"/>
      <c r="L873" s="44"/>
      <c r="M873" s="44"/>
      <c r="N873" s="44"/>
      <c r="O873" s="44"/>
      <c r="P873" s="44"/>
      <c r="Q873" s="44"/>
      <c r="R873" s="44"/>
      <c r="S873" s="44"/>
      <c r="T873" s="44"/>
      <c r="U873" s="44"/>
      <c r="V873" s="44"/>
      <c r="W873" s="44"/>
      <c r="X873" s="44"/>
      <c r="Y873" s="44"/>
      <c r="Z873" s="44"/>
    </row>
    <row r="874" ht="15.75" customHeight="1">
      <c r="A874" s="212" t="s">
        <v>72</v>
      </c>
      <c r="B874" s="213" t="s">
        <v>536</v>
      </c>
      <c r="C874" s="191" t="str">
        <f>CONCATENATE(Vuelos!$A874,Vuelos!$B874)</f>
        <v>ManizalesPereira</v>
      </c>
      <c r="D874" s="191" t="s">
        <v>534</v>
      </c>
      <c r="E874" s="188" t="s">
        <v>537</v>
      </c>
      <c r="F874" s="188">
        <v>50.9</v>
      </c>
      <c r="G874" s="192">
        <v>18.5</v>
      </c>
      <c r="H874" s="192">
        <f>IF(Vuelos!$F874&lt;3000,Vuelos!$G874,Vuelos!$G874*2)</f>
        <v>18.5</v>
      </c>
      <c r="I874" s="44"/>
      <c r="J874" s="44"/>
      <c r="K874" s="44"/>
      <c r="L874" s="44"/>
      <c r="M874" s="44"/>
      <c r="N874" s="44"/>
      <c r="O874" s="44"/>
      <c r="P874" s="44"/>
      <c r="Q874" s="44"/>
      <c r="R874" s="44"/>
      <c r="S874" s="44"/>
      <c r="T874" s="44"/>
      <c r="U874" s="44"/>
      <c r="V874" s="44"/>
      <c r="W874" s="44"/>
      <c r="X874" s="44"/>
      <c r="Y874" s="44"/>
      <c r="Z874" s="44"/>
    </row>
    <row r="875" ht="15.75" customHeight="1">
      <c r="A875" s="212" t="s">
        <v>354</v>
      </c>
      <c r="B875" s="213" t="s">
        <v>556</v>
      </c>
      <c r="C875" s="191" t="str">
        <f>CONCATENATE(Vuelos!$A875,Vuelos!$B875)</f>
        <v>PanamaManagua</v>
      </c>
      <c r="D875" s="191" t="s">
        <v>355</v>
      </c>
      <c r="E875" s="188" t="s">
        <v>808</v>
      </c>
      <c r="F875" s="188">
        <v>814.0</v>
      </c>
      <c r="G875" s="192">
        <v>261.5</v>
      </c>
      <c r="H875" s="192">
        <f>IF(Vuelos!$F875&lt;3000,Vuelos!$G875,Vuelos!$G875*2)</f>
        <v>261.5</v>
      </c>
      <c r="I875" s="44"/>
      <c r="J875" s="44"/>
      <c r="K875" s="44"/>
      <c r="L875" s="44"/>
      <c r="M875" s="44"/>
      <c r="N875" s="44"/>
      <c r="O875" s="44"/>
      <c r="P875" s="44"/>
      <c r="Q875" s="44"/>
      <c r="R875" s="44"/>
      <c r="S875" s="44"/>
      <c r="T875" s="44"/>
      <c r="U875" s="44"/>
      <c r="V875" s="44"/>
      <c r="W875" s="44"/>
      <c r="X875" s="44"/>
      <c r="Y875" s="44"/>
      <c r="Z875" s="44"/>
    </row>
    <row r="876" ht="15.75" customHeight="1">
      <c r="A876" s="212" t="s">
        <v>556</v>
      </c>
      <c r="B876" s="213" t="s">
        <v>602</v>
      </c>
      <c r="C876" s="191" t="str">
        <f>CONCATENATE(Vuelos!$A876,Vuelos!$B876)</f>
        <v>ManaguaSanSalvador</v>
      </c>
      <c r="D876" s="191" t="s">
        <v>603</v>
      </c>
      <c r="E876" s="188" t="s">
        <v>748</v>
      </c>
      <c r="F876" s="188">
        <v>343.0</v>
      </c>
      <c r="G876" s="192">
        <v>57.8</v>
      </c>
      <c r="H876" s="192">
        <f>IF(Vuelos!$F876&lt;3000,Vuelos!$G876,Vuelos!$G876*2)</f>
        <v>57.8</v>
      </c>
      <c r="I876" s="44"/>
      <c r="J876" s="44"/>
      <c r="K876" s="44"/>
      <c r="L876" s="44"/>
      <c r="M876" s="44"/>
      <c r="N876" s="44"/>
      <c r="O876" s="44"/>
      <c r="P876" s="44"/>
      <c r="Q876" s="44"/>
      <c r="R876" s="44"/>
      <c r="S876" s="44"/>
      <c r="T876" s="44"/>
      <c r="U876" s="44"/>
      <c r="V876" s="44"/>
      <c r="W876" s="44"/>
      <c r="X876" s="44"/>
      <c r="Y876" s="44"/>
      <c r="Z876" s="44"/>
    </row>
    <row r="877" ht="15.75" customHeight="1">
      <c r="A877" s="212" t="s">
        <v>283</v>
      </c>
      <c r="B877" s="213" t="s">
        <v>390</v>
      </c>
      <c r="C877" s="191" t="str">
        <f>CONCATENATE(Vuelos!$A877,Vuelos!$B877)</f>
        <v>ArmeniaCali</v>
      </c>
      <c r="D877" s="191" t="s">
        <v>391</v>
      </c>
      <c r="E877" s="188" t="s">
        <v>506</v>
      </c>
      <c r="F877" s="188">
        <v>180.0</v>
      </c>
      <c r="G877" s="192">
        <v>95.2</v>
      </c>
      <c r="H877" s="192">
        <f>IF(Vuelos!$F877&lt;3000,Vuelos!$G877,Vuelos!$G877*2)</f>
        <v>95.2</v>
      </c>
      <c r="I877" s="44"/>
      <c r="J877" s="44"/>
      <c r="K877" s="44"/>
      <c r="L877" s="44"/>
      <c r="M877" s="44"/>
      <c r="N877" s="44"/>
      <c r="O877" s="44"/>
      <c r="P877" s="44"/>
      <c r="Q877" s="44"/>
      <c r="R877" s="44"/>
      <c r="S877" s="44"/>
      <c r="T877" s="44"/>
      <c r="U877" s="44"/>
      <c r="V877" s="44"/>
      <c r="W877" s="44"/>
      <c r="X877" s="44"/>
      <c r="Y877" s="44"/>
      <c r="Z877" s="44"/>
    </row>
    <row r="878" ht="15.75" customHeight="1">
      <c r="A878" s="212" t="s">
        <v>289</v>
      </c>
      <c r="B878" s="213" t="s">
        <v>264</v>
      </c>
      <c r="C878" s="191" t="str">
        <f>CONCATENATE(Vuelos!$A878,Vuelos!$B878)</f>
        <v>ParisBombay</v>
      </c>
      <c r="D878" s="191" t="s">
        <v>290</v>
      </c>
      <c r="E878" s="188" t="s">
        <v>266</v>
      </c>
      <c r="F878" s="188">
        <v>6991.0</v>
      </c>
      <c r="G878" s="192">
        <v>320.2</v>
      </c>
      <c r="H878" s="192">
        <f>IF(Vuelos!$F878&lt;3000,Vuelos!$G878,Vuelos!$G878*2)</f>
        <v>640.4</v>
      </c>
      <c r="I878" s="44"/>
      <c r="J878" s="44"/>
      <c r="K878" s="44"/>
      <c r="L878" s="44"/>
      <c r="M878" s="44"/>
      <c r="N878" s="44"/>
      <c r="O878" s="44"/>
      <c r="P878" s="44"/>
      <c r="Q878" s="44"/>
      <c r="R878" s="44"/>
      <c r="S878" s="44"/>
      <c r="T878" s="44"/>
      <c r="U878" s="44"/>
      <c r="V878" s="44"/>
      <c r="W878" s="44"/>
      <c r="X878" s="44"/>
      <c r="Y878" s="44"/>
      <c r="Z878" s="44"/>
    </row>
    <row r="879" ht="15.75" customHeight="1">
      <c r="A879" s="212" t="s">
        <v>573</v>
      </c>
      <c r="B879" s="213" t="s">
        <v>583</v>
      </c>
      <c r="C879" s="191" t="str">
        <f>CONCATENATE(Vuelos!$A879,Vuelos!$B879)</f>
        <v>ValleduparRiohacha</v>
      </c>
      <c r="D879" s="191" t="s">
        <v>574</v>
      </c>
      <c r="E879" s="188" t="s">
        <v>584</v>
      </c>
      <c r="F879" s="188">
        <v>168.0</v>
      </c>
      <c r="G879" s="192">
        <v>95.2</v>
      </c>
      <c r="H879" s="192">
        <f>IF(Vuelos!$F879&lt;3000,Vuelos!$G879,Vuelos!$G879*2)</f>
        <v>95.2</v>
      </c>
      <c r="I879" s="44"/>
      <c r="J879" s="44"/>
      <c r="K879" s="44"/>
      <c r="L879" s="44"/>
      <c r="M879" s="44"/>
      <c r="N879" s="44"/>
      <c r="O879" s="44"/>
      <c r="P879" s="44"/>
      <c r="Q879" s="44"/>
      <c r="R879" s="44"/>
      <c r="S879" s="44"/>
      <c r="T879" s="44"/>
      <c r="U879" s="44"/>
      <c r="V879" s="44"/>
      <c r="W879" s="44"/>
      <c r="X879" s="44"/>
      <c r="Y879" s="44"/>
      <c r="Z879" s="44"/>
    </row>
    <row r="880" ht="15.75" customHeight="1">
      <c r="A880" s="212" t="s">
        <v>431</v>
      </c>
      <c r="B880" s="213" t="s">
        <v>359</v>
      </c>
      <c r="C880" s="191" t="str">
        <f>CONCATENATE(Vuelos!$A880,Vuelos!$B880)</f>
        <v>DallasShanghai</v>
      </c>
      <c r="D880" s="191" t="s">
        <v>427</v>
      </c>
      <c r="E880" s="188" t="s">
        <v>360</v>
      </c>
      <c r="F880" s="188">
        <v>11805.0</v>
      </c>
      <c r="G880" s="192">
        <v>404.3</v>
      </c>
      <c r="H880" s="192">
        <f>IF(Vuelos!$F880&lt;3000,Vuelos!$G880,Vuelos!$G880*2)</f>
        <v>808.6</v>
      </c>
      <c r="I880" s="44"/>
      <c r="J880" s="44"/>
      <c r="K880" s="44"/>
      <c r="L880" s="44"/>
      <c r="M880" s="44"/>
      <c r="N880" s="44"/>
      <c r="O880" s="44"/>
      <c r="P880" s="44"/>
      <c r="Q880" s="44"/>
      <c r="R880" s="44"/>
      <c r="S880" s="44"/>
      <c r="T880" s="44"/>
      <c r="U880" s="44"/>
      <c r="V880" s="44"/>
      <c r="W880" s="44"/>
      <c r="X880" s="44"/>
      <c r="Y880" s="44"/>
      <c r="Z880" s="44"/>
    </row>
    <row r="881" ht="15.75" customHeight="1">
      <c r="A881" s="212" t="s">
        <v>359</v>
      </c>
      <c r="B881" s="213" t="s">
        <v>828</v>
      </c>
      <c r="C881" s="191" t="str">
        <f>CONCATENATE(Vuelos!$A881,Vuelos!$B881)</f>
        <v>ShanghaiLosangeles</v>
      </c>
      <c r="D881" s="191" t="s">
        <v>360</v>
      </c>
      <c r="E881" s="188" t="s">
        <v>443</v>
      </c>
      <c r="F881" s="188">
        <v>10412.0</v>
      </c>
      <c r="G881" s="192">
        <v>389.4</v>
      </c>
      <c r="H881" s="192">
        <f>IF(Vuelos!$F881&lt;3000,Vuelos!$G881,Vuelos!$G881*2)</f>
        <v>778.8</v>
      </c>
      <c r="I881" s="44"/>
      <c r="J881" s="44"/>
      <c r="K881" s="44"/>
      <c r="L881" s="44"/>
      <c r="M881" s="44"/>
      <c r="N881" s="44"/>
      <c r="O881" s="44"/>
      <c r="P881" s="44"/>
      <c r="Q881" s="44"/>
      <c r="R881" s="44"/>
      <c r="S881" s="44"/>
      <c r="T881" s="44"/>
      <c r="U881" s="44"/>
      <c r="V881" s="44"/>
      <c r="W881" s="44"/>
      <c r="X881" s="44"/>
      <c r="Y881" s="44"/>
      <c r="Z881" s="44"/>
    </row>
    <row r="882" ht="15.75" customHeight="1">
      <c r="A882" s="212" t="s">
        <v>828</v>
      </c>
      <c r="B882" s="213" t="s">
        <v>490</v>
      </c>
      <c r="C882" s="191" t="str">
        <f>CONCATENATE(Vuelos!$A882,Vuelos!$B882)</f>
        <v>LosangelesMiami</v>
      </c>
      <c r="D882" s="191" t="s">
        <v>443</v>
      </c>
      <c r="E882" s="188" t="s">
        <v>492</v>
      </c>
      <c r="F882" s="188">
        <v>3761.0</v>
      </c>
      <c r="G882" s="192">
        <v>270.1</v>
      </c>
      <c r="H882" s="192">
        <f>IF(Vuelos!$F882&lt;3000,Vuelos!$G882,Vuelos!$G882*2)</f>
        <v>540.2</v>
      </c>
      <c r="I882" s="44"/>
      <c r="J882" s="44"/>
      <c r="K882" s="44"/>
      <c r="L882" s="44"/>
      <c r="M882" s="44"/>
      <c r="N882" s="44"/>
      <c r="O882" s="44"/>
      <c r="P882" s="44"/>
      <c r="Q882" s="44"/>
      <c r="R882" s="44"/>
      <c r="S882" s="44"/>
      <c r="T882" s="44"/>
      <c r="U882" s="44"/>
      <c r="V882" s="44"/>
      <c r="W882" s="44"/>
      <c r="X882" s="44"/>
      <c r="Y882" s="44"/>
      <c r="Z882" s="44"/>
    </row>
    <row r="883" ht="15.75" customHeight="1">
      <c r="A883" s="212" t="s">
        <v>289</v>
      </c>
      <c r="B883" s="213" t="s">
        <v>495</v>
      </c>
      <c r="C883" s="191" t="str">
        <f>CONCATENATE(Vuelos!$A883,Vuelos!$B883)</f>
        <v>ParisGuangzhou</v>
      </c>
      <c r="D883" s="191" t="s">
        <v>290</v>
      </c>
      <c r="E883" s="188" t="s">
        <v>743</v>
      </c>
      <c r="F883" s="188">
        <v>9452.0</v>
      </c>
      <c r="G883" s="192">
        <v>372.8</v>
      </c>
      <c r="H883" s="192">
        <f>IF(Vuelos!$F883&lt;3000,Vuelos!$G883,Vuelos!$G883*2)</f>
        <v>745.6</v>
      </c>
      <c r="I883" s="44"/>
      <c r="J883" s="44"/>
      <c r="K883" s="44"/>
      <c r="L883" s="44"/>
      <c r="M883" s="44"/>
      <c r="N883" s="44"/>
      <c r="O883" s="44"/>
      <c r="P883" s="44"/>
      <c r="Q883" s="44"/>
      <c r="R883" s="44"/>
      <c r="S883" s="44"/>
      <c r="T883" s="44"/>
      <c r="U883" s="44"/>
      <c r="V883" s="44"/>
      <c r="W883" s="44"/>
      <c r="X883" s="44"/>
      <c r="Y883" s="44"/>
      <c r="Z883" s="44"/>
    </row>
    <row r="884" ht="15.75" customHeight="1">
      <c r="A884" s="212" t="s">
        <v>347</v>
      </c>
      <c r="B884" s="213" t="s">
        <v>328</v>
      </c>
      <c r="C884" s="191" t="str">
        <f>CONCATENATE(Vuelos!$A884,Vuelos!$B884)</f>
        <v>WashingtonBeijing</v>
      </c>
      <c r="D884" s="191" t="s">
        <v>348</v>
      </c>
      <c r="E884" s="188" t="s">
        <v>508</v>
      </c>
      <c r="F884" s="188">
        <v>11109.0</v>
      </c>
      <c r="G884" s="192">
        <v>419.8</v>
      </c>
      <c r="H884" s="192">
        <f>IF(Vuelos!$F884&lt;3000,Vuelos!$G884,Vuelos!$G884*2)</f>
        <v>839.6</v>
      </c>
      <c r="I884" s="44"/>
      <c r="J884" s="44"/>
      <c r="K884" s="44"/>
      <c r="L884" s="44"/>
      <c r="M884" s="44"/>
      <c r="N884" s="44"/>
      <c r="O884" s="44"/>
      <c r="P884" s="44"/>
      <c r="Q884" s="44"/>
      <c r="R884" s="44"/>
      <c r="S884" s="44"/>
      <c r="T884" s="44"/>
      <c r="U884" s="44"/>
      <c r="V884" s="44"/>
      <c r="W884" s="44"/>
      <c r="X884" s="44"/>
      <c r="Y884" s="44"/>
      <c r="Z884" s="44"/>
    </row>
    <row r="885" ht="15.75" customHeight="1">
      <c r="A885" s="212" t="s">
        <v>429</v>
      </c>
      <c r="B885" s="213" t="s">
        <v>345</v>
      </c>
      <c r="C885" s="191" t="str">
        <f>CONCATENATE(Vuelos!$A885,Vuelos!$B885)</f>
        <v>TorontoNewYork</v>
      </c>
      <c r="D885" s="191" t="s">
        <v>508</v>
      </c>
      <c r="E885" s="188" t="s">
        <v>430</v>
      </c>
      <c r="F885" s="188">
        <v>10557.0</v>
      </c>
      <c r="G885" s="192">
        <v>396.3</v>
      </c>
      <c r="H885" s="192">
        <f>IF(Vuelos!$F885&lt;3000,Vuelos!$G885,Vuelos!$G885*2)</f>
        <v>792.6</v>
      </c>
      <c r="I885" s="44"/>
      <c r="J885" s="44"/>
      <c r="K885" s="44"/>
      <c r="L885" s="44"/>
      <c r="M885" s="44"/>
      <c r="N885" s="44"/>
      <c r="O885" s="44"/>
      <c r="P885" s="44"/>
      <c r="Q885" s="44"/>
      <c r="R885" s="44"/>
      <c r="S885" s="44"/>
      <c r="T885" s="44"/>
      <c r="U885" s="44"/>
      <c r="V885" s="44"/>
      <c r="W885" s="44"/>
      <c r="X885" s="44"/>
      <c r="Y885" s="44"/>
      <c r="Z885" s="44"/>
    </row>
    <row r="886" ht="15.75" customHeight="1">
      <c r="A886" s="212" t="s">
        <v>328</v>
      </c>
      <c r="B886" s="213" t="s">
        <v>345</v>
      </c>
      <c r="C886" s="191" t="str">
        <f>CONCATENATE(Vuelos!$A886,Vuelos!$B886)</f>
        <v>BeijingNewYork</v>
      </c>
      <c r="D886" s="191" t="s">
        <v>508</v>
      </c>
      <c r="E886" s="188" t="s">
        <v>346</v>
      </c>
      <c r="F886" s="188">
        <v>10964.0</v>
      </c>
      <c r="G886" s="192">
        <v>442.6</v>
      </c>
      <c r="H886" s="192">
        <f>IF(Vuelos!$F886&lt;3000,Vuelos!$G886,Vuelos!$G886*2)</f>
        <v>885.2</v>
      </c>
      <c r="I886" s="44"/>
      <c r="J886" s="44"/>
      <c r="K886" s="44"/>
      <c r="L886" s="44"/>
      <c r="M886" s="44"/>
      <c r="N886" s="44"/>
      <c r="O886" s="44"/>
      <c r="P886" s="44"/>
      <c r="Q886" s="44"/>
      <c r="R886" s="44"/>
      <c r="S886" s="44"/>
      <c r="T886" s="44"/>
      <c r="U886" s="44"/>
      <c r="V886" s="44"/>
      <c r="W886" s="44"/>
      <c r="X886" s="44"/>
      <c r="Y886" s="44"/>
      <c r="Z886" s="44"/>
    </row>
    <row r="887" ht="15.75" customHeight="1">
      <c r="A887" s="212" t="s">
        <v>625</v>
      </c>
      <c r="B887" s="213" t="s">
        <v>390</v>
      </c>
      <c r="C887" s="201" t="str">
        <f>CONCATENATE(Vuelos!$A887,Vuelos!$B887)</f>
        <v>PitalitoCali</v>
      </c>
      <c r="D887" s="201" t="s">
        <v>815</v>
      </c>
      <c r="E887" s="202" t="s">
        <v>506</v>
      </c>
      <c r="F887" s="202">
        <v>188.0</v>
      </c>
      <c r="G887" s="203">
        <v>23.02</v>
      </c>
      <c r="H887" s="192">
        <f>IF(Vuelos!$F887&lt;3000,Vuelos!$G887,Vuelos!$G887*2)</f>
        <v>23.02</v>
      </c>
      <c r="I887" s="44"/>
      <c r="J887" s="44"/>
      <c r="K887" s="44"/>
      <c r="L887" s="44"/>
      <c r="M887" s="44"/>
      <c r="N887" s="44"/>
      <c r="O887" s="44"/>
      <c r="P887" s="44"/>
      <c r="Q887" s="44"/>
      <c r="R887" s="44"/>
      <c r="S887" s="44"/>
      <c r="T887" s="44"/>
      <c r="U887" s="44"/>
      <c r="V887" s="44"/>
      <c r="W887" s="44"/>
      <c r="X887" s="44"/>
      <c r="Y887" s="44"/>
      <c r="Z887" s="44"/>
    </row>
    <row r="888" ht="15.75" customHeight="1">
      <c r="A888" s="202"/>
      <c r="B888" s="202"/>
      <c r="C888" s="201" t="str">
        <f>CONCATENATE(Vuelos!$A888,Vuelos!$B888)</f>
        <v/>
      </c>
      <c r="D888" s="201"/>
      <c r="E888" s="202"/>
      <c r="F888" s="202"/>
      <c r="G888" s="203"/>
      <c r="H888" s="203"/>
      <c r="I888" s="44"/>
      <c r="J888" s="44"/>
      <c r="K888" s="44"/>
      <c r="L888" s="44"/>
      <c r="M888" s="44"/>
      <c r="N888" s="44"/>
      <c r="O888" s="44"/>
      <c r="P888" s="44"/>
      <c r="Q888" s="44"/>
      <c r="R888" s="44"/>
      <c r="S888" s="44"/>
      <c r="T888" s="44"/>
      <c r="U888" s="44"/>
      <c r="V888" s="44"/>
      <c r="W888" s="44"/>
      <c r="X888" s="44"/>
      <c r="Y888" s="44"/>
      <c r="Z888" s="44"/>
    </row>
    <row r="889" ht="15.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5.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5.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5.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5.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5.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5.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5.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5.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5.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5.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5.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5.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5.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5.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5.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5.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5.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5.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5.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5.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5.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5.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5.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5.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5.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5.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5.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5.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5.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5.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5.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5.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5.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5.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5.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5.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5.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5.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5.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5.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5.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5.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5.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5.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5.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5.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5.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5.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5.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5.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5.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5.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5.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5.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5.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5.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5.7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5.7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5.7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5.7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5.7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5.7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5.7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5.7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5.7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5.7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5.7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5.7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5.7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5.7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5.7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5.7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5.7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5.7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5.7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5.7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5.7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5.7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5.7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5.7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5.7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5.7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5.7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5.7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5.7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5.7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5.7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5.7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5.7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5.7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5.7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5.7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5.7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5.7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5.7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5.7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5.7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5.7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5.7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5.7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5.7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5.7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5.7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5.7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5.7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5.7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5.7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5.7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5.7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5.7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5.7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dataValidations>
    <dataValidation type="list" allowBlank="1" showErrorMessage="1" sqref="A865:B887">
      <formula1>CA</formula1>
    </dataValidation>
  </dataValidations>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9"/>
    <col customWidth="1" min="2" max="2" width="15.1"/>
    <col customWidth="1" min="3" max="3" width="15.5"/>
    <col customWidth="1" min="4" max="5" width="17.9"/>
    <col customWidth="1" min="6" max="6" width="5.4"/>
    <col customWidth="1" min="7" max="26" width="9.4"/>
  </cols>
  <sheetData>
    <row r="1" ht="12.75" customHeight="1">
      <c r="A1" s="214" t="s">
        <v>829</v>
      </c>
      <c r="B1" s="215" t="s">
        <v>830</v>
      </c>
      <c r="C1" s="214" t="s">
        <v>831</v>
      </c>
      <c r="D1" s="214" t="s">
        <v>832</v>
      </c>
      <c r="E1" s="214" t="s">
        <v>833</v>
      </c>
      <c r="F1" s="216" t="s">
        <v>834</v>
      </c>
      <c r="G1" s="217"/>
      <c r="H1" s="218" t="s">
        <v>835</v>
      </c>
      <c r="I1" s="217"/>
      <c r="J1" s="217"/>
      <c r="K1" s="217"/>
      <c r="L1" s="217"/>
      <c r="M1" s="217"/>
      <c r="N1" s="217"/>
      <c r="O1" s="217"/>
      <c r="P1" s="217"/>
      <c r="Q1" s="217"/>
      <c r="R1" s="217"/>
      <c r="S1" s="217"/>
      <c r="T1" s="217"/>
      <c r="U1" s="217"/>
      <c r="V1" s="217"/>
      <c r="W1" s="217"/>
      <c r="X1" s="217"/>
      <c r="Y1" s="217"/>
      <c r="Z1" s="217"/>
    </row>
    <row r="2" ht="12.75" customHeight="1">
      <c r="A2" s="218" t="s">
        <v>835</v>
      </c>
      <c r="B2" s="218" t="s">
        <v>835</v>
      </c>
      <c r="C2" s="219" t="s">
        <v>836</v>
      </c>
      <c r="D2" s="220" t="s">
        <v>837</v>
      </c>
      <c r="E2" s="220" t="s">
        <v>838</v>
      </c>
      <c r="F2" s="221"/>
      <c r="G2" s="222"/>
      <c r="H2" s="218" t="s">
        <v>839</v>
      </c>
      <c r="I2" s="222"/>
      <c r="J2" s="222"/>
      <c r="K2" s="222"/>
      <c r="L2" s="222"/>
      <c r="M2" s="222"/>
      <c r="N2" s="222"/>
      <c r="O2" s="222"/>
      <c r="P2" s="222"/>
      <c r="Q2" s="222"/>
      <c r="R2" s="222"/>
      <c r="S2" s="222"/>
      <c r="T2" s="222"/>
      <c r="U2" s="222"/>
      <c r="V2" s="222"/>
      <c r="W2" s="222"/>
      <c r="X2" s="222"/>
      <c r="Y2" s="222"/>
      <c r="Z2" s="222"/>
    </row>
    <row r="3" ht="12.75" customHeight="1">
      <c r="A3" s="125"/>
      <c r="B3" s="125"/>
      <c r="C3" s="223" t="s">
        <v>840</v>
      </c>
      <c r="D3" s="224" t="s">
        <v>841</v>
      </c>
      <c r="E3" s="224" t="s">
        <v>842</v>
      </c>
      <c r="F3" s="225"/>
      <c r="G3" s="222"/>
      <c r="H3" s="218" t="s">
        <v>843</v>
      </c>
      <c r="I3" s="222"/>
      <c r="J3" s="222"/>
      <c r="K3" s="222"/>
      <c r="L3" s="222"/>
      <c r="M3" s="222"/>
      <c r="N3" s="222"/>
      <c r="O3" s="222"/>
      <c r="P3" s="222"/>
      <c r="Q3" s="222"/>
      <c r="R3" s="222"/>
      <c r="S3" s="222"/>
      <c r="T3" s="222"/>
      <c r="U3" s="222"/>
      <c r="V3" s="222"/>
      <c r="W3" s="222"/>
      <c r="X3" s="222"/>
      <c r="Y3" s="222"/>
      <c r="Z3" s="222"/>
    </row>
    <row r="4" ht="12.75" customHeight="1">
      <c r="A4" s="125"/>
      <c r="B4" s="125"/>
      <c r="C4" s="223" t="s">
        <v>844</v>
      </c>
      <c r="D4" s="224" t="s">
        <v>845</v>
      </c>
      <c r="E4" s="224" t="s">
        <v>846</v>
      </c>
      <c r="F4" s="225"/>
      <c r="G4" s="222"/>
      <c r="H4" s="220" t="s">
        <v>847</v>
      </c>
      <c r="I4" s="222"/>
      <c r="J4" s="222"/>
      <c r="K4" s="222"/>
      <c r="L4" s="222"/>
      <c r="M4" s="222"/>
      <c r="N4" s="222"/>
      <c r="O4" s="222"/>
      <c r="P4" s="222"/>
      <c r="Q4" s="222"/>
      <c r="R4" s="222"/>
      <c r="S4" s="222"/>
      <c r="T4" s="222"/>
      <c r="U4" s="222"/>
      <c r="V4" s="222"/>
      <c r="W4" s="222"/>
      <c r="X4" s="222"/>
      <c r="Y4" s="222"/>
      <c r="Z4" s="222"/>
    </row>
    <row r="5" ht="12.75" customHeight="1">
      <c r="A5" s="125"/>
      <c r="B5" s="125"/>
      <c r="C5" s="223" t="s">
        <v>848</v>
      </c>
      <c r="D5" s="224" t="s">
        <v>849</v>
      </c>
      <c r="E5" s="224" t="s">
        <v>850</v>
      </c>
      <c r="F5" s="225"/>
      <c r="G5" s="222"/>
      <c r="H5" s="218" t="s">
        <v>851</v>
      </c>
      <c r="I5" s="222"/>
      <c r="J5" s="222"/>
      <c r="K5" s="222"/>
      <c r="L5" s="222"/>
      <c r="M5" s="222"/>
      <c r="N5" s="222"/>
      <c r="O5" s="222"/>
      <c r="P5" s="222"/>
      <c r="Q5" s="222"/>
      <c r="R5" s="222"/>
      <c r="S5" s="222"/>
      <c r="T5" s="222"/>
      <c r="U5" s="222"/>
      <c r="V5" s="222"/>
      <c r="W5" s="222"/>
      <c r="X5" s="222"/>
      <c r="Y5" s="222"/>
      <c r="Z5" s="222"/>
    </row>
    <row r="6" ht="12.75" customHeight="1">
      <c r="A6" s="125"/>
      <c r="B6" s="125"/>
      <c r="C6" s="223" t="s">
        <v>852</v>
      </c>
      <c r="D6" s="224" t="s">
        <v>853</v>
      </c>
      <c r="E6" s="224" t="s">
        <v>531</v>
      </c>
      <c r="F6" s="225"/>
      <c r="G6" s="222"/>
      <c r="H6" s="220" t="s">
        <v>854</v>
      </c>
      <c r="I6" s="222"/>
      <c r="J6" s="222"/>
      <c r="K6" s="222"/>
      <c r="L6" s="222"/>
      <c r="M6" s="222"/>
      <c r="N6" s="222"/>
      <c r="O6" s="222"/>
      <c r="P6" s="222"/>
      <c r="Q6" s="222"/>
      <c r="R6" s="222"/>
      <c r="S6" s="222"/>
      <c r="T6" s="222"/>
      <c r="U6" s="222"/>
      <c r="V6" s="222"/>
      <c r="W6" s="222"/>
      <c r="X6" s="222"/>
      <c r="Y6" s="222"/>
      <c r="Z6" s="222"/>
    </row>
    <row r="7" ht="12.75" customHeight="1">
      <c r="A7" s="125"/>
      <c r="B7" s="125"/>
      <c r="C7" s="223" t="s">
        <v>855</v>
      </c>
      <c r="D7" s="224" t="s">
        <v>856</v>
      </c>
      <c r="E7" s="224" t="s">
        <v>857</v>
      </c>
      <c r="F7" s="225"/>
      <c r="G7" s="222"/>
      <c r="H7" s="226" t="s">
        <v>858</v>
      </c>
      <c r="I7" s="222"/>
      <c r="J7" s="222"/>
      <c r="K7" s="222"/>
      <c r="L7" s="222"/>
      <c r="M7" s="222"/>
      <c r="N7" s="222"/>
      <c r="O7" s="222"/>
      <c r="P7" s="222"/>
      <c r="Q7" s="222"/>
      <c r="R7" s="222"/>
      <c r="S7" s="222"/>
      <c r="T7" s="222"/>
      <c r="U7" s="222"/>
      <c r="V7" s="222"/>
      <c r="W7" s="222"/>
      <c r="X7" s="222"/>
      <c r="Y7" s="222"/>
      <c r="Z7" s="222"/>
    </row>
    <row r="8" ht="12.75" customHeight="1">
      <c r="A8" s="125"/>
      <c r="B8" s="125"/>
      <c r="C8" s="223" t="s">
        <v>859</v>
      </c>
      <c r="D8" s="224" t="s">
        <v>860</v>
      </c>
      <c r="E8" s="224" t="s">
        <v>861</v>
      </c>
      <c r="F8" s="225"/>
      <c r="G8" s="222"/>
      <c r="H8" s="226" t="s">
        <v>862</v>
      </c>
      <c r="I8" s="222"/>
      <c r="J8" s="222"/>
      <c r="K8" s="222"/>
      <c r="L8" s="222"/>
      <c r="M8" s="222"/>
      <c r="N8" s="222"/>
      <c r="O8" s="222"/>
      <c r="P8" s="222"/>
      <c r="Q8" s="222"/>
      <c r="R8" s="222"/>
      <c r="S8" s="222"/>
      <c r="T8" s="222"/>
      <c r="U8" s="222"/>
      <c r="V8" s="222"/>
      <c r="W8" s="222"/>
      <c r="X8" s="222"/>
      <c r="Y8" s="222"/>
      <c r="Z8" s="222"/>
    </row>
    <row r="9" ht="12.75" customHeight="1">
      <c r="A9" s="125"/>
      <c r="B9" s="125"/>
      <c r="C9" s="223" t="s">
        <v>863</v>
      </c>
      <c r="D9" s="224" t="s">
        <v>864</v>
      </c>
      <c r="E9" s="224" t="s">
        <v>865</v>
      </c>
      <c r="F9" s="225"/>
      <c r="G9" s="222"/>
      <c r="H9" s="226" t="s">
        <v>42</v>
      </c>
      <c r="I9" s="222"/>
      <c r="J9" s="222"/>
      <c r="K9" s="222"/>
      <c r="L9" s="222"/>
      <c r="M9" s="222"/>
      <c r="N9" s="222"/>
      <c r="O9" s="222"/>
      <c r="P9" s="222"/>
      <c r="Q9" s="222"/>
      <c r="R9" s="222"/>
      <c r="S9" s="222"/>
      <c r="T9" s="222"/>
      <c r="U9" s="222"/>
      <c r="V9" s="222"/>
      <c r="W9" s="222"/>
      <c r="X9" s="222"/>
      <c r="Y9" s="222"/>
      <c r="Z9" s="222"/>
    </row>
    <row r="10" ht="12.75" customHeight="1">
      <c r="A10" s="125"/>
      <c r="B10" s="125"/>
      <c r="C10" s="223" t="s">
        <v>866</v>
      </c>
      <c r="D10" s="224" t="s">
        <v>867</v>
      </c>
      <c r="E10" s="224" t="s">
        <v>868</v>
      </c>
      <c r="F10" s="225"/>
      <c r="G10" s="222"/>
      <c r="H10" s="218" t="s">
        <v>869</v>
      </c>
      <c r="I10" s="222"/>
      <c r="J10" s="222"/>
      <c r="K10" s="222"/>
      <c r="L10" s="222"/>
      <c r="M10" s="222"/>
      <c r="N10" s="222"/>
      <c r="O10" s="222"/>
      <c r="P10" s="222"/>
      <c r="Q10" s="222"/>
      <c r="R10" s="222"/>
      <c r="S10" s="222"/>
      <c r="T10" s="222"/>
      <c r="U10" s="222"/>
      <c r="V10" s="222"/>
      <c r="W10" s="222"/>
      <c r="X10" s="222"/>
      <c r="Y10" s="222"/>
      <c r="Z10" s="222"/>
    </row>
    <row r="11" ht="12.75" customHeight="1">
      <c r="A11" s="125"/>
      <c r="B11" s="125"/>
      <c r="C11" s="223" t="s">
        <v>870</v>
      </c>
      <c r="D11" s="224" t="s">
        <v>871</v>
      </c>
      <c r="E11" s="224" t="s">
        <v>872</v>
      </c>
      <c r="F11" s="225"/>
      <c r="G11" s="222"/>
      <c r="H11" s="218" t="s">
        <v>873</v>
      </c>
      <c r="I11" s="222"/>
      <c r="J11" s="222"/>
      <c r="K11" s="222"/>
      <c r="L11" s="222"/>
      <c r="M11" s="222"/>
      <c r="N11" s="222"/>
      <c r="O11" s="222"/>
      <c r="P11" s="222"/>
      <c r="Q11" s="222"/>
      <c r="R11" s="222"/>
      <c r="S11" s="222"/>
      <c r="T11" s="222"/>
      <c r="U11" s="222"/>
      <c r="V11" s="222"/>
      <c r="W11" s="222"/>
      <c r="X11" s="222"/>
      <c r="Y11" s="222"/>
      <c r="Z11" s="222"/>
    </row>
    <row r="12" ht="12.75" customHeight="1">
      <c r="A12" s="57"/>
      <c r="B12" s="57"/>
      <c r="C12" s="223" t="s">
        <v>874</v>
      </c>
      <c r="D12" s="224" t="s">
        <v>875</v>
      </c>
      <c r="E12" s="224" t="s">
        <v>876</v>
      </c>
      <c r="F12" s="225"/>
      <c r="G12" s="222"/>
      <c r="H12" s="218" t="s">
        <v>877</v>
      </c>
      <c r="I12" s="222"/>
      <c r="J12" s="222"/>
      <c r="K12" s="222"/>
      <c r="L12" s="222"/>
      <c r="M12" s="222"/>
      <c r="N12" s="222"/>
      <c r="O12" s="222"/>
      <c r="P12" s="222"/>
      <c r="Q12" s="222"/>
      <c r="R12" s="222"/>
      <c r="S12" s="222"/>
      <c r="T12" s="222"/>
      <c r="U12" s="222"/>
      <c r="V12" s="222"/>
      <c r="W12" s="222"/>
      <c r="X12" s="222"/>
      <c r="Y12" s="222"/>
      <c r="Z12" s="222"/>
    </row>
    <row r="13" ht="12.75" customHeight="1">
      <c r="A13" s="227" t="s">
        <v>878</v>
      </c>
      <c r="B13" s="228"/>
      <c r="C13" s="229"/>
      <c r="D13" s="230"/>
      <c r="E13" s="230" t="s">
        <v>879</v>
      </c>
      <c r="F13" s="231">
        <v>11.0</v>
      </c>
      <c r="G13" s="232"/>
      <c r="H13" s="218" t="s">
        <v>880</v>
      </c>
      <c r="I13" s="232"/>
      <c r="J13" s="232"/>
      <c r="K13" s="232"/>
      <c r="L13" s="232"/>
      <c r="M13" s="232"/>
      <c r="N13" s="232"/>
      <c r="O13" s="232"/>
      <c r="P13" s="232"/>
      <c r="Q13" s="232"/>
      <c r="R13" s="232"/>
      <c r="S13" s="232"/>
      <c r="T13" s="232"/>
      <c r="U13" s="232"/>
      <c r="V13" s="232"/>
      <c r="W13" s="232"/>
      <c r="X13" s="232"/>
      <c r="Y13" s="232"/>
      <c r="Z13" s="232"/>
    </row>
    <row r="14" ht="12.75" customHeight="1">
      <c r="A14" s="218" t="s">
        <v>839</v>
      </c>
      <c r="B14" s="218" t="s">
        <v>881</v>
      </c>
      <c r="C14" s="219" t="s">
        <v>882</v>
      </c>
      <c r="D14" s="220" t="s">
        <v>883</v>
      </c>
      <c r="E14" s="220" t="s">
        <v>884</v>
      </c>
      <c r="F14" s="221"/>
      <c r="G14" s="222"/>
      <c r="H14" s="218" t="s">
        <v>885</v>
      </c>
      <c r="I14" s="222"/>
      <c r="J14" s="222"/>
      <c r="K14" s="222"/>
      <c r="L14" s="222"/>
      <c r="M14" s="222"/>
      <c r="N14" s="222"/>
      <c r="O14" s="222"/>
      <c r="P14" s="222"/>
      <c r="Q14" s="222"/>
      <c r="R14" s="222"/>
      <c r="S14" s="222"/>
      <c r="T14" s="222"/>
      <c r="U14" s="222"/>
      <c r="V14" s="222"/>
      <c r="W14" s="222"/>
      <c r="X14" s="222"/>
      <c r="Y14" s="222"/>
      <c r="Z14" s="222"/>
    </row>
    <row r="15" ht="12.75" customHeight="1">
      <c r="A15" s="125"/>
      <c r="B15" s="125"/>
      <c r="C15" s="223" t="s">
        <v>886</v>
      </c>
      <c r="D15" s="224" t="s">
        <v>887</v>
      </c>
      <c r="E15" s="224" t="s">
        <v>888</v>
      </c>
      <c r="F15" s="225"/>
      <c r="G15" s="222"/>
      <c r="H15" s="218" t="s">
        <v>889</v>
      </c>
      <c r="I15" s="222"/>
      <c r="J15" s="222"/>
      <c r="K15" s="222"/>
      <c r="L15" s="222"/>
      <c r="M15" s="222"/>
      <c r="N15" s="222"/>
      <c r="O15" s="222"/>
      <c r="P15" s="222"/>
      <c r="Q15" s="222"/>
      <c r="R15" s="222"/>
      <c r="S15" s="222"/>
      <c r="T15" s="222"/>
      <c r="U15" s="222"/>
      <c r="V15" s="222"/>
      <c r="W15" s="222"/>
      <c r="X15" s="222"/>
      <c r="Y15" s="222"/>
      <c r="Z15" s="222"/>
    </row>
    <row r="16" ht="12.75" customHeight="1">
      <c r="A16" s="125"/>
      <c r="B16" s="125"/>
      <c r="C16" s="223" t="s">
        <v>890</v>
      </c>
      <c r="D16" s="224" t="s">
        <v>891</v>
      </c>
      <c r="E16" s="224" t="s">
        <v>892</v>
      </c>
      <c r="F16" s="225"/>
      <c r="G16" s="222"/>
      <c r="H16" s="233" t="s">
        <v>893</v>
      </c>
      <c r="I16" s="222"/>
      <c r="J16" s="222"/>
      <c r="K16" s="222"/>
      <c r="L16" s="222"/>
      <c r="M16" s="222"/>
      <c r="N16" s="222"/>
      <c r="O16" s="222"/>
      <c r="P16" s="222"/>
      <c r="Q16" s="222"/>
      <c r="R16" s="222"/>
      <c r="S16" s="222"/>
      <c r="T16" s="222"/>
      <c r="U16" s="222"/>
      <c r="V16" s="222"/>
      <c r="W16" s="222"/>
      <c r="X16" s="222"/>
      <c r="Y16" s="222"/>
      <c r="Z16" s="222"/>
    </row>
    <row r="17" ht="12.75" customHeight="1">
      <c r="A17" s="125"/>
      <c r="B17" s="125"/>
      <c r="C17" s="223" t="s">
        <v>894</v>
      </c>
      <c r="D17" s="224" t="s">
        <v>895</v>
      </c>
      <c r="E17" s="224" t="s">
        <v>896</v>
      </c>
      <c r="F17" s="225"/>
      <c r="G17" s="222"/>
      <c r="H17" s="233" t="s">
        <v>897</v>
      </c>
      <c r="I17" s="222"/>
      <c r="J17" s="222"/>
      <c r="K17" s="222"/>
      <c r="L17" s="222"/>
      <c r="M17" s="222"/>
      <c r="N17" s="222"/>
      <c r="O17" s="222"/>
      <c r="P17" s="222"/>
      <c r="Q17" s="222"/>
      <c r="R17" s="222"/>
      <c r="S17" s="222"/>
      <c r="T17" s="222"/>
      <c r="U17" s="222"/>
      <c r="V17" s="222"/>
      <c r="W17" s="222"/>
      <c r="X17" s="222"/>
      <c r="Y17" s="222"/>
      <c r="Z17" s="222"/>
    </row>
    <row r="18" ht="12.75" customHeight="1">
      <c r="A18" s="125"/>
      <c r="B18" s="125"/>
      <c r="C18" s="223" t="s">
        <v>898</v>
      </c>
      <c r="D18" s="224" t="s">
        <v>899</v>
      </c>
      <c r="E18" s="224" t="s">
        <v>900</v>
      </c>
      <c r="F18" s="225"/>
      <c r="G18" s="222"/>
      <c r="H18" s="233" t="s">
        <v>901</v>
      </c>
      <c r="I18" s="222"/>
      <c r="J18" s="222"/>
      <c r="K18" s="222"/>
      <c r="L18" s="222"/>
      <c r="M18" s="222"/>
      <c r="N18" s="222"/>
      <c r="O18" s="222"/>
      <c r="P18" s="222"/>
      <c r="Q18" s="222"/>
      <c r="R18" s="222"/>
      <c r="S18" s="222"/>
      <c r="T18" s="222"/>
      <c r="U18" s="222"/>
      <c r="V18" s="222"/>
      <c r="W18" s="222"/>
      <c r="X18" s="222"/>
      <c r="Y18" s="222"/>
      <c r="Z18" s="222"/>
    </row>
    <row r="19" ht="12.75" customHeight="1">
      <c r="A19" s="125"/>
      <c r="B19" s="57"/>
      <c r="C19" s="223" t="s">
        <v>902</v>
      </c>
      <c r="D19" s="224" t="s">
        <v>903</v>
      </c>
      <c r="E19" s="224" t="s">
        <v>904</v>
      </c>
      <c r="F19" s="225"/>
      <c r="G19" s="222"/>
      <c r="H19" s="233" t="s">
        <v>905</v>
      </c>
      <c r="I19" s="222"/>
      <c r="J19" s="222"/>
      <c r="K19" s="222"/>
      <c r="L19" s="222"/>
      <c r="M19" s="222"/>
      <c r="N19" s="222"/>
      <c r="O19" s="222"/>
      <c r="P19" s="222"/>
      <c r="Q19" s="222"/>
      <c r="R19" s="222"/>
      <c r="S19" s="222"/>
      <c r="T19" s="222"/>
      <c r="U19" s="222"/>
      <c r="V19" s="222"/>
      <c r="W19" s="222"/>
      <c r="X19" s="222"/>
      <c r="Y19" s="222"/>
      <c r="Z19" s="222"/>
    </row>
    <row r="20" ht="12.75" customHeight="1">
      <c r="A20" s="125"/>
      <c r="B20" s="218" t="s">
        <v>906</v>
      </c>
      <c r="C20" s="219" t="s">
        <v>907</v>
      </c>
      <c r="D20" s="220" t="s">
        <v>908</v>
      </c>
      <c r="E20" s="220" t="s">
        <v>909</v>
      </c>
      <c r="F20" s="221"/>
      <c r="G20" s="222"/>
      <c r="H20" s="233" t="s">
        <v>910</v>
      </c>
      <c r="I20" s="222"/>
      <c r="J20" s="222"/>
      <c r="K20" s="222"/>
      <c r="L20" s="222"/>
      <c r="M20" s="222"/>
      <c r="N20" s="222"/>
      <c r="O20" s="222"/>
      <c r="P20" s="222"/>
      <c r="Q20" s="222"/>
      <c r="R20" s="222"/>
      <c r="S20" s="222"/>
      <c r="T20" s="222"/>
      <c r="U20" s="222"/>
      <c r="V20" s="222"/>
      <c r="W20" s="222"/>
      <c r="X20" s="222"/>
      <c r="Y20" s="222"/>
      <c r="Z20" s="222"/>
    </row>
    <row r="21" ht="12.75" customHeight="1">
      <c r="A21" s="125"/>
      <c r="B21" s="125"/>
      <c r="C21" s="223" t="s">
        <v>911</v>
      </c>
      <c r="D21" s="224" t="s">
        <v>912</v>
      </c>
      <c r="E21" s="224" t="s">
        <v>913</v>
      </c>
      <c r="F21" s="225"/>
      <c r="G21" s="222"/>
      <c r="H21" s="233" t="s">
        <v>914</v>
      </c>
      <c r="I21" s="222"/>
      <c r="J21" s="222"/>
      <c r="K21" s="222"/>
      <c r="L21" s="222"/>
      <c r="M21" s="222"/>
      <c r="N21" s="222"/>
      <c r="O21" s="222"/>
      <c r="P21" s="222"/>
      <c r="Q21" s="222"/>
      <c r="R21" s="222"/>
      <c r="S21" s="222"/>
      <c r="T21" s="222"/>
      <c r="U21" s="222"/>
      <c r="V21" s="222"/>
      <c r="W21" s="222"/>
      <c r="X21" s="222"/>
      <c r="Y21" s="222"/>
      <c r="Z21" s="222"/>
    </row>
    <row r="22" ht="12.75" customHeight="1">
      <c r="A22" s="125"/>
      <c r="B22" s="125"/>
      <c r="C22" s="223" t="s">
        <v>915</v>
      </c>
      <c r="D22" s="224" t="s">
        <v>916</v>
      </c>
      <c r="E22" s="224" t="s">
        <v>917</v>
      </c>
      <c r="F22" s="225"/>
      <c r="G22" s="222"/>
      <c r="H22" s="233" t="s">
        <v>918</v>
      </c>
      <c r="I22" s="222"/>
      <c r="J22" s="222"/>
      <c r="K22" s="222"/>
      <c r="L22" s="222"/>
      <c r="M22" s="222"/>
      <c r="N22" s="222"/>
      <c r="O22" s="222"/>
      <c r="P22" s="222"/>
      <c r="Q22" s="222"/>
      <c r="R22" s="222"/>
      <c r="S22" s="222"/>
      <c r="T22" s="222"/>
      <c r="U22" s="222"/>
      <c r="V22" s="222"/>
      <c r="W22" s="222"/>
      <c r="X22" s="222"/>
      <c r="Y22" s="222"/>
      <c r="Z22" s="222"/>
    </row>
    <row r="23" ht="12.75" customHeight="1">
      <c r="A23" s="125"/>
      <c r="B23" s="125"/>
      <c r="C23" s="223" t="s">
        <v>919</v>
      </c>
      <c r="D23" s="224" t="s">
        <v>920</v>
      </c>
      <c r="E23" s="224" t="s">
        <v>921</v>
      </c>
      <c r="F23" s="225"/>
      <c r="G23" s="222"/>
      <c r="H23" s="233" t="s">
        <v>922</v>
      </c>
      <c r="I23" s="222"/>
      <c r="J23" s="222"/>
      <c r="K23" s="222"/>
      <c r="L23" s="222"/>
      <c r="M23" s="222"/>
      <c r="N23" s="222"/>
      <c r="O23" s="222"/>
      <c r="P23" s="222"/>
      <c r="Q23" s="222"/>
      <c r="R23" s="222"/>
      <c r="S23" s="222"/>
      <c r="T23" s="222"/>
      <c r="U23" s="222"/>
      <c r="V23" s="222"/>
      <c r="W23" s="222"/>
      <c r="X23" s="222"/>
      <c r="Y23" s="222"/>
      <c r="Z23" s="222"/>
    </row>
    <row r="24" ht="12.75" customHeight="1">
      <c r="A24" s="125"/>
      <c r="B24" s="125"/>
      <c r="C24" s="223" t="s">
        <v>923</v>
      </c>
      <c r="D24" s="224" t="s">
        <v>924</v>
      </c>
      <c r="E24" s="224" t="s">
        <v>925</v>
      </c>
      <c r="F24" s="225"/>
      <c r="G24" s="222"/>
      <c r="H24" s="233" t="s">
        <v>926</v>
      </c>
      <c r="I24" s="222"/>
      <c r="J24" s="222"/>
      <c r="K24" s="222"/>
      <c r="L24" s="222"/>
      <c r="M24" s="222"/>
      <c r="N24" s="222"/>
      <c r="O24" s="222"/>
      <c r="P24" s="222"/>
      <c r="Q24" s="222"/>
      <c r="R24" s="222"/>
      <c r="S24" s="222"/>
      <c r="T24" s="222"/>
      <c r="U24" s="222"/>
      <c r="V24" s="222"/>
      <c r="W24" s="222"/>
      <c r="X24" s="222"/>
      <c r="Y24" s="222"/>
      <c r="Z24" s="222"/>
    </row>
    <row r="25" ht="12.75" customHeight="1">
      <c r="A25" s="125"/>
      <c r="B25" s="57"/>
      <c r="C25" s="223" t="s">
        <v>927</v>
      </c>
      <c r="D25" s="224" t="s">
        <v>928</v>
      </c>
      <c r="E25" s="224" t="s">
        <v>929</v>
      </c>
      <c r="F25" s="225"/>
      <c r="G25" s="222"/>
      <c r="H25" s="233" t="s">
        <v>930</v>
      </c>
      <c r="I25" s="222"/>
      <c r="J25" s="222"/>
      <c r="K25" s="222"/>
      <c r="L25" s="222"/>
      <c r="M25" s="222"/>
      <c r="N25" s="222"/>
      <c r="O25" s="222"/>
      <c r="P25" s="222"/>
      <c r="Q25" s="222"/>
      <c r="R25" s="222"/>
      <c r="S25" s="222"/>
      <c r="T25" s="222"/>
      <c r="U25" s="222"/>
      <c r="V25" s="222"/>
      <c r="W25" s="222"/>
      <c r="X25" s="222"/>
      <c r="Y25" s="222"/>
      <c r="Z25" s="222"/>
    </row>
    <row r="26" ht="12.75" customHeight="1">
      <c r="A26" s="125"/>
      <c r="B26" s="218" t="s">
        <v>931</v>
      </c>
      <c r="C26" s="219" t="s">
        <v>932</v>
      </c>
      <c r="D26" s="220" t="s">
        <v>933</v>
      </c>
      <c r="E26" s="220" t="s">
        <v>934</v>
      </c>
      <c r="F26" s="221"/>
      <c r="G26" s="222"/>
      <c r="H26" s="233" t="s">
        <v>935</v>
      </c>
      <c r="I26" s="222"/>
      <c r="J26" s="222"/>
      <c r="K26" s="222"/>
      <c r="L26" s="222"/>
      <c r="M26" s="222"/>
      <c r="N26" s="222"/>
      <c r="O26" s="222"/>
      <c r="P26" s="222"/>
      <c r="Q26" s="222"/>
      <c r="R26" s="222"/>
      <c r="S26" s="222"/>
      <c r="T26" s="222"/>
      <c r="U26" s="222"/>
      <c r="V26" s="222"/>
      <c r="W26" s="222"/>
      <c r="X26" s="222"/>
      <c r="Y26" s="222"/>
      <c r="Z26" s="222"/>
    </row>
    <row r="27" ht="12.75" customHeight="1">
      <c r="A27" s="125"/>
      <c r="B27" s="125"/>
      <c r="C27" s="223" t="s">
        <v>936</v>
      </c>
      <c r="D27" s="224" t="s">
        <v>937</v>
      </c>
      <c r="E27" s="224" t="s">
        <v>938</v>
      </c>
      <c r="F27" s="225"/>
      <c r="G27" s="222"/>
      <c r="H27" s="233" t="s">
        <v>939</v>
      </c>
      <c r="I27" s="222"/>
      <c r="J27" s="222"/>
      <c r="K27" s="222"/>
      <c r="L27" s="222"/>
      <c r="M27" s="222"/>
      <c r="N27" s="222"/>
      <c r="O27" s="222"/>
      <c r="P27" s="222"/>
      <c r="Q27" s="222"/>
      <c r="R27" s="222"/>
      <c r="S27" s="222"/>
      <c r="T27" s="222"/>
      <c r="U27" s="222"/>
      <c r="V27" s="222"/>
      <c r="W27" s="222"/>
      <c r="X27" s="222"/>
      <c r="Y27" s="222"/>
      <c r="Z27" s="222"/>
    </row>
    <row r="28" ht="12.75" customHeight="1">
      <c r="A28" s="125"/>
      <c r="B28" s="125"/>
      <c r="C28" s="223" t="s">
        <v>940</v>
      </c>
      <c r="D28" s="224" t="s">
        <v>941</v>
      </c>
      <c r="E28" s="224" t="s">
        <v>942</v>
      </c>
      <c r="F28" s="225"/>
      <c r="G28" s="222"/>
      <c r="H28" s="233" t="s">
        <v>943</v>
      </c>
      <c r="I28" s="222"/>
      <c r="J28" s="222"/>
      <c r="K28" s="222"/>
      <c r="L28" s="222"/>
      <c r="M28" s="222"/>
      <c r="N28" s="222"/>
      <c r="O28" s="222"/>
      <c r="P28" s="222"/>
      <c r="Q28" s="222"/>
      <c r="R28" s="222"/>
      <c r="S28" s="222"/>
      <c r="T28" s="222"/>
      <c r="U28" s="222"/>
      <c r="V28" s="222"/>
      <c r="W28" s="222"/>
      <c r="X28" s="222"/>
      <c r="Y28" s="222"/>
      <c r="Z28" s="222"/>
    </row>
    <row r="29" ht="12.75" customHeight="1">
      <c r="A29" s="125"/>
      <c r="B29" s="125"/>
      <c r="C29" s="223" t="s">
        <v>944</v>
      </c>
      <c r="D29" s="224" t="s">
        <v>945</v>
      </c>
      <c r="E29" s="224" t="s">
        <v>946</v>
      </c>
      <c r="F29" s="225"/>
      <c r="G29" s="222"/>
      <c r="H29" s="233" t="s">
        <v>947</v>
      </c>
      <c r="I29" s="222"/>
      <c r="J29" s="222"/>
      <c r="K29" s="222"/>
      <c r="L29" s="222"/>
      <c r="M29" s="222"/>
      <c r="N29" s="222"/>
      <c r="O29" s="222"/>
      <c r="P29" s="222"/>
      <c r="Q29" s="222"/>
      <c r="R29" s="222"/>
      <c r="S29" s="222"/>
      <c r="T29" s="222"/>
      <c r="U29" s="222"/>
      <c r="V29" s="222"/>
      <c r="W29" s="222"/>
      <c r="X29" s="222"/>
      <c r="Y29" s="222"/>
      <c r="Z29" s="222"/>
    </row>
    <row r="30" ht="12.75" customHeight="1">
      <c r="A30" s="125"/>
      <c r="B30" s="125"/>
      <c r="C30" s="223" t="s">
        <v>948</v>
      </c>
      <c r="D30" s="224" t="s">
        <v>949</v>
      </c>
      <c r="E30" s="224" t="s">
        <v>950</v>
      </c>
      <c r="F30" s="225"/>
      <c r="G30" s="222"/>
      <c r="H30" s="233" t="s">
        <v>951</v>
      </c>
      <c r="I30" s="222"/>
      <c r="J30" s="222"/>
      <c r="K30" s="222"/>
      <c r="L30" s="222"/>
      <c r="M30" s="222"/>
      <c r="N30" s="222"/>
      <c r="O30" s="222"/>
      <c r="P30" s="222"/>
      <c r="Q30" s="222"/>
      <c r="R30" s="222"/>
      <c r="S30" s="222"/>
      <c r="T30" s="222"/>
      <c r="U30" s="222"/>
      <c r="V30" s="222"/>
      <c r="W30" s="222"/>
      <c r="X30" s="222"/>
      <c r="Y30" s="222"/>
      <c r="Z30" s="222"/>
    </row>
    <row r="31" ht="12.75" customHeight="1">
      <c r="A31" s="125"/>
      <c r="B31" s="125"/>
      <c r="C31" s="223" t="s">
        <v>952</v>
      </c>
      <c r="D31" s="224" t="s">
        <v>953</v>
      </c>
      <c r="E31" s="224" t="s">
        <v>954</v>
      </c>
      <c r="F31" s="225"/>
      <c r="G31" s="222"/>
      <c r="H31" s="233" t="s">
        <v>955</v>
      </c>
      <c r="I31" s="222"/>
      <c r="J31" s="222"/>
      <c r="K31" s="222"/>
      <c r="L31" s="222"/>
      <c r="M31" s="222"/>
      <c r="N31" s="222"/>
      <c r="O31" s="222"/>
      <c r="P31" s="222"/>
      <c r="Q31" s="222"/>
      <c r="R31" s="222"/>
      <c r="S31" s="222"/>
      <c r="T31" s="222"/>
      <c r="U31" s="222"/>
      <c r="V31" s="222"/>
      <c r="W31" s="222"/>
      <c r="X31" s="222"/>
      <c r="Y31" s="222"/>
      <c r="Z31" s="222"/>
    </row>
    <row r="32" ht="12.75" customHeight="1">
      <c r="A32" s="125"/>
      <c r="B32" s="125"/>
      <c r="C32" s="223" t="s">
        <v>956</v>
      </c>
      <c r="D32" s="224" t="s">
        <v>957</v>
      </c>
      <c r="E32" s="224" t="s">
        <v>958</v>
      </c>
      <c r="F32" s="225"/>
      <c r="G32" s="222"/>
      <c r="H32" s="233" t="s">
        <v>959</v>
      </c>
      <c r="I32" s="222"/>
      <c r="J32" s="222"/>
      <c r="K32" s="222"/>
      <c r="L32" s="222"/>
      <c r="M32" s="222"/>
      <c r="N32" s="222"/>
      <c r="O32" s="222"/>
      <c r="P32" s="222"/>
      <c r="Q32" s="222"/>
      <c r="R32" s="222"/>
      <c r="S32" s="222"/>
      <c r="T32" s="222"/>
      <c r="U32" s="222"/>
      <c r="V32" s="222"/>
      <c r="W32" s="222"/>
      <c r="X32" s="222"/>
      <c r="Y32" s="222"/>
      <c r="Z32" s="222"/>
    </row>
    <row r="33" ht="12.75" customHeight="1">
      <c r="A33" s="125"/>
      <c r="B33" s="125"/>
      <c r="C33" s="223" t="s">
        <v>960</v>
      </c>
      <c r="D33" s="224" t="s">
        <v>961</v>
      </c>
      <c r="E33" s="224" t="s">
        <v>962</v>
      </c>
      <c r="F33" s="225"/>
      <c r="G33" s="222"/>
      <c r="H33" s="222"/>
      <c r="I33" s="222"/>
      <c r="J33" s="222"/>
      <c r="K33" s="222"/>
      <c r="L33" s="222"/>
      <c r="M33" s="222"/>
      <c r="N33" s="222"/>
      <c r="O33" s="222"/>
      <c r="P33" s="222"/>
      <c r="Q33" s="222"/>
      <c r="R33" s="222"/>
      <c r="S33" s="222"/>
      <c r="T33" s="222"/>
      <c r="U33" s="222"/>
      <c r="V33" s="222"/>
      <c r="W33" s="222"/>
      <c r="X33" s="222"/>
      <c r="Y33" s="222"/>
      <c r="Z33" s="222"/>
    </row>
    <row r="34" ht="12.75" customHeight="1">
      <c r="A34" s="125"/>
      <c r="B34" s="125"/>
      <c r="C34" s="223" t="s">
        <v>963</v>
      </c>
      <c r="D34" s="224" t="s">
        <v>964</v>
      </c>
      <c r="E34" s="224" t="s">
        <v>965</v>
      </c>
      <c r="F34" s="225"/>
      <c r="G34" s="222"/>
      <c r="H34" s="222"/>
      <c r="I34" s="222"/>
      <c r="J34" s="222"/>
      <c r="K34" s="222"/>
      <c r="L34" s="222"/>
      <c r="M34" s="222"/>
      <c r="N34" s="222"/>
      <c r="O34" s="222"/>
      <c r="P34" s="222"/>
      <c r="Q34" s="222"/>
      <c r="R34" s="222"/>
      <c r="S34" s="222"/>
      <c r="T34" s="222"/>
      <c r="U34" s="222"/>
      <c r="V34" s="222"/>
      <c r="W34" s="222"/>
      <c r="X34" s="222"/>
      <c r="Y34" s="222"/>
      <c r="Z34" s="222"/>
    </row>
    <row r="35" ht="12.75" customHeight="1">
      <c r="A35" s="125"/>
      <c r="B35" s="57"/>
      <c r="C35" s="223" t="s">
        <v>966</v>
      </c>
      <c r="D35" s="224" t="s">
        <v>967</v>
      </c>
      <c r="E35" s="224" t="s">
        <v>968</v>
      </c>
      <c r="F35" s="225"/>
      <c r="G35" s="222"/>
      <c r="H35" s="222"/>
      <c r="I35" s="222"/>
      <c r="J35" s="222"/>
      <c r="K35" s="222"/>
      <c r="L35" s="222"/>
      <c r="M35" s="222"/>
      <c r="N35" s="222"/>
      <c r="O35" s="222"/>
      <c r="P35" s="222"/>
      <c r="Q35" s="222"/>
      <c r="R35" s="222"/>
      <c r="S35" s="222"/>
      <c r="T35" s="222"/>
      <c r="U35" s="222"/>
      <c r="V35" s="222"/>
      <c r="W35" s="222"/>
      <c r="X35" s="222"/>
      <c r="Y35" s="222"/>
      <c r="Z35" s="222"/>
    </row>
    <row r="36" ht="12.75" customHeight="1">
      <c r="A36" s="125"/>
      <c r="B36" s="218" t="s">
        <v>969</v>
      </c>
      <c r="C36" s="219" t="s">
        <v>970</v>
      </c>
      <c r="D36" s="220" t="s">
        <v>971</v>
      </c>
      <c r="E36" s="220" t="s">
        <v>972</v>
      </c>
      <c r="F36" s="221"/>
      <c r="G36" s="222"/>
      <c r="H36" s="222"/>
      <c r="I36" s="222"/>
      <c r="J36" s="222"/>
      <c r="K36" s="222"/>
      <c r="L36" s="222"/>
      <c r="M36" s="222"/>
      <c r="N36" s="222"/>
      <c r="O36" s="222"/>
      <c r="P36" s="222"/>
      <c r="Q36" s="222"/>
      <c r="R36" s="222"/>
      <c r="S36" s="222"/>
      <c r="T36" s="222"/>
      <c r="U36" s="222"/>
      <c r="V36" s="222"/>
      <c r="W36" s="222"/>
      <c r="X36" s="222"/>
      <c r="Y36" s="222"/>
      <c r="Z36" s="222"/>
    </row>
    <row r="37" ht="12.75" customHeight="1">
      <c r="A37" s="125"/>
      <c r="B37" s="125"/>
      <c r="C37" s="223" t="s">
        <v>973</v>
      </c>
      <c r="D37" s="224" t="s">
        <v>974</v>
      </c>
      <c r="E37" s="224" t="s">
        <v>975</v>
      </c>
      <c r="F37" s="225"/>
      <c r="G37" s="222"/>
      <c r="H37" s="222"/>
      <c r="I37" s="222"/>
      <c r="J37" s="222"/>
      <c r="K37" s="222"/>
      <c r="L37" s="222"/>
      <c r="M37" s="222"/>
      <c r="N37" s="222"/>
      <c r="O37" s="222"/>
      <c r="P37" s="222"/>
      <c r="Q37" s="222"/>
      <c r="R37" s="222"/>
      <c r="S37" s="222"/>
      <c r="T37" s="222"/>
      <c r="U37" s="222"/>
      <c r="V37" s="222"/>
      <c r="W37" s="222"/>
      <c r="X37" s="222"/>
      <c r="Y37" s="222"/>
      <c r="Z37" s="222"/>
    </row>
    <row r="38" ht="12.75" customHeight="1">
      <c r="A38" s="125"/>
      <c r="B38" s="125"/>
      <c r="C38" s="223" t="s">
        <v>976</v>
      </c>
      <c r="D38" s="224" t="s">
        <v>977</v>
      </c>
      <c r="E38" s="224" t="s">
        <v>978</v>
      </c>
      <c r="F38" s="225"/>
      <c r="G38" s="222"/>
      <c r="H38" s="222"/>
      <c r="I38" s="222"/>
      <c r="J38" s="222"/>
      <c r="K38" s="222"/>
      <c r="L38" s="222"/>
      <c r="M38" s="222"/>
      <c r="N38" s="222"/>
      <c r="O38" s="222"/>
      <c r="P38" s="222"/>
      <c r="Q38" s="222"/>
      <c r="R38" s="222"/>
      <c r="S38" s="222"/>
      <c r="T38" s="222"/>
      <c r="U38" s="222"/>
      <c r="V38" s="222"/>
      <c r="W38" s="222"/>
      <c r="X38" s="222"/>
      <c r="Y38" s="222"/>
      <c r="Z38" s="222"/>
    </row>
    <row r="39" ht="12.75" customHeight="1">
      <c r="A39" s="125"/>
      <c r="B39" s="125"/>
      <c r="C39" s="223" t="s">
        <v>979</v>
      </c>
      <c r="D39" s="224" t="s">
        <v>980</v>
      </c>
      <c r="E39" s="224" t="s">
        <v>981</v>
      </c>
      <c r="F39" s="225"/>
      <c r="G39" s="222"/>
      <c r="H39" s="222"/>
      <c r="I39" s="222"/>
      <c r="J39" s="222"/>
      <c r="K39" s="222"/>
      <c r="L39" s="222"/>
      <c r="M39" s="222"/>
      <c r="N39" s="222"/>
      <c r="O39" s="222"/>
      <c r="P39" s="222"/>
      <c r="Q39" s="222"/>
      <c r="R39" s="222"/>
      <c r="S39" s="222"/>
      <c r="T39" s="222"/>
      <c r="U39" s="222"/>
      <c r="V39" s="222"/>
      <c r="W39" s="222"/>
      <c r="X39" s="222"/>
      <c r="Y39" s="222"/>
      <c r="Z39" s="222"/>
    </row>
    <row r="40" ht="12.75" customHeight="1">
      <c r="A40" s="125"/>
      <c r="B40" s="125"/>
      <c r="C40" s="223" t="s">
        <v>982</v>
      </c>
      <c r="D40" s="224" t="s">
        <v>983</v>
      </c>
      <c r="E40" s="224" t="s">
        <v>984</v>
      </c>
      <c r="F40" s="225"/>
      <c r="G40" s="222"/>
      <c r="H40" s="222"/>
      <c r="I40" s="222"/>
      <c r="J40" s="222"/>
      <c r="K40" s="222"/>
      <c r="L40" s="222"/>
      <c r="M40" s="222"/>
      <c r="N40" s="222"/>
      <c r="O40" s="222"/>
      <c r="P40" s="222"/>
      <c r="Q40" s="222"/>
      <c r="R40" s="222"/>
      <c r="S40" s="222"/>
      <c r="T40" s="222"/>
      <c r="U40" s="222"/>
      <c r="V40" s="222"/>
      <c r="W40" s="222"/>
      <c r="X40" s="222"/>
      <c r="Y40" s="222"/>
      <c r="Z40" s="222"/>
    </row>
    <row r="41" ht="12.75" customHeight="1">
      <c r="A41" s="125"/>
      <c r="B41" s="125"/>
      <c r="C41" s="223" t="s">
        <v>985</v>
      </c>
      <c r="D41" s="224" t="s">
        <v>986</v>
      </c>
      <c r="E41" s="224" t="s">
        <v>987</v>
      </c>
      <c r="F41" s="225"/>
      <c r="G41" s="222"/>
      <c r="H41" s="222"/>
      <c r="I41" s="222"/>
      <c r="J41" s="222"/>
      <c r="K41" s="222"/>
      <c r="L41" s="222"/>
      <c r="M41" s="222"/>
      <c r="N41" s="222"/>
      <c r="O41" s="222"/>
      <c r="P41" s="222"/>
      <c r="Q41" s="222"/>
      <c r="R41" s="222"/>
      <c r="S41" s="222"/>
      <c r="T41" s="222"/>
      <c r="U41" s="222"/>
      <c r="V41" s="222"/>
      <c r="W41" s="222"/>
      <c r="X41" s="222"/>
      <c r="Y41" s="222"/>
      <c r="Z41" s="222"/>
    </row>
    <row r="42" ht="12.75" customHeight="1">
      <c r="A42" s="125"/>
      <c r="B42" s="125"/>
      <c r="C42" s="223" t="s">
        <v>988</v>
      </c>
      <c r="D42" s="224" t="s">
        <v>989</v>
      </c>
      <c r="E42" s="224" t="s">
        <v>990</v>
      </c>
      <c r="F42" s="225"/>
      <c r="G42" s="222"/>
      <c r="H42" s="222"/>
      <c r="I42" s="222"/>
      <c r="J42" s="222"/>
      <c r="K42" s="222"/>
      <c r="L42" s="222"/>
      <c r="M42" s="222"/>
      <c r="N42" s="222"/>
      <c r="O42" s="222"/>
      <c r="P42" s="222"/>
      <c r="Q42" s="222"/>
      <c r="R42" s="222"/>
      <c r="S42" s="222"/>
      <c r="T42" s="222"/>
      <c r="U42" s="222"/>
      <c r="V42" s="222"/>
      <c r="W42" s="222"/>
      <c r="X42" s="222"/>
      <c r="Y42" s="222"/>
      <c r="Z42" s="222"/>
    </row>
    <row r="43" ht="12.75" customHeight="1">
      <c r="A43" s="125"/>
      <c r="B43" s="125"/>
      <c r="C43" s="223" t="s">
        <v>991</v>
      </c>
      <c r="D43" s="224" t="s">
        <v>992</v>
      </c>
      <c r="E43" s="224" t="s">
        <v>993</v>
      </c>
      <c r="F43" s="225"/>
      <c r="G43" s="222"/>
      <c r="H43" s="222"/>
      <c r="I43" s="222"/>
      <c r="J43" s="222"/>
      <c r="K43" s="222"/>
      <c r="L43" s="222"/>
      <c r="M43" s="222"/>
      <c r="N43" s="222"/>
      <c r="O43" s="222"/>
      <c r="P43" s="222"/>
      <c r="Q43" s="222"/>
      <c r="R43" s="222"/>
      <c r="S43" s="222"/>
      <c r="T43" s="222"/>
      <c r="U43" s="222"/>
      <c r="V43" s="222"/>
      <c r="W43" s="222"/>
      <c r="X43" s="222"/>
      <c r="Y43" s="222"/>
      <c r="Z43" s="222"/>
    </row>
    <row r="44" ht="12.75" customHeight="1">
      <c r="A44" s="125"/>
      <c r="B44" s="125"/>
      <c r="C44" s="223" t="s">
        <v>994</v>
      </c>
      <c r="D44" s="224" t="s">
        <v>995</v>
      </c>
      <c r="E44" s="224" t="s">
        <v>996</v>
      </c>
      <c r="F44" s="225"/>
      <c r="G44" s="222"/>
      <c r="H44" s="222"/>
      <c r="I44" s="222"/>
      <c r="J44" s="222"/>
      <c r="K44" s="222"/>
      <c r="L44" s="222"/>
      <c r="M44" s="222"/>
      <c r="N44" s="222"/>
      <c r="O44" s="222"/>
      <c r="P44" s="222"/>
      <c r="Q44" s="222"/>
      <c r="R44" s="222"/>
      <c r="S44" s="222"/>
      <c r="T44" s="222"/>
      <c r="U44" s="222"/>
      <c r="V44" s="222"/>
      <c r="W44" s="222"/>
      <c r="X44" s="222"/>
      <c r="Y44" s="222"/>
      <c r="Z44" s="222"/>
    </row>
    <row r="45" ht="12.75" customHeight="1">
      <c r="A45" s="125"/>
      <c r="B45" s="125"/>
      <c r="C45" s="223" t="s">
        <v>997</v>
      </c>
      <c r="D45" s="224" t="s">
        <v>998</v>
      </c>
      <c r="E45" s="224" t="s">
        <v>999</v>
      </c>
      <c r="F45" s="225"/>
      <c r="G45" s="222"/>
      <c r="H45" s="222"/>
      <c r="I45" s="222"/>
      <c r="J45" s="222"/>
      <c r="K45" s="222"/>
      <c r="L45" s="222"/>
      <c r="M45" s="222"/>
      <c r="N45" s="222"/>
      <c r="O45" s="222"/>
      <c r="P45" s="222"/>
      <c r="Q45" s="222"/>
      <c r="R45" s="222"/>
      <c r="S45" s="222"/>
      <c r="T45" s="222"/>
      <c r="U45" s="222"/>
      <c r="V45" s="222"/>
      <c r="W45" s="222"/>
      <c r="X45" s="222"/>
      <c r="Y45" s="222"/>
      <c r="Z45" s="222"/>
    </row>
    <row r="46" ht="12.75" customHeight="1">
      <c r="A46" s="125"/>
      <c r="B46" s="125"/>
      <c r="C46" s="223" t="s">
        <v>1000</v>
      </c>
      <c r="D46" s="224" t="s">
        <v>1001</v>
      </c>
      <c r="E46" s="224" t="s">
        <v>1002</v>
      </c>
      <c r="F46" s="225"/>
      <c r="G46" s="222"/>
      <c r="H46" s="222"/>
      <c r="I46" s="222"/>
      <c r="J46" s="222"/>
      <c r="K46" s="222"/>
      <c r="L46" s="222"/>
      <c r="M46" s="222"/>
      <c r="N46" s="222"/>
      <c r="O46" s="222"/>
      <c r="P46" s="222"/>
      <c r="Q46" s="222"/>
      <c r="R46" s="222"/>
      <c r="S46" s="222"/>
      <c r="T46" s="222"/>
      <c r="U46" s="222"/>
      <c r="V46" s="222"/>
      <c r="W46" s="222"/>
      <c r="X46" s="222"/>
      <c r="Y46" s="222"/>
      <c r="Z46" s="222"/>
    </row>
    <row r="47" ht="12.75" customHeight="1">
      <c r="A47" s="125"/>
      <c r="B47" s="125"/>
      <c r="C47" s="223" t="s">
        <v>1003</v>
      </c>
      <c r="D47" s="224" t="s">
        <v>1004</v>
      </c>
      <c r="E47" s="224" t="s">
        <v>1005</v>
      </c>
      <c r="F47" s="225"/>
      <c r="G47" s="222"/>
      <c r="H47" s="222"/>
      <c r="I47" s="222"/>
      <c r="J47" s="222"/>
      <c r="K47" s="222"/>
      <c r="L47" s="222"/>
      <c r="M47" s="222"/>
      <c r="N47" s="222"/>
      <c r="O47" s="222"/>
      <c r="P47" s="222"/>
      <c r="Q47" s="222"/>
      <c r="R47" s="222"/>
      <c r="S47" s="222"/>
      <c r="T47" s="222"/>
      <c r="U47" s="222"/>
      <c r="V47" s="222"/>
      <c r="W47" s="222"/>
      <c r="X47" s="222"/>
      <c r="Y47" s="222"/>
      <c r="Z47" s="222"/>
    </row>
    <row r="48" ht="12.75" customHeight="1">
      <c r="A48" s="125"/>
      <c r="B48" s="125"/>
      <c r="C48" s="223" t="s">
        <v>1006</v>
      </c>
      <c r="D48" s="224" t="s">
        <v>1007</v>
      </c>
      <c r="E48" s="224" t="s">
        <v>1008</v>
      </c>
      <c r="F48" s="225"/>
      <c r="G48" s="222"/>
      <c r="H48" s="222"/>
      <c r="I48" s="222"/>
      <c r="J48" s="222"/>
      <c r="K48" s="222"/>
      <c r="L48" s="222"/>
      <c r="M48" s="222"/>
      <c r="N48" s="222"/>
      <c r="O48" s="222"/>
      <c r="P48" s="222"/>
      <c r="Q48" s="222"/>
      <c r="R48" s="222"/>
      <c r="S48" s="222"/>
      <c r="T48" s="222"/>
      <c r="U48" s="222"/>
      <c r="V48" s="222"/>
      <c r="W48" s="222"/>
      <c r="X48" s="222"/>
      <c r="Y48" s="222"/>
      <c r="Z48" s="222"/>
    </row>
    <row r="49" ht="12.75" customHeight="1">
      <c r="A49" s="125"/>
      <c r="B49" s="125"/>
      <c r="C49" s="223" t="s">
        <v>1009</v>
      </c>
      <c r="D49" s="224" t="s">
        <v>1010</v>
      </c>
      <c r="E49" s="224" t="s">
        <v>1011</v>
      </c>
      <c r="F49" s="225"/>
      <c r="G49" s="222"/>
      <c r="H49" s="222"/>
      <c r="I49" s="222"/>
      <c r="J49" s="222"/>
      <c r="K49" s="222"/>
      <c r="L49" s="222"/>
      <c r="M49" s="222"/>
      <c r="N49" s="222"/>
      <c r="O49" s="222"/>
      <c r="P49" s="222"/>
      <c r="Q49" s="222"/>
      <c r="R49" s="222"/>
      <c r="S49" s="222"/>
      <c r="T49" s="222"/>
      <c r="U49" s="222"/>
      <c r="V49" s="222"/>
      <c r="W49" s="222"/>
      <c r="X49" s="222"/>
      <c r="Y49" s="222"/>
      <c r="Z49" s="222"/>
    </row>
    <row r="50" ht="12.75" customHeight="1">
      <c r="A50" s="125"/>
      <c r="B50" s="125"/>
      <c r="C50" s="223" t="s">
        <v>1012</v>
      </c>
      <c r="D50" s="224" t="s">
        <v>1013</v>
      </c>
      <c r="E50" s="224" t="s">
        <v>1014</v>
      </c>
      <c r="F50" s="225"/>
      <c r="G50" s="222"/>
      <c r="H50" s="222"/>
      <c r="I50" s="222"/>
      <c r="J50" s="222"/>
      <c r="K50" s="222"/>
      <c r="L50" s="222"/>
      <c r="M50" s="222"/>
      <c r="N50" s="222"/>
      <c r="O50" s="222"/>
      <c r="P50" s="222"/>
      <c r="Q50" s="222"/>
      <c r="R50" s="222"/>
      <c r="S50" s="222"/>
      <c r="T50" s="222"/>
      <c r="U50" s="222"/>
      <c r="V50" s="222"/>
      <c r="W50" s="222"/>
      <c r="X50" s="222"/>
      <c r="Y50" s="222"/>
      <c r="Z50" s="222"/>
    </row>
    <row r="51" ht="12.75" customHeight="1">
      <c r="A51" s="125"/>
      <c r="B51" s="125"/>
      <c r="C51" s="223" t="s">
        <v>1015</v>
      </c>
      <c r="D51" s="224" t="s">
        <v>1016</v>
      </c>
      <c r="E51" s="224" t="s">
        <v>1017</v>
      </c>
      <c r="F51" s="225"/>
      <c r="G51" s="222"/>
      <c r="H51" s="222"/>
      <c r="I51" s="222"/>
      <c r="J51" s="222"/>
      <c r="K51" s="222"/>
      <c r="L51" s="222"/>
      <c r="M51" s="222"/>
      <c r="N51" s="222"/>
      <c r="O51" s="222"/>
      <c r="P51" s="222"/>
      <c r="Q51" s="222"/>
      <c r="R51" s="222"/>
      <c r="S51" s="222"/>
      <c r="T51" s="222"/>
      <c r="U51" s="222"/>
      <c r="V51" s="222"/>
      <c r="W51" s="222"/>
      <c r="X51" s="222"/>
      <c r="Y51" s="222"/>
      <c r="Z51" s="222"/>
    </row>
    <row r="52" ht="12.75" customHeight="1">
      <c r="A52" s="125"/>
      <c r="B52" s="57"/>
      <c r="C52" s="223" t="s">
        <v>1018</v>
      </c>
      <c r="D52" s="224" t="s">
        <v>1019</v>
      </c>
      <c r="E52" s="224" t="s">
        <v>1020</v>
      </c>
      <c r="F52" s="225"/>
      <c r="G52" s="222"/>
      <c r="H52" s="222"/>
      <c r="I52" s="222"/>
      <c r="J52" s="222"/>
      <c r="K52" s="222"/>
      <c r="L52" s="222"/>
      <c r="M52" s="222"/>
      <c r="N52" s="222"/>
      <c r="O52" s="222"/>
      <c r="P52" s="222"/>
      <c r="Q52" s="222"/>
      <c r="R52" s="222"/>
      <c r="S52" s="222"/>
      <c r="T52" s="222"/>
      <c r="U52" s="222"/>
      <c r="V52" s="222"/>
      <c r="W52" s="222"/>
      <c r="X52" s="222"/>
      <c r="Y52" s="222"/>
      <c r="Z52" s="222"/>
    </row>
    <row r="53" ht="12.75" customHeight="1">
      <c r="A53" s="125"/>
      <c r="B53" s="218" t="s">
        <v>1021</v>
      </c>
      <c r="C53" s="219" t="s">
        <v>1022</v>
      </c>
      <c r="D53" s="220" t="s">
        <v>1023</v>
      </c>
      <c r="E53" s="220" t="s">
        <v>1024</v>
      </c>
      <c r="F53" s="221"/>
      <c r="G53" s="222"/>
      <c r="H53" s="222"/>
      <c r="I53" s="222"/>
      <c r="J53" s="222"/>
      <c r="K53" s="222"/>
      <c r="L53" s="222"/>
      <c r="M53" s="222"/>
      <c r="N53" s="222"/>
      <c r="O53" s="222"/>
      <c r="P53" s="222"/>
      <c r="Q53" s="222"/>
      <c r="R53" s="222"/>
      <c r="S53" s="222"/>
      <c r="T53" s="222"/>
      <c r="U53" s="222"/>
      <c r="V53" s="222"/>
      <c r="W53" s="222"/>
      <c r="X53" s="222"/>
      <c r="Y53" s="222"/>
      <c r="Z53" s="222"/>
    </row>
    <row r="54" ht="12.75" customHeight="1">
      <c r="A54" s="125"/>
      <c r="B54" s="125"/>
      <c r="C54" s="223" t="s">
        <v>1025</v>
      </c>
      <c r="D54" s="224" t="s">
        <v>1026</v>
      </c>
      <c r="E54" s="224" t="s">
        <v>1027</v>
      </c>
      <c r="F54" s="225"/>
      <c r="G54" s="222"/>
      <c r="H54" s="222"/>
      <c r="I54" s="222"/>
      <c r="J54" s="222"/>
      <c r="K54" s="222"/>
      <c r="L54" s="222"/>
      <c r="M54" s="222"/>
      <c r="N54" s="222"/>
      <c r="O54" s="222"/>
      <c r="P54" s="222"/>
      <c r="Q54" s="222"/>
      <c r="R54" s="222"/>
      <c r="S54" s="222"/>
      <c r="T54" s="222"/>
      <c r="U54" s="222"/>
      <c r="V54" s="222"/>
      <c r="W54" s="222"/>
      <c r="X54" s="222"/>
      <c r="Y54" s="222"/>
      <c r="Z54" s="222"/>
    </row>
    <row r="55" ht="12.75" customHeight="1">
      <c r="A55" s="125"/>
      <c r="B55" s="125"/>
      <c r="C55" s="223" t="s">
        <v>1028</v>
      </c>
      <c r="D55" s="224" t="s">
        <v>1029</v>
      </c>
      <c r="E55" s="224" t="s">
        <v>283</v>
      </c>
      <c r="F55" s="225"/>
      <c r="G55" s="222"/>
      <c r="H55" s="222"/>
      <c r="I55" s="222"/>
      <c r="J55" s="222"/>
      <c r="K55" s="222"/>
      <c r="L55" s="222"/>
      <c r="M55" s="222"/>
      <c r="N55" s="222"/>
      <c r="O55" s="222"/>
      <c r="P55" s="222"/>
      <c r="Q55" s="222"/>
      <c r="R55" s="222"/>
      <c r="S55" s="222"/>
      <c r="T55" s="222"/>
      <c r="U55" s="222"/>
      <c r="V55" s="222"/>
      <c r="W55" s="222"/>
      <c r="X55" s="222"/>
      <c r="Y55" s="222"/>
      <c r="Z55" s="222"/>
    </row>
    <row r="56" ht="12.75" customHeight="1">
      <c r="A56" s="125"/>
      <c r="B56" s="125"/>
      <c r="C56" s="223" t="s">
        <v>1030</v>
      </c>
      <c r="D56" s="224" t="s">
        <v>1031</v>
      </c>
      <c r="E56" s="224" t="s">
        <v>1032</v>
      </c>
      <c r="F56" s="225"/>
      <c r="G56" s="222"/>
      <c r="H56" s="222"/>
      <c r="I56" s="222"/>
      <c r="J56" s="222"/>
      <c r="K56" s="222"/>
      <c r="L56" s="222"/>
      <c r="M56" s="222"/>
      <c r="N56" s="222"/>
      <c r="O56" s="222"/>
      <c r="P56" s="222"/>
      <c r="Q56" s="222"/>
      <c r="R56" s="222"/>
      <c r="S56" s="222"/>
      <c r="T56" s="222"/>
      <c r="U56" s="222"/>
      <c r="V56" s="222"/>
      <c r="W56" s="222"/>
      <c r="X56" s="222"/>
      <c r="Y56" s="222"/>
      <c r="Z56" s="222"/>
    </row>
    <row r="57" ht="12.75" customHeight="1">
      <c r="A57" s="125"/>
      <c r="B57" s="125"/>
      <c r="C57" s="223" t="s">
        <v>1033</v>
      </c>
      <c r="D57" s="224" t="s">
        <v>1034</v>
      </c>
      <c r="E57" s="224" t="s">
        <v>1035</v>
      </c>
      <c r="F57" s="225"/>
      <c r="G57" s="222"/>
      <c r="H57" s="222"/>
      <c r="I57" s="222"/>
      <c r="J57" s="222"/>
      <c r="K57" s="222"/>
      <c r="L57" s="222"/>
      <c r="M57" s="222"/>
      <c r="N57" s="222"/>
      <c r="O57" s="222"/>
      <c r="P57" s="222"/>
      <c r="Q57" s="222"/>
      <c r="R57" s="222"/>
      <c r="S57" s="222"/>
      <c r="T57" s="222"/>
      <c r="U57" s="222"/>
      <c r="V57" s="222"/>
      <c r="W57" s="222"/>
      <c r="X57" s="222"/>
      <c r="Y57" s="222"/>
      <c r="Z57" s="222"/>
    </row>
    <row r="58" ht="12.75" customHeight="1">
      <c r="A58" s="125"/>
      <c r="B58" s="125"/>
      <c r="C58" s="223" t="s">
        <v>1036</v>
      </c>
      <c r="D58" s="224" t="s">
        <v>1037</v>
      </c>
      <c r="E58" s="224" t="s">
        <v>1038</v>
      </c>
      <c r="F58" s="225"/>
      <c r="G58" s="222"/>
      <c r="H58" s="222"/>
      <c r="I58" s="222"/>
      <c r="J58" s="222"/>
      <c r="K58" s="222"/>
      <c r="L58" s="222"/>
      <c r="M58" s="222"/>
      <c r="N58" s="222"/>
      <c r="O58" s="222"/>
      <c r="P58" s="222"/>
      <c r="Q58" s="222"/>
      <c r="R58" s="222"/>
      <c r="S58" s="222"/>
      <c r="T58" s="222"/>
      <c r="U58" s="222"/>
      <c r="V58" s="222"/>
      <c r="W58" s="222"/>
      <c r="X58" s="222"/>
      <c r="Y58" s="222"/>
      <c r="Z58" s="222"/>
    </row>
    <row r="59" ht="12.75" customHeight="1">
      <c r="A59" s="125"/>
      <c r="B59" s="125"/>
      <c r="C59" s="223" t="s">
        <v>1039</v>
      </c>
      <c r="D59" s="224" t="s">
        <v>1040</v>
      </c>
      <c r="E59" s="224" t="s">
        <v>1041</v>
      </c>
      <c r="F59" s="225"/>
      <c r="G59" s="222"/>
      <c r="H59" s="222"/>
      <c r="I59" s="222"/>
      <c r="J59" s="222"/>
      <c r="K59" s="222"/>
      <c r="L59" s="222"/>
      <c r="M59" s="222"/>
      <c r="N59" s="222"/>
      <c r="O59" s="222"/>
      <c r="P59" s="222"/>
      <c r="Q59" s="222"/>
      <c r="R59" s="222"/>
      <c r="S59" s="222"/>
      <c r="T59" s="222"/>
      <c r="U59" s="222"/>
      <c r="V59" s="222"/>
      <c r="W59" s="222"/>
      <c r="X59" s="222"/>
      <c r="Y59" s="222"/>
      <c r="Z59" s="222"/>
    </row>
    <row r="60" ht="12.75" customHeight="1">
      <c r="A60" s="125"/>
      <c r="B60" s="125"/>
      <c r="C60" s="223" t="s">
        <v>1042</v>
      </c>
      <c r="D60" s="224" t="s">
        <v>1043</v>
      </c>
      <c r="E60" s="224" t="s">
        <v>1044</v>
      </c>
      <c r="F60" s="225"/>
      <c r="G60" s="222"/>
      <c r="H60" s="222"/>
      <c r="I60" s="222"/>
      <c r="J60" s="222"/>
      <c r="K60" s="222"/>
      <c r="L60" s="222"/>
      <c r="M60" s="222"/>
      <c r="N60" s="222"/>
      <c r="O60" s="222"/>
      <c r="P60" s="222"/>
      <c r="Q60" s="222"/>
      <c r="R60" s="222"/>
      <c r="S60" s="222"/>
      <c r="T60" s="222"/>
      <c r="U60" s="222"/>
      <c r="V60" s="222"/>
      <c r="W60" s="222"/>
      <c r="X60" s="222"/>
      <c r="Y60" s="222"/>
      <c r="Z60" s="222"/>
    </row>
    <row r="61" ht="12.75" customHeight="1">
      <c r="A61" s="125"/>
      <c r="B61" s="125"/>
      <c r="C61" s="223" t="s">
        <v>1045</v>
      </c>
      <c r="D61" s="224" t="s">
        <v>1046</v>
      </c>
      <c r="E61" s="224" t="s">
        <v>1047</v>
      </c>
      <c r="F61" s="225"/>
      <c r="G61" s="222"/>
      <c r="H61" s="222"/>
      <c r="I61" s="222"/>
      <c r="J61" s="222"/>
      <c r="K61" s="222"/>
      <c r="L61" s="222"/>
      <c r="M61" s="222"/>
      <c r="N61" s="222"/>
      <c r="O61" s="222"/>
      <c r="P61" s="222"/>
      <c r="Q61" s="222"/>
      <c r="R61" s="222"/>
      <c r="S61" s="222"/>
      <c r="T61" s="222"/>
      <c r="U61" s="222"/>
      <c r="V61" s="222"/>
      <c r="W61" s="222"/>
      <c r="X61" s="222"/>
      <c r="Y61" s="222"/>
      <c r="Z61" s="222"/>
    </row>
    <row r="62" ht="12.75" customHeight="1">
      <c r="A62" s="125"/>
      <c r="B62" s="125"/>
      <c r="C62" s="223" t="s">
        <v>1048</v>
      </c>
      <c r="D62" s="224" t="s">
        <v>1049</v>
      </c>
      <c r="E62" s="224" t="s">
        <v>1050</v>
      </c>
      <c r="F62" s="225"/>
      <c r="G62" s="222"/>
      <c r="H62" s="222"/>
      <c r="I62" s="222"/>
      <c r="J62" s="222"/>
      <c r="K62" s="222"/>
      <c r="L62" s="222"/>
      <c r="M62" s="222"/>
      <c r="N62" s="222"/>
      <c r="O62" s="222"/>
      <c r="P62" s="222"/>
      <c r="Q62" s="222"/>
      <c r="R62" s="222"/>
      <c r="S62" s="222"/>
      <c r="T62" s="222"/>
      <c r="U62" s="222"/>
      <c r="V62" s="222"/>
      <c r="W62" s="222"/>
      <c r="X62" s="222"/>
      <c r="Y62" s="222"/>
      <c r="Z62" s="222"/>
    </row>
    <row r="63" ht="12.75" customHeight="1">
      <c r="A63" s="125"/>
      <c r="B63" s="125"/>
      <c r="C63" s="223" t="s">
        <v>1051</v>
      </c>
      <c r="D63" s="224" t="s">
        <v>1052</v>
      </c>
      <c r="E63" s="224" t="s">
        <v>1053</v>
      </c>
      <c r="F63" s="225"/>
      <c r="G63" s="222"/>
      <c r="H63" s="222"/>
      <c r="I63" s="222"/>
      <c r="J63" s="222"/>
      <c r="K63" s="222"/>
      <c r="L63" s="222"/>
      <c r="M63" s="222"/>
      <c r="N63" s="222"/>
      <c r="O63" s="222"/>
      <c r="P63" s="222"/>
      <c r="Q63" s="222"/>
      <c r="R63" s="222"/>
      <c r="S63" s="222"/>
      <c r="T63" s="222"/>
      <c r="U63" s="222"/>
      <c r="V63" s="222"/>
      <c r="W63" s="222"/>
      <c r="X63" s="222"/>
      <c r="Y63" s="222"/>
      <c r="Z63" s="222"/>
    </row>
    <row r="64" ht="12.75" customHeight="1">
      <c r="A64" s="125"/>
      <c r="B64" s="125"/>
      <c r="C64" s="223" t="s">
        <v>1054</v>
      </c>
      <c r="D64" s="224" t="s">
        <v>1055</v>
      </c>
      <c r="E64" s="224" t="s">
        <v>1056</v>
      </c>
      <c r="F64" s="225"/>
      <c r="G64" s="222"/>
      <c r="H64" s="222"/>
      <c r="I64" s="222"/>
      <c r="J64" s="222"/>
      <c r="K64" s="222"/>
      <c r="L64" s="222"/>
      <c r="M64" s="222"/>
      <c r="N64" s="222"/>
      <c r="O64" s="222"/>
      <c r="P64" s="222"/>
      <c r="Q64" s="222"/>
      <c r="R64" s="222"/>
      <c r="S64" s="222"/>
      <c r="T64" s="222"/>
      <c r="U64" s="222"/>
      <c r="V64" s="222"/>
      <c r="W64" s="222"/>
      <c r="X64" s="222"/>
      <c r="Y64" s="222"/>
      <c r="Z64" s="222"/>
    </row>
    <row r="65" ht="12.75" customHeight="1">
      <c r="A65" s="125"/>
      <c r="B65" s="125"/>
      <c r="C65" s="223" t="s">
        <v>1057</v>
      </c>
      <c r="D65" s="224" t="s">
        <v>1058</v>
      </c>
      <c r="E65" s="224" t="s">
        <v>1059</v>
      </c>
      <c r="F65" s="225"/>
      <c r="G65" s="222"/>
      <c r="H65" s="222"/>
      <c r="I65" s="222"/>
      <c r="J65" s="222"/>
      <c r="K65" s="222"/>
      <c r="L65" s="222"/>
      <c r="M65" s="222"/>
      <c r="N65" s="222"/>
      <c r="O65" s="222"/>
      <c r="P65" s="222"/>
      <c r="Q65" s="222"/>
      <c r="R65" s="222"/>
      <c r="S65" s="222"/>
      <c r="T65" s="222"/>
      <c r="U65" s="222"/>
      <c r="V65" s="222"/>
      <c r="W65" s="222"/>
      <c r="X65" s="222"/>
      <c r="Y65" s="222"/>
      <c r="Z65" s="222"/>
    </row>
    <row r="66" ht="12.75" customHeight="1">
      <c r="A66" s="125"/>
      <c r="B66" s="125"/>
      <c r="C66" s="223" t="s">
        <v>1060</v>
      </c>
      <c r="D66" s="224" t="s">
        <v>1061</v>
      </c>
      <c r="E66" s="224" t="s">
        <v>1062</v>
      </c>
      <c r="F66" s="225"/>
      <c r="G66" s="222"/>
      <c r="H66" s="222"/>
      <c r="I66" s="222"/>
      <c r="J66" s="222"/>
      <c r="K66" s="222"/>
      <c r="L66" s="222"/>
      <c r="M66" s="222"/>
      <c r="N66" s="222"/>
      <c r="O66" s="222"/>
      <c r="P66" s="222"/>
      <c r="Q66" s="222"/>
      <c r="R66" s="222"/>
      <c r="S66" s="222"/>
      <c r="T66" s="222"/>
      <c r="U66" s="222"/>
      <c r="V66" s="222"/>
      <c r="W66" s="222"/>
      <c r="X66" s="222"/>
      <c r="Y66" s="222"/>
      <c r="Z66" s="222"/>
    </row>
    <row r="67" ht="12.75" customHeight="1">
      <c r="A67" s="125"/>
      <c r="B67" s="125"/>
      <c r="C67" s="223" t="s">
        <v>1063</v>
      </c>
      <c r="D67" s="224" t="s">
        <v>1064</v>
      </c>
      <c r="E67" s="224" t="s">
        <v>1065</v>
      </c>
      <c r="F67" s="225"/>
      <c r="G67" s="222"/>
      <c r="H67" s="222"/>
      <c r="I67" s="222"/>
      <c r="J67" s="222"/>
      <c r="K67" s="222"/>
      <c r="L67" s="222"/>
      <c r="M67" s="222"/>
      <c r="N67" s="222"/>
      <c r="O67" s="222"/>
      <c r="P67" s="222"/>
      <c r="Q67" s="222"/>
      <c r="R67" s="222"/>
      <c r="S67" s="222"/>
      <c r="T67" s="222"/>
      <c r="U67" s="222"/>
      <c r="V67" s="222"/>
      <c r="W67" s="222"/>
      <c r="X67" s="222"/>
      <c r="Y67" s="222"/>
      <c r="Z67" s="222"/>
    </row>
    <row r="68" ht="12.75" customHeight="1">
      <c r="A68" s="125"/>
      <c r="B68" s="125"/>
      <c r="C68" s="223" t="s">
        <v>1066</v>
      </c>
      <c r="D68" s="224" t="s">
        <v>1067</v>
      </c>
      <c r="E68" s="224" t="s">
        <v>1068</v>
      </c>
      <c r="F68" s="225"/>
      <c r="G68" s="222"/>
      <c r="H68" s="222"/>
      <c r="I68" s="222"/>
      <c r="J68" s="222"/>
      <c r="K68" s="222"/>
      <c r="L68" s="222"/>
      <c r="M68" s="222"/>
      <c r="N68" s="222"/>
      <c r="O68" s="222"/>
      <c r="P68" s="222"/>
      <c r="Q68" s="222"/>
      <c r="R68" s="222"/>
      <c r="S68" s="222"/>
      <c r="T68" s="222"/>
      <c r="U68" s="222"/>
      <c r="V68" s="222"/>
      <c r="W68" s="222"/>
      <c r="X68" s="222"/>
      <c r="Y68" s="222"/>
      <c r="Z68" s="222"/>
    </row>
    <row r="69" ht="12.75" customHeight="1">
      <c r="A69" s="125"/>
      <c r="B69" s="125"/>
      <c r="C69" s="223" t="s">
        <v>1069</v>
      </c>
      <c r="D69" s="224" t="s">
        <v>1070</v>
      </c>
      <c r="E69" s="224" t="s">
        <v>1071</v>
      </c>
      <c r="F69" s="225"/>
      <c r="G69" s="222"/>
      <c r="H69" s="222"/>
      <c r="I69" s="222"/>
      <c r="J69" s="222"/>
      <c r="K69" s="222"/>
      <c r="L69" s="222"/>
      <c r="M69" s="222"/>
      <c r="N69" s="222"/>
      <c r="O69" s="222"/>
      <c r="P69" s="222"/>
      <c r="Q69" s="222"/>
      <c r="R69" s="222"/>
      <c r="S69" s="222"/>
      <c r="T69" s="222"/>
      <c r="U69" s="222"/>
      <c r="V69" s="222"/>
      <c r="W69" s="222"/>
      <c r="X69" s="222"/>
      <c r="Y69" s="222"/>
      <c r="Z69" s="222"/>
    </row>
    <row r="70" ht="12.75" customHeight="1">
      <c r="A70" s="125"/>
      <c r="B70" s="57"/>
      <c r="C70" s="223" t="s">
        <v>1072</v>
      </c>
      <c r="D70" s="224" t="s">
        <v>1073</v>
      </c>
      <c r="E70" s="224" t="s">
        <v>1074</v>
      </c>
      <c r="F70" s="225"/>
      <c r="G70" s="222"/>
      <c r="H70" s="222"/>
      <c r="I70" s="222"/>
      <c r="J70" s="222"/>
      <c r="K70" s="222"/>
      <c r="L70" s="222"/>
      <c r="M70" s="222"/>
      <c r="N70" s="222"/>
      <c r="O70" s="222"/>
      <c r="P70" s="222"/>
      <c r="Q70" s="222"/>
      <c r="R70" s="222"/>
      <c r="S70" s="222"/>
      <c r="T70" s="222"/>
      <c r="U70" s="222"/>
      <c r="V70" s="222"/>
      <c r="W70" s="222"/>
      <c r="X70" s="222"/>
      <c r="Y70" s="222"/>
      <c r="Z70" s="222"/>
    </row>
    <row r="71" ht="12.75" customHeight="1">
      <c r="A71" s="125"/>
      <c r="B71" s="218" t="s">
        <v>1075</v>
      </c>
      <c r="C71" s="219" t="s">
        <v>1076</v>
      </c>
      <c r="D71" s="220" t="s">
        <v>1077</v>
      </c>
      <c r="E71" s="220" t="s">
        <v>1078</v>
      </c>
      <c r="F71" s="221"/>
      <c r="G71" s="222"/>
      <c r="H71" s="222"/>
      <c r="I71" s="222"/>
      <c r="J71" s="222"/>
      <c r="K71" s="222"/>
      <c r="L71" s="222"/>
      <c r="M71" s="222"/>
      <c r="N71" s="222"/>
      <c r="O71" s="222"/>
      <c r="P71" s="222"/>
      <c r="Q71" s="222"/>
      <c r="R71" s="222"/>
      <c r="S71" s="222"/>
      <c r="T71" s="222"/>
      <c r="U71" s="222"/>
      <c r="V71" s="222"/>
      <c r="W71" s="222"/>
      <c r="X71" s="222"/>
      <c r="Y71" s="222"/>
      <c r="Z71" s="222"/>
    </row>
    <row r="72" ht="12.75" customHeight="1">
      <c r="A72" s="125"/>
      <c r="B72" s="125"/>
      <c r="C72" s="223" t="s">
        <v>1079</v>
      </c>
      <c r="D72" s="224" t="s">
        <v>1080</v>
      </c>
      <c r="E72" s="224" t="s">
        <v>1081</v>
      </c>
      <c r="F72" s="225"/>
      <c r="G72" s="222"/>
      <c r="H72" s="222"/>
      <c r="I72" s="222"/>
      <c r="J72" s="222"/>
      <c r="K72" s="222"/>
      <c r="L72" s="222"/>
      <c r="M72" s="222"/>
      <c r="N72" s="222"/>
      <c r="O72" s="222"/>
      <c r="P72" s="222"/>
      <c r="Q72" s="222"/>
      <c r="R72" s="222"/>
      <c r="S72" s="222"/>
      <c r="T72" s="222"/>
      <c r="U72" s="222"/>
      <c r="V72" s="222"/>
      <c r="W72" s="222"/>
      <c r="X72" s="222"/>
      <c r="Y72" s="222"/>
      <c r="Z72" s="222"/>
    </row>
    <row r="73" ht="12.75" customHeight="1">
      <c r="A73" s="125"/>
      <c r="B73" s="125"/>
      <c r="C73" s="223" t="s">
        <v>1082</v>
      </c>
      <c r="D73" s="224" t="s">
        <v>1083</v>
      </c>
      <c r="E73" s="224" t="s">
        <v>1084</v>
      </c>
      <c r="F73" s="225"/>
      <c r="G73" s="222"/>
      <c r="H73" s="222"/>
      <c r="I73" s="222"/>
      <c r="J73" s="222"/>
      <c r="K73" s="222"/>
      <c r="L73" s="222"/>
      <c r="M73" s="222"/>
      <c r="N73" s="222"/>
      <c r="O73" s="222"/>
      <c r="P73" s="222"/>
      <c r="Q73" s="222"/>
      <c r="R73" s="222"/>
      <c r="S73" s="222"/>
      <c r="T73" s="222"/>
      <c r="U73" s="222"/>
      <c r="V73" s="222"/>
      <c r="W73" s="222"/>
      <c r="X73" s="222"/>
      <c r="Y73" s="222"/>
      <c r="Z73" s="222"/>
    </row>
    <row r="74" ht="12.75" customHeight="1">
      <c r="A74" s="125"/>
      <c r="B74" s="125"/>
      <c r="C74" s="223" t="s">
        <v>1085</v>
      </c>
      <c r="D74" s="224" t="s">
        <v>1086</v>
      </c>
      <c r="E74" s="224" t="s">
        <v>1087</v>
      </c>
      <c r="F74" s="225"/>
      <c r="G74" s="222"/>
      <c r="H74" s="222"/>
      <c r="I74" s="222"/>
      <c r="J74" s="222"/>
      <c r="K74" s="222"/>
      <c r="L74" s="222"/>
      <c r="M74" s="222"/>
      <c r="N74" s="222"/>
      <c r="O74" s="222"/>
      <c r="P74" s="222"/>
      <c r="Q74" s="222"/>
      <c r="R74" s="222"/>
      <c r="S74" s="222"/>
      <c r="T74" s="222"/>
      <c r="U74" s="222"/>
      <c r="V74" s="222"/>
      <c r="W74" s="222"/>
      <c r="X74" s="222"/>
      <c r="Y74" s="222"/>
      <c r="Z74" s="222"/>
    </row>
    <row r="75" ht="12.75" customHeight="1">
      <c r="A75" s="125"/>
      <c r="B75" s="125"/>
      <c r="C75" s="223" t="s">
        <v>1088</v>
      </c>
      <c r="D75" s="224" t="s">
        <v>1089</v>
      </c>
      <c r="E75" s="224" t="s">
        <v>1090</v>
      </c>
      <c r="F75" s="225"/>
      <c r="G75" s="222"/>
      <c r="H75" s="222"/>
      <c r="I75" s="222"/>
      <c r="J75" s="222"/>
      <c r="K75" s="222"/>
      <c r="L75" s="222"/>
      <c r="M75" s="222"/>
      <c r="N75" s="222"/>
      <c r="O75" s="222"/>
      <c r="P75" s="222"/>
      <c r="Q75" s="222"/>
      <c r="R75" s="222"/>
      <c r="S75" s="222"/>
      <c r="T75" s="222"/>
      <c r="U75" s="222"/>
      <c r="V75" s="222"/>
      <c r="W75" s="222"/>
      <c r="X75" s="222"/>
      <c r="Y75" s="222"/>
      <c r="Z75" s="222"/>
    </row>
    <row r="76" ht="12.75" customHeight="1">
      <c r="A76" s="125"/>
      <c r="B76" s="125"/>
      <c r="C76" s="223" t="s">
        <v>1091</v>
      </c>
      <c r="D76" s="224" t="s">
        <v>1092</v>
      </c>
      <c r="E76" s="224" t="s">
        <v>1093</v>
      </c>
      <c r="F76" s="225"/>
      <c r="G76" s="222"/>
      <c r="H76" s="222"/>
      <c r="I76" s="222"/>
      <c r="J76" s="222"/>
      <c r="K76" s="222"/>
      <c r="L76" s="222"/>
      <c r="M76" s="222"/>
      <c r="N76" s="222"/>
      <c r="O76" s="222"/>
      <c r="P76" s="222"/>
      <c r="Q76" s="222"/>
      <c r="R76" s="222"/>
      <c r="S76" s="222"/>
      <c r="T76" s="222"/>
      <c r="U76" s="222"/>
      <c r="V76" s="222"/>
      <c r="W76" s="222"/>
      <c r="X76" s="222"/>
      <c r="Y76" s="222"/>
      <c r="Z76" s="222"/>
    </row>
    <row r="77" ht="12.75" customHeight="1">
      <c r="A77" s="125"/>
      <c r="B77" s="125"/>
      <c r="C77" s="223" t="s">
        <v>1094</v>
      </c>
      <c r="D77" s="224" t="s">
        <v>1095</v>
      </c>
      <c r="E77" s="224" t="s">
        <v>1096</v>
      </c>
      <c r="F77" s="225"/>
      <c r="G77" s="222"/>
      <c r="H77" s="222"/>
      <c r="I77" s="222"/>
      <c r="J77" s="222"/>
      <c r="K77" s="222"/>
      <c r="L77" s="222"/>
      <c r="M77" s="222"/>
      <c r="N77" s="222"/>
      <c r="O77" s="222"/>
      <c r="P77" s="222"/>
      <c r="Q77" s="222"/>
      <c r="R77" s="222"/>
      <c r="S77" s="222"/>
      <c r="T77" s="222"/>
      <c r="U77" s="222"/>
      <c r="V77" s="222"/>
      <c r="W77" s="222"/>
      <c r="X77" s="222"/>
      <c r="Y77" s="222"/>
      <c r="Z77" s="222"/>
    </row>
    <row r="78" ht="12.75" customHeight="1">
      <c r="A78" s="125"/>
      <c r="B78" s="125"/>
      <c r="C78" s="223" t="s">
        <v>1097</v>
      </c>
      <c r="D78" s="224" t="s">
        <v>1098</v>
      </c>
      <c r="E78" s="224" t="s">
        <v>1099</v>
      </c>
      <c r="F78" s="225"/>
      <c r="G78" s="222"/>
      <c r="H78" s="222"/>
      <c r="I78" s="222"/>
      <c r="J78" s="222"/>
      <c r="K78" s="222"/>
      <c r="L78" s="222"/>
      <c r="M78" s="222"/>
      <c r="N78" s="222"/>
      <c r="O78" s="222"/>
      <c r="P78" s="222"/>
      <c r="Q78" s="222"/>
      <c r="R78" s="222"/>
      <c r="S78" s="222"/>
      <c r="T78" s="222"/>
      <c r="U78" s="222"/>
      <c r="V78" s="222"/>
      <c r="W78" s="222"/>
      <c r="X78" s="222"/>
      <c r="Y78" s="222"/>
      <c r="Z78" s="222"/>
    </row>
    <row r="79" ht="12.75" customHeight="1">
      <c r="A79" s="125"/>
      <c r="B79" s="125"/>
      <c r="C79" s="223" t="s">
        <v>1100</v>
      </c>
      <c r="D79" s="224" t="s">
        <v>1101</v>
      </c>
      <c r="E79" s="224" t="s">
        <v>1102</v>
      </c>
      <c r="F79" s="225"/>
      <c r="G79" s="222"/>
      <c r="H79" s="222"/>
      <c r="I79" s="222"/>
      <c r="J79" s="222"/>
      <c r="K79" s="222"/>
      <c r="L79" s="222"/>
      <c r="M79" s="222"/>
      <c r="N79" s="222"/>
      <c r="O79" s="222"/>
      <c r="P79" s="222"/>
      <c r="Q79" s="222"/>
      <c r="R79" s="222"/>
      <c r="S79" s="222"/>
      <c r="T79" s="222"/>
      <c r="U79" s="222"/>
      <c r="V79" s="222"/>
      <c r="W79" s="222"/>
      <c r="X79" s="222"/>
      <c r="Y79" s="222"/>
      <c r="Z79" s="222"/>
    </row>
    <row r="80" ht="12.75" customHeight="1">
      <c r="A80" s="125"/>
      <c r="B80" s="125"/>
      <c r="C80" s="223" t="s">
        <v>1103</v>
      </c>
      <c r="D80" s="224" t="s">
        <v>1104</v>
      </c>
      <c r="E80" s="224" t="s">
        <v>1105</v>
      </c>
      <c r="F80" s="225"/>
      <c r="G80" s="222"/>
      <c r="H80" s="222"/>
      <c r="I80" s="222"/>
      <c r="J80" s="222"/>
      <c r="K80" s="222"/>
      <c r="L80" s="222"/>
      <c r="M80" s="222"/>
      <c r="N80" s="222"/>
      <c r="O80" s="222"/>
      <c r="P80" s="222"/>
      <c r="Q80" s="222"/>
      <c r="R80" s="222"/>
      <c r="S80" s="222"/>
      <c r="T80" s="222"/>
      <c r="U80" s="222"/>
      <c r="V80" s="222"/>
      <c r="W80" s="222"/>
      <c r="X80" s="222"/>
      <c r="Y80" s="222"/>
      <c r="Z80" s="222"/>
    </row>
    <row r="81" ht="12.75" customHeight="1">
      <c r="A81" s="125"/>
      <c r="B81" s="125"/>
      <c r="C81" s="223" t="s">
        <v>1106</v>
      </c>
      <c r="D81" s="224" t="s">
        <v>1107</v>
      </c>
      <c r="E81" s="224" t="s">
        <v>1108</v>
      </c>
      <c r="F81" s="225"/>
      <c r="G81" s="222"/>
      <c r="H81" s="222"/>
      <c r="I81" s="222"/>
      <c r="J81" s="222"/>
      <c r="K81" s="222"/>
      <c r="L81" s="222"/>
      <c r="M81" s="222"/>
      <c r="N81" s="222"/>
      <c r="O81" s="222"/>
      <c r="P81" s="222"/>
      <c r="Q81" s="222"/>
      <c r="R81" s="222"/>
      <c r="S81" s="222"/>
      <c r="T81" s="222"/>
      <c r="U81" s="222"/>
      <c r="V81" s="222"/>
      <c r="W81" s="222"/>
      <c r="X81" s="222"/>
      <c r="Y81" s="222"/>
      <c r="Z81" s="222"/>
    </row>
    <row r="82" ht="12.75" customHeight="1">
      <c r="A82" s="125"/>
      <c r="B82" s="125"/>
      <c r="C82" s="223" t="s">
        <v>1109</v>
      </c>
      <c r="D82" s="224" t="s">
        <v>1110</v>
      </c>
      <c r="E82" s="224" t="s">
        <v>1111</v>
      </c>
      <c r="F82" s="225"/>
      <c r="G82" s="222"/>
      <c r="H82" s="222"/>
      <c r="I82" s="222"/>
      <c r="J82" s="222"/>
      <c r="K82" s="222"/>
      <c r="L82" s="222"/>
      <c r="M82" s="222"/>
      <c r="N82" s="222"/>
      <c r="O82" s="222"/>
      <c r="P82" s="222"/>
      <c r="Q82" s="222"/>
      <c r="R82" s="222"/>
      <c r="S82" s="222"/>
      <c r="T82" s="222"/>
      <c r="U82" s="222"/>
      <c r="V82" s="222"/>
      <c r="W82" s="222"/>
      <c r="X82" s="222"/>
      <c r="Y82" s="222"/>
      <c r="Z82" s="222"/>
    </row>
    <row r="83" ht="12.75" customHeight="1">
      <c r="A83" s="125"/>
      <c r="B83" s="125"/>
      <c r="C83" s="223" t="s">
        <v>1112</v>
      </c>
      <c r="D83" s="224" t="s">
        <v>918</v>
      </c>
      <c r="E83" s="224" t="s">
        <v>1113</v>
      </c>
      <c r="F83" s="225"/>
      <c r="G83" s="222"/>
      <c r="H83" s="222"/>
      <c r="I83" s="222"/>
      <c r="J83" s="222"/>
      <c r="K83" s="222"/>
      <c r="L83" s="222"/>
      <c r="M83" s="222"/>
      <c r="N83" s="222"/>
      <c r="O83" s="222"/>
      <c r="P83" s="222"/>
      <c r="Q83" s="222"/>
      <c r="R83" s="222"/>
      <c r="S83" s="222"/>
      <c r="T83" s="222"/>
      <c r="U83" s="222"/>
      <c r="V83" s="222"/>
      <c r="W83" s="222"/>
      <c r="X83" s="222"/>
      <c r="Y83" s="222"/>
      <c r="Z83" s="222"/>
    </row>
    <row r="84" ht="12.75" customHeight="1">
      <c r="A84" s="125"/>
      <c r="B84" s="125"/>
      <c r="C84" s="223" t="s">
        <v>1114</v>
      </c>
      <c r="D84" s="224" t="s">
        <v>1115</v>
      </c>
      <c r="E84" s="224" t="s">
        <v>1116</v>
      </c>
      <c r="F84" s="225"/>
      <c r="G84" s="222"/>
      <c r="H84" s="222"/>
      <c r="I84" s="222"/>
      <c r="J84" s="222"/>
      <c r="K84" s="222"/>
      <c r="L84" s="222"/>
      <c r="M84" s="222"/>
      <c r="N84" s="222"/>
      <c r="O84" s="222"/>
      <c r="P84" s="222"/>
      <c r="Q84" s="222"/>
      <c r="R84" s="222"/>
      <c r="S84" s="222"/>
      <c r="T84" s="222"/>
      <c r="U84" s="222"/>
      <c r="V84" s="222"/>
      <c r="W84" s="222"/>
      <c r="X84" s="222"/>
      <c r="Y84" s="222"/>
      <c r="Z84" s="222"/>
    </row>
    <row r="85" ht="12.75" customHeight="1">
      <c r="A85" s="125"/>
      <c r="B85" s="125"/>
      <c r="C85" s="223" t="s">
        <v>1117</v>
      </c>
      <c r="D85" s="224" t="s">
        <v>1118</v>
      </c>
      <c r="E85" s="224" t="s">
        <v>1119</v>
      </c>
      <c r="F85" s="225"/>
      <c r="G85" s="222"/>
      <c r="H85" s="222"/>
      <c r="I85" s="222"/>
      <c r="J85" s="222"/>
      <c r="K85" s="222"/>
      <c r="L85" s="222"/>
      <c r="M85" s="222"/>
      <c r="N85" s="222"/>
      <c r="O85" s="222"/>
      <c r="P85" s="222"/>
      <c r="Q85" s="222"/>
      <c r="R85" s="222"/>
      <c r="S85" s="222"/>
      <c r="T85" s="222"/>
      <c r="U85" s="222"/>
      <c r="V85" s="222"/>
      <c r="W85" s="222"/>
      <c r="X85" s="222"/>
      <c r="Y85" s="222"/>
      <c r="Z85" s="222"/>
    </row>
    <row r="86" ht="12.75" customHeight="1">
      <c r="A86" s="125"/>
      <c r="B86" s="125"/>
      <c r="C86" s="223" t="s">
        <v>1120</v>
      </c>
      <c r="D86" s="224" t="s">
        <v>1121</v>
      </c>
      <c r="E86" s="224" t="s">
        <v>1122</v>
      </c>
      <c r="F86" s="225"/>
      <c r="G86" s="222"/>
      <c r="H86" s="222"/>
      <c r="I86" s="222"/>
      <c r="J86" s="222"/>
      <c r="K86" s="222"/>
      <c r="L86" s="222"/>
      <c r="M86" s="222"/>
      <c r="N86" s="222"/>
      <c r="O86" s="222"/>
      <c r="P86" s="222"/>
      <c r="Q86" s="222"/>
      <c r="R86" s="222"/>
      <c r="S86" s="222"/>
      <c r="T86" s="222"/>
      <c r="U86" s="222"/>
      <c r="V86" s="222"/>
      <c r="W86" s="222"/>
      <c r="X86" s="222"/>
      <c r="Y86" s="222"/>
      <c r="Z86" s="222"/>
    </row>
    <row r="87" ht="12.75" customHeight="1">
      <c r="A87" s="125"/>
      <c r="B87" s="125"/>
      <c r="C87" s="223" t="s">
        <v>1123</v>
      </c>
      <c r="D87" s="224" t="s">
        <v>1124</v>
      </c>
      <c r="E87" s="224" t="s">
        <v>1125</v>
      </c>
      <c r="F87" s="225"/>
      <c r="G87" s="222"/>
      <c r="H87" s="222"/>
      <c r="I87" s="222"/>
      <c r="J87" s="222"/>
      <c r="K87" s="222"/>
      <c r="L87" s="222"/>
      <c r="M87" s="222"/>
      <c r="N87" s="222"/>
      <c r="O87" s="222"/>
      <c r="P87" s="222"/>
      <c r="Q87" s="222"/>
      <c r="R87" s="222"/>
      <c r="S87" s="222"/>
      <c r="T87" s="222"/>
      <c r="U87" s="222"/>
      <c r="V87" s="222"/>
      <c r="W87" s="222"/>
      <c r="X87" s="222"/>
      <c r="Y87" s="222"/>
      <c r="Z87" s="222"/>
    </row>
    <row r="88" ht="12.75" customHeight="1">
      <c r="A88" s="125"/>
      <c r="B88" s="125"/>
      <c r="C88" s="223" t="s">
        <v>1126</v>
      </c>
      <c r="D88" s="224" t="s">
        <v>1127</v>
      </c>
      <c r="E88" s="224" t="s">
        <v>1128</v>
      </c>
      <c r="F88" s="225"/>
      <c r="G88" s="222"/>
      <c r="H88" s="222"/>
      <c r="I88" s="222"/>
      <c r="J88" s="222"/>
      <c r="K88" s="222"/>
      <c r="L88" s="222"/>
      <c r="M88" s="222"/>
      <c r="N88" s="222"/>
      <c r="O88" s="222"/>
      <c r="P88" s="222"/>
      <c r="Q88" s="222"/>
      <c r="R88" s="222"/>
      <c r="S88" s="222"/>
      <c r="T88" s="222"/>
      <c r="U88" s="222"/>
      <c r="V88" s="222"/>
      <c r="W88" s="222"/>
      <c r="X88" s="222"/>
      <c r="Y88" s="222"/>
      <c r="Z88" s="222"/>
    </row>
    <row r="89" ht="12.75" customHeight="1">
      <c r="A89" s="125"/>
      <c r="B89" s="125"/>
      <c r="C89" s="223" t="s">
        <v>1129</v>
      </c>
      <c r="D89" s="224" t="s">
        <v>1130</v>
      </c>
      <c r="E89" s="224" t="s">
        <v>1131</v>
      </c>
      <c r="F89" s="225"/>
      <c r="G89" s="222"/>
      <c r="H89" s="222"/>
      <c r="I89" s="222"/>
      <c r="J89" s="222"/>
      <c r="K89" s="222"/>
      <c r="L89" s="222"/>
      <c r="M89" s="222"/>
      <c r="N89" s="222"/>
      <c r="O89" s="222"/>
      <c r="P89" s="222"/>
      <c r="Q89" s="222"/>
      <c r="R89" s="222"/>
      <c r="S89" s="222"/>
      <c r="T89" s="222"/>
      <c r="U89" s="222"/>
      <c r="V89" s="222"/>
      <c r="W89" s="222"/>
      <c r="X89" s="222"/>
      <c r="Y89" s="222"/>
      <c r="Z89" s="222"/>
    </row>
    <row r="90" ht="12.75" customHeight="1">
      <c r="A90" s="125"/>
      <c r="B90" s="125"/>
      <c r="C90" s="223" t="s">
        <v>1132</v>
      </c>
      <c r="D90" s="224" t="s">
        <v>1133</v>
      </c>
      <c r="E90" s="224" t="s">
        <v>1134</v>
      </c>
      <c r="F90" s="225"/>
      <c r="G90" s="222"/>
      <c r="H90" s="222"/>
      <c r="I90" s="222"/>
      <c r="J90" s="222"/>
      <c r="K90" s="222"/>
      <c r="L90" s="222"/>
      <c r="M90" s="222"/>
      <c r="N90" s="222"/>
      <c r="O90" s="222"/>
      <c r="P90" s="222"/>
      <c r="Q90" s="222"/>
      <c r="R90" s="222"/>
      <c r="S90" s="222"/>
      <c r="T90" s="222"/>
      <c r="U90" s="222"/>
      <c r="V90" s="222"/>
      <c r="W90" s="222"/>
      <c r="X90" s="222"/>
      <c r="Y90" s="222"/>
      <c r="Z90" s="222"/>
    </row>
    <row r="91" ht="12.75" customHeight="1">
      <c r="A91" s="125"/>
      <c r="B91" s="125"/>
      <c r="C91" s="223" t="s">
        <v>1135</v>
      </c>
      <c r="D91" s="224" t="s">
        <v>1136</v>
      </c>
      <c r="E91" s="224" t="s">
        <v>1137</v>
      </c>
      <c r="F91" s="225"/>
      <c r="G91" s="222"/>
      <c r="H91" s="222"/>
      <c r="I91" s="222"/>
      <c r="J91" s="222"/>
      <c r="K91" s="222"/>
      <c r="L91" s="222"/>
      <c r="M91" s="222"/>
      <c r="N91" s="222"/>
      <c r="O91" s="222"/>
      <c r="P91" s="222"/>
      <c r="Q91" s="222"/>
      <c r="R91" s="222"/>
      <c r="S91" s="222"/>
      <c r="T91" s="222"/>
      <c r="U91" s="222"/>
      <c r="V91" s="222"/>
      <c r="W91" s="222"/>
      <c r="X91" s="222"/>
      <c r="Y91" s="222"/>
      <c r="Z91" s="222"/>
    </row>
    <row r="92" ht="12.75" customHeight="1">
      <c r="A92" s="125"/>
      <c r="B92" s="125"/>
      <c r="C92" s="223" t="s">
        <v>1138</v>
      </c>
      <c r="D92" s="224" t="s">
        <v>1139</v>
      </c>
      <c r="E92" s="224" t="s">
        <v>1140</v>
      </c>
      <c r="F92" s="225"/>
      <c r="G92" s="222"/>
      <c r="H92" s="222"/>
      <c r="I92" s="222"/>
      <c r="J92" s="222"/>
      <c r="K92" s="222"/>
      <c r="L92" s="222"/>
      <c r="M92" s="222"/>
      <c r="N92" s="222"/>
      <c r="O92" s="222"/>
      <c r="P92" s="222"/>
      <c r="Q92" s="222"/>
      <c r="R92" s="222"/>
      <c r="S92" s="222"/>
      <c r="T92" s="222"/>
      <c r="U92" s="222"/>
      <c r="V92" s="222"/>
      <c r="W92" s="222"/>
      <c r="X92" s="222"/>
      <c r="Y92" s="222"/>
      <c r="Z92" s="222"/>
    </row>
    <row r="93" ht="12.75" customHeight="1">
      <c r="A93" s="125"/>
      <c r="B93" s="57"/>
      <c r="C93" s="223" t="s">
        <v>1141</v>
      </c>
      <c r="D93" s="224" t="s">
        <v>1142</v>
      </c>
      <c r="E93" s="224" t="s">
        <v>1143</v>
      </c>
      <c r="F93" s="225"/>
      <c r="G93" s="222"/>
      <c r="H93" s="222"/>
      <c r="I93" s="222"/>
      <c r="J93" s="222"/>
      <c r="K93" s="222"/>
      <c r="L93" s="222"/>
      <c r="M93" s="222"/>
      <c r="N93" s="222"/>
      <c r="O93" s="222"/>
      <c r="P93" s="222"/>
      <c r="Q93" s="222"/>
      <c r="R93" s="222"/>
      <c r="S93" s="222"/>
      <c r="T93" s="222"/>
      <c r="U93" s="222"/>
      <c r="V93" s="222"/>
      <c r="W93" s="222"/>
      <c r="X93" s="222"/>
      <c r="Y93" s="222"/>
      <c r="Z93" s="222"/>
    </row>
    <row r="94" ht="12.75" customHeight="1">
      <c r="A94" s="125"/>
      <c r="B94" s="218" t="s">
        <v>1144</v>
      </c>
      <c r="C94" s="219" t="s">
        <v>1145</v>
      </c>
      <c r="D94" s="220" t="s">
        <v>1146</v>
      </c>
      <c r="E94" s="220" t="s">
        <v>1147</v>
      </c>
      <c r="F94" s="221"/>
      <c r="G94" s="222"/>
      <c r="H94" s="222"/>
      <c r="I94" s="222"/>
      <c r="J94" s="222"/>
      <c r="K94" s="222"/>
      <c r="L94" s="222"/>
      <c r="M94" s="222"/>
      <c r="N94" s="222"/>
      <c r="O94" s="222"/>
      <c r="P94" s="222"/>
      <c r="Q94" s="222"/>
      <c r="R94" s="222"/>
      <c r="S94" s="222"/>
      <c r="T94" s="222"/>
      <c r="U94" s="222"/>
      <c r="V94" s="222"/>
      <c r="W94" s="222"/>
      <c r="X94" s="222"/>
      <c r="Y94" s="222"/>
      <c r="Z94" s="222"/>
    </row>
    <row r="95" ht="12.75" customHeight="1">
      <c r="A95" s="125"/>
      <c r="B95" s="125"/>
      <c r="C95" s="223" t="s">
        <v>1148</v>
      </c>
      <c r="D95" s="224" t="s">
        <v>1149</v>
      </c>
      <c r="E95" s="224" t="s">
        <v>1150</v>
      </c>
      <c r="F95" s="225"/>
      <c r="G95" s="222"/>
      <c r="H95" s="222"/>
      <c r="I95" s="222"/>
      <c r="J95" s="222"/>
      <c r="K95" s="222"/>
      <c r="L95" s="222"/>
      <c r="M95" s="222"/>
      <c r="N95" s="222"/>
      <c r="O95" s="222"/>
      <c r="P95" s="222"/>
      <c r="Q95" s="222"/>
      <c r="R95" s="222"/>
      <c r="S95" s="222"/>
      <c r="T95" s="222"/>
      <c r="U95" s="222"/>
      <c r="V95" s="222"/>
      <c r="W95" s="222"/>
      <c r="X95" s="222"/>
      <c r="Y95" s="222"/>
      <c r="Z95" s="222"/>
    </row>
    <row r="96" ht="12.75" customHeight="1">
      <c r="A96" s="125"/>
      <c r="B96" s="125"/>
      <c r="C96" s="223" t="s">
        <v>1151</v>
      </c>
      <c r="D96" s="224" t="s">
        <v>1152</v>
      </c>
      <c r="E96" s="224" t="s">
        <v>1153</v>
      </c>
      <c r="F96" s="225"/>
      <c r="G96" s="222"/>
      <c r="H96" s="222"/>
      <c r="I96" s="222"/>
      <c r="J96" s="222"/>
      <c r="K96" s="222"/>
      <c r="L96" s="222"/>
      <c r="M96" s="222"/>
      <c r="N96" s="222"/>
      <c r="O96" s="222"/>
      <c r="P96" s="222"/>
      <c r="Q96" s="222"/>
      <c r="R96" s="222"/>
      <c r="S96" s="222"/>
      <c r="T96" s="222"/>
      <c r="U96" s="222"/>
      <c r="V96" s="222"/>
      <c r="W96" s="222"/>
      <c r="X96" s="222"/>
      <c r="Y96" s="222"/>
      <c r="Z96" s="222"/>
    </row>
    <row r="97" ht="12.75" customHeight="1">
      <c r="A97" s="125"/>
      <c r="B97" s="125"/>
      <c r="C97" s="223" t="s">
        <v>1154</v>
      </c>
      <c r="D97" s="224" t="s">
        <v>1155</v>
      </c>
      <c r="E97" s="224" t="s">
        <v>1156</v>
      </c>
      <c r="F97" s="225"/>
      <c r="G97" s="222"/>
      <c r="H97" s="222"/>
      <c r="I97" s="222"/>
      <c r="J97" s="222"/>
      <c r="K97" s="222"/>
      <c r="L97" s="222"/>
      <c r="M97" s="222"/>
      <c r="N97" s="222"/>
      <c r="O97" s="222"/>
      <c r="P97" s="222"/>
      <c r="Q97" s="222"/>
      <c r="R97" s="222"/>
      <c r="S97" s="222"/>
      <c r="T97" s="222"/>
      <c r="U97" s="222"/>
      <c r="V97" s="222"/>
      <c r="W97" s="222"/>
      <c r="X97" s="222"/>
      <c r="Y97" s="222"/>
      <c r="Z97" s="222"/>
    </row>
    <row r="98" ht="12.75" customHeight="1">
      <c r="A98" s="125"/>
      <c r="B98" s="125"/>
      <c r="C98" s="223" t="s">
        <v>1157</v>
      </c>
      <c r="D98" s="224" t="s">
        <v>1158</v>
      </c>
      <c r="E98" s="224" t="s">
        <v>1159</v>
      </c>
      <c r="F98" s="225"/>
      <c r="G98" s="222"/>
      <c r="H98" s="222"/>
      <c r="I98" s="222"/>
      <c r="J98" s="222"/>
      <c r="K98" s="222"/>
      <c r="L98" s="222"/>
      <c r="M98" s="222"/>
      <c r="N98" s="222"/>
      <c r="O98" s="222"/>
      <c r="P98" s="222"/>
      <c r="Q98" s="222"/>
      <c r="R98" s="222"/>
      <c r="S98" s="222"/>
      <c r="T98" s="222"/>
      <c r="U98" s="222"/>
      <c r="V98" s="222"/>
      <c r="W98" s="222"/>
      <c r="X98" s="222"/>
      <c r="Y98" s="222"/>
      <c r="Z98" s="222"/>
    </row>
    <row r="99" ht="12.75" customHeight="1">
      <c r="A99" s="125"/>
      <c r="B99" s="125"/>
      <c r="C99" s="223" t="s">
        <v>1160</v>
      </c>
      <c r="D99" s="224" t="s">
        <v>1161</v>
      </c>
      <c r="E99" s="224" t="s">
        <v>1162</v>
      </c>
      <c r="F99" s="225"/>
      <c r="G99" s="222"/>
      <c r="H99" s="222"/>
      <c r="I99" s="222"/>
      <c r="J99" s="222"/>
      <c r="K99" s="222"/>
      <c r="L99" s="222"/>
      <c r="M99" s="222"/>
      <c r="N99" s="222"/>
      <c r="O99" s="222"/>
      <c r="P99" s="222"/>
      <c r="Q99" s="222"/>
      <c r="R99" s="222"/>
      <c r="S99" s="222"/>
      <c r="T99" s="222"/>
      <c r="U99" s="222"/>
      <c r="V99" s="222"/>
      <c r="W99" s="222"/>
      <c r="X99" s="222"/>
      <c r="Y99" s="222"/>
      <c r="Z99" s="222"/>
    </row>
    <row r="100" ht="12.75" customHeight="1">
      <c r="A100" s="125"/>
      <c r="B100" s="125"/>
      <c r="C100" s="223" t="s">
        <v>1163</v>
      </c>
      <c r="D100" s="224" t="s">
        <v>1164</v>
      </c>
      <c r="E100" s="224" t="s">
        <v>1165</v>
      </c>
      <c r="F100" s="225"/>
      <c r="G100" s="222"/>
      <c r="H100" s="222"/>
      <c r="I100" s="222"/>
      <c r="J100" s="222"/>
      <c r="K100" s="222"/>
      <c r="L100" s="222"/>
      <c r="M100" s="222"/>
      <c r="N100" s="222"/>
      <c r="O100" s="222"/>
      <c r="P100" s="222"/>
      <c r="Q100" s="222"/>
      <c r="R100" s="222"/>
      <c r="S100" s="222"/>
      <c r="T100" s="222"/>
      <c r="U100" s="222"/>
      <c r="V100" s="222"/>
      <c r="W100" s="222"/>
      <c r="X100" s="222"/>
      <c r="Y100" s="222"/>
      <c r="Z100" s="222"/>
    </row>
    <row r="101" ht="12.75" customHeight="1">
      <c r="A101" s="125"/>
      <c r="B101" s="125"/>
      <c r="C101" s="223" t="s">
        <v>1166</v>
      </c>
      <c r="D101" s="224" t="s">
        <v>1167</v>
      </c>
      <c r="E101" s="224" t="s">
        <v>1168</v>
      </c>
      <c r="F101" s="225"/>
      <c r="G101" s="222"/>
      <c r="H101" s="222"/>
      <c r="I101" s="222"/>
      <c r="J101" s="222"/>
      <c r="K101" s="222"/>
      <c r="L101" s="222"/>
      <c r="M101" s="222"/>
      <c r="N101" s="222"/>
      <c r="O101" s="222"/>
      <c r="P101" s="222"/>
      <c r="Q101" s="222"/>
      <c r="R101" s="222"/>
      <c r="S101" s="222"/>
      <c r="T101" s="222"/>
      <c r="U101" s="222"/>
      <c r="V101" s="222"/>
      <c r="W101" s="222"/>
      <c r="X101" s="222"/>
      <c r="Y101" s="222"/>
      <c r="Z101" s="222"/>
    </row>
    <row r="102" ht="12.75" customHeight="1">
      <c r="A102" s="125"/>
      <c r="B102" s="125"/>
      <c r="C102" s="223" t="s">
        <v>1169</v>
      </c>
      <c r="D102" s="224" t="s">
        <v>1170</v>
      </c>
      <c r="E102" s="224" t="s">
        <v>1171</v>
      </c>
      <c r="F102" s="225"/>
      <c r="G102" s="222"/>
      <c r="H102" s="222"/>
      <c r="I102" s="222"/>
      <c r="J102" s="222"/>
      <c r="K102" s="222"/>
      <c r="L102" s="222"/>
      <c r="M102" s="222"/>
      <c r="N102" s="222"/>
      <c r="O102" s="222"/>
      <c r="P102" s="222"/>
      <c r="Q102" s="222"/>
      <c r="R102" s="222"/>
      <c r="S102" s="222"/>
      <c r="T102" s="222"/>
      <c r="U102" s="222"/>
      <c r="V102" s="222"/>
      <c r="W102" s="222"/>
      <c r="X102" s="222"/>
      <c r="Y102" s="222"/>
      <c r="Z102" s="222"/>
    </row>
    <row r="103" ht="12.75" customHeight="1">
      <c r="A103" s="125"/>
      <c r="B103" s="125"/>
      <c r="C103" s="223" t="s">
        <v>1172</v>
      </c>
      <c r="D103" s="224" t="s">
        <v>1173</v>
      </c>
      <c r="E103" s="224" t="s">
        <v>1174</v>
      </c>
      <c r="F103" s="225"/>
      <c r="G103" s="222"/>
      <c r="H103" s="222"/>
      <c r="I103" s="222"/>
      <c r="J103" s="222"/>
      <c r="K103" s="222"/>
      <c r="L103" s="222"/>
      <c r="M103" s="222"/>
      <c r="N103" s="222"/>
      <c r="O103" s="222"/>
      <c r="P103" s="222"/>
      <c r="Q103" s="222"/>
      <c r="R103" s="222"/>
      <c r="S103" s="222"/>
      <c r="T103" s="222"/>
      <c r="U103" s="222"/>
      <c r="V103" s="222"/>
      <c r="W103" s="222"/>
      <c r="X103" s="222"/>
      <c r="Y103" s="222"/>
      <c r="Z103" s="222"/>
    </row>
    <row r="104" ht="12.75" customHeight="1">
      <c r="A104" s="125"/>
      <c r="B104" s="125"/>
      <c r="C104" s="223" t="s">
        <v>1175</v>
      </c>
      <c r="D104" s="224" t="s">
        <v>1176</v>
      </c>
      <c r="E104" s="224" t="s">
        <v>1177</v>
      </c>
      <c r="F104" s="225"/>
      <c r="G104" s="222"/>
      <c r="H104" s="222"/>
      <c r="I104" s="222"/>
      <c r="J104" s="222"/>
      <c r="K104" s="222"/>
      <c r="L104" s="222"/>
      <c r="M104" s="222"/>
      <c r="N104" s="222"/>
      <c r="O104" s="222"/>
      <c r="P104" s="222"/>
      <c r="Q104" s="222"/>
      <c r="R104" s="222"/>
      <c r="S104" s="222"/>
      <c r="T104" s="222"/>
      <c r="U104" s="222"/>
      <c r="V104" s="222"/>
      <c r="W104" s="222"/>
      <c r="X104" s="222"/>
      <c r="Y104" s="222"/>
      <c r="Z104" s="222"/>
    </row>
    <row r="105" ht="12.75" customHeight="1">
      <c r="A105" s="125"/>
      <c r="B105" s="125"/>
      <c r="C105" s="223" t="s">
        <v>1178</v>
      </c>
      <c r="D105" s="224" t="s">
        <v>1179</v>
      </c>
      <c r="E105" s="224" t="s">
        <v>1180</v>
      </c>
      <c r="F105" s="225"/>
      <c r="G105" s="222"/>
      <c r="H105" s="222"/>
      <c r="I105" s="222"/>
      <c r="J105" s="222"/>
      <c r="K105" s="222"/>
      <c r="L105" s="222"/>
      <c r="M105" s="222"/>
      <c r="N105" s="222"/>
      <c r="O105" s="222"/>
      <c r="P105" s="222"/>
      <c r="Q105" s="222"/>
      <c r="R105" s="222"/>
      <c r="S105" s="222"/>
      <c r="T105" s="222"/>
      <c r="U105" s="222"/>
      <c r="V105" s="222"/>
      <c r="W105" s="222"/>
      <c r="X105" s="222"/>
      <c r="Y105" s="222"/>
      <c r="Z105" s="222"/>
    </row>
    <row r="106" ht="12.75" customHeight="1">
      <c r="A106" s="125"/>
      <c r="B106" s="125"/>
      <c r="C106" s="223" t="s">
        <v>1181</v>
      </c>
      <c r="D106" s="224" t="s">
        <v>1182</v>
      </c>
      <c r="E106" s="224" t="s">
        <v>1183</v>
      </c>
      <c r="F106" s="225"/>
      <c r="G106" s="222"/>
      <c r="H106" s="222"/>
      <c r="I106" s="222"/>
      <c r="J106" s="222"/>
      <c r="K106" s="222"/>
      <c r="L106" s="222"/>
      <c r="M106" s="222"/>
      <c r="N106" s="222"/>
      <c r="O106" s="222"/>
      <c r="P106" s="222"/>
      <c r="Q106" s="222"/>
      <c r="R106" s="222"/>
      <c r="S106" s="222"/>
      <c r="T106" s="222"/>
      <c r="U106" s="222"/>
      <c r="V106" s="222"/>
      <c r="W106" s="222"/>
      <c r="X106" s="222"/>
      <c r="Y106" s="222"/>
      <c r="Z106" s="222"/>
    </row>
    <row r="107" ht="12.75" customHeight="1">
      <c r="A107" s="125"/>
      <c r="B107" s="125"/>
      <c r="C107" s="223" t="s">
        <v>1184</v>
      </c>
      <c r="D107" s="224" t="s">
        <v>1185</v>
      </c>
      <c r="E107" s="224" t="s">
        <v>1186</v>
      </c>
      <c r="F107" s="225"/>
      <c r="G107" s="222"/>
      <c r="H107" s="222"/>
      <c r="I107" s="222"/>
      <c r="J107" s="222"/>
      <c r="K107" s="222"/>
      <c r="L107" s="222"/>
      <c r="M107" s="222"/>
      <c r="N107" s="222"/>
      <c r="O107" s="222"/>
      <c r="P107" s="222"/>
      <c r="Q107" s="222"/>
      <c r="R107" s="222"/>
      <c r="S107" s="222"/>
      <c r="T107" s="222"/>
      <c r="U107" s="222"/>
      <c r="V107" s="222"/>
      <c r="W107" s="222"/>
      <c r="X107" s="222"/>
      <c r="Y107" s="222"/>
      <c r="Z107" s="222"/>
    </row>
    <row r="108" ht="12.75" customHeight="1">
      <c r="A108" s="125"/>
      <c r="B108" s="125"/>
      <c r="C108" s="223" t="s">
        <v>1187</v>
      </c>
      <c r="D108" s="224" t="s">
        <v>1188</v>
      </c>
      <c r="E108" s="224" t="s">
        <v>1189</v>
      </c>
      <c r="F108" s="225"/>
      <c r="G108" s="222"/>
      <c r="H108" s="222"/>
      <c r="I108" s="222"/>
      <c r="J108" s="222"/>
      <c r="K108" s="222"/>
      <c r="L108" s="222"/>
      <c r="M108" s="222"/>
      <c r="N108" s="222"/>
      <c r="O108" s="222"/>
      <c r="P108" s="222"/>
      <c r="Q108" s="222"/>
      <c r="R108" s="222"/>
      <c r="S108" s="222"/>
      <c r="T108" s="222"/>
      <c r="U108" s="222"/>
      <c r="V108" s="222"/>
      <c r="W108" s="222"/>
      <c r="X108" s="222"/>
      <c r="Y108" s="222"/>
      <c r="Z108" s="222"/>
    </row>
    <row r="109" ht="12.75" customHeight="1">
      <c r="A109" s="125"/>
      <c r="B109" s="125"/>
      <c r="C109" s="223" t="s">
        <v>1190</v>
      </c>
      <c r="D109" s="224" t="s">
        <v>1191</v>
      </c>
      <c r="E109" s="224" t="s">
        <v>1192</v>
      </c>
      <c r="F109" s="225"/>
      <c r="G109" s="222"/>
      <c r="H109" s="222"/>
      <c r="I109" s="222"/>
      <c r="J109" s="222"/>
      <c r="K109" s="222"/>
      <c r="L109" s="222"/>
      <c r="M109" s="222"/>
      <c r="N109" s="222"/>
      <c r="O109" s="222"/>
      <c r="P109" s="222"/>
      <c r="Q109" s="222"/>
      <c r="R109" s="222"/>
      <c r="S109" s="222"/>
      <c r="T109" s="222"/>
      <c r="U109" s="222"/>
      <c r="V109" s="222"/>
      <c r="W109" s="222"/>
      <c r="X109" s="222"/>
      <c r="Y109" s="222"/>
      <c r="Z109" s="222"/>
    </row>
    <row r="110" ht="12.75" customHeight="1">
      <c r="A110" s="125"/>
      <c r="B110" s="125"/>
      <c r="C110" s="223" t="s">
        <v>1193</v>
      </c>
      <c r="D110" s="224" t="s">
        <v>1194</v>
      </c>
      <c r="E110" s="224" t="s">
        <v>1195</v>
      </c>
      <c r="F110" s="225"/>
      <c r="G110" s="222"/>
      <c r="H110" s="222"/>
      <c r="I110" s="222"/>
      <c r="J110" s="222"/>
      <c r="K110" s="222"/>
      <c r="L110" s="222"/>
      <c r="M110" s="222"/>
      <c r="N110" s="222"/>
      <c r="O110" s="222"/>
      <c r="P110" s="222"/>
      <c r="Q110" s="222"/>
      <c r="R110" s="222"/>
      <c r="S110" s="222"/>
      <c r="T110" s="222"/>
      <c r="U110" s="222"/>
      <c r="V110" s="222"/>
      <c r="W110" s="222"/>
      <c r="X110" s="222"/>
      <c r="Y110" s="222"/>
      <c r="Z110" s="222"/>
    </row>
    <row r="111" ht="12.75" customHeight="1">
      <c r="A111" s="125"/>
      <c r="B111" s="125"/>
      <c r="C111" s="223" t="s">
        <v>1196</v>
      </c>
      <c r="D111" s="224" t="s">
        <v>1197</v>
      </c>
      <c r="E111" s="224" t="s">
        <v>1198</v>
      </c>
      <c r="F111" s="225"/>
      <c r="G111" s="222"/>
      <c r="H111" s="222"/>
      <c r="I111" s="222"/>
      <c r="J111" s="222"/>
      <c r="K111" s="222"/>
      <c r="L111" s="222"/>
      <c r="M111" s="222"/>
      <c r="N111" s="222"/>
      <c r="O111" s="222"/>
      <c r="P111" s="222"/>
      <c r="Q111" s="222"/>
      <c r="R111" s="222"/>
      <c r="S111" s="222"/>
      <c r="T111" s="222"/>
      <c r="U111" s="222"/>
      <c r="V111" s="222"/>
      <c r="W111" s="222"/>
      <c r="X111" s="222"/>
      <c r="Y111" s="222"/>
      <c r="Z111" s="222"/>
    </row>
    <row r="112" ht="12.75" customHeight="1">
      <c r="A112" s="125"/>
      <c r="B112" s="125"/>
      <c r="C112" s="223" t="s">
        <v>1199</v>
      </c>
      <c r="D112" s="224" t="s">
        <v>1200</v>
      </c>
      <c r="E112" s="224" t="s">
        <v>1201</v>
      </c>
      <c r="F112" s="225"/>
      <c r="G112" s="222"/>
      <c r="H112" s="222"/>
      <c r="I112" s="222"/>
      <c r="J112" s="222"/>
      <c r="K112" s="222"/>
      <c r="L112" s="222"/>
      <c r="M112" s="222"/>
      <c r="N112" s="222"/>
      <c r="O112" s="222"/>
      <c r="P112" s="222"/>
      <c r="Q112" s="222"/>
      <c r="R112" s="222"/>
      <c r="S112" s="222"/>
      <c r="T112" s="222"/>
      <c r="U112" s="222"/>
      <c r="V112" s="222"/>
      <c r="W112" s="222"/>
      <c r="X112" s="222"/>
      <c r="Y112" s="222"/>
      <c r="Z112" s="222"/>
    </row>
    <row r="113" ht="12.75" customHeight="1">
      <c r="A113" s="125"/>
      <c r="B113" s="125"/>
      <c r="C113" s="223" t="s">
        <v>1202</v>
      </c>
      <c r="D113" s="224" t="s">
        <v>1203</v>
      </c>
      <c r="E113" s="224" t="s">
        <v>1204</v>
      </c>
      <c r="F113" s="225"/>
      <c r="G113" s="222"/>
      <c r="H113" s="222"/>
      <c r="I113" s="222"/>
      <c r="J113" s="222"/>
      <c r="K113" s="222"/>
      <c r="L113" s="222"/>
      <c r="M113" s="222"/>
      <c r="N113" s="222"/>
      <c r="O113" s="222"/>
      <c r="P113" s="222"/>
      <c r="Q113" s="222"/>
      <c r="R113" s="222"/>
      <c r="S113" s="222"/>
      <c r="T113" s="222"/>
      <c r="U113" s="222"/>
      <c r="V113" s="222"/>
      <c r="W113" s="222"/>
      <c r="X113" s="222"/>
      <c r="Y113" s="222"/>
      <c r="Z113" s="222"/>
    </row>
    <row r="114" ht="12.75" customHeight="1">
      <c r="A114" s="125"/>
      <c r="B114" s="125"/>
      <c r="C114" s="223" t="s">
        <v>1205</v>
      </c>
      <c r="D114" s="224" t="s">
        <v>1206</v>
      </c>
      <c r="E114" s="224" t="s">
        <v>1207</v>
      </c>
      <c r="F114" s="225"/>
      <c r="G114" s="222"/>
      <c r="H114" s="222"/>
      <c r="I114" s="222"/>
      <c r="J114" s="222"/>
      <c r="K114" s="222"/>
      <c r="L114" s="222"/>
      <c r="M114" s="222"/>
      <c r="N114" s="222"/>
      <c r="O114" s="222"/>
      <c r="P114" s="222"/>
      <c r="Q114" s="222"/>
      <c r="R114" s="222"/>
      <c r="S114" s="222"/>
      <c r="T114" s="222"/>
      <c r="U114" s="222"/>
      <c r="V114" s="222"/>
      <c r="W114" s="222"/>
      <c r="X114" s="222"/>
      <c r="Y114" s="222"/>
      <c r="Z114" s="222"/>
    </row>
    <row r="115" ht="12.75" customHeight="1">
      <c r="A115" s="125"/>
      <c r="B115" s="125"/>
      <c r="C115" s="223" t="s">
        <v>1208</v>
      </c>
      <c r="D115" s="224" t="s">
        <v>1209</v>
      </c>
      <c r="E115" s="224" t="s">
        <v>1210</v>
      </c>
      <c r="F115" s="225"/>
      <c r="G115" s="222"/>
      <c r="H115" s="222"/>
      <c r="I115" s="222"/>
      <c r="J115" s="222"/>
      <c r="K115" s="222"/>
      <c r="L115" s="222"/>
      <c r="M115" s="222"/>
      <c r="N115" s="222"/>
      <c r="O115" s="222"/>
      <c r="P115" s="222"/>
      <c r="Q115" s="222"/>
      <c r="R115" s="222"/>
      <c r="S115" s="222"/>
      <c r="T115" s="222"/>
      <c r="U115" s="222"/>
      <c r="V115" s="222"/>
      <c r="W115" s="222"/>
      <c r="X115" s="222"/>
      <c r="Y115" s="222"/>
      <c r="Z115" s="222"/>
    </row>
    <row r="116" ht="12.75" customHeight="1">
      <c r="A116" s="125"/>
      <c r="B116" s="125"/>
      <c r="C116" s="223" t="s">
        <v>1211</v>
      </c>
      <c r="D116" s="224" t="s">
        <v>1212</v>
      </c>
      <c r="E116" s="224" t="s">
        <v>1213</v>
      </c>
      <c r="F116" s="225"/>
      <c r="G116" s="222"/>
      <c r="H116" s="222"/>
      <c r="I116" s="222"/>
      <c r="J116" s="222"/>
      <c r="K116" s="222"/>
      <c r="L116" s="222"/>
      <c r="M116" s="222"/>
      <c r="N116" s="222"/>
      <c r="O116" s="222"/>
      <c r="P116" s="222"/>
      <c r="Q116" s="222"/>
      <c r="R116" s="222"/>
      <c r="S116" s="222"/>
      <c r="T116" s="222"/>
      <c r="U116" s="222"/>
      <c r="V116" s="222"/>
      <c r="W116" s="222"/>
      <c r="X116" s="222"/>
      <c r="Y116" s="222"/>
      <c r="Z116" s="222"/>
    </row>
    <row r="117" ht="12.75" customHeight="1">
      <c r="A117" s="125"/>
      <c r="B117" s="57"/>
      <c r="C117" s="223" t="s">
        <v>1214</v>
      </c>
      <c r="D117" s="224" t="s">
        <v>1215</v>
      </c>
      <c r="E117" s="224" t="s">
        <v>516</v>
      </c>
      <c r="F117" s="225"/>
      <c r="G117" s="222"/>
      <c r="H117" s="222"/>
      <c r="I117" s="222"/>
      <c r="J117" s="222"/>
      <c r="K117" s="222"/>
      <c r="L117" s="222"/>
      <c r="M117" s="222"/>
      <c r="N117" s="222"/>
      <c r="O117" s="222"/>
      <c r="P117" s="222"/>
      <c r="Q117" s="222"/>
      <c r="R117" s="222"/>
      <c r="S117" s="222"/>
      <c r="T117" s="222"/>
      <c r="U117" s="222"/>
      <c r="V117" s="222"/>
      <c r="W117" s="222"/>
      <c r="X117" s="222"/>
      <c r="Y117" s="222"/>
      <c r="Z117" s="222"/>
    </row>
    <row r="118" ht="12.75" customHeight="1">
      <c r="A118" s="125"/>
      <c r="B118" s="218" t="s">
        <v>1216</v>
      </c>
      <c r="C118" s="219" t="s">
        <v>1217</v>
      </c>
      <c r="D118" s="220" t="s">
        <v>1218</v>
      </c>
      <c r="E118" s="220" t="s">
        <v>1219</v>
      </c>
      <c r="F118" s="221"/>
      <c r="G118" s="222"/>
      <c r="H118" s="222"/>
      <c r="I118" s="222"/>
      <c r="J118" s="222"/>
      <c r="K118" s="222"/>
      <c r="L118" s="222"/>
      <c r="M118" s="222"/>
      <c r="N118" s="222"/>
      <c r="O118" s="222"/>
      <c r="P118" s="222"/>
      <c r="Q118" s="222"/>
      <c r="R118" s="222"/>
      <c r="S118" s="222"/>
      <c r="T118" s="222"/>
      <c r="U118" s="222"/>
      <c r="V118" s="222"/>
      <c r="W118" s="222"/>
      <c r="X118" s="222"/>
      <c r="Y118" s="222"/>
      <c r="Z118" s="222"/>
    </row>
    <row r="119" ht="12.75" customHeight="1">
      <c r="A119" s="125"/>
      <c r="B119" s="125"/>
      <c r="C119" s="223" t="s">
        <v>1220</v>
      </c>
      <c r="D119" s="224" t="s">
        <v>1221</v>
      </c>
      <c r="E119" s="224" t="s">
        <v>1222</v>
      </c>
      <c r="F119" s="225"/>
      <c r="G119" s="222"/>
      <c r="H119" s="222"/>
      <c r="I119" s="222"/>
      <c r="J119" s="222"/>
      <c r="K119" s="222"/>
      <c r="L119" s="222"/>
      <c r="M119" s="222"/>
      <c r="N119" s="222"/>
      <c r="O119" s="222"/>
      <c r="P119" s="222"/>
      <c r="Q119" s="222"/>
      <c r="R119" s="222"/>
      <c r="S119" s="222"/>
      <c r="T119" s="222"/>
      <c r="U119" s="222"/>
      <c r="V119" s="222"/>
      <c r="W119" s="222"/>
      <c r="X119" s="222"/>
      <c r="Y119" s="222"/>
      <c r="Z119" s="222"/>
    </row>
    <row r="120" ht="12.75" customHeight="1">
      <c r="A120" s="125"/>
      <c r="B120" s="125"/>
      <c r="C120" s="223" t="s">
        <v>1223</v>
      </c>
      <c r="D120" s="224" t="s">
        <v>1224</v>
      </c>
      <c r="E120" s="224" t="s">
        <v>1225</v>
      </c>
      <c r="F120" s="225"/>
      <c r="G120" s="222"/>
      <c r="H120" s="222"/>
      <c r="I120" s="222"/>
      <c r="J120" s="222"/>
      <c r="K120" s="222"/>
      <c r="L120" s="222"/>
      <c r="M120" s="222"/>
      <c r="N120" s="222"/>
      <c r="O120" s="222"/>
      <c r="P120" s="222"/>
      <c r="Q120" s="222"/>
      <c r="R120" s="222"/>
      <c r="S120" s="222"/>
      <c r="T120" s="222"/>
      <c r="U120" s="222"/>
      <c r="V120" s="222"/>
      <c r="W120" s="222"/>
      <c r="X120" s="222"/>
      <c r="Y120" s="222"/>
      <c r="Z120" s="222"/>
    </row>
    <row r="121" ht="12.75" customHeight="1">
      <c r="A121" s="125"/>
      <c r="B121" s="125"/>
      <c r="C121" s="223" t="s">
        <v>1226</v>
      </c>
      <c r="D121" s="224" t="s">
        <v>1227</v>
      </c>
      <c r="E121" s="224" t="s">
        <v>1228</v>
      </c>
      <c r="F121" s="225"/>
      <c r="G121" s="222"/>
      <c r="H121" s="222"/>
      <c r="I121" s="222"/>
      <c r="J121" s="222"/>
      <c r="K121" s="222"/>
      <c r="L121" s="222"/>
      <c r="M121" s="222"/>
      <c r="N121" s="222"/>
      <c r="O121" s="222"/>
      <c r="P121" s="222"/>
      <c r="Q121" s="222"/>
      <c r="R121" s="222"/>
      <c r="S121" s="222"/>
      <c r="T121" s="222"/>
      <c r="U121" s="222"/>
      <c r="V121" s="222"/>
      <c r="W121" s="222"/>
      <c r="X121" s="222"/>
      <c r="Y121" s="222"/>
      <c r="Z121" s="222"/>
    </row>
    <row r="122" ht="12.75" customHeight="1">
      <c r="A122" s="125"/>
      <c r="B122" s="125"/>
      <c r="C122" s="223" t="s">
        <v>1229</v>
      </c>
      <c r="D122" s="224" t="s">
        <v>1230</v>
      </c>
      <c r="E122" s="224" t="s">
        <v>1231</v>
      </c>
      <c r="F122" s="225"/>
      <c r="G122" s="222"/>
      <c r="H122" s="222"/>
      <c r="I122" s="222"/>
      <c r="J122" s="222"/>
      <c r="K122" s="222"/>
      <c r="L122" s="222"/>
      <c r="M122" s="222"/>
      <c r="N122" s="222"/>
      <c r="O122" s="222"/>
      <c r="P122" s="222"/>
      <c r="Q122" s="222"/>
      <c r="R122" s="222"/>
      <c r="S122" s="222"/>
      <c r="T122" s="222"/>
      <c r="U122" s="222"/>
      <c r="V122" s="222"/>
      <c r="W122" s="222"/>
      <c r="X122" s="222"/>
      <c r="Y122" s="222"/>
      <c r="Z122" s="222"/>
    </row>
    <row r="123" ht="12.75" customHeight="1">
      <c r="A123" s="125"/>
      <c r="B123" s="125"/>
      <c r="C123" s="223" t="s">
        <v>1232</v>
      </c>
      <c r="D123" s="224" t="s">
        <v>1233</v>
      </c>
      <c r="E123" s="224" t="s">
        <v>1234</v>
      </c>
      <c r="F123" s="225"/>
      <c r="G123" s="222"/>
      <c r="H123" s="222"/>
      <c r="I123" s="222"/>
      <c r="J123" s="222"/>
      <c r="K123" s="222"/>
      <c r="L123" s="222"/>
      <c r="M123" s="222"/>
      <c r="N123" s="222"/>
      <c r="O123" s="222"/>
      <c r="P123" s="222"/>
      <c r="Q123" s="222"/>
      <c r="R123" s="222"/>
      <c r="S123" s="222"/>
      <c r="T123" s="222"/>
      <c r="U123" s="222"/>
      <c r="V123" s="222"/>
      <c r="W123" s="222"/>
      <c r="X123" s="222"/>
      <c r="Y123" s="222"/>
      <c r="Z123" s="222"/>
    </row>
    <row r="124" ht="12.75" customHeight="1">
      <c r="A124" s="125"/>
      <c r="B124" s="125"/>
      <c r="C124" s="223" t="s">
        <v>1235</v>
      </c>
      <c r="D124" s="224" t="s">
        <v>1236</v>
      </c>
      <c r="E124" s="224" t="s">
        <v>1237</v>
      </c>
      <c r="F124" s="225"/>
      <c r="G124" s="222"/>
      <c r="H124" s="222"/>
      <c r="I124" s="222"/>
      <c r="J124" s="222"/>
      <c r="K124" s="222"/>
      <c r="L124" s="222"/>
      <c r="M124" s="222"/>
      <c r="N124" s="222"/>
      <c r="O124" s="222"/>
      <c r="P124" s="222"/>
      <c r="Q124" s="222"/>
      <c r="R124" s="222"/>
      <c r="S124" s="222"/>
      <c r="T124" s="222"/>
      <c r="U124" s="222"/>
      <c r="V124" s="222"/>
      <c r="W124" s="222"/>
      <c r="X124" s="222"/>
      <c r="Y124" s="222"/>
      <c r="Z124" s="222"/>
    </row>
    <row r="125" ht="12.75" customHeight="1">
      <c r="A125" s="125"/>
      <c r="B125" s="125"/>
      <c r="C125" s="223" t="s">
        <v>1238</v>
      </c>
      <c r="D125" s="224" t="s">
        <v>1239</v>
      </c>
      <c r="E125" s="224" t="s">
        <v>1240</v>
      </c>
      <c r="F125" s="225"/>
      <c r="G125" s="222"/>
      <c r="H125" s="222"/>
      <c r="I125" s="222"/>
      <c r="J125" s="222"/>
      <c r="K125" s="222"/>
      <c r="L125" s="222"/>
      <c r="M125" s="222"/>
      <c r="N125" s="222"/>
      <c r="O125" s="222"/>
      <c r="P125" s="222"/>
      <c r="Q125" s="222"/>
      <c r="R125" s="222"/>
      <c r="S125" s="222"/>
      <c r="T125" s="222"/>
      <c r="U125" s="222"/>
      <c r="V125" s="222"/>
      <c r="W125" s="222"/>
      <c r="X125" s="222"/>
      <c r="Y125" s="222"/>
      <c r="Z125" s="222"/>
    </row>
    <row r="126" ht="12.75" customHeight="1">
      <c r="A126" s="125"/>
      <c r="B126" s="125"/>
      <c r="C126" s="223" t="s">
        <v>1241</v>
      </c>
      <c r="D126" s="224" t="s">
        <v>1242</v>
      </c>
      <c r="E126" s="224" t="s">
        <v>1243</v>
      </c>
      <c r="F126" s="225"/>
      <c r="G126" s="222"/>
      <c r="H126" s="222"/>
      <c r="I126" s="222"/>
      <c r="J126" s="222"/>
      <c r="K126" s="222"/>
      <c r="L126" s="222"/>
      <c r="M126" s="222"/>
      <c r="N126" s="222"/>
      <c r="O126" s="222"/>
      <c r="P126" s="222"/>
      <c r="Q126" s="222"/>
      <c r="R126" s="222"/>
      <c r="S126" s="222"/>
      <c r="T126" s="222"/>
      <c r="U126" s="222"/>
      <c r="V126" s="222"/>
      <c r="W126" s="222"/>
      <c r="X126" s="222"/>
      <c r="Y126" s="222"/>
      <c r="Z126" s="222"/>
    </row>
    <row r="127" ht="12.75" customHeight="1">
      <c r="A127" s="125"/>
      <c r="B127" s="125"/>
      <c r="C127" s="223" t="s">
        <v>1244</v>
      </c>
      <c r="D127" s="224" t="s">
        <v>1245</v>
      </c>
      <c r="E127" s="224" t="s">
        <v>1246</v>
      </c>
      <c r="F127" s="225"/>
      <c r="G127" s="222"/>
      <c r="H127" s="222"/>
      <c r="I127" s="222"/>
      <c r="J127" s="222"/>
      <c r="K127" s="222"/>
      <c r="L127" s="222"/>
      <c r="M127" s="222"/>
      <c r="N127" s="222"/>
      <c r="O127" s="222"/>
      <c r="P127" s="222"/>
      <c r="Q127" s="222"/>
      <c r="R127" s="222"/>
      <c r="S127" s="222"/>
      <c r="T127" s="222"/>
      <c r="U127" s="222"/>
      <c r="V127" s="222"/>
      <c r="W127" s="222"/>
      <c r="X127" s="222"/>
      <c r="Y127" s="222"/>
      <c r="Z127" s="222"/>
    </row>
    <row r="128" ht="12.75" customHeight="1">
      <c r="A128" s="125"/>
      <c r="B128" s="57"/>
      <c r="C128" s="223" t="s">
        <v>1247</v>
      </c>
      <c r="D128" s="224" t="s">
        <v>1248</v>
      </c>
      <c r="E128" s="224" t="s">
        <v>1249</v>
      </c>
      <c r="F128" s="225"/>
      <c r="G128" s="222"/>
      <c r="H128" s="222"/>
      <c r="I128" s="222"/>
      <c r="J128" s="222"/>
      <c r="K128" s="222"/>
      <c r="L128" s="222"/>
      <c r="M128" s="222"/>
      <c r="N128" s="222"/>
      <c r="O128" s="222"/>
      <c r="P128" s="222"/>
      <c r="Q128" s="222"/>
      <c r="R128" s="222"/>
      <c r="S128" s="222"/>
      <c r="T128" s="222"/>
      <c r="U128" s="222"/>
      <c r="V128" s="222"/>
      <c r="W128" s="222"/>
      <c r="X128" s="222"/>
      <c r="Y128" s="222"/>
      <c r="Z128" s="222"/>
    </row>
    <row r="129" ht="12.75" customHeight="1">
      <c r="A129" s="125"/>
      <c r="B129" s="218" t="s">
        <v>1250</v>
      </c>
      <c r="C129" s="219" t="s">
        <v>1251</v>
      </c>
      <c r="D129" s="220" t="s">
        <v>1252</v>
      </c>
      <c r="E129" s="220" t="s">
        <v>1253</v>
      </c>
      <c r="F129" s="221"/>
      <c r="G129" s="222"/>
      <c r="H129" s="222"/>
      <c r="I129" s="222"/>
      <c r="J129" s="222"/>
      <c r="K129" s="222"/>
      <c r="L129" s="222"/>
      <c r="M129" s="222"/>
      <c r="N129" s="222"/>
      <c r="O129" s="222"/>
      <c r="P129" s="222"/>
      <c r="Q129" s="222"/>
      <c r="R129" s="222"/>
      <c r="S129" s="222"/>
      <c r="T129" s="222"/>
      <c r="U129" s="222"/>
      <c r="V129" s="222"/>
      <c r="W129" s="222"/>
      <c r="X129" s="222"/>
      <c r="Y129" s="222"/>
      <c r="Z129" s="222"/>
    </row>
    <row r="130" ht="12.75" customHeight="1">
      <c r="A130" s="125"/>
      <c r="B130" s="125"/>
      <c r="C130" s="223" t="s">
        <v>1254</v>
      </c>
      <c r="D130" s="224" t="s">
        <v>1255</v>
      </c>
      <c r="E130" s="224" t="s">
        <v>1256</v>
      </c>
      <c r="F130" s="225"/>
      <c r="G130" s="222"/>
      <c r="H130" s="222"/>
      <c r="I130" s="222"/>
      <c r="J130" s="222"/>
      <c r="K130" s="222"/>
      <c r="L130" s="222"/>
      <c r="M130" s="222"/>
      <c r="N130" s="222"/>
      <c r="O130" s="222"/>
      <c r="P130" s="222"/>
      <c r="Q130" s="222"/>
      <c r="R130" s="222"/>
      <c r="S130" s="222"/>
      <c r="T130" s="222"/>
      <c r="U130" s="222"/>
      <c r="V130" s="222"/>
      <c r="W130" s="222"/>
      <c r="X130" s="222"/>
      <c r="Y130" s="222"/>
      <c r="Z130" s="222"/>
    </row>
    <row r="131" ht="12.75" customHeight="1">
      <c r="A131" s="125"/>
      <c r="B131" s="125"/>
      <c r="C131" s="223" t="s">
        <v>1257</v>
      </c>
      <c r="D131" s="224" t="s">
        <v>42</v>
      </c>
      <c r="E131" s="224" t="s">
        <v>1258</v>
      </c>
      <c r="F131" s="225"/>
      <c r="G131" s="222"/>
      <c r="H131" s="222"/>
      <c r="I131" s="222"/>
      <c r="J131" s="222"/>
      <c r="K131" s="222"/>
      <c r="L131" s="222"/>
      <c r="M131" s="222"/>
      <c r="N131" s="222"/>
      <c r="O131" s="222"/>
      <c r="P131" s="222"/>
      <c r="Q131" s="222"/>
      <c r="R131" s="222"/>
      <c r="S131" s="222"/>
      <c r="T131" s="222"/>
      <c r="U131" s="222"/>
      <c r="V131" s="222"/>
      <c r="W131" s="222"/>
      <c r="X131" s="222"/>
      <c r="Y131" s="222"/>
      <c r="Z131" s="222"/>
    </row>
    <row r="132" ht="12.75" customHeight="1">
      <c r="A132" s="125"/>
      <c r="B132" s="125"/>
      <c r="C132" s="223" t="s">
        <v>1259</v>
      </c>
      <c r="D132" s="224" t="s">
        <v>1260</v>
      </c>
      <c r="E132" s="224" t="s">
        <v>1261</v>
      </c>
      <c r="F132" s="225"/>
      <c r="G132" s="222"/>
      <c r="H132" s="222"/>
      <c r="I132" s="222"/>
      <c r="J132" s="222"/>
      <c r="K132" s="222"/>
      <c r="L132" s="222"/>
      <c r="M132" s="222"/>
      <c r="N132" s="222"/>
      <c r="O132" s="222"/>
      <c r="P132" s="222"/>
      <c r="Q132" s="222"/>
      <c r="R132" s="222"/>
      <c r="S132" s="222"/>
      <c r="T132" s="222"/>
      <c r="U132" s="222"/>
      <c r="V132" s="222"/>
      <c r="W132" s="222"/>
      <c r="X132" s="222"/>
      <c r="Y132" s="222"/>
      <c r="Z132" s="222"/>
    </row>
    <row r="133" ht="12.75" customHeight="1">
      <c r="A133" s="125"/>
      <c r="B133" s="125"/>
      <c r="C133" s="223" t="s">
        <v>1262</v>
      </c>
      <c r="D133" s="224" t="s">
        <v>1263</v>
      </c>
      <c r="E133" s="224" t="s">
        <v>1264</v>
      </c>
      <c r="F133" s="225"/>
      <c r="G133" s="222"/>
      <c r="H133" s="222"/>
      <c r="I133" s="222"/>
      <c r="J133" s="222"/>
      <c r="K133" s="222"/>
      <c r="L133" s="222"/>
      <c r="M133" s="222"/>
      <c r="N133" s="222"/>
      <c r="O133" s="222"/>
      <c r="P133" s="222"/>
      <c r="Q133" s="222"/>
      <c r="R133" s="222"/>
      <c r="S133" s="222"/>
      <c r="T133" s="222"/>
      <c r="U133" s="222"/>
      <c r="V133" s="222"/>
      <c r="W133" s="222"/>
      <c r="X133" s="222"/>
      <c r="Y133" s="222"/>
      <c r="Z133" s="222"/>
    </row>
    <row r="134" ht="12.75" customHeight="1">
      <c r="A134" s="125"/>
      <c r="B134" s="125"/>
      <c r="C134" s="223" t="s">
        <v>1265</v>
      </c>
      <c r="D134" s="224" t="s">
        <v>1266</v>
      </c>
      <c r="E134" s="224" t="s">
        <v>1267</v>
      </c>
      <c r="F134" s="225"/>
      <c r="G134" s="222"/>
      <c r="H134" s="222"/>
      <c r="I134" s="222"/>
      <c r="J134" s="222"/>
      <c r="K134" s="222"/>
      <c r="L134" s="222"/>
      <c r="M134" s="222"/>
      <c r="N134" s="222"/>
      <c r="O134" s="222"/>
      <c r="P134" s="222"/>
      <c r="Q134" s="222"/>
      <c r="R134" s="222"/>
      <c r="S134" s="222"/>
      <c r="T134" s="222"/>
      <c r="U134" s="222"/>
      <c r="V134" s="222"/>
      <c r="W134" s="222"/>
      <c r="X134" s="222"/>
      <c r="Y134" s="222"/>
      <c r="Z134" s="222"/>
    </row>
    <row r="135" ht="12.75" customHeight="1">
      <c r="A135" s="125"/>
      <c r="B135" s="125"/>
      <c r="C135" s="223" t="s">
        <v>1268</v>
      </c>
      <c r="D135" s="224" t="s">
        <v>1269</v>
      </c>
      <c r="E135" s="224" t="s">
        <v>1270</v>
      </c>
      <c r="F135" s="225"/>
      <c r="G135" s="222"/>
      <c r="H135" s="222"/>
      <c r="I135" s="222"/>
      <c r="J135" s="222"/>
      <c r="K135" s="222"/>
      <c r="L135" s="222"/>
      <c r="M135" s="222"/>
      <c r="N135" s="222"/>
      <c r="O135" s="222"/>
      <c r="P135" s="222"/>
      <c r="Q135" s="222"/>
      <c r="R135" s="222"/>
      <c r="S135" s="222"/>
      <c r="T135" s="222"/>
      <c r="U135" s="222"/>
      <c r="V135" s="222"/>
      <c r="W135" s="222"/>
      <c r="X135" s="222"/>
      <c r="Y135" s="222"/>
      <c r="Z135" s="222"/>
    </row>
    <row r="136" ht="12.75" customHeight="1">
      <c r="A136" s="125"/>
      <c r="B136" s="125"/>
      <c r="C136" s="223" t="s">
        <v>1271</v>
      </c>
      <c r="D136" s="224" t="s">
        <v>1272</v>
      </c>
      <c r="E136" s="224" t="s">
        <v>1273</v>
      </c>
      <c r="F136" s="225"/>
      <c r="G136" s="222"/>
      <c r="H136" s="222"/>
      <c r="I136" s="222"/>
      <c r="J136" s="222"/>
      <c r="K136" s="222"/>
      <c r="L136" s="222"/>
      <c r="M136" s="222"/>
      <c r="N136" s="222"/>
      <c r="O136" s="222"/>
      <c r="P136" s="222"/>
      <c r="Q136" s="222"/>
      <c r="R136" s="222"/>
      <c r="S136" s="222"/>
      <c r="T136" s="222"/>
      <c r="U136" s="222"/>
      <c r="V136" s="222"/>
      <c r="W136" s="222"/>
      <c r="X136" s="222"/>
      <c r="Y136" s="222"/>
      <c r="Z136" s="222"/>
    </row>
    <row r="137" ht="12.75" customHeight="1">
      <c r="A137" s="125"/>
      <c r="B137" s="125"/>
      <c r="C137" s="223" t="s">
        <v>1274</v>
      </c>
      <c r="D137" s="224" t="s">
        <v>1275</v>
      </c>
      <c r="E137" s="224" t="s">
        <v>1276</v>
      </c>
      <c r="F137" s="225"/>
      <c r="G137" s="222"/>
      <c r="H137" s="222"/>
      <c r="I137" s="222"/>
      <c r="J137" s="222"/>
      <c r="K137" s="222"/>
      <c r="L137" s="222"/>
      <c r="M137" s="222"/>
      <c r="N137" s="222"/>
      <c r="O137" s="222"/>
      <c r="P137" s="222"/>
      <c r="Q137" s="222"/>
      <c r="R137" s="222"/>
      <c r="S137" s="222"/>
      <c r="T137" s="222"/>
      <c r="U137" s="222"/>
      <c r="V137" s="222"/>
      <c r="W137" s="222"/>
      <c r="X137" s="222"/>
      <c r="Y137" s="222"/>
      <c r="Z137" s="222"/>
    </row>
    <row r="138" ht="12.75" customHeight="1">
      <c r="A138" s="57"/>
      <c r="B138" s="57"/>
      <c r="C138" s="223" t="s">
        <v>1277</v>
      </c>
      <c r="D138" s="224" t="s">
        <v>1278</v>
      </c>
      <c r="E138" s="224" t="s">
        <v>1279</v>
      </c>
      <c r="F138" s="225"/>
      <c r="G138" s="222"/>
      <c r="H138" s="222"/>
      <c r="I138" s="222"/>
      <c r="J138" s="222"/>
      <c r="K138" s="222"/>
      <c r="L138" s="222"/>
      <c r="M138" s="222"/>
      <c r="N138" s="222"/>
      <c r="O138" s="222"/>
      <c r="P138" s="222"/>
      <c r="Q138" s="222"/>
      <c r="R138" s="222"/>
      <c r="S138" s="222"/>
      <c r="T138" s="222"/>
      <c r="U138" s="222"/>
      <c r="V138" s="222"/>
      <c r="W138" s="222"/>
      <c r="X138" s="222"/>
      <c r="Y138" s="222"/>
      <c r="Z138" s="222"/>
    </row>
    <row r="139" ht="12.75" customHeight="1">
      <c r="A139" s="227" t="s">
        <v>1280</v>
      </c>
      <c r="B139" s="228"/>
      <c r="C139" s="229"/>
      <c r="D139" s="230"/>
      <c r="E139" s="230" t="s">
        <v>879</v>
      </c>
      <c r="F139" s="231">
        <v>125.0</v>
      </c>
      <c r="G139" s="232"/>
      <c r="H139" s="232"/>
      <c r="I139" s="232"/>
      <c r="J139" s="232"/>
      <c r="K139" s="232"/>
      <c r="L139" s="232"/>
      <c r="M139" s="232"/>
      <c r="N139" s="232"/>
      <c r="O139" s="232"/>
      <c r="P139" s="232"/>
      <c r="Q139" s="232"/>
      <c r="R139" s="232"/>
      <c r="S139" s="232"/>
      <c r="T139" s="232"/>
      <c r="U139" s="232"/>
      <c r="V139" s="232"/>
      <c r="W139" s="232"/>
      <c r="X139" s="232"/>
      <c r="Y139" s="232"/>
      <c r="Z139" s="232"/>
    </row>
    <row r="140" ht="12.75" customHeight="1">
      <c r="A140" s="218" t="s">
        <v>843</v>
      </c>
      <c r="B140" s="218" t="s">
        <v>843</v>
      </c>
      <c r="C140" s="219" t="s">
        <v>1281</v>
      </c>
      <c r="D140" s="220" t="s">
        <v>843</v>
      </c>
      <c r="E140" s="220" t="s">
        <v>280</v>
      </c>
      <c r="F140" s="221"/>
      <c r="G140" s="222"/>
      <c r="H140" s="222"/>
      <c r="I140" s="222"/>
      <c r="J140" s="222"/>
      <c r="K140" s="222"/>
      <c r="L140" s="222"/>
      <c r="M140" s="222"/>
      <c r="N140" s="222"/>
      <c r="O140" s="222"/>
      <c r="P140" s="222"/>
      <c r="Q140" s="222"/>
      <c r="R140" s="222"/>
      <c r="S140" s="222"/>
      <c r="T140" s="222"/>
      <c r="U140" s="222"/>
      <c r="V140" s="222"/>
      <c r="W140" s="222"/>
      <c r="X140" s="222"/>
      <c r="Y140" s="222"/>
      <c r="Z140" s="222"/>
    </row>
    <row r="141" ht="12.75" customHeight="1">
      <c r="A141" s="125"/>
      <c r="B141" s="125"/>
      <c r="C141" s="223" t="s">
        <v>1282</v>
      </c>
      <c r="D141" s="224" t="s">
        <v>1283</v>
      </c>
      <c r="E141" s="224" t="s">
        <v>1284</v>
      </c>
      <c r="F141" s="225"/>
      <c r="G141" s="222"/>
      <c r="H141" s="222"/>
      <c r="I141" s="222"/>
      <c r="J141" s="222"/>
      <c r="K141" s="222"/>
      <c r="L141" s="222"/>
      <c r="M141" s="222"/>
      <c r="N141" s="222"/>
      <c r="O141" s="222"/>
      <c r="P141" s="222"/>
      <c r="Q141" s="222"/>
      <c r="R141" s="222"/>
      <c r="S141" s="222"/>
      <c r="T141" s="222"/>
      <c r="U141" s="222"/>
      <c r="V141" s="222"/>
      <c r="W141" s="222"/>
      <c r="X141" s="222"/>
      <c r="Y141" s="222"/>
      <c r="Z141" s="222"/>
    </row>
    <row r="142" ht="12.75" customHeight="1">
      <c r="A142" s="125"/>
      <c r="B142" s="125"/>
      <c r="C142" s="223" t="s">
        <v>1285</v>
      </c>
      <c r="D142" s="224" t="s">
        <v>1286</v>
      </c>
      <c r="E142" s="224" t="s">
        <v>1287</v>
      </c>
      <c r="F142" s="225"/>
      <c r="G142" s="222"/>
      <c r="H142" s="222"/>
      <c r="I142" s="222"/>
      <c r="J142" s="222"/>
      <c r="K142" s="222"/>
      <c r="L142" s="222"/>
      <c r="M142" s="222"/>
      <c r="N142" s="222"/>
      <c r="O142" s="222"/>
      <c r="P142" s="222"/>
      <c r="Q142" s="222"/>
      <c r="R142" s="222"/>
      <c r="S142" s="222"/>
      <c r="T142" s="222"/>
      <c r="U142" s="222"/>
      <c r="V142" s="222"/>
      <c r="W142" s="222"/>
      <c r="X142" s="222"/>
      <c r="Y142" s="222"/>
      <c r="Z142" s="222"/>
    </row>
    <row r="143" ht="12.75" customHeight="1">
      <c r="A143" s="125"/>
      <c r="B143" s="125"/>
      <c r="C143" s="223" t="s">
        <v>1288</v>
      </c>
      <c r="D143" s="224" t="s">
        <v>1289</v>
      </c>
      <c r="E143" s="224" t="s">
        <v>1290</v>
      </c>
      <c r="F143" s="225"/>
      <c r="G143" s="222"/>
      <c r="H143" s="222"/>
      <c r="I143" s="222"/>
      <c r="J143" s="222"/>
      <c r="K143" s="222"/>
      <c r="L143" s="222"/>
      <c r="M143" s="222"/>
      <c r="N143" s="222"/>
      <c r="O143" s="222"/>
      <c r="P143" s="222"/>
      <c r="Q143" s="222"/>
      <c r="R143" s="222"/>
      <c r="S143" s="222"/>
      <c r="T143" s="222"/>
      <c r="U143" s="222"/>
      <c r="V143" s="222"/>
      <c r="W143" s="222"/>
      <c r="X143" s="222"/>
      <c r="Y143" s="222"/>
      <c r="Z143" s="222"/>
    </row>
    <row r="144" ht="12.75" customHeight="1">
      <c r="A144" s="125"/>
      <c r="B144" s="125"/>
      <c r="C144" s="223" t="s">
        <v>1291</v>
      </c>
      <c r="D144" s="224" t="s">
        <v>1292</v>
      </c>
      <c r="E144" s="224" t="s">
        <v>1293</v>
      </c>
      <c r="F144" s="225"/>
      <c r="G144" s="222"/>
      <c r="H144" s="222"/>
      <c r="I144" s="222"/>
      <c r="J144" s="222"/>
      <c r="K144" s="222"/>
      <c r="L144" s="222"/>
      <c r="M144" s="222"/>
      <c r="N144" s="222"/>
      <c r="O144" s="222"/>
      <c r="P144" s="222"/>
      <c r="Q144" s="222"/>
      <c r="R144" s="222"/>
      <c r="S144" s="222"/>
      <c r="T144" s="222"/>
      <c r="U144" s="222"/>
      <c r="V144" s="222"/>
      <c r="W144" s="222"/>
      <c r="X144" s="222"/>
      <c r="Y144" s="222"/>
      <c r="Z144" s="222"/>
    </row>
    <row r="145" ht="12.75" customHeight="1">
      <c r="A145" s="125"/>
      <c r="B145" s="125"/>
      <c r="C145" s="223" t="s">
        <v>1294</v>
      </c>
      <c r="D145" s="224" t="s">
        <v>1295</v>
      </c>
      <c r="E145" s="224" t="s">
        <v>1296</v>
      </c>
      <c r="F145" s="225"/>
      <c r="G145" s="222"/>
      <c r="H145" s="222"/>
      <c r="I145" s="222"/>
      <c r="J145" s="222"/>
      <c r="K145" s="222"/>
      <c r="L145" s="222"/>
      <c r="M145" s="222"/>
      <c r="N145" s="222"/>
      <c r="O145" s="222"/>
      <c r="P145" s="222"/>
      <c r="Q145" s="222"/>
      <c r="R145" s="222"/>
      <c r="S145" s="222"/>
      <c r="T145" s="222"/>
      <c r="U145" s="222"/>
      <c r="V145" s="222"/>
      <c r="W145" s="222"/>
      <c r="X145" s="222"/>
      <c r="Y145" s="222"/>
      <c r="Z145" s="222"/>
    </row>
    <row r="146" ht="12.75" customHeight="1">
      <c r="A146" s="57"/>
      <c r="B146" s="57"/>
      <c r="C146" s="223" t="s">
        <v>1297</v>
      </c>
      <c r="D146" s="224" t="s">
        <v>1298</v>
      </c>
      <c r="E146" s="224" t="s">
        <v>1299</v>
      </c>
      <c r="F146" s="225"/>
      <c r="G146" s="222"/>
      <c r="H146" s="222"/>
      <c r="I146" s="222"/>
      <c r="J146" s="222"/>
      <c r="K146" s="222"/>
      <c r="L146" s="222"/>
      <c r="M146" s="222"/>
      <c r="N146" s="222"/>
      <c r="O146" s="222"/>
      <c r="P146" s="222"/>
      <c r="Q146" s="222"/>
      <c r="R146" s="222"/>
      <c r="S146" s="222"/>
      <c r="T146" s="222"/>
      <c r="U146" s="222"/>
      <c r="V146" s="222"/>
      <c r="W146" s="222"/>
      <c r="X146" s="222"/>
      <c r="Y146" s="222"/>
      <c r="Z146" s="222"/>
    </row>
    <row r="147" ht="12.75" customHeight="1">
      <c r="A147" s="227" t="s">
        <v>1300</v>
      </c>
      <c r="B147" s="228"/>
      <c r="C147" s="229"/>
      <c r="D147" s="230"/>
      <c r="E147" s="230" t="s">
        <v>879</v>
      </c>
      <c r="F147" s="231">
        <v>7.0</v>
      </c>
      <c r="G147" s="232"/>
      <c r="H147" s="232"/>
      <c r="I147" s="232"/>
      <c r="J147" s="232"/>
      <c r="K147" s="232"/>
      <c r="L147" s="232"/>
      <c r="M147" s="232"/>
      <c r="N147" s="232"/>
      <c r="O147" s="232"/>
      <c r="P147" s="232"/>
      <c r="Q147" s="232"/>
      <c r="R147" s="232"/>
      <c r="S147" s="232"/>
      <c r="T147" s="232"/>
      <c r="U147" s="232"/>
      <c r="V147" s="232"/>
      <c r="W147" s="232"/>
      <c r="X147" s="232"/>
      <c r="Y147" s="232"/>
      <c r="Z147" s="232"/>
    </row>
    <row r="148" ht="12.75" customHeight="1">
      <c r="A148" s="220" t="s">
        <v>847</v>
      </c>
      <c r="B148" s="233" t="s">
        <v>847</v>
      </c>
      <c r="C148" s="219" t="s">
        <v>1301</v>
      </c>
      <c r="D148" s="220" t="s">
        <v>1302</v>
      </c>
      <c r="E148" s="220" t="s">
        <v>1303</v>
      </c>
      <c r="F148" s="221"/>
      <c r="G148" s="222"/>
      <c r="H148" s="222"/>
      <c r="I148" s="222"/>
      <c r="J148" s="222"/>
      <c r="K148" s="222"/>
      <c r="L148" s="222"/>
      <c r="M148" s="222"/>
      <c r="N148" s="222"/>
      <c r="O148" s="222"/>
      <c r="P148" s="222"/>
      <c r="Q148" s="222"/>
      <c r="R148" s="222"/>
      <c r="S148" s="222"/>
      <c r="T148" s="222"/>
      <c r="U148" s="222"/>
      <c r="V148" s="222"/>
      <c r="W148" s="222"/>
      <c r="X148" s="222"/>
      <c r="Y148" s="222"/>
      <c r="Z148" s="222"/>
    </row>
    <row r="149" ht="12.75" customHeight="1">
      <c r="A149" s="234" t="s">
        <v>847</v>
      </c>
      <c r="B149" s="57"/>
      <c r="C149" s="223" t="s">
        <v>1304</v>
      </c>
      <c r="D149" s="224" t="s">
        <v>1305</v>
      </c>
      <c r="E149" s="224" t="s">
        <v>1306</v>
      </c>
      <c r="F149" s="225"/>
      <c r="G149" s="222"/>
      <c r="H149" s="222"/>
      <c r="I149" s="222"/>
      <c r="J149" s="222"/>
      <c r="K149" s="222"/>
      <c r="L149" s="222"/>
      <c r="M149" s="222"/>
      <c r="N149" s="222"/>
      <c r="O149" s="222"/>
      <c r="P149" s="222"/>
      <c r="Q149" s="222"/>
      <c r="R149" s="222"/>
      <c r="S149" s="222"/>
      <c r="T149" s="222"/>
      <c r="U149" s="222"/>
      <c r="V149" s="222"/>
      <c r="W149" s="222"/>
      <c r="X149" s="222"/>
      <c r="Y149" s="222"/>
      <c r="Z149" s="222"/>
    </row>
    <row r="150" ht="12.75" customHeight="1">
      <c r="A150" s="227" t="s">
        <v>1307</v>
      </c>
      <c r="B150" s="228"/>
      <c r="C150" s="229"/>
      <c r="D150" s="230"/>
      <c r="E150" s="230" t="s">
        <v>879</v>
      </c>
      <c r="F150" s="231">
        <v>2.0</v>
      </c>
      <c r="G150" s="232"/>
      <c r="H150" s="232"/>
      <c r="I150" s="232"/>
      <c r="J150" s="232"/>
      <c r="K150" s="232"/>
      <c r="L150" s="232"/>
      <c r="M150" s="232"/>
      <c r="N150" s="232"/>
      <c r="O150" s="232"/>
      <c r="P150" s="232"/>
      <c r="Q150" s="232"/>
      <c r="R150" s="232"/>
      <c r="S150" s="232"/>
      <c r="T150" s="232"/>
      <c r="U150" s="232"/>
      <c r="V150" s="232"/>
      <c r="W150" s="232"/>
      <c r="X150" s="232"/>
      <c r="Y150" s="232"/>
      <c r="Z150" s="232"/>
    </row>
    <row r="151" ht="12.75" customHeight="1">
      <c r="A151" s="218" t="s">
        <v>851</v>
      </c>
      <c r="B151" s="218" t="s">
        <v>969</v>
      </c>
      <c r="C151" s="219" t="s">
        <v>1308</v>
      </c>
      <c r="D151" s="220" t="s">
        <v>1309</v>
      </c>
      <c r="E151" s="220" t="s">
        <v>324</v>
      </c>
      <c r="F151" s="221"/>
      <c r="G151" s="222"/>
      <c r="H151" s="222"/>
      <c r="I151" s="222"/>
      <c r="J151" s="222"/>
      <c r="K151" s="222"/>
      <c r="L151" s="222"/>
      <c r="M151" s="222"/>
      <c r="N151" s="222"/>
      <c r="O151" s="222"/>
      <c r="P151" s="222"/>
      <c r="Q151" s="222"/>
      <c r="R151" s="222"/>
      <c r="S151" s="222"/>
      <c r="T151" s="222"/>
      <c r="U151" s="222"/>
      <c r="V151" s="222"/>
      <c r="W151" s="222"/>
      <c r="X151" s="222"/>
      <c r="Y151" s="222"/>
      <c r="Z151" s="222"/>
    </row>
    <row r="152" ht="12.75" customHeight="1">
      <c r="A152" s="125"/>
      <c r="B152" s="125"/>
      <c r="C152" s="223" t="s">
        <v>1310</v>
      </c>
      <c r="D152" s="224" t="s">
        <v>1311</v>
      </c>
      <c r="E152" s="224" t="s">
        <v>1312</v>
      </c>
      <c r="F152" s="225"/>
      <c r="G152" s="222"/>
      <c r="H152" s="222"/>
      <c r="I152" s="222"/>
      <c r="J152" s="222"/>
      <c r="K152" s="222"/>
      <c r="L152" s="222"/>
      <c r="M152" s="222"/>
      <c r="N152" s="222"/>
      <c r="O152" s="222"/>
      <c r="P152" s="222"/>
      <c r="Q152" s="222"/>
      <c r="R152" s="222"/>
      <c r="S152" s="222"/>
      <c r="T152" s="222"/>
      <c r="U152" s="222"/>
      <c r="V152" s="222"/>
      <c r="W152" s="222"/>
      <c r="X152" s="222"/>
      <c r="Y152" s="222"/>
      <c r="Z152" s="222"/>
    </row>
    <row r="153" ht="12.75" customHeight="1">
      <c r="A153" s="125"/>
      <c r="B153" s="125"/>
      <c r="C153" s="223" t="s">
        <v>1313</v>
      </c>
      <c r="D153" s="224" t="s">
        <v>1314</v>
      </c>
      <c r="E153" s="224" t="s">
        <v>1315</v>
      </c>
      <c r="F153" s="225"/>
      <c r="G153" s="222"/>
      <c r="H153" s="222"/>
      <c r="I153" s="222"/>
      <c r="J153" s="222"/>
      <c r="K153" s="222"/>
      <c r="L153" s="222"/>
      <c r="M153" s="222"/>
      <c r="N153" s="222"/>
      <c r="O153" s="222"/>
      <c r="P153" s="222"/>
      <c r="Q153" s="222"/>
      <c r="R153" s="222"/>
      <c r="S153" s="222"/>
      <c r="T153" s="222"/>
      <c r="U153" s="222"/>
      <c r="V153" s="222"/>
      <c r="W153" s="222"/>
      <c r="X153" s="222"/>
      <c r="Y153" s="222"/>
      <c r="Z153" s="222"/>
    </row>
    <row r="154" ht="12.75" customHeight="1">
      <c r="A154" s="125"/>
      <c r="B154" s="125"/>
      <c r="C154" s="223" t="s">
        <v>1316</v>
      </c>
      <c r="D154" s="224" t="s">
        <v>1317</v>
      </c>
      <c r="E154" s="224" t="s">
        <v>1318</v>
      </c>
      <c r="F154" s="225"/>
      <c r="G154" s="222"/>
      <c r="H154" s="222"/>
      <c r="I154" s="222"/>
      <c r="J154" s="222"/>
      <c r="K154" s="222"/>
      <c r="L154" s="222"/>
      <c r="M154" s="222"/>
      <c r="N154" s="222"/>
      <c r="O154" s="222"/>
      <c r="P154" s="222"/>
      <c r="Q154" s="222"/>
      <c r="R154" s="222"/>
      <c r="S154" s="222"/>
      <c r="T154" s="222"/>
      <c r="U154" s="222"/>
      <c r="V154" s="222"/>
      <c r="W154" s="222"/>
      <c r="X154" s="222"/>
      <c r="Y154" s="222"/>
      <c r="Z154" s="222"/>
    </row>
    <row r="155" ht="12.75" customHeight="1">
      <c r="A155" s="125"/>
      <c r="B155" s="57"/>
      <c r="C155" s="223" t="s">
        <v>1319</v>
      </c>
      <c r="D155" s="224" t="s">
        <v>1320</v>
      </c>
      <c r="E155" s="224" t="s">
        <v>1321</v>
      </c>
      <c r="F155" s="225"/>
      <c r="G155" s="222"/>
      <c r="H155" s="222"/>
      <c r="I155" s="222"/>
      <c r="J155" s="222"/>
      <c r="K155" s="222"/>
      <c r="L155" s="222"/>
      <c r="M155" s="222"/>
      <c r="N155" s="222"/>
      <c r="O155" s="222"/>
      <c r="P155" s="222"/>
      <c r="Q155" s="222"/>
      <c r="R155" s="222"/>
      <c r="S155" s="222"/>
      <c r="T155" s="222"/>
      <c r="U155" s="222"/>
      <c r="V155" s="222"/>
      <c r="W155" s="222"/>
      <c r="X155" s="222"/>
      <c r="Y155" s="222"/>
      <c r="Z155" s="222"/>
    </row>
    <row r="156" ht="12.75" customHeight="1">
      <c r="A156" s="125"/>
      <c r="B156" s="218" t="s">
        <v>1322</v>
      </c>
      <c r="C156" s="219" t="s">
        <v>1323</v>
      </c>
      <c r="D156" s="220" t="s">
        <v>1324</v>
      </c>
      <c r="E156" s="220" t="s">
        <v>1325</v>
      </c>
      <c r="F156" s="221"/>
      <c r="G156" s="222"/>
      <c r="H156" s="222"/>
      <c r="I156" s="222"/>
      <c r="J156" s="222"/>
      <c r="K156" s="222"/>
      <c r="L156" s="222"/>
      <c r="M156" s="222"/>
      <c r="N156" s="222"/>
      <c r="O156" s="222"/>
      <c r="P156" s="222"/>
      <c r="Q156" s="222"/>
      <c r="R156" s="222"/>
      <c r="S156" s="222"/>
      <c r="T156" s="222"/>
      <c r="U156" s="222"/>
      <c r="V156" s="222"/>
      <c r="W156" s="222"/>
      <c r="X156" s="222"/>
      <c r="Y156" s="222"/>
      <c r="Z156" s="222"/>
    </row>
    <row r="157" ht="12.75" customHeight="1">
      <c r="A157" s="125"/>
      <c r="B157" s="125"/>
      <c r="C157" s="223" t="s">
        <v>1326</v>
      </c>
      <c r="D157" s="224" t="s">
        <v>1327</v>
      </c>
      <c r="E157" s="224" t="s">
        <v>1328</v>
      </c>
      <c r="F157" s="225"/>
      <c r="G157" s="222"/>
      <c r="H157" s="222"/>
      <c r="I157" s="222"/>
      <c r="J157" s="222"/>
      <c r="K157" s="222"/>
      <c r="L157" s="222"/>
      <c r="M157" s="222"/>
      <c r="N157" s="222"/>
      <c r="O157" s="222"/>
      <c r="P157" s="222"/>
      <c r="Q157" s="222"/>
      <c r="R157" s="222"/>
      <c r="S157" s="222"/>
      <c r="T157" s="222"/>
      <c r="U157" s="222"/>
      <c r="V157" s="222"/>
      <c r="W157" s="222"/>
      <c r="X157" s="222"/>
      <c r="Y157" s="222"/>
      <c r="Z157" s="222"/>
    </row>
    <row r="158" ht="12.75" customHeight="1">
      <c r="A158" s="125"/>
      <c r="B158" s="125"/>
      <c r="C158" s="223" t="s">
        <v>1329</v>
      </c>
      <c r="D158" s="224" t="s">
        <v>1330</v>
      </c>
      <c r="E158" s="224" t="s">
        <v>1331</v>
      </c>
      <c r="F158" s="225"/>
      <c r="G158" s="222"/>
      <c r="H158" s="222"/>
      <c r="I158" s="222"/>
      <c r="J158" s="222"/>
      <c r="K158" s="222"/>
      <c r="L158" s="222"/>
      <c r="M158" s="222"/>
      <c r="N158" s="222"/>
      <c r="O158" s="222"/>
      <c r="P158" s="222"/>
      <c r="Q158" s="222"/>
      <c r="R158" s="222"/>
      <c r="S158" s="222"/>
      <c r="T158" s="222"/>
      <c r="U158" s="222"/>
      <c r="V158" s="222"/>
      <c r="W158" s="222"/>
      <c r="X158" s="222"/>
      <c r="Y158" s="222"/>
      <c r="Z158" s="222"/>
    </row>
    <row r="159" ht="12.75" customHeight="1">
      <c r="A159" s="125"/>
      <c r="B159" s="125"/>
      <c r="C159" s="223" t="s">
        <v>1332</v>
      </c>
      <c r="D159" s="224" t="s">
        <v>1333</v>
      </c>
      <c r="E159" s="224" t="s">
        <v>1334</v>
      </c>
      <c r="F159" s="225"/>
      <c r="G159" s="222"/>
      <c r="H159" s="222"/>
      <c r="I159" s="222"/>
      <c r="J159" s="222"/>
      <c r="K159" s="222"/>
      <c r="L159" s="222"/>
      <c r="M159" s="222"/>
      <c r="N159" s="222"/>
      <c r="O159" s="222"/>
      <c r="P159" s="222"/>
      <c r="Q159" s="222"/>
      <c r="R159" s="222"/>
      <c r="S159" s="222"/>
      <c r="T159" s="222"/>
      <c r="U159" s="222"/>
      <c r="V159" s="222"/>
      <c r="W159" s="222"/>
      <c r="X159" s="222"/>
      <c r="Y159" s="222"/>
      <c r="Z159" s="222"/>
    </row>
    <row r="160" ht="12.75" customHeight="1">
      <c r="A160" s="125"/>
      <c r="B160" s="125"/>
      <c r="C160" s="223" t="s">
        <v>1335</v>
      </c>
      <c r="D160" s="224" t="s">
        <v>1336</v>
      </c>
      <c r="E160" s="224" t="s">
        <v>1337</v>
      </c>
      <c r="F160" s="225"/>
      <c r="G160" s="222"/>
      <c r="H160" s="222"/>
      <c r="I160" s="222"/>
      <c r="J160" s="222"/>
      <c r="K160" s="222"/>
      <c r="L160" s="222"/>
      <c r="M160" s="222"/>
      <c r="N160" s="222"/>
      <c r="O160" s="222"/>
      <c r="P160" s="222"/>
      <c r="Q160" s="222"/>
      <c r="R160" s="222"/>
      <c r="S160" s="222"/>
      <c r="T160" s="222"/>
      <c r="U160" s="222"/>
      <c r="V160" s="222"/>
      <c r="W160" s="222"/>
      <c r="X160" s="222"/>
      <c r="Y160" s="222"/>
      <c r="Z160" s="222"/>
    </row>
    <row r="161" ht="12.75" customHeight="1">
      <c r="A161" s="125"/>
      <c r="B161" s="125"/>
      <c r="C161" s="223" t="s">
        <v>1338</v>
      </c>
      <c r="D161" s="224" t="s">
        <v>1339</v>
      </c>
      <c r="E161" s="224" t="s">
        <v>1340</v>
      </c>
      <c r="F161" s="225"/>
      <c r="G161" s="222"/>
      <c r="H161" s="222"/>
      <c r="I161" s="222"/>
      <c r="J161" s="222"/>
      <c r="K161" s="222"/>
      <c r="L161" s="222"/>
      <c r="M161" s="222"/>
      <c r="N161" s="222"/>
      <c r="O161" s="222"/>
      <c r="P161" s="222"/>
      <c r="Q161" s="222"/>
      <c r="R161" s="222"/>
      <c r="S161" s="222"/>
      <c r="T161" s="222"/>
      <c r="U161" s="222"/>
      <c r="V161" s="222"/>
      <c r="W161" s="222"/>
      <c r="X161" s="222"/>
      <c r="Y161" s="222"/>
      <c r="Z161" s="222"/>
    </row>
    <row r="162" ht="12.75" customHeight="1">
      <c r="A162" s="125"/>
      <c r="B162" s="57"/>
      <c r="C162" s="223" t="s">
        <v>1341</v>
      </c>
      <c r="D162" s="224" t="s">
        <v>1342</v>
      </c>
      <c r="E162" s="224" t="s">
        <v>1343</v>
      </c>
      <c r="F162" s="225"/>
      <c r="G162" s="222"/>
      <c r="H162" s="222"/>
      <c r="I162" s="222"/>
      <c r="J162" s="222"/>
      <c r="K162" s="222"/>
      <c r="L162" s="222"/>
      <c r="M162" s="222"/>
      <c r="N162" s="222"/>
      <c r="O162" s="222"/>
      <c r="P162" s="222"/>
      <c r="Q162" s="222"/>
      <c r="R162" s="222"/>
      <c r="S162" s="222"/>
      <c r="T162" s="222"/>
      <c r="U162" s="222"/>
      <c r="V162" s="222"/>
      <c r="W162" s="222"/>
      <c r="X162" s="222"/>
      <c r="Y162" s="222"/>
      <c r="Z162" s="222"/>
    </row>
    <row r="163" ht="12.75" customHeight="1">
      <c r="A163" s="125"/>
      <c r="B163" s="218" t="s">
        <v>1344</v>
      </c>
      <c r="C163" s="219" t="s">
        <v>1345</v>
      </c>
      <c r="D163" s="220" t="s">
        <v>1346</v>
      </c>
      <c r="E163" s="220" t="s">
        <v>1347</v>
      </c>
      <c r="F163" s="221"/>
      <c r="G163" s="222"/>
      <c r="H163" s="222"/>
      <c r="I163" s="222"/>
      <c r="J163" s="222"/>
      <c r="K163" s="222"/>
      <c r="L163" s="222"/>
      <c r="M163" s="222"/>
      <c r="N163" s="222"/>
      <c r="O163" s="222"/>
      <c r="P163" s="222"/>
      <c r="Q163" s="222"/>
      <c r="R163" s="222"/>
      <c r="S163" s="222"/>
      <c r="T163" s="222"/>
      <c r="U163" s="222"/>
      <c r="V163" s="222"/>
      <c r="W163" s="222"/>
      <c r="X163" s="222"/>
      <c r="Y163" s="222"/>
      <c r="Z163" s="222"/>
    </row>
    <row r="164" ht="12.75" customHeight="1">
      <c r="A164" s="125"/>
      <c r="B164" s="125"/>
      <c r="C164" s="223" t="s">
        <v>1348</v>
      </c>
      <c r="D164" s="224" t="s">
        <v>1349</v>
      </c>
      <c r="E164" s="224" t="s">
        <v>1350</v>
      </c>
      <c r="F164" s="225"/>
      <c r="G164" s="222"/>
      <c r="H164" s="222"/>
      <c r="I164" s="222"/>
      <c r="J164" s="222"/>
      <c r="K164" s="222"/>
      <c r="L164" s="222"/>
      <c r="M164" s="222"/>
      <c r="N164" s="222"/>
      <c r="O164" s="222"/>
      <c r="P164" s="222"/>
      <c r="Q164" s="222"/>
      <c r="R164" s="222"/>
      <c r="S164" s="222"/>
      <c r="T164" s="222"/>
      <c r="U164" s="222"/>
      <c r="V164" s="222"/>
      <c r="W164" s="222"/>
      <c r="X164" s="222"/>
      <c r="Y164" s="222"/>
      <c r="Z164" s="222"/>
    </row>
    <row r="165" ht="12.75" customHeight="1">
      <c r="A165" s="125"/>
      <c r="B165" s="125"/>
      <c r="C165" s="223" t="s">
        <v>1351</v>
      </c>
      <c r="D165" s="224" t="s">
        <v>1352</v>
      </c>
      <c r="E165" s="224" t="s">
        <v>1353</v>
      </c>
      <c r="F165" s="225"/>
      <c r="G165" s="222"/>
      <c r="H165" s="222"/>
      <c r="I165" s="222"/>
      <c r="J165" s="222"/>
      <c r="K165" s="222"/>
      <c r="L165" s="222"/>
      <c r="M165" s="222"/>
      <c r="N165" s="222"/>
      <c r="O165" s="222"/>
      <c r="P165" s="222"/>
      <c r="Q165" s="222"/>
      <c r="R165" s="222"/>
      <c r="S165" s="222"/>
      <c r="T165" s="222"/>
      <c r="U165" s="222"/>
      <c r="V165" s="222"/>
      <c r="W165" s="222"/>
      <c r="X165" s="222"/>
      <c r="Y165" s="222"/>
      <c r="Z165" s="222"/>
    </row>
    <row r="166" ht="12.75" customHeight="1">
      <c r="A166" s="125"/>
      <c r="B166" s="125"/>
      <c r="C166" s="223" t="s">
        <v>1354</v>
      </c>
      <c r="D166" s="224" t="s">
        <v>1355</v>
      </c>
      <c r="E166" s="224" t="s">
        <v>1356</v>
      </c>
      <c r="F166" s="225"/>
      <c r="G166" s="222"/>
      <c r="H166" s="222"/>
      <c r="I166" s="222"/>
      <c r="J166" s="222"/>
      <c r="K166" s="222"/>
      <c r="L166" s="222"/>
      <c r="M166" s="222"/>
      <c r="N166" s="222"/>
      <c r="O166" s="222"/>
      <c r="P166" s="222"/>
      <c r="Q166" s="222"/>
      <c r="R166" s="222"/>
      <c r="S166" s="222"/>
      <c r="T166" s="222"/>
      <c r="U166" s="222"/>
      <c r="V166" s="222"/>
      <c r="W166" s="222"/>
      <c r="X166" s="222"/>
      <c r="Y166" s="222"/>
      <c r="Z166" s="222"/>
    </row>
    <row r="167" ht="12.75" customHeight="1">
      <c r="A167" s="125"/>
      <c r="B167" s="125"/>
      <c r="C167" s="223" t="s">
        <v>1357</v>
      </c>
      <c r="D167" s="224" t="s">
        <v>1358</v>
      </c>
      <c r="E167" s="224" t="s">
        <v>1358</v>
      </c>
      <c r="F167" s="225"/>
      <c r="G167" s="222"/>
      <c r="H167" s="222"/>
      <c r="I167" s="222"/>
      <c r="J167" s="222"/>
      <c r="K167" s="222"/>
      <c r="L167" s="222"/>
      <c r="M167" s="222"/>
      <c r="N167" s="222"/>
      <c r="O167" s="222"/>
      <c r="P167" s="222"/>
      <c r="Q167" s="222"/>
      <c r="R167" s="222"/>
      <c r="S167" s="222"/>
      <c r="T167" s="222"/>
      <c r="U167" s="222"/>
      <c r="V167" s="222"/>
      <c r="W167" s="222"/>
      <c r="X167" s="222"/>
      <c r="Y167" s="222"/>
      <c r="Z167" s="222"/>
    </row>
    <row r="168" ht="12.75" customHeight="1">
      <c r="A168" s="125"/>
      <c r="B168" s="125"/>
      <c r="C168" s="223" t="s">
        <v>1359</v>
      </c>
      <c r="D168" s="224" t="s">
        <v>1061</v>
      </c>
      <c r="E168" s="224" t="s">
        <v>1062</v>
      </c>
      <c r="F168" s="225"/>
      <c r="G168" s="222"/>
      <c r="H168" s="222"/>
      <c r="I168" s="222"/>
      <c r="J168" s="222"/>
      <c r="K168" s="222"/>
      <c r="L168" s="222"/>
      <c r="M168" s="222"/>
      <c r="N168" s="222"/>
      <c r="O168" s="222"/>
      <c r="P168" s="222"/>
      <c r="Q168" s="222"/>
      <c r="R168" s="222"/>
      <c r="S168" s="222"/>
      <c r="T168" s="222"/>
      <c r="U168" s="222"/>
      <c r="V168" s="222"/>
      <c r="W168" s="222"/>
      <c r="X168" s="222"/>
      <c r="Y168" s="222"/>
      <c r="Z168" s="222"/>
    </row>
    <row r="169" ht="12.75" customHeight="1">
      <c r="A169" s="125"/>
      <c r="B169" s="57"/>
      <c r="C169" s="223" t="s">
        <v>1360</v>
      </c>
      <c r="D169" s="224" t="s">
        <v>1361</v>
      </c>
      <c r="E169" s="224" t="s">
        <v>1361</v>
      </c>
      <c r="F169" s="225"/>
      <c r="G169" s="222"/>
      <c r="H169" s="222"/>
      <c r="I169" s="222"/>
      <c r="J169" s="222"/>
      <c r="K169" s="222"/>
      <c r="L169" s="222"/>
      <c r="M169" s="222"/>
      <c r="N169" s="222"/>
      <c r="O169" s="222"/>
      <c r="P169" s="222"/>
      <c r="Q169" s="222"/>
      <c r="R169" s="222"/>
      <c r="S169" s="222"/>
      <c r="T169" s="222"/>
      <c r="U169" s="222"/>
      <c r="V169" s="222"/>
      <c r="W169" s="222"/>
      <c r="X169" s="222"/>
      <c r="Y169" s="222"/>
      <c r="Z169" s="222"/>
    </row>
    <row r="170" ht="12.75" customHeight="1">
      <c r="A170" s="125"/>
      <c r="B170" s="218" t="s">
        <v>1362</v>
      </c>
      <c r="C170" s="219" t="s">
        <v>1363</v>
      </c>
      <c r="D170" s="220" t="s">
        <v>1364</v>
      </c>
      <c r="E170" s="220" t="s">
        <v>1365</v>
      </c>
      <c r="F170" s="221"/>
      <c r="G170" s="222"/>
      <c r="H170" s="222"/>
      <c r="I170" s="222"/>
      <c r="J170" s="222"/>
      <c r="K170" s="222"/>
      <c r="L170" s="222"/>
      <c r="M170" s="222"/>
      <c r="N170" s="222"/>
      <c r="O170" s="222"/>
      <c r="P170" s="222"/>
      <c r="Q170" s="222"/>
      <c r="R170" s="222"/>
      <c r="S170" s="222"/>
      <c r="T170" s="222"/>
      <c r="U170" s="222"/>
      <c r="V170" s="222"/>
      <c r="W170" s="222"/>
      <c r="X170" s="222"/>
      <c r="Y170" s="222"/>
      <c r="Z170" s="222"/>
    </row>
    <row r="171" ht="12.75" customHeight="1">
      <c r="A171" s="125"/>
      <c r="B171" s="125"/>
      <c r="C171" s="223" t="s">
        <v>1366</v>
      </c>
      <c r="D171" s="224" t="s">
        <v>1367</v>
      </c>
      <c r="E171" s="224" t="s">
        <v>1368</v>
      </c>
      <c r="F171" s="225"/>
      <c r="G171" s="222"/>
      <c r="H171" s="222"/>
      <c r="I171" s="222"/>
      <c r="J171" s="222"/>
      <c r="K171" s="222"/>
      <c r="L171" s="222"/>
      <c r="M171" s="222"/>
      <c r="N171" s="222"/>
      <c r="O171" s="222"/>
      <c r="P171" s="222"/>
      <c r="Q171" s="222"/>
      <c r="R171" s="222"/>
      <c r="S171" s="222"/>
      <c r="T171" s="222"/>
      <c r="U171" s="222"/>
      <c r="V171" s="222"/>
      <c r="W171" s="222"/>
      <c r="X171" s="222"/>
      <c r="Y171" s="222"/>
      <c r="Z171" s="222"/>
    </row>
    <row r="172" ht="12.75" customHeight="1">
      <c r="A172" s="125"/>
      <c r="B172" s="125"/>
      <c r="C172" s="223" t="s">
        <v>1369</v>
      </c>
      <c r="D172" s="224" t="s">
        <v>1370</v>
      </c>
      <c r="E172" s="224" t="s">
        <v>1371</v>
      </c>
      <c r="F172" s="225"/>
      <c r="G172" s="222"/>
      <c r="H172" s="222"/>
      <c r="I172" s="222"/>
      <c r="J172" s="222"/>
      <c r="K172" s="222"/>
      <c r="L172" s="222"/>
      <c r="M172" s="222"/>
      <c r="N172" s="222"/>
      <c r="O172" s="222"/>
      <c r="P172" s="222"/>
      <c r="Q172" s="222"/>
      <c r="R172" s="222"/>
      <c r="S172" s="222"/>
      <c r="T172" s="222"/>
      <c r="U172" s="222"/>
      <c r="V172" s="222"/>
      <c r="W172" s="222"/>
      <c r="X172" s="222"/>
      <c r="Y172" s="222"/>
      <c r="Z172" s="222"/>
    </row>
    <row r="173" ht="12.75" customHeight="1">
      <c r="A173" s="57"/>
      <c r="B173" s="125"/>
      <c r="C173" s="223" t="s">
        <v>1372</v>
      </c>
      <c r="D173" s="224" t="s">
        <v>1373</v>
      </c>
      <c r="E173" s="224" t="s">
        <v>1374</v>
      </c>
      <c r="F173" s="225"/>
      <c r="G173" s="222"/>
      <c r="H173" s="222"/>
      <c r="I173" s="222"/>
      <c r="J173" s="222"/>
      <c r="K173" s="222"/>
      <c r="L173" s="222"/>
      <c r="M173" s="222"/>
      <c r="N173" s="222"/>
      <c r="O173" s="222"/>
      <c r="P173" s="222"/>
      <c r="Q173" s="222"/>
      <c r="R173" s="222"/>
      <c r="S173" s="222"/>
      <c r="T173" s="222"/>
      <c r="U173" s="222"/>
      <c r="V173" s="222"/>
      <c r="W173" s="222"/>
      <c r="X173" s="222"/>
      <c r="Y173" s="222"/>
      <c r="Z173" s="222"/>
    </row>
    <row r="174" ht="12.75" customHeight="1">
      <c r="A174" s="227" t="s">
        <v>1375</v>
      </c>
      <c r="B174" s="228"/>
      <c r="C174" s="229"/>
      <c r="D174" s="230"/>
      <c r="E174" s="230" t="s">
        <v>879</v>
      </c>
      <c r="F174" s="231">
        <v>23.0</v>
      </c>
      <c r="G174" s="232"/>
      <c r="H174" s="232"/>
      <c r="I174" s="232"/>
      <c r="J174" s="232"/>
      <c r="K174" s="232"/>
      <c r="L174" s="232"/>
      <c r="M174" s="232"/>
      <c r="N174" s="232"/>
      <c r="O174" s="232"/>
      <c r="P174" s="232"/>
      <c r="Q174" s="232"/>
      <c r="R174" s="232"/>
      <c r="S174" s="232"/>
      <c r="T174" s="232"/>
      <c r="U174" s="232"/>
      <c r="V174" s="232"/>
      <c r="W174" s="232"/>
      <c r="X174" s="232"/>
      <c r="Y174" s="232"/>
      <c r="Z174" s="232"/>
    </row>
    <row r="175" ht="12.75" customHeight="1">
      <c r="A175" s="220" t="s">
        <v>1376</v>
      </c>
      <c r="B175" s="235" t="s">
        <v>1377</v>
      </c>
      <c r="C175" s="219" t="s">
        <v>1378</v>
      </c>
      <c r="D175" s="220" t="s">
        <v>1379</v>
      </c>
      <c r="E175" s="220" t="s">
        <v>1380</v>
      </c>
      <c r="F175" s="221"/>
      <c r="G175" s="222"/>
      <c r="H175" s="222"/>
      <c r="I175" s="222"/>
      <c r="J175" s="222"/>
      <c r="K175" s="222"/>
      <c r="L175" s="222"/>
      <c r="M175" s="222"/>
      <c r="N175" s="222"/>
      <c r="O175" s="222"/>
      <c r="P175" s="222"/>
      <c r="Q175" s="222"/>
      <c r="R175" s="222"/>
      <c r="S175" s="222"/>
      <c r="T175" s="222"/>
      <c r="U175" s="222"/>
      <c r="V175" s="222"/>
      <c r="W175" s="222"/>
      <c r="X175" s="222"/>
      <c r="Y175" s="222"/>
      <c r="Z175" s="222"/>
    </row>
    <row r="176" ht="12.75" customHeight="1">
      <c r="A176" s="227" t="s">
        <v>1381</v>
      </c>
      <c r="B176" s="228"/>
      <c r="C176" s="229"/>
      <c r="D176" s="230"/>
      <c r="E176" s="230" t="s">
        <v>879</v>
      </c>
      <c r="F176" s="231"/>
      <c r="G176" s="232"/>
      <c r="H176" s="232"/>
      <c r="I176" s="232"/>
      <c r="J176" s="232"/>
      <c r="K176" s="232"/>
      <c r="L176" s="232"/>
      <c r="M176" s="232"/>
      <c r="N176" s="232"/>
      <c r="O176" s="232"/>
      <c r="P176" s="232"/>
      <c r="Q176" s="232"/>
      <c r="R176" s="232"/>
      <c r="S176" s="232"/>
      <c r="T176" s="232"/>
      <c r="U176" s="232"/>
      <c r="V176" s="232"/>
      <c r="W176" s="232"/>
      <c r="X176" s="232"/>
      <c r="Y176" s="232"/>
      <c r="Z176" s="232"/>
    </row>
    <row r="177" ht="12.75" customHeight="1">
      <c r="A177" s="226" t="s">
        <v>858</v>
      </c>
      <c r="B177" s="218" t="s">
        <v>1382</v>
      </c>
      <c r="C177" s="219" t="s">
        <v>1383</v>
      </c>
      <c r="D177" s="220" t="s">
        <v>1384</v>
      </c>
      <c r="E177" s="220" t="s">
        <v>1385</v>
      </c>
      <c r="F177" s="221"/>
      <c r="G177" s="222"/>
      <c r="H177" s="222"/>
      <c r="I177" s="222"/>
      <c r="J177" s="222"/>
      <c r="K177" s="222"/>
      <c r="L177" s="222"/>
      <c r="M177" s="222"/>
      <c r="N177" s="222"/>
      <c r="O177" s="222"/>
      <c r="P177" s="222"/>
      <c r="Q177" s="222"/>
      <c r="R177" s="222"/>
      <c r="S177" s="222"/>
      <c r="T177" s="222"/>
      <c r="U177" s="222"/>
      <c r="V177" s="222"/>
      <c r="W177" s="222"/>
      <c r="X177" s="222"/>
      <c r="Y177" s="222"/>
      <c r="Z177" s="222"/>
    </row>
    <row r="178" ht="12.75" customHeight="1">
      <c r="A178" s="125"/>
      <c r="B178" s="125"/>
      <c r="C178" s="223" t="s">
        <v>1386</v>
      </c>
      <c r="D178" s="224" t="s">
        <v>1387</v>
      </c>
      <c r="E178" s="224" t="s">
        <v>1388</v>
      </c>
      <c r="F178" s="225"/>
      <c r="G178" s="222"/>
      <c r="H178" s="222"/>
      <c r="I178" s="222"/>
      <c r="J178" s="222"/>
      <c r="K178" s="222"/>
      <c r="L178" s="222"/>
      <c r="M178" s="222"/>
      <c r="N178" s="222"/>
      <c r="O178" s="222"/>
      <c r="P178" s="222"/>
      <c r="Q178" s="222"/>
      <c r="R178" s="222"/>
      <c r="S178" s="222"/>
      <c r="T178" s="222"/>
      <c r="U178" s="222"/>
      <c r="V178" s="222"/>
      <c r="W178" s="222"/>
      <c r="X178" s="222"/>
      <c r="Y178" s="222"/>
      <c r="Z178" s="222"/>
    </row>
    <row r="179" ht="12.75" customHeight="1">
      <c r="A179" s="125"/>
      <c r="B179" s="125"/>
      <c r="C179" s="223" t="s">
        <v>1389</v>
      </c>
      <c r="D179" s="224" t="s">
        <v>1390</v>
      </c>
      <c r="E179" s="224" t="s">
        <v>1391</v>
      </c>
      <c r="F179" s="225"/>
      <c r="G179" s="222"/>
      <c r="H179" s="222"/>
      <c r="I179" s="222"/>
      <c r="J179" s="222"/>
      <c r="K179" s="222"/>
      <c r="L179" s="222"/>
      <c r="M179" s="222"/>
      <c r="N179" s="222"/>
      <c r="O179" s="222"/>
      <c r="P179" s="222"/>
      <c r="Q179" s="222"/>
      <c r="R179" s="222"/>
      <c r="S179" s="222"/>
      <c r="T179" s="222"/>
      <c r="U179" s="222"/>
      <c r="V179" s="222"/>
      <c r="W179" s="222"/>
      <c r="X179" s="222"/>
      <c r="Y179" s="222"/>
      <c r="Z179" s="222"/>
    </row>
    <row r="180" ht="12.75" customHeight="1">
      <c r="A180" s="125"/>
      <c r="B180" s="125"/>
      <c r="C180" s="223" t="s">
        <v>1392</v>
      </c>
      <c r="D180" s="224" t="s">
        <v>1393</v>
      </c>
      <c r="E180" s="224" t="s">
        <v>1394</v>
      </c>
      <c r="F180" s="225"/>
      <c r="G180" s="222"/>
      <c r="H180" s="222"/>
      <c r="I180" s="222"/>
      <c r="J180" s="222"/>
      <c r="K180" s="222"/>
      <c r="L180" s="222"/>
      <c r="M180" s="222"/>
      <c r="N180" s="222"/>
      <c r="O180" s="222"/>
      <c r="P180" s="222"/>
      <c r="Q180" s="222"/>
      <c r="R180" s="222"/>
      <c r="S180" s="222"/>
      <c r="T180" s="222"/>
      <c r="U180" s="222"/>
      <c r="V180" s="222"/>
      <c r="W180" s="222"/>
      <c r="X180" s="222"/>
      <c r="Y180" s="222"/>
      <c r="Z180" s="222"/>
    </row>
    <row r="181" ht="12.75" customHeight="1">
      <c r="A181" s="125"/>
      <c r="B181" s="125"/>
      <c r="C181" s="223" t="s">
        <v>1395</v>
      </c>
      <c r="D181" s="224" t="s">
        <v>1396</v>
      </c>
      <c r="E181" s="224" t="s">
        <v>1397</v>
      </c>
      <c r="F181" s="225"/>
      <c r="G181" s="222"/>
      <c r="H181" s="222"/>
      <c r="I181" s="222"/>
      <c r="J181" s="222"/>
      <c r="K181" s="222"/>
      <c r="L181" s="222"/>
      <c r="M181" s="222"/>
      <c r="N181" s="222"/>
      <c r="O181" s="222"/>
      <c r="P181" s="222"/>
      <c r="Q181" s="222"/>
      <c r="R181" s="222"/>
      <c r="S181" s="222"/>
      <c r="T181" s="222"/>
      <c r="U181" s="222"/>
      <c r="V181" s="222"/>
      <c r="W181" s="222"/>
      <c r="X181" s="222"/>
      <c r="Y181" s="222"/>
      <c r="Z181" s="222"/>
    </row>
    <row r="182" ht="12.75" customHeight="1">
      <c r="A182" s="125"/>
      <c r="B182" s="57"/>
      <c r="C182" s="223" t="s">
        <v>1398</v>
      </c>
      <c r="D182" s="224" t="s">
        <v>1399</v>
      </c>
      <c r="E182" s="224" t="s">
        <v>1400</v>
      </c>
      <c r="F182" s="225"/>
      <c r="G182" s="222"/>
      <c r="H182" s="222"/>
      <c r="I182" s="222"/>
      <c r="J182" s="222"/>
      <c r="K182" s="222"/>
      <c r="L182" s="222"/>
      <c r="M182" s="222"/>
      <c r="N182" s="222"/>
      <c r="O182" s="222"/>
      <c r="P182" s="222"/>
      <c r="Q182" s="222"/>
      <c r="R182" s="222"/>
      <c r="S182" s="222"/>
      <c r="T182" s="222"/>
      <c r="U182" s="222"/>
      <c r="V182" s="222"/>
      <c r="W182" s="222"/>
      <c r="X182" s="222"/>
      <c r="Y182" s="222"/>
      <c r="Z182" s="222"/>
    </row>
    <row r="183" ht="12.75" customHeight="1">
      <c r="A183" s="125"/>
      <c r="B183" s="218" t="s">
        <v>1401</v>
      </c>
      <c r="C183" s="219" t="s">
        <v>1402</v>
      </c>
      <c r="D183" s="220" t="s">
        <v>1403</v>
      </c>
      <c r="E183" s="220" t="s">
        <v>1404</v>
      </c>
      <c r="F183" s="221"/>
      <c r="G183" s="222"/>
      <c r="H183" s="222"/>
      <c r="I183" s="222"/>
      <c r="J183" s="222"/>
      <c r="K183" s="222"/>
      <c r="L183" s="222"/>
      <c r="M183" s="222"/>
      <c r="N183" s="222"/>
      <c r="O183" s="222"/>
      <c r="P183" s="222"/>
      <c r="Q183" s="222"/>
      <c r="R183" s="222"/>
      <c r="S183" s="222"/>
      <c r="T183" s="222"/>
      <c r="U183" s="222"/>
      <c r="V183" s="222"/>
      <c r="W183" s="222"/>
      <c r="X183" s="222"/>
      <c r="Y183" s="222"/>
      <c r="Z183" s="222"/>
    </row>
    <row r="184" ht="12.75" customHeight="1">
      <c r="A184" s="125"/>
      <c r="B184" s="125"/>
      <c r="C184" s="223" t="s">
        <v>1405</v>
      </c>
      <c r="D184" s="224" t="s">
        <v>1406</v>
      </c>
      <c r="E184" s="224" t="s">
        <v>1407</v>
      </c>
      <c r="F184" s="225"/>
      <c r="G184" s="222"/>
      <c r="H184" s="222"/>
      <c r="I184" s="222"/>
      <c r="J184" s="222"/>
      <c r="K184" s="222"/>
      <c r="L184" s="222"/>
      <c r="M184" s="222"/>
      <c r="N184" s="222"/>
      <c r="O184" s="222"/>
      <c r="P184" s="222"/>
      <c r="Q184" s="222"/>
      <c r="R184" s="222"/>
      <c r="S184" s="222"/>
      <c r="T184" s="222"/>
      <c r="U184" s="222"/>
      <c r="V184" s="222"/>
      <c r="W184" s="222"/>
      <c r="X184" s="222"/>
      <c r="Y184" s="222"/>
      <c r="Z184" s="222"/>
    </row>
    <row r="185" ht="12.75" customHeight="1">
      <c r="A185" s="125"/>
      <c r="B185" s="125"/>
      <c r="C185" s="223" t="s">
        <v>1408</v>
      </c>
      <c r="D185" s="224" t="s">
        <v>1409</v>
      </c>
      <c r="E185" s="224" t="s">
        <v>1410</v>
      </c>
      <c r="F185" s="225"/>
      <c r="G185" s="222"/>
      <c r="H185" s="222"/>
      <c r="I185" s="222"/>
      <c r="J185" s="222"/>
      <c r="K185" s="222"/>
      <c r="L185" s="222"/>
      <c r="M185" s="222"/>
      <c r="N185" s="222"/>
      <c r="O185" s="222"/>
      <c r="P185" s="222"/>
      <c r="Q185" s="222"/>
      <c r="R185" s="222"/>
      <c r="S185" s="222"/>
      <c r="T185" s="222"/>
      <c r="U185" s="222"/>
      <c r="V185" s="222"/>
      <c r="W185" s="222"/>
      <c r="X185" s="222"/>
      <c r="Y185" s="222"/>
      <c r="Z185" s="222"/>
    </row>
    <row r="186" ht="12.75" customHeight="1">
      <c r="A186" s="125"/>
      <c r="B186" s="125"/>
      <c r="C186" s="223" t="s">
        <v>1411</v>
      </c>
      <c r="D186" s="224" t="s">
        <v>1412</v>
      </c>
      <c r="E186" s="224" t="s">
        <v>395</v>
      </c>
      <c r="F186" s="225"/>
      <c r="G186" s="222"/>
      <c r="H186" s="222"/>
      <c r="I186" s="222"/>
      <c r="J186" s="222"/>
      <c r="K186" s="222"/>
      <c r="L186" s="222"/>
      <c r="M186" s="222"/>
      <c r="N186" s="222"/>
      <c r="O186" s="222"/>
      <c r="P186" s="222"/>
      <c r="Q186" s="222"/>
      <c r="R186" s="222"/>
      <c r="S186" s="222"/>
      <c r="T186" s="222"/>
      <c r="U186" s="222"/>
      <c r="V186" s="222"/>
      <c r="W186" s="222"/>
      <c r="X186" s="222"/>
      <c r="Y186" s="222"/>
      <c r="Z186" s="222"/>
    </row>
    <row r="187" ht="12.75" customHeight="1">
      <c r="A187" s="125"/>
      <c r="B187" s="125"/>
      <c r="C187" s="223" t="s">
        <v>1413</v>
      </c>
      <c r="D187" s="224" t="s">
        <v>1414</v>
      </c>
      <c r="E187" s="224" t="s">
        <v>1415</v>
      </c>
      <c r="F187" s="225"/>
      <c r="G187" s="222"/>
      <c r="H187" s="222"/>
      <c r="I187" s="222"/>
      <c r="J187" s="222"/>
      <c r="K187" s="222"/>
      <c r="L187" s="222"/>
      <c r="M187" s="222"/>
      <c r="N187" s="222"/>
      <c r="O187" s="222"/>
      <c r="P187" s="222"/>
      <c r="Q187" s="222"/>
      <c r="R187" s="222"/>
      <c r="S187" s="222"/>
      <c r="T187" s="222"/>
      <c r="U187" s="222"/>
      <c r="V187" s="222"/>
      <c r="W187" s="222"/>
      <c r="X187" s="222"/>
      <c r="Y187" s="222"/>
      <c r="Z187" s="222"/>
    </row>
    <row r="188" ht="12.75" customHeight="1">
      <c r="A188" s="125"/>
      <c r="B188" s="125"/>
      <c r="C188" s="223" t="s">
        <v>1416</v>
      </c>
      <c r="D188" s="224" t="s">
        <v>1417</v>
      </c>
      <c r="E188" s="224" t="s">
        <v>1418</v>
      </c>
      <c r="F188" s="225"/>
      <c r="G188" s="222"/>
      <c r="H188" s="222"/>
      <c r="I188" s="222"/>
      <c r="J188" s="222"/>
      <c r="K188" s="222"/>
      <c r="L188" s="222"/>
      <c r="M188" s="222"/>
      <c r="N188" s="222"/>
      <c r="O188" s="222"/>
      <c r="P188" s="222"/>
      <c r="Q188" s="222"/>
      <c r="R188" s="222"/>
      <c r="S188" s="222"/>
      <c r="T188" s="222"/>
      <c r="U188" s="222"/>
      <c r="V188" s="222"/>
      <c r="W188" s="222"/>
      <c r="X188" s="222"/>
      <c r="Y188" s="222"/>
      <c r="Z188" s="222"/>
    </row>
    <row r="189" ht="12.75" customHeight="1">
      <c r="A189" s="125"/>
      <c r="B189" s="125"/>
      <c r="C189" s="223" t="s">
        <v>1419</v>
      </c>
      <c r="D189" s="224" t="s">
        <v>1420</v>
      </c>
      <c r="E189" s="224" t="s">
        <v>1421</v>
      </c>
      <c r="F189" s="225"/>
      <c r="G189" s="222"/>
      <c r="H189" s="222"/>
      <c r="I189" s="222"/>
      <c r="J189" s="222"/>
      <c r="K189" s="222"/>
      <c r="L189" s="222"/>
      <c r="M189" s="222"/>
      <c r="N189" s="222"/>
      <c r="O189" s="222"/>
      <c r="P189" s="222"/>
      <c r="Q189" s="222"/>
      <c r="R189" s="222"/>
      <c r="S189" s="222"/>
      <c r="T189" s="222"/>
      <c r="U189" s="222"/>
      <c r="V189" s="222"/>
      <c r="W189" s="222"/>
      <c r="X189" s="222"/>
      <c r="Y189" s="222"/>
      <c r="Z189" s="222"/>
    </row>
    <row r="190" ht="12.75" customHeight="1">
      <c r="A190" s="125"/>
      <c r="B190" s="125"/>
      <c r="C190" s="223" t="s">
        <v>1422</v>
      </c>
      <c r="D190" s="224" t="s">
        <v>1423</v>
      </c>
      <c r="E190" s="224" t="s">
        <v>1424</v>
      </c>
      <c r="F190" s="225"/>
      <c r="G190" s="222"/>
      <c r="H190" s="222"/>
      <c r="I190" s="222"/>
      <c r="J190" s="222"/>
      <c r="K190" s="222"/>
      <c r="L190" s="222"/>
      <c r="M190" s="222"/>
      <c r="N190" s="222"/>
      <c r="O190" s="222"/>
      <c r="P190" s="222"/>
      <c r="Q190" s="222"/>
      <c r="R190" s="222"/>
      <c r="S190" s="222"/>
      <c r="T190" s="222"/>
      <c r="U190" s="222"/>
      <c r="V190" s="222"/>
      <c r="W190" s="222"/>
      <c r="X190" s="222"/>
      <c r="Y190" s="222"/>
      <c r="Z190" s="222"/>
    </row>
    <row r="191" ht="12.75" customHeight="1">
      <c r="A191" s="125"/>
      <c r="B191" s="125"/>
      <c r="C191" s="223" t="s">
        <v>1425</v>
      </c>
      <c r="D191" s="224" t="s">
        <v>1426</v>
      </c>
      <c r="E191" s="224" t="s">
        <v>1427</v>
      </c>
      <c r="F191" s="225"/>
      <c r="G191" s="222"/>
      <c r="H191" s="222"/>
      <c r="I191" s="222"/>
      <c r="J191" s="222"/>
      <c r="K191" s="222"/>
      <c r="L191" s="222"/>
      <c r="M191" s="222"/>
      <c r="N191" s="222"/>
      <c r="O191" s="222"/>
      <c r="P191" s="222"/>
      <c r="Q191" s="222"/>
      <c r="R191" s="222"/>
      <c r="S191" s="222"/>
      <c r="T191" s="222"/>
      <c r="U191" s="222"/>
      <c r="V191" s="222"/>
      <c r="W191" s="222"/>
      <c r="X191" s="222"/>
      <c r="Y191" s="222"/>
      <c r="Z191" s="222"/>
    </row>
    <row r="192" ht="12.75" customHeight="1">
      <c r="A192" s="125"/>
      <c r="B192" s="125"/>
      <c r="C192" s="223" t="s">
        <v>1428</v>
      </c>
      <c r="D192" s="224" t="s">
        <v>1429</v>
      </c>
      <c r="E192" s="224" t="s">
        <v>1430</v>
      </c>
      <c r="F192" s="225"/>
      <c r="G192" s="222"/>
      <c r="H192" s="222"/>
      <c r="I192" s="222"/>
      <c r="J192" s="222"/>
      <c r="K192" s="222"/>
      <c r="L192" s="222"/>
      <c r="M192" s="222"/>
      <c r="N192" s="222"/>
      <c r="O192" s="222"/>
      <c r="P192" s="222"/>
      <c r="Q192" s="222"/>
      <c r="R192" s="222"/>
      <c r="S192" s="222"/>
      <c r="T192" s="222"/>
      <c r="U192" s="222"/>
      <c r="V192" s="222"/>
      <c r="W192" s="222"/>
      <c r="X192" s="222"/>
      <c r="Y192" s="222"/>
      <c r="Z192" s="222"/>
    </row>
    <row r="193" ht="12.75" customHeight="1">
      <c r="A193" s="125"/>
      <c r="B193" s="125"/>
      <c r="C193" s="223" t="s">
        <v>1431</v>
      </c>
      <c r="D193" s="224" t="s">
        <v>1432</v>
      </c>
      <c r="E193" s="224" t="s">
        <v>1433</v>
      </c>
      <c r="F193" s="225"/>
      <c r="G193" s="222"/>
      <c r="H193" s="222"/>
      <c r="I193" s="222"/>
      <c r="J193" s="222"/>
      <c r="K193" s="222"/>
      <c r="L193" s="222"/>
      <c r="M193" s="222"/>
      <c r="N193" s="222"/>
      <c r="O193" s="222"/>
      <c r="P193" s="222"/>
      <c r="Q193" s="222"/>
      <c r="R193" s="222"/>
      <c r="S193" s="222"/>
      <c r="T193" s="222"/>
      <c r="U193" s="222"/>
      <c r="V193" s="222"/>
      <c r="W193" s="222"/>
      <c r="X193" s="222"/>
      <c r="Y193" s="222"/>
      <c r="Z193" s="222"/>
    </row>
    <row r="194" ht="12.75" customHeight="1">
      <c r="A194" s="125"/>
      <c r="B194" s="125"/>
      <c r="C194" s="223" t="s">
        <v>1434</v>
      </c>
      <c r="D194" s="224" t="s">
        <v>1435</v>
      </c>
      <c r="E194" s="224" t="s">
        <v>1436</v>
      </c>
      <c r="F194" s="225"/>
      <c r="G194" s="222"/>
      <c r="H194" s="222"/>
      <c r="I194" s="222"/>
      <c r="J194" s="222"/>
      <c r="K194" s="222"/>
      <c r="L194" s="222"/>
      <c r="M194" s="222"/>
      <c r="N194" s="222"/>
      <c r="O194" s="222"/>
      <c r="P194" s="222"/>
      <c r="Q194" s="222"/>
      <c r="R194" s="222"/>
      <c r="S194" s="222"/>
      <c r="T194" s="222"/>
      <c r="U194" s="222"/>
      <c r="V194" s="222"/>
      <c r="W194" s="222"/>
      <c r="X194" s="222"/>
      <c r="Y194" s="222"/>
      <c r="Z194" s="222"/>
    </row>
    <row r="195" ht="12.75" customHeight="1">
      <c r="A195" s="125"/>
      <c r="B195" s="125"/>
      <c r="C195" s="223" t="s">
        <v>1437</v>
      </c>
      <c r="D195" s="224" t="s">
        <v>1438</v>
      </c>
      <c r="E195" s="224" t="s">
        <v>1439</v>
      </c>
      <c r="F195" s="225"/>
      <c r="G195" s="222"/>
      <c r="H195" s="222"/>
      <c r="I195" s="222"/>
      <c r="J195" s="222"/>
      <c r="K195" s="222"/>
      <c r="L195" s="222"/>
      <c r="M195" s="222"/>
      <c r="N195" s="222"/>
      <c r="O195" s="222"/>
      <c r="P195" s="222"/>
      <c r="Q195" s="222"/>
      <c r="R195" s="222"/>
      <c r="S195" s="222"/>
      <c r="T195" s="222"/>
      <c r="U195" s="222"/>
      <c r="V195" s="222"/>
      <c r="W195" s="222"/>
      <c r="X195" s="222"/>
      <c r="Y195" s="222"/>
      <c r="Z195" s="222"/>
    </row>
    <row r="196" ht="12.75" customHeight="1">
      <c r="A196" s="125"/>
      <c r="B196" s="57"/>
      <c r="C196" s="223" t="s">
        <v>1440</v>
      </c>
      <c r="D196" s="224" t="s">
        <v>1441</v>
      </c>
      <c r="E196" s="224" t="s">
        <v>1442</v>
      </c>
      <c r="F196" s="225"/>
      <c r="G196" s="222"/>
      <c r="H196" s="222"/>
      <c r="I196" s="222"/>
      <c r="J196" s="222"/>
      <c r="K196" s="222"/>
      <c r="L196" s="222"/>
      <c r="M196" s="222"/>
      <c r="N196" s="222"/>
      <c r="O196" s="222"/>
      <c r="P196" s="222"/>
      <c r="Q196" s="222"/>
      <c r="R196" s="222"/>
      <c r="S196" s="222"/>
      <c r="T196" s="222"/>
      <c r="U196" s="222"/>
      <c r="V196" s="222"/>
      <c r="W196" s="222"/>
      <c r="X196" s="222"/>
      <c r="Y196" s="222"/>
      <c r="Z196" s="222"/>
    </row>
    <row r="197" ht="12.75" customHeight="1">
      <c r="A197" s="125"/>
      <c r="B197" s="218" t="s">
        <v>1443</v>
      </c>
      <c r="C197" s="219" t="s">
        <v>1444</v>
      </c>
      <c r="D197" s="220" t="s">
        <v>1445</v>
      </c>
      <c r="E197" s="220" t="s">
        <v>1446</v>
      </c>
      <c r="F197" s="221"/>
      <c r="G197" s="222"/>
      <c r="H197" s="222"/>
      <c r="I197" s="222"/>
      <c r="J197" s="222"/>
      <c r="K197" s="222"/>
      <c r="L197" s="222"/>
      <c r="M197" s="222"/>
      <c r="N197" s="222"/>
      <c r="O197" s="222"/>
      <c r="P197" s="222"/>
      <c r="Q197" s="222"/>
      <c r="R197" s="222"/>
      <c r="S197" s="222"/>
      <c r="T197" s="222"/>
      <c r="U197" s="222"/>
      <c r="V197" s="222"/>
      <c r="W197" s="222"/>
      <c r="X197" s="222"/>
      <c r="Y197" s="222"/>
      <c r="Z197" s="222"/>
    </row>
    <row r="198" ht="12.75" customHeight="1">
      <c r="A198" s="125"/>
      <c r="B198" s="125"/>
      <c r="C198" s="223" t="s">
        <v>1447</v>
      </c>
      <c r="D198" s="224" t="s">
        <v>1448</v>
      </c>
      <c r="E198" s="224" t="s">
        <v>1449</v>
      </c>
      <c r="F198" s="225"/>
      <c r="G198" s="222"/>
      <c r="H198" s="222"/>
      <c r="I198" s="222"/>
      <c r="J198" s="222"/>
      <c r="K198" s="222"/>
      <c r="L198" s="222"/>
      <c r="M198" s="222"/>
      <c r="N198" s="222"/>
      <c r="O198" s="222"/>
      <c r="P198" s="222"/>
      <c r="Q198" s="222"/>
      <c r="R198" s="222"/>
      <c r="S198" s="222"/>
      <c r="T198" s="222"/>
      <c r="U198" s="222"/>
      <c r="V198" s="222"/>
      <c r="W198" s="222"/>
      <c r="X198" s="222"/>
      <c r="Y198" s="222"/>
      <c r="Z198" s="222"/>
    </row>
    <row r="199" ht="12.75" customHeight="1">
      <c r="A199" s="125"/>
      <c r="B199" s="125"/>
      <c r="C199" s="223" t="s">
        <v>1450</v>
      </c>
      <c r="D199" s="224" t="s">
        <v>1451</v>
      </c>
      <c r="E199" s="224" t="s">
        <v>1452</v>
      </c>
      <c r="F199" s="225"/>
      <c r="G199" s="222"/>
      <c r="H199" s="222"/>
      <c r="I199" s="222"/>
      <c r="J199" s="222"/>
      <c r="K199" s="222"/>
      <c r="L199" s="222"/>
      <c r="M199" s="222"/>
      <c r="N199" s="222"/>
      <c r="O199" s="222"/>
      <c r="P199" s="222"/>
      <c r="Q199" s="222"/>
      <c r="R199" s="222"/>
      <c r="S199" s="222"/>
      <c r="T199" s="222"/>
      <c r="U199" s="222"/>
      <c r="V199" s="222"/>
      <c r="W199" s="222"/>
      <c r="X199" s="222"/>
      <c r="Y199" s="222"/>
      <c r="Z199" s="222"/>
    </row>
    <row r="200" ht="12.75" customHeight="1">
      <c r="A200" s="125"/>
      <c r="B200" s="125"/>
      <c r="C200" s="223" t="s">
        <v>1453</v>
      </c>
      <c r="D200" s="224" t="s">
        <v>1454</v>
      </c>
      <c r="E200" s="224" t="s">
        <v>1455</v>
      </c>
      <c r="F200" s="225"/>
      <c r="G200" s="222"/>
      <c r="H200" s="222"/>
      <c r="I200" s="222"/>
      <c r="J200" s="222"/>
      <c r="K200" s="222"/>
      <c r="L200" s="222"/>
      <c r="M200" s="222"/>
      <c r="N200" s="222"/>
      <c r="O200" s="222"/>
      <c r="P200" s="222"/>
      <c r="Q200" s="222"/>
      <c r="R200" s="222"/>
      <c r="S200" s="222"/>
      <c r="T200" s="222"/>
      <c r="U200" s="222"/>
      <c r="V200" s="222"/>
      <c r="W200" s="222"/>
      <c r="X200" s="222"/>
      <c r="Y200" s="222"/>
      <c r="Z200" s="222"/>
    </row>
    <row r="201" ht="12.75" customHeight="1">
      <c r="A201" s="125"/>
      <c r="B201" s="125"/>
      <c r="C201" s="223" t="s">
        <v>1456</v>
      </c>
      <c r="D201" s="224" t="s">
        <v>1457</v>
      </c>
      <c r="E201" s="224" t="s">
        <v>1458</v>
      </c>
      <c r="F201" s="225"/>
      <c r="G201" s="222"/>
      <c r="H201" s="222"/>
      <c r="I201" s="222"/>
      <c r="J201" s="222"/>
      <c r="K201" s="222"/>
      <c r="L201" s="222"/>
      <c r="M201" s="222"/>
      <c r="N201" s="222"/>
      <c r="O201" s="222"/>
      <c r="P201" s="222"/>
      <c r="Q201" s="222"/>
      <c r="R201" s="222"/>
      <c r="S201" s="222"/>
      <c r="T201" s="222"/>
      <c r="U201" s="222"/>
      <c r="V201" s="222"/>
      <c r="W201" s="222"/>
      <c r="X201" s="222"/>
      <c r="Y201" s="222"/>
      <c r="Z201" s="222"/>
    </row>
    <row r="202" ht="12.75" customHeight="1">
      <c r="A202" s="125"/>
      <c r="B202" s="125"/>
      <c r="C202" s="223" t="s">
        <v>1459</v>
      </c>
      <c r="D202" s="224" t="s">
        <v>1460</v>
      </c>
      <c r="E202" s="224" t="s">
        <v>1461</v>
      </c>
      <c r="F202" s="225"/>
      <c r="G202" s="222"/>
      <c r="H202" s="222"/>
      <c r="I202" s="222"/>
      <c r="J202" s="222"/>
      <c r="K202" s="222"/>
      <c r="L202" s="222"/>
      <c r="M202" s="222"/>
      <c r="N202" s="222"/>
      <c r="O202" s="222"/>
      <c r="P202" s="222"/>
      <c r="Q202" s="222"/>
      <c r="R202" s="222"/>
      <c r="S202" s="222"/>
      <c r="T202" s="222"/>
      <c r="U202" s="222"/>
      <c r="V202" s="222"/>
      <c r="W202" s="222"/>
      <c r="X202" s="222"/>
      <c r="Y202" s="222"/>
      <c r="Z202" s="222"/>
    </row>
    <row r="203" ht="12.75" customHeight="1">
      <c r="A203" s="125"/>
      <c r="B203" s="218" t="s">
        <v>1462</v>
      </c>
      <c r="C203" s="219" t="s">
        <v>1463</v>
      </c>
      <c r="D203" s="220" t="s">
        <v>1464</v>
      </c>
      <c r="E203" s="220" t="s">
        <v>1465</v>
      </c>
      <c r="F203" s="221"/>
      <c r="G203" s="222"/>
      <c r="H203" s="222"/>
      <c r="I203" s="222"/>
      <c r="J203" s="222"/>
      <c r="K203" s="222"/>
      <c r="L203" s="222"/>
      <c r="M203" s="222"/>
      <c r="N203" s="222"/>
      <c r="O203" s="222"/>
      <c r="P203" s="222"/>
      <c r="Q203" s="222"/>
      <c r="R203" s="222"/>
      <c r="S203" s="222"/>
      <c r="T203" s="222"/>
      <c r="U203" s="222"/>
      <c r="V203" s="222"/>
      <c r="W203" s="222"/>
      <c r="X203" s="222"/>
      <c r="Y203" s="222"/>
      <c r="Z203" s="222"/>
    </row>
    <row r="204" ht="12.75" customHeight="1">
      <c r="A204" s="125"/>
      <c r="B204" s="125"/>
      <c r="C204" s="223" t="s">
        <v>1466</v>
      </c>
      <c r="D204" s="224" t="s">
        <v>1467</v>
      </c>
      <c r="E204" s="224" t="s">
        <v>1468</v>
      </c>
      <c r="F204" s="225"/>
      <c r="G204" s="222"/>
      <c r="H204" s="222"/>
      <c r="I204" s="222"/>
      <c r="J204" s="222"/>
      <c r="K204" s="222"/>
      <c r="L204" s="222"/>
      <c r="M204" s="222"/>
      <c r="N204" s="222"/>
      <c r="O204" s="222"/>
      <c r="P204" s="222"/>
      <c r="Q204" s="222"/>
      <c r="R204" s="222"/>
      <c r="S204" s="222"/>
      <c r="T204" s="222"/>
      <c r="U204" s="222"/>
      <c r="V204" s="222"/>
      <c r="W204" s="222"/>
      <c r="X204" s="222"/>
      <c r="Y204" s="222"/>
      <c r="Z204" s="222"/>
    </row>
    <row r="205" ht="12.75" customHeight="1">
      <c r="A205" s="125"/>
      <c r="B205" s="125"/>
      <c r="C205" s="223" t="s">
        <v>1469</v>
      </c>
      <c r="D205" s="224" t="s">
        <v>1470</v>
      </c>
      <c r="E205" s="224" t="s">
        <v>1471</v>
      </c>
      <c r="F205" s="225"/>
      <c r="G205" s="222"/>
      <c r="H205" s="222"/>
      <c r="I205" s="222"/>
      <c r="J205" s="222"/>
      <c r="K205" s="222"/>
      <c r="L205" s="222"/>
      <c r="M205" s="222"/>
      <c r="N205" s="222"/>
      <c r="O205" s="222"/>
      <c r="P205" s="222"/>
      <c r="Q205" s="222"/>
      <c r="R205" s="222"/>
      <c r="S205" s="222"/>
      <c r="T205" s="222"/>
      <c r="U205" s="222"/>
      <c r="V205" s="222"/>
      <c r="W205" s="222"/>
      <c r="X205" s="222"/>
      <c r="Y205" s="222"/>
      <c r="Z205" s="222"/>
    </row>
    <row r="206" ht="12.75" customHeight="1">
      <c r="A206" s="125"/>
      <c r="B206" s="125"/>
      <c r="C206" s="223" t="s">
        <v>1472</v>
      </c>
      <c r="D206" s="224" t="s">
        <v>1473</v>
      </c>
      <c r="E206" s="224" t="s">
        <v>1474</v>
      </c>
      <c r="F206" s="225"/>
      <c r="G206" s="222"/>
      <c r="H206" s="222"/>
      <c r="I206" s="222"/>
      <c r="J206" s="222"/>
      <c r="K206" s="222"/>
      <c r="L206" s="222"/>
      <c r="M206" s="222"/>
      <c r="N206" s="222"/>
      <c r="O206" s="222"/>
      <c r="P206" s="222"/>
      <c r="Q206" s="222"/>
      <c r="R206" s="222"/>
      <c r="S206" s="222"/>
      <c r="T206" s="222"/>
      <c r="U206" s="222"/>
      <c r="V206" s="222"/>
      <c r="W206" s="222"/>
      <c r="X206" s="222"/>
      <c r="Y206" s="222"/>
      <c r="Z206" s="222"/>
    </row>
    <row r="207" ht="12.75" customHeight="1">
      <c r="A207" s="125"/>
      <c r="B207" s="125"/>
      <c r="C207" s="223" t="s">
        <v>1475</v>
      </c>
      <c r="D207" s="224" t="s">
        <v>1476</v>
      </c>
      <c r="E207" s="224" t="s">
        <v>1477</v>
      </c>
      <c r="F207" s="225"/>
      <c r="G207" s="222"/>
      <c r="H207" s="222"/>
      <c r="I207" s="222"/>
      <c r="J207" s="222"/>
      <c r="K207" s="222"/>
      <c r="L207" s="222"/>
      <c r="M207" s="222"/>
      <c r="N207" s="222"/>
      <c r="O207" s="222"/>
      <c r="P207" s="222"/>
      <c r="Q207" s="222"/>
      <c r="R207" s="222"/>
      <c r="S207" s="222"/>
      <c r="T207" s="222"/>
      <c r="U207" s="222"/>
      <c r="V207" s="222"/>
      <c r="W207" s="222"/>
      <c r="X207" s="222"/>
      <c r="Y207" s="222"/>
      <c r="Z207" s="222"/>
    </row>
    <row r="208" ht="12.75" customHeight="1">
      <c r="A208" s="125"/>
      <c r="B208" s="125"/>
      <c r="C208" s="223" t="s">
        <v>1478</v>
      </c>
      <c r="D208" s="224" t="s">
        <v>1479</v>
      </c>
      <c r="E208" s="224" t="s">
        <v>1480</v>
      </c>
      <c r="F208" s="225"/>
      <c r="G208" s="222"/>
      <c r="H208" s="222"/>
      <c r="I208" s="222"/>
      <c r="J208" s="222"/>
      <c r="K208" s="222"/>
      <c r="L208" s="222"/>
      <c r="M208" s="222"/>
      <c r="N208" s="222"/>
      <c r="O208" s="222"/>
      <c r="P208" s="222"/>
      <c r="Q208" s="222"/>
      <c r="R208" s="222"/>
      <c r="S208" s="222"/>
      <c r="T208" s="222"/>
      <c r="U208" s="222"/>
      <c r="V208" s="222"/>
      <c r="W208" s="222"/>
      <c r="X208" s="222"/>
      <c r="Y208" s="222"/>
      <c r="Z208" s="222"/>
    </row>
    <row r="209" ht="12.75" customHeight="1">
      <c r="A209" s="125"/>
      <c r="B209" s="218" t="s">
        <v>1481</v>
      </c>
      <c r="C209" s="219" t="s">
        <v>1482</v>
      </c>
      <c r="D209" s="220" t="s">
        <v>1483</v>
      </c>
      <c r="E209" s="220" t="s">
        <v>1484</v>
      </c>
      <c r="F209" s="221"/>
      <c r="G209" s="222"/>
      <c r="H209" s="222"/>
      <c r="I209" s="222"/>
      <c r="J209" s="222"/>
      <c r="K209" s="222"/>
      <c r="L209" s="222"/>
      <c r="M209" s="222"/>
      <c r="N209" s="222"/>
      <c r="O209" s="222"/>
      <c r="P209" s="222"/>
      <c r="Q209" s="222"/>
      <c r="R209" s="222"/>
      <c r="S209" s="222"/>
      <c r="T209" s="222"/>
      <c r="U209" s="222"/>
      <c r="V209" s="222"/>
      <c r="W209" s="222"/>
      <c r="X209" s="222"/>
      <c r="Y209" s="222"/>
      <c r="Z209" s="222"/>
    </row>
    <row r="210" ht="12.75" customHeight="1">
      <c r="A210" s="125"/>
      <c r="B210" s="125"/>
      <c r="C210" s="223" t="s">
        <v>1485</v>
      </c>
      <c r="D210" s="224" t="s">
        <v>1486</v>
      </c>
      <c r="E210" s="224" t="s">
        <v>1487</v>
      </c>
      <c r="F210" s="225"/>
      <c r="G210" s="222"/>
      <c r="H210" s="222"/>
      <c r="I210" s="222"/>
      <c r="J210" s="222"/>
      <c r="K210" s="222"/>
      <c r="L210" s="222"/>
      <c r="M210" s="222"/>
      <c r="N210" s="222"/>
      <c r="O210" s="222"/>
      <c r="P210" s="222"/>
      <c r="Q210" s="222"/>
      <c r="R210" s="222"/>
      <c r="S210" s="222"/>
      <c r="T210" s="222"/>
      <c r="U210" s="222"/>
      <c r="V210" s="222"/>
      <c r="W210" s="222"/>
      <c r="X210" s="222"/>
      <c r="Y210" s="222"/>
      <c r="Z210" s="222"/>
    </row>
    <row r="211" ht="12.75" customHeight="1">
      <c r="A211" s="125"/>
      <c r="B211" s="125"/>
      <c r="C211" s="223" t="s">
        <v>1488</v>
      </c>
      <c r="D211" s="224" t="s">
        <v>1489</v>
      </c>
      <c r="E211" s="224" t="s">
        <v>1490</v>
      </c>
      <c r="F211" s="225"/>
      <c r="G211" s="222"/>
      <c r="H211" s="222"/>
      <c r="I211" s="222"/>
      <c r="J211" s="222"/>
      <c r="K211" s="222"/>
      <c r="L211" s="222"/>
      <c r="M211" s="222"/>
      <c r="N211" s="222"/>
      <c r="O211" s="222"/>
      <c r="P211" s="222"/>
      <c r="Q211" s="222"/>
      <c r="R211" s="222"/>
      <c r="S211" s="222"/>
      <c r="T211" s="222"/>
      <c r="U211" s="222"/>
      <c r="V211" s="222"/>
      <c r="W211" s="222"/>
      <c r="X211" s="222"/>
      <c r="Y211" s="222"/>
      <c r="Z211" s="222"/>
    </row>
    <row r="212" ht="12.75" customHeight="1">
      <c r="A212" s="125"/>
      <c r="B212" s="125"/>
      <c r="C212" s="223" t="s">
        <v>1491</v>
      </c>
      <c r="D212" s="224" t="s">
        <v>1492</v>
      </c>
      <c r="E212" s="224" t="s">
        <v>1493</v>
      </c>
      <c r="F212" s="225"/>
      <c r="G212" s="222"/>
      <c r="H212" s="222"/>
      <c r="I212" s="222"/>
      <c r="J212" s="222"/>
      <c r="K212" s="222"/>
      <c r="L212" s="222"/>
      <c r="M212" s="222"/>
      <c r="N212" s="222"/>
      <c r="O212" s="222"/>
      <c r="P212" s="222"/>
      <c r="Q212" s="222"/>
      <c r="R212" s="222"/>
      <c r="S212" s="222"/>
      <c r="T212" s="222"/>
      <c r="U212" s="222"/>
      <c r="V212" s="222"/>
      <c r="W212" s="222"/>
      <c r="X212" s="222"/>
      <c r="Y212" s="222"/>
      <c r="Z212" s="222"/>
    </row>
    <row r="213" ht="12.75" customHeight="1">
      <c r="A213" s="125"/>
      <c r="B213" s="125"/>
      <c r="C213" s="223" t="s">
        <v>1494</v>
      </c>
      <c r="D213" s="224" t="s">
        <v>1495</v>
      </c>
      <c r="E213" s="224" t="s">
        <v>1496</v>
      </c>
      <c r="F213" s="225"/>
      <c r="G213" s="222"/>
      <c r="H213" s="222"/>
      <c r="I213" s="222"/>
      <c r="J213" s="222"/>
      <c r="K213" s="222"/>
      <c r="L213" s="222"/>
      <c r="M213" s="222"/>
      <c r="N213" s="222"/>
      <c r="O213" s="222"/>
      <c r="P213" s="222"/>
      <c r="Q213" s="222"/>
      <c r="R213" s="222"/>
      <c r="S213" s="222"/>
      <c r="T213" s="222"/>
      <c r="U213" s="222"/>
      <c r="V213" s="222"/>
      <c r="W213" s="222"/>
      <c r="X213" s="222"/>
      <c r="Y213" s="222"/>
      <c r="Z213" s="222"/>
    </row>
    <row r="214" ht="12.75" customHeight="1">
      <c r="A214" s="125"/>
      <c r="B214" s="125"/>
      <c r="C214" s="223" t="s">
        <v>1497</v>
      </c>
      <c r="D214" s="224" t="s">
        <v>1498</v>
      </c>
      <c r="E214" s="224" t="s">
        <v>1499</v>
      </c>
      <c r="F214" s="225"/>
      <c r="G214" s="222"/>
      <c r="H214" s="222"/>
      <c r="I214" s="222"/>
      <c r="J214" s="222"/>
      <c r="K214" s="222"/>
      <c r="L214" s="222"/>
      <c r="M214" s="222"/>
      <c r="N214" s="222"/>
      <c r="O214" s="222"/>
      <c r="P214" s="222"/>
      <c r="Q214" s="222"/>
      <c r="R214" s="222"/>
      <c r="S214" s="222"/>
      <c r="T214" s="222"/>
      <c r="U214" s="222"/>
      <c r="V214" s="222"/>
      <c r="W214" s="222"/>
      <c r="X214" s="222"/>
      <c r="Y214" s="222"/>
      <c r="Z214" s="222"/>
    </row>
    <row r="215" ht="12.75" customHeight="1">
      <c r="A215" s="125"/>
      <c r="B215" s="218" t="s">
        <v>1500</v>
      </c>
      <c r="C215" s="219" t="s">
        <v>1501</v>
      </c>
      <c r="D215" s="220" t="s">
        <v>1502</v>
      </c>
      <c r="E215" s="220" t="s">
        <v>1503</v>
      </c>
      <c r="F215" s="221"/>
      <c r="G215" s="222"/>
      <c r="H215" s="222"/>
      <c r="I215" s="222"/>
      <c r="J215" s="222"/>
      <c r="K215" s="222"/>
      <c r="L215" s="222"/>
      <c r="M215" s="222"/>
      <c r="N215" s="222"/>
      <c r="O215" s="222"/>
      <c r="P215" s="222"/>
      <c r="Q215" s="222"/>
      <c r="R215" s="222"/>
      <c r="S215" s="222"/>
      <c r="T215" s="222"/>
      <c r="U215" s="222"/>
      <c r="V215" s="222"/>
      <c r="W215" s="222"/>
      <c r="X215" s="222"/>
      <c r="Y215" s="222"/>
      <c r="Z215" s="222"/>
    </row>
    <row r="216" ht="12.75" customHeight="1">
      <c r="A216" s="125"/>
      <c r="B216" s="125"/>
      <c r="C216" s="223" t="s">
        <v>1504</v>
      </c>
      <c r="D216" s="224" t="s">
        <v>1505</v>
      </c>
      <c r="E216" s="224" t="s">
        <v>1506</v>
      </c>
      <c r="F216" s="225"/>
      <c r="G216" s="222"/>
      <c r="H216" s="222"/>
      <c r="I216" s="222"/>
      <c r="J216" s="222"/>
      <c r="K216" s="222"/>
      <c r="L216" s="222"/>
      <c r="M216" s="222"/>
      <c r="N216" s="222"/>
      <c r="O216" s="222"/>
      <c r="P216" s="222"/>
      <c r="Q216" s="222"/>
      <c r="R216" s="222"/>
      <c r="S216" s="222"/>
      <c r="T216" s="222"/>
      <c r="U216" s="222"/>
      <c r="V216" s="222"/>
      <c r="W216" s="222"/>
      <c r="X216" s="222"/>
      <c r="Y216" s="222"/>
      <c r="Z216" s="222"/>
    </row>
    <row r="217" ht="12.75" customHeight="1">
      <c r="A217" s="125"/>
      <c r="B217" s="125"/>
      <c r="C217" s="223" t="s">
        <v>1507</v>
      </c>
      <c r="D217" s="224" t="s">
        <v>1508</v>
      </c>
      <c r="E217" s="224" t="s">
        <v>1509</v>
      </c>
      <c r="F217" s="225"/>
      <c r="G217" s="222"/>
      <c r="H217" s="222"/>
      <c r="I217" s="222"/>
      <c r="J217" s="222"/>
      <c r="K217" s="222"/>
      <c r="L217" s="222"/>
      <c r="M217" s="222"/>
      <c r="N217" s="222"/>
      <c r="O217" s="222"/>
      <c r="P217" s="222"/>
      <c r="Q217" s="222"/>
      <c r="R217" s="222"/>
      <c r="S217" s="222"/>
      <c r="T217" s="222"/>
      <c r="U217" s="222"/>
      <c r="V217" s="222"/>
      <c r="W217" s="222"/>
      <c r="X217" s="222"/>
      <c r="Y217" s="222"/>
      <c r="Z217" s="222"/>
    </row>
    <row r="218" ht="12.75" customHeight="1">
      <c r="A218" s="125"/>
      <c r="B218" s="125"/>
      <c r="C218" s="223" t="s">
        <v>1510</v>
      </c>
      <c r="D218" s="224" t="s">
        <v>1511</v>
      </c>
      <c r="E218" s="224" t="s">
        <v>1512</v>
      </c>
      <c r="F218" s="225"/>
      <c r="G218" s="222"/>
      <c r="H218" s="222"/>
      <c r="I218" s="222"/>
      <c r="J218" s="222"/>
      <c r="K218" s="222"/>
      <c r="L218" s="222"/>
      <c r="M218" s="222"/>
      <c r="N218" s="222"/>
      <c r="O218" s="222"/>
      <c r="P218" s="222"/>
      <c r="Q218" s="222"/>
      <c r="R218" s="222"/>
      <c r="S218" s="222"/>
      <c r="T218" s="222"/>
      <c r="U218" s="222"/>
      <c r="V218" s="222"/>
      <c r="W218" s="222"/>
      <c r="X218" s="222"/>
      <c r="Y218" s="222"/>
      <c r="Z218" s="222"/>
    </row>
    <row r="219" ht="12.75" customHeight="1">
      <c r="A219" s="125"/>
      <c r="B219" s="125"/>
      <c r="C219" s="223" t="s">
        <v>1513</v>
      </c>
      <c r="D219" s="224" t="s">
        <v>1514</v>
      </c>
      <c r="E219" s="224" t="s">
        <v>1515</v>
      </c>
      <c r="F219" s="225"/>
      <c r="G219" s="222"/>
      <c r="H219" s="222"/>
      <c r="I219" s="222"/>
      <c r="J219" s="222"/>
      <c r="K219" s="222"/>
      <c r="L219" s="222"/>
      <c r="M219" s="222"/>
      <c r="N219" s="222"/>
      <c r="O219" s="222"/>
      <c r="P219" s="222"/>
      <c r="Q219" s="222"/>
      <c r="R219" s="222"/>
      <c r="S219" s="222"/>
      <c r="T219" s="222"/>
      <c r="U219" s="222"/>
      <c r="V219" s="222"/>
      <c r="W219" s="222"/>
      <c r="X219" s="222"/>
      <c r="Y219" s="222"/>
      <c r="Z219" s="222"/>
    </row>
    <row r="220" ht="12.75" customHeight="1">
      <c r="A220" s="125"/>
      <c r="B220" s="125"/>
      <c r="C220" s="223" t="s">
        <v>1516</v>
      </c>
      <c r="D220" s="224" t="s">
        <v>1517</v>
      </c>
      <c r="E220" s="224" t="s">
        <v>1518</v>
      </c>
      <c r="F220" s="225"/>
      <c r="G220" s="222"/>
      <c r="H220" s="222"/>
      <c r="I220" s="222"/>
      <c r="J220" s="222"/>
      <c r="K220" s="222"/>
      <c r="L220" s="222"/>
      <c r="M220" s="222"/>
      <c r="N220" s="222"/>
      <c r="O220" s="222"/>
      <c r="P220" s="222"/>
      <c r="Q220" s="222"/>
      <c r="R220" s="222"/>
      <c r="S220" s="222"/>
      <c r="T220" s="222"/>
      <c r="U220" s="222"/>
      <c r="V220" s="222"/>
      <c r="W220" s="222"/>
      <c r="X220" s="222"/>
      <c r="Y220" s="222"/>
      <c r="Z220" s="222"/>
    </row>
    <row r="221" ht="12.75" customHeight="1">
      <c r="A221" s="57"/>
      <c r="B221" s="57"/>
      <c r="C221" s="223" t="s">
        <v>1519</v>
      </c>
      <c r="D221" s="224" t="s">
        <v>1520</v>
      </c>
      <c r="E221" s="224" t="s">
        <v>1521</v>
      </c>
      <c r="F221" s="225"/>
      <c r="G221" s="222"/>
      <c r="H221" s="222"/>
      <c r="I221" s="222"/>
      <c r="J221" s="222"/>
      <c r="K221" s="222"/>
      <c r="L221" s="222"/>
      <c r="M221" s="222"/>
      <c r="N221" s="222"/>
      <c r="O221" s="222"/>
      <c r="P221" s="222"/>
      <c r="Q221" s="222"/>
      <c r="R221" s="222"/>
      <c r="S221" s="222"/>
      <c r="T221" s="222"/>
      <c r="U221" s="222"/>
      <c r="V221" s="222"/>
      <c r="W221" s="222"/>
      <c r="X221" s="222"/>
      <c r="Y221" s="222"/>
      <c r="Z221" s="222"/>
    </row>
    <row r="222" ht="12.75" customHeight="1">
      <c r="A222" s="227" t="s">
        <v>1522</v>
      </c>
      <c r="B222" s="228"/>
      <c r="C222" s="229"/>
      <c r="D222" s="230"/>
      <c r="E222" s="230" t="s">
        <v>879</v>
      </c>
      <c r="F222" s="231">
        <v>45.0</v>
      </c>
      <c r="G222" s="232"/>
      <c r="H222" s="232"/>
      <c r="I222" s="232"/>
      <c r="J222" s="232"/>
      <c r="K222" s="232"/>
      <c r="L222" s="232"/>
      <c r="M222" s="232"/>
      <c r="N222" s="232"/>
      <c r="O222" s="232"/>
      <c r="P222" s="232"/>
      <c r="Q222" s="232"/>
      <c r="R222" s="232"/>
      <c r="S222" s="232"/>
      <c r="T222" s="232"/>
      <c r="U222" s="232"/>
      <c r="V222" s="232"/>
      <c r="W222" s="232"/>
      <c r="X222" s="232"/>
      <c r="Y222" s="232"/>
      <c r="Z222" s="232"/>
    </row>
    <row r="223" ht="12.75" customHeight="1">
      <c r="A223" s="226" t="s">
        <v>862</v>
      </c>
      <c r="B223" s="218" t="s">
        <v>1523</v>
      </c>
      <c r="C223" s="219" t="s">
        <v>1524</v>
      </c>
      <c r="D223" s="220" t="s">
        <v>1525</v>
      </c>
      <c r="E223" s="220" t="s">
        <v>1526</v>
      </c>
      <c r="F223" s="221"/>
      <c r="G223" s="222"/>
      <c r="H223" s="222"/>
      <c r="I223" s="222"/>
      <c r="J223" s="222"/>
      <c r="K223" s="222"/>
      <c r="L223" s="222"/>
      <c r="M223" s="222"/>
      <c r="N223" s="222"/>
      <c r="O223" s="222"/>
      <c r="P223" s="222"/>
      <c r="Q223" s="222"/>
      <c r="R223" s="222"/>
      <c r="S223" s="222"/>
      <c r="T223" s="222"/>
      <c r="U223" s="222"/>
      <c r="V223" s="222"/>
      <c r="W223" s="222"/>
      <c r="X223" s="222"/>
      <c r="Y223" s="222"/>
      <c r="Z223" s="222"/>
    </row>
    <row r="224" ht="12.75" customHeight="1">
      <c r="A224" s="125"/>
      <c r="B224" s="125"/>
      <c r="C224" s="223" t="s">
        <v>1527</v>
      </c>
      <c r="D224" s="224" t="s">
        <v>1528</v>
      </c>
      <c r="E224" s="224" t="s">
        <v>1529</v>
      </c>
      <c r="F224" s="225"/>
      <c r="G224" s="222"/>
      <c r="H224" s="222"/>
      <c r="I224" s="222"/>
      <c r="J224" s="222"/>
      <c r="K224" s="222"/>
      <c r="L224" s="222"/>
      <c r="M224" s="222"/>
      <c r="N224" s="222"/>
      <c r="O224" s="222"/>
      <c r="P224" s="222"/>
      <c r="Q224" s="222"/>
      <c r="R224" s="222"/>
      <c r="S224" s="222"/>
      <c r="T224" s="222"/>
      <c r="U224" s="222"/>
      <c r="V224" s="222"/>
      <c r="W224" s="222"/>
      <c r="X224" s="222"/>
      <c r="Y224" s="222"/>
      <c r="Z224" s="222"/>
    </row>
    <row r="225" ht="12.75" customHeight="1">
      <c r="A225" s="125"/>
      <c r="B225" s="125"/>
      <c r="C225" s="223" t="s">
        <v>1530</v>
      </c>
      <c r="D225" s="224" t="s">
        <v>1531</v>
      </c>
      <c r="E225" s="224" t="s">
        <v>1532</v>
      </c>
      <c r="F225" s="225"/>
      <c r="G225" s="222"/>
      <c r="H225" s="222"/>
      <c r="I225" s="222"/>
      <c r="J225" s="222"/>
      <c r="K225" s="222"/>
      <c r="L225" s="222"/>
      <c r="M225" s="222"/>
      <c r="N225" s="222"/>
      <c r="O225" s="222"/>
      <c r="P225" s="222"/>
      <c r="Q225" s="222"/>
      <c r="R225" s="222"/>
      <c r="S225" s="222"/>
      <c r="T225" s="222"/>
      <c r="U225" s="222"/>
      <c r="V225" s="222"/>
      <c r="W225" s="222"/>
      <c r="X225" s="222"/>
      <c r="Y225" s="222"/>
      <c r="Z225" s="222"/>
    </row>
    <row r="226" ht="12.75" customHeight="1">
      <c r="A226" s="125"/>
      <c r="B226" s="125"/>
      <c r="C226" s="223" t="s">
        <v>1533</v>
      </c>
      <c r="D226" s="224" t="s">
        <v>1534</v>
      </c>
      <c r="E226" s="224" t="s">
        <v>1535</v>
      </c>
      <c r="F226" s="225"/>
      <c r="G226" s="222"/>
      <c r="H226" s="222"/>
      <c r="I226" s="222"/>
      <c r="J226" s="222"/>
      <c r="K226" s="222"/>
      <c r="L226" s="222"/>
      <c r="M226" s="222"/>
      <c r="N226" s="222"/>
      <c r="O226" s="222"/>
      <c r="P226" s="222"/>
      <c r="Q226" s="222"/>
      <c r="R226" s="222"/>
      <c r="S226" s="222"/>
      <c r="T226" s="222"/>
      <c r="U226" s="222"/>
      <c r="V226" s="222"/>
      <c r="W226" s="222"/>
      <c r="X226" s="222"/>
      <c r="Y226" s="222"/>
      <c r="Z226" s="222"/>
    </row>
    <row r="227" ht="12.75" customHeight="1">
      <c r="A227" s="125"/>
      <c r="B227" s="125"/>
      <c r="C227" s="223" t="s">
        <v>1536</v>
      </c>
      <c r="D227" s="224" t="s">
        <v>1537</v>
      </c>
      <c r="E227" s="224" t="s">
        <v>1538</v>
      </c>
      <c r="F227" s="225"/>
      <c r="G227" s="222"/>
      <c r="H227" s="222"/>
      <c r="I227" s="222"/>
      <c r="J227" s="222"/>
      <c r="K227" s="222"/>
      <c r="L227" s="222"/>
      <c r="M227" s="222"/>
      <c r="N227" s="222"/>
      <c r="O227" s="222"/>
      <c r="P227" s="222"/>
      <c r="Q227" s="222"/>
      <c r="R227" s="222"/>
      <c r="S227" s="222"/>
      <c r="T227" s="222"/>
      <c r="U227" s="222"/>
      <c r="V227" s="222"/>
      <c r="W227" s="222"/>
      <c r="X227" s="222"/>
      <c r="Y227" s="222"/>
      <c r="Z227" s="222"/>
    </row>
    <row r="228" ht="12.75" customHeight="1">
      <c r="A228" s="125"/>
      <c r="B228" s="125"/>
      <c r="C228" s="223" t="s">
        <v>1539</v>
      </c>
      <c r="D228" s="224" t="s">
        <v>1540</v>
      </c>
      <c r="E228" s="224" t="s">
        <v>1541</v>
      </c>
      <c r="F228" s="225"/>
      <c r="G228" s="222"/>
      <c r="H228" s="222"/>
      <c r="I228" s="222"/>
      <c r="J228" s="222"/>
      <c r="K228" s="222"/>
      <c r="L228" s="222"/>
      <c r="M228" s="222"/>
      <c r="N228" s="222"/>
      <c r="O228" s="222"/>
      <c r="P228" s="222"/>
      <c r="Q228" s="222"/>
      <c r="R228" s="222"/>
      <c r="S228" s="222"/>
      <c r="T228" s="222"/>
      <c r="U228" s="222"/>
      <c r="V228" s="222"/>
      <c r="W228" s="222"/>
      <c r="X228" s="222"/>
      <c r="Y228" s="222"/>
      <c r="Z228" s="222"/>
    </row>
    <row r="229" ht="12.75" customHeight="1">
      <c r="A229" s="125"/>
      <c r="B229" s="125"/>
      <c r="C229" s="223" t="s">
        <v>1542</v>
      </c>
      <c r="D229" s="224" t="s">
        <v>1543</v>
      </c>
      <c r="E229" s="224" t="s">
        <v>1544</v>
      </c>
      <c r="F229" s="225"/>
      <c r="G229" s="222"/>
      <c r="H229" s="222"/>
      <c r="I229" s="222"/>
      <c r="J229" s="222"/>
      <c r="K229" s="222"/>
      <c r="L229" s="222"/>
      <c r="M229" s="222"/>
      <c r="N229" s="222"/>
      <c r="O229" s="222"/>
      <c r="P229" s="222"/>
      <c r="Q229" s="222"/>
      <c r="R229" s="222"/>
      <c r="S229" s="222"/>
      <c r="T229" s="222"/>
      <c r="U229" s="222"/>
      <c r="V229" s="222"/>
      <c r="W229" s="222"/>
      <c r="X229" s="222"/>
      <c r="Y229" s="222"/>
      <c r="Z229" s="222"/>
    </row>
    <row r="230" ht="12.75" customHeight="1">
      <c r="A230" s="125"/>
      <c r="B230" s="125"/>
      <c r="C230" s="223" t="s">
        <v>1545</v>
      </c>
      <c r="D230" s="224" t="s">
        <v>1546</v>
      </c>
      <c r="E230" s="224" t="s">
        <v>1547</v>
      </c>
      <c r="F230" s="225"/>
      <c r="G230" s="222"/>
      <c r="H230" s="222"/>
      <c r="I230" s="222"/>
      <c r="J230" s="222"/>
      <c r="K230" s="222"/>
      <c r="L230" s="222"/>
      <c r="M230" s="222"/>
      <c r="N230" s="222"/>
      <c r="O230" s="222"/>
      <c r="P230" s="222"/>
      <c r="Q230" s="222"/>
      <c r="R230" s="222"/>
      <c r="S230" s="222"/>
      <c r="T230" s="222"/>
      <c r="U230" s="222"/>
      <c r="V230" s="222"/>
      <c r="W230" s="222"/>
      <c r="X230" s="222"/>
      <c r="Y230" s="222"/>
      <c r="Z230" s="222"/>
    </row>
    <row r="231" ht="12.75" customHeight="1">
      <c r="A231" s="125"/>
      <c r="B231" s="125"/>
      <c r="C231" s="223" t="s">
        <v>1548</v>
      </c>
      <c r="D231" s="224" t="s">
        <v>1549</v>
      </c>
      <c r="E231" s="224" t="s">
        <v>1550</v>
      </c>
      <c r="F231" s="225"/>
      <c r="G231" s="222"/>
      <c r="H231" s="222"/>
      <c r="I231" s="222"/>
      <c r="J231" s="222"/>
      <c r="K231" s="222"/>
      <c r="L231" s="222"/>
      <c r="M231" s="222"/>
      <c r="N231" s="222"/>
      <c r="O231" s="222"/>
      <c r="P231" s="222"/>
      <c r="Q231" s="222"/>
      <c r="R231" s="222"/>
      <c r="S231" s="222"/>
      <c r="T231" s="222"/>
      <c r="U231" s="222"/>
      <c r="V231" s="222"/>
      <c r="W231" s="222"/>
      <c r="X231" s="222"/>
      <c r="Y231" s="222"/>
      <c r="Z231" s="222"/>
    </row>
    <row r="232" ht="12.75" customHeight="1">
      <c r="A232" s="125"/>
      <c r="B232" s="125"/>
      <c r="C232" s="223" t="s">
        <v>1551</v>
      </c>
      <c r="D232" s="224" t="s">
        <v>1552</v>
      </c>
      <c r="E232" s="224" t="s">
        <v>1553</v>
      </c>
      <c r="F232" s="225"/>
      <c r="G232" s="222"/>
      <c r="H232" s="222"/>
      <c r="I232" s="222"/>
      <c r="J232" s="222"/>
      <c r="K232" s="222"/>
      <c r="L232" s="222"/>
      <c r="M232" s="222"/>
      <c r="N232" s="222"/>
      <c r="O232" s="222"/>
      <c r="P232" s="222"/>
      <c r="Q232" s="222"/>
      <c r="R232" s="222"/>
      <c r="S232" s="222"/>
      <c r="T232" s="222"/>
      <c r="U232" s="222"/>
      <c r="V232" s="222"/>
      <c r="W232" s="222"/>
      <c r="X232" s="222"/>
      <c r="Y232" s="222"/>
      <c r="Z232" s="222"/>
    </row>
    <row r="233" ht="12.75" customHeight="1">
      <c r="A233" s="125"/>
      <c r="B233" s="125"/>
      <c r="C233" s="223" t="s">
        <v>1554</v>
      </c>
      <c r="D233" s="224" t="s">
        <v>1555</v>
      </c>
      <c r="E233" s="224" t="s">
        <v>1556</v>
      </c>
      <c r="F233" s="225"/>
      <c r="G233" s="222"/>
      <c r="H233" s="222"/>
      <c r="I233" s="222"/>
      <c r="J233" s="222"/>
      <c r="K233" s="222"/>
      <c r="L233" s="222"/>
      <c r="M233" s="222"/>
      <c r="N233" s="222"/>
      <c r="O233" s="222"/>
      <c r="P233" s="222"/>
      <c r="Q233" s="222"/>
      <c r="R233" s="222"/>
      <c r="S233" s="222"/>
      <c r="T233" s="222"/>
      <c r="U233" s="222"/>
      <c r="V233" s="222"/>
      <c r="W233" s="222"/>
      <c r="X233" s="222"/>
      <c r="Y233" s="222"/>
      <c r="Z233" s="222"/>
    </row>
    <row r="234" ht="12.75" customHeight="1">
      <c r="A234" s="125"/>
      <c r="B234" s="125"/>
      <c r="C234" s="223" t="s">
        <v>1557</v>
      </c>
      <c r="D234" s="224" t="s">
        <v>1558</v>
      </c>
      <c r="E234" s="224" t="s">
        <v>1559</v>
      </c>
      <c r="F234" s="225"/>
      <c r="G234" s="222"/>
      <c r="H234" s="222"/>
      <c r="I234" s="222"/>
      <c r="J234" s="222"/>
      <c r="K234" s="222"/>
      <c r="L234" s="222"/>
      <c r="M234" s="222"/>
      <c r="N234" s="222"/>
      <c r="O234" s="222"/>
      <c r="P234" s="222"/>
      <c r="Q234" s="222"/>
      <c r="R234" s="222"/>
      <c r="S234" s="222"/>
      <c r="T234" s="222"/>
      <c r="U234" s="222"/>
      <c r="V234" s="222"/>
      <c r="W234" s="222"/>
      <c r="X234" s="222"/>
      <c r="Y234" s="222"/>
      <c r="Z234" s="222"/>
    </row>
    <row r="235" ht="12.75" customHeight="1">
      <c r="A235" s="125"/>
      <c r="B235" s="125"/>
      <c r="C235" s="223" t="s">
        <v>1560</v>
      </c>
      <c r="D235" s="224" t="s">
        <v>1561</v>
      </c>
      <c r="E235" s="224" t="s">
        <v>1562</v>
      </c>
      <c r="F235" s="225"/>
      <c r="G235" s="222"/>
      <c r="H235" s="222"/>
      <c r="I235" s="222"/>
      <c r="J235" s="222"/>
      <c r="K235" s="222"/>
      <c r="L235" s="222"/>
      <c r="M235" s="222"/>
      <c r="N235" s="222"/>
      <c r="O235" s="222"/>
      <c r="P235" s="222"/>
      <c r="Q235" s="222"/>
      <c r="R235" s="222"/>
      <c r="S235" s="222"/>
      <c r="T235" s="222"/>
      <c r="U235" s="222"/>
      <c r="V235" s="222"/>
      <c r="W235" s="222"/>
      <c r="X235" s="222"/>
      <c r="Y235" s="222"/>
      <c r="Z235" s="222"/>
    </row>
    <row r="236" ht="12.75" customHeight="1">
      <c r="A236" s="125"/>
      <c r="B236" s="125"/>
      <c r="C236" s="223" t="s">
        <v>1563</v>
      </c>
      <c r="D236" s="224" t="s">
        <v>1564</v>
      </c>
      <c r="E236" s="224" t="s">
        <v>1565</v>
      </c>
      <c r="F236" s="225"/>
      <c r="G236" s="222"/>
      <c r="H236" s="222"/>
      <c r="I236" s="222"/>
      <c r="J236" s="222"/>
      <c r="K236" s="222"/>
      <c r="L236" s="222"/>
      <c r="M236" s="222"/>
      <c r="N236" s="222"/>
      <c r="O236" s="222"/>
      <c r="P236" s="222"/>
      <c r="Q236" s="222"/>
      <c r="R236" s="222"/>
      <c r="S236" s="222"/>
      <c r="T236" s="222"/>
      <c r="U236" s="222"/>
      <c r="V236" s="222"/>
      <c r="W236" s="222"/>
      <c r="X236" s="222"/>
      <c r="Y236" s="222"/>
      <c r="Z236" s="222"/>
    </row>
    <row r="237" ht="12.75" customHeight="1">
      <c r="A237" s="125"/>
      <c r="B237" s="57"/>
      <c r="C237" s="223" t="s">
        <v>1566</v>
      </c>
      <c r="D237" s="224" t="s">
        <v>1567</v>
      </c>
      <c r="E237" s="224" t="s">
        <v>1568</v>
      </c>
      <c r="F237" s="225"/>
      <c r="G237" s="222"/>
      <c r="H237" s="222"/>
      <c r="I237" s="222"/>
      <c r="J237" s="222"/>
      <c r="K237" s="222"/>
      <c r="L237" s="222"/>
      <c r="M237" s="222"/>
      <c r="N237" s="222"/>
      <c r="O237" s="222"/>
      <c r="P237" s="222"/>
      <c r="Q237" s="222"/>
      <c r="R237" s="222"/>
      <c r="S237" s="222"/>
      <c r="T237" s="222"/>
      <c r="U237" s="222"/>
      <c r="V237" s="222"/>
      <c r="W237" s="222"/>
      <c r="X237" s="222"/>
      <c r="Y237" s="222"/>
      <c r="Z237" s="222"/>
    </row>
    <row r="238" ht="12.75" customHeight="1">
      <c r="A238" s="125"/>
      <c r="B238" s="218" t="s">
        <v>1569</v>
      </c>
      <c r="C238" s="219" t="s">
        <v>1570</v>
      </c>
      <c r="D238" s="220" t="s">
        <v>1571</v>
      </c>
      <c r="E238" s="220" t="s">
        <v>1572</v>
      </c>
      <c r="F238" s="221"/>
      <c r="G238" s="222"/>
      <c r="H238" s="222"/>
      <c r="I238" s="222"/>
      <c r="J238" s="222"/>
      <c r="K238" s="222"/>
      <c r="L238" s="222"/>
      <c r="M238" s="222"/>
      <c r="N238" s="222"/>
      <c r="O238" s="222"/>
      <c r="P238" s="222"/>
      <c r="Q238" s="222"/>
      <c r="R238" s="222"/>
      <c r="S238" s="222"/>
      <c r="T238" s="222"/>
      <c r="U238" s="222"/>
      <c r="V238" s="222"/>
      <c r="W238" s="222"/>
      <c r="X238" s="222"/>
      <c r="Y238" s="222"/>
      <c r="Z238" s="222"/>
    </row>
    <row r="239" ht="12.75" customHeight="1">
      <c r="A239" s="125"/>
      <c r="B239" s="125"/>
      <c r="C239" s="223" t="s">
        <v>1573</v>
      </c>
      <c r="D239" s="224" t="s">
        <v>1574</v>
      </c>
      <c r="E239" s="224" t="s">
        <v>1575</v>
      </c>
      <c r="F239" s="225"/>
      <c r="G239" s="222"/>
      <c r="H239" s="222"/>
      <c r="I239" s="222"/>
      <c r="J239" s="222"/>
      <c r="K239" s="222"/>
      <c r="L239" s="222"/>
      <c r="M239" s="222"/>
      <c r="N239" s="222"/>
      <c r="O239" s="222"/>
      <c r="P239" s="222"/>
      <c r="Q239" s="222"/>
      <c r="R239" s="222"/>
      <c r="S239" s="222"/>
      <c r="T239" s="222"/>
      <c r="U239" s="222"/>
      <c r="V239" s="222"/>
      <c r="W239" s="222"/>
      <c r="X239" s="222"/>
      <c r="Y239" s="222"/>
      <c r="Z239" s="222"/>
    </row>
    <row r="240" ht="12.75" customHeight="1">
      <c r="A240" s="125"/>
      <c r="B240" s="125"/>
      <c r="C240" s="223" t="s">
        <v>1576</v>
      </c>
      <c r="D240" s="224" t="s">
        <v>1577</v>
      </c>
      <c r="E240" s="224" t="s">
        <v>1578</v>
      </c>
      <c r="F240" s="225"/>
      <c r="G240" s="222"/>
      <c r="H240" s="222"/>
      <c r="I240" s="222"/>
      <c r="J240" s="222"/>
      <c r="K240" s="222"/>
      <c r="L240" s="222"/>
      <c r="M240" s="222"/>
      <c r="N240" s="222"/>
      <c r="O240" s="222"/>
      <c r="P240" s="222"/>
      <c r="Q240" s="222"/>
      <c r="R240" s="222"/>
      <c r="S240" s="222"/>
      <c r="T240" s="222"/>
      <c r="U240" s="222"/>
      <c r="V240" s="222"/>
      <c r="W240" s="222"/>
      <c r="X240" s="222"/>
      <c r="Y240" s="222"/>
      <c r="Z240" s="222"/>
    </row>
    <row r="241" ht="12.75" customHeight="1">
      <c r="A241" s="125"/>
      <c r="B241" s="125"/>
      <c r="C241" s="223" t="s">
        <v>1579</v>
      </c>
      <c r="D241" s="224" t="s">
        <v>1580</v>
      </c>
      <c r="E241" s="224" t="s">
        <v>1581</v>
      </c>
      <c r="F241" s="225"/>
      <c r="G241" s="222"/>
      <c r="H241" s="222"/>
      <c r="I241" s="222"/>
      <c r="J241" s="222"/>
      <c r="K241" s="222"/>
      <c r="L241" s="222"/>
      <c r="M241" s="222"/>
      <c r="N241" s="222"/>
      <c r="O241" s="222"/>
      <c r="P241" s="222"/>
      <c r="Q241" s="222"/>
      <c r="R241" s="222"/>
      <c r="S241" s="222"/>
      <c r="T241" s="222"/>
      <c r="U241" s="222"/>
      <c r="V241" s="222"/>
      <c r="W241" s="222"/>
      <c r="X241" s="222"/>
      <c r="Y241" s="222"/>
      <c r="Z241" s="222"/>
    </row>
    <row r="242" ht="12.75" customHeight="1">
      <c r="A242" s="125"/>
      <c r="B242" s="125"/>
      <c r="C242" s="223" t="s">
        <v>1582</v>
      </c>
      <c r="D242" s="224" t="s">
        <v>1583</v>
      </c>
      <c r="E242" s="224" t="s">
        <v>1584</v>
      </c>
      <c r="F242" s="225"/>
      <c r="G242" s="222"/>
      <c r="H242" s="222"/>
      <c r="I242" s="222"/>
      <c r="J242" s="222"/>
      <c r="K242" s="222"/>
      <c r="L242" s="222"/>
      <c r="M242" s="222"/>
      <c r="N242" s="222"/>
      <c r="O242" s="222"/>
      <c r="P242" s="222"/>
      <c r="Q242" s="222"/>
      <c r="R242" s="222"/>
      <c r="S242" s="222"/>
      <c r="T242" s="222"/>
      <c r="U242" s="222"/>
      <c r="V242" s="222"/>
      <c r="W242" s="222"/>
      <c r="X242" s="222"/>
      <c r="Y242" s="222"/>
      <c r="Z242" s="222"/>
    </row>
    <row r="243" ht="12.75" customHeight="1">
      <c r="A243" s="125"/>
      <c r="B243" s="125"/>
      <c r="C243" s="223" t="s">
        <v>1585</v>
      </c>
      <c r="D243" s="224" t="s">
        <v>1586</v>
      </c>
      <c r="E243" s="224" t="s">
        <v>1587</v>
      </c>
      <c r="F243" s="225"/>
      <c r="G243" s="222"/>
      <c r="H243" s="222"/>
      <c r="I243" s="222"/>
      <c r="J243" s="222"/>
      <c r="K243" s="222"/>
      <c r="L243" s="222"/>
      <c r="M243" s="222"/>
      <c r="N243" s="222"/>
      <c r="O243" s="222"/>
      <c r="P243" s="222"/>
      <c r="Q243" s="222"/>
      <c r="R243" s="222"/>
      <c r="S243" s="222"/>
      <c r="T243" s="222"/>
      <c r="U243" s="222"/>
      <c r="V243" s="222"/>
      <c r="W243" s="222"/>
      <c r="X243" s="222"/>
      <c r="Y243" s="222"/>
      <c r="Z243" s="222"/>
    </row>
    <row r="244" ht="12.75" customHeight="1">
      <c r="A244" s="125"/>
      <c r="B244" s="57"/>
      <c r="C244" s="223" t="s">
        <v>1588</v>
      </c>
      <c r="D244" s="224" t="s">
        <v>1589</v>
      </c>
      <c r="E244" s="224" t="s">
        <v>1590</v>
      </c>
      <c r="F244" s="225"/>
      <c r="G244" s="222"/>
      <c r="H244" s="222"/>
      <c r="I244" s="222"/>
      <c r="J244" s="222"/>
      <c r="K244" s="222"/>
      <c r="L244" s="222"/>
      <c r="M244" s="222"/>
      <c r="N244" s="222"/>
      <c r="O244" s="222"/>
      <c r="P244" s="222"/>
      <c r="Q244" s="222"/>
      <c r="R244" s="222"/>
      <c r="S244" s="222"/>
      <c r="T244" s="222"/>
      <c r="U244" s="222"/>
      <c r="V244" s="222"/>
      <c r="W244" s="222"/>
      <c r="X244" s="222"/>
      <c r="Y244" s="222"/>
      <c r="Z244" s="222"/>
    </row>
    <row r="245" ht="12.75" customHeight="1">
      <c r="A245" s="125"/>
      <c r="B245" s="218" t="s">
        <v>1591</v>
      </c>
      <c r="C245" s="219" t="s">
        <v>1592</v>
      </c>
      <c r="D245" s="220" t="s">
        <v>1593</v>
      </c>
      <c r="E245" s="220" t="s">
        <v>1594</v>
      </c>
      <c r="F245" s="221"/>
      <c r="G245" s="222"/>
      <c r="H245" s="222"/>
      <c r="I245" s="222"/>
      <c r="J245" s="222"/>
      <c r="K245" s="222"/>
      <c r="L245" s="222"/>
      <c r="M245" s="222"/>
      <c r="N245" s="222"/>
      <c r="O245" s="222"/>
      <c r="P245" s="222"/>
      <c r="Q245" s="222"/>
      <c r="R245" s="222"/>
      <c r="S245" s="222"/>
      <c r="T245" s="222"/>
      <c r="U245" s="222"/>
      <c r="V245" s="222"/>
      <c r="W245" s="222"/>
      <c r="X245" s="222"/>
      <c r="Y245" s="222"/>
      <c r="Z245" s="222"/>
    </row>
    <row r="246" ht="12.75" customHeight="1">
      <c r="A246" s="125"/>
      <c r="B246" s="125"/>
      <c r="C246" s="223" t="s">
        <v>1595</v>
      </c>
      <c r="D246" s="224" t="s">
        <v>1596</v>
      </c>
      <c r="E246" s="224" t="s">
        <v>1597</v>
      </c>
      <c r="F246" s="225"/>
      <c r="G246" s="222"/>
      <c r="H246" s="222"/>
      <c r="I246" s="222"/>
      <c r="J246" s="222"/>
      <c r="K246" s="222"/>
      <c r="L246" s="222"/>
      <c r="M246" s="222"/>
      <c r="N246" s="222"/>
      <c r="O246" s="222"/>
      <c r="P246" s="222"/>
      <c r="Q246" s="222"/>
      <c r="R246" s="222"/>
      <c r="S246" s="222"/>
      <c r="T246" s="222"/>
      <c r="U246" s="222"/>
      <c r="V246" s="222"/>
      <c r="W246" s="222"/>
      <c r="X246" s="222"/>
      <c r="Y246" s="222"/>
      <c r="Z246" s="222"/>
    </row>
    <row r="247" ht="12.75" customHeight="1">
      <c r="A247" s="125"/>
      <c r="B247" s="125"/>
      <c r="C247" s="223" t="s">
        <v>1598</v>
      </c>
      <c r="D247" s="224" t="s">
        <v>1599</v>
      </c>
      <c r="E247" s="224" t="s">
        <v>1600</v>
      </c>
      <c r="F247" s="225"/>
      <c r="G247" s="222"/>
      <c r="H247" s="222"/>
      <c r="I247" s="222"/>
      <c r="J247" s="222"/>
      <c r="K247" s="222"/>
      <c r="L247" s="222"/>
      <c r="M247" s="222"/>
      <c r="N247" s="222"/>
      <c r="O247" s="222"/>
      <c r="P247" s="222"/>
      <c r="Q247" s="222"/>
      <c r="R247" s="222"/>
      <c r="S247" s="222"/>
      <c r="T247" s="222"/>
      <c r="U247" s="222"/>
      <c r="V247" s="222"/>
      <c r="W247" s="222"/>
      <c r="X247" s="222"/>
      <c r="Y247" s="222"/>
      <c r="Z247" s="222"/>
    </row>
    <row r="248" ht="12.75" customHeight="1">
      <c r="A248" s="125"/>
      <c r="B248" s="57"/>
      <c r="C248" s="223" t="s">
        <v>1601</v>
      </c>
      <c r="D248" s="224" t="s">
        <v>1602</v>
      </c>
      <c r="E248" s="224" t="s">
        <v>1603</v>
      </c>
      <c r="F248" s="225"/>
      <c r="G248" s="222"/>
      <c r="H248" s="222"/>
      <c r="I248" s="222"/>
      <c r="J248" s="222"/>
      <c r="K248" s="222"/>
      <c r="L248" s="222"/>
      <c r="M248" s="222"/>
      <c r="N248" s="222"/>
      <c r="O248" s="222"/>
      <c r="P248" s="222"/>
      <c r="Q248" s="222"/>
      <c r="R248" s="222"/>
      <c r="S248" s="222"/>
      <c r="T248" s="222"/>
      <c r="U248" s="222"/>
      <c r="V248" s="222"/>
      <c r="W248" s="222"/>
      <c r="X248" s="222"/>
      <c r="Y248" s="222"/>
      <c r="Z248" s="222"/>
    </row>
    <row r="249" ht="12.75" customHeight="1">
      <c r="A249" s="125"/>
      <c r="B249" s="218" t="s">
        <v>1604</v>
      </c>
      <c r="C249" s="219" t="s">
        <v>1605</v>
      </c>
      <c r="D249" s="220" t="s">
        <v>1606</v>
      </c>
      <c r="E249" s="220" t="s">
        <v>1607</v>
      </c>
      <c r="F249" s="221"/>
      <c r="G249" s="222"/>
      <c r="H249" s="222"/>
      <c r="I249" s="222"/>
      <c r="J249" s="222"/>
      <c r="K249" s="222"/>
      <c r="L249" s="222"/>
      <c r="M249" s="222"/>
      <c r="N249" s="222"/>
      <c r="O249" s="222"/>
      <c r="P249" s="222"/>
      <c r="Q249" s="222"/>
      <c r="R249" s="222"/>
      <c r="S249" s="222"/>
      <c r="T249" s="222"/>
      <c r="U249" s="222"/>
      <c r="V249" s="222"/>
      <c r="W249" s="222"/>
      <c r="X249" s="222"/>
      <c r="Y249" s="222"/>
      <c r="Z249" s="222"/>
    </row>
    <row r="250" ht="12.75" customHeight="1">
      <c r="A250" s="125"/>
      <c r="B250" s="125"/>
      <c r="C250" s="223" t="s">
        <v>1608</v>
      </c>
      <c r="D250" s="224" t="s">
        <v>1609</v>
      </c>
      <c r="E250" s="224" t="s">
        <v>1610</v>
      </c>
      <c r="F250" s="225"/>
      <c r="G250" s="222"/>
      <c r="H250" s="222"/>
      <c r="I250" s="222"/>
      <c r="J250" s="222"/>
      <c r="K250" s="222"/>
      <c r="L250" s="222"/>
      <c r="M250" s="222"/>
      <c r="N250" s="222"/>
      <c r="O250" s="222"/>
      <c r="P250" s="222"/>
      <c r="Q250" s="222"/>
      <c r="R250" s="222"/>
      <c r="S250" s="222"/>
      <c r="T250" s="222"/>
      <c r="U250" s="222"/>
      <c r="V250" s="222"/>
      <c r="W250" s="222"/>
      <c r="X250" s="222"/>
      <c r="Y250" s="222"/>
      <c r="Z250" s="222"/>
    </row>
    <row r="251" ht="12.75" customHeight="1">
      <c r="A251" s="125"/>
      <c r="B251" s="125"/>
      <c r="C251" s="223" t="s">
        <v>1611</v>
      </c>
      <c r="D251" s="224" t="s">
        <v>1612</v>
      </c>
      <c r="E251" s="224" t="s">
        <v>1613</v>
      </c>
      <c r="F251" s="225"/>
      <c r="G251" s="222"/>
      <c r="H251" s="222"/>
      <c r="I251" s="222"/>
      <c r="J251" s="222"/>
      <c r="K251" s="222"/>
      <c r="L251" s="222"/>
      <c r="M251" s="222"/>
      <c r="N251" s="222"/>
      <c r="O251" s="222"/>
      <c r="P251" s="222"/>
      <c r="Q251" s="222"/>
      <c r="R251" s="222"/>
      <c r="S251" s="222"/>
      <c r="T251" s="222"/>
      <c r="U251" s="222"/>
      <c r="V251" s="222"/>
      <c r="W251" s="222"/>
      <c r="X251" s="222"/>
      <c r="Y251" s="222"/>
      <c r="Z251" s="222"/>
    </row>
    <row r="252" ht="12.75" customHeight="1">
      <c r="A252" s="125"/>
      <c r="B252" s="125"/>
      <c r="C252" s="223" t="s">
        <v>1614</v>
      </c>
      <c r="D252" s="224" t="s">
        <v>1615</v>
      </c>
      <c r="E252" s="224" t="s">
        <v>1616</v>
      </c>
      <c r="F252" s="225"/>
      <c r="G252" s="222"/>
      <c r="H252" s="222"/>
      <c r="I252" s="222"/>
      <c r="J252" s="222"/>
      <c r="K252" s="222"/>
      <c r="L252" s="222"/>
      <c r="M252" s="222"/>
      <c r="N252" s="222"/>
      <c r="O252" s="222"/>
      <c r="P252" s="222"/>
      <c r="Q252" s="222"/>
      <c r="R252" s="222"/>
      <c r="S252" s="222"/>
      <c r="T252" s="222"/>
      <c r="U252" s="222"/>
      <c r="V252" s="222"/>
      <c r="W252" s="222"/>
      <c r="X252" s="222"/>
      <c r="Y252" s="222"/>
      <c r="Z252" s="222"/>
    </row>
    <row r="253" ht="12.75" customHeight="1">
      <c r="A253" s="125"/>
      <c r="B253" s="125"/>
      <c r="C253" s="223" t="s">
        <v>1617</v>
      </c>
      <c r="D253" s="224" t="s">
        <v>1618</v>
      </c>
      <c r="E253" s="224" t="s">
        <v>1619</v>
      </c>
      <c r="F253" s="225"/>
      <c r="G253" s="222"/>
      <c r="H253" s="222"/>
      <c r="I253" s="222"/>
      <c r="J253" s="222"/>
      <c r="K253" s="222"/>
      <c r="L253" s="222"/>
      <c r="M253" s="222"/>
      <c r="N253" s="222"/>
      <c r="O253" s="222"/>
      <c r="P253" s="222"/>
      <c r="Q253" s="222"/>
      <c r="R253" s="222"/>
      <c r="S253" s="222"/>
      <c r="T253" s="222"/>
      <c r="U253" s="222"/>
      <c r="V253" s="222"/>
      <c r="W253" s="222"/>
      <c r="X253" s="222"/>
      <c r="Y253" s="222"/>
      <c r="Z253" s="222"/>
    </row>
    <row r="254" ht="12.75" customHeight="1">
      <c r="A254" s="125"/>
      <c r="B254" s="57"/>
      <c r="C254" s="223" t="s">
        <v>1620</v>
      </c>
      <c r="D254" s="224" t="s">
        <v>1621</v>
      </c>
      <c r="E254" s="224" t="s">
        <v>1622</v>
      </c>
      <c r="F254" s="225"/>
      <c r="G254" s="222"/>
      <c r="H254" s="222"/>
      <c r="I254" s="222"/>
      <c r="J254" s="222"/>
      <c r="K254" s="222"/>
      <c r="L254" s="222"/>
      <c r="M254" s="222"/>
      <c r="N254" s="222"/>
      <c r="O254" s="222"/>
      <c r="P254" s="222"/>
      <c r="Q254" s="222"/>
      <c r="R254" s="222"/>
      <c r="S254" s="222"/>
      <c r="T254" s="222"/>
      <c r="U254" s="222"/>
      <c r="V254" s="222"/>
      <c r="W254" s="222"/>
      <c r="X254" s="222"/>
      <c r="Y254" s="222"/>
      <c r="Z254" s="222"/>
    </row>
    <row r="255" ht="12.75" customHeight="1">
      <c r="A255" s="125"/>
      <c r="B255" s="218" t="s">
        <v>1623</v>
      </c>
      <c r="C255" s="219" t="s">
        <v>1624</v>
      </c>
      <c r="D255" s="220" t="s">
        <v>862</v>
      </c>
      <c r="E255" s="220" t="s">
        <v>1625</v>
      </c>
      <c r="F255" s="221"/>
      <c r="G255" s="222"/>
      <c r="H255" s="222"/>
      <c r="I255" s="222"/>
      <c r="J255" s="222"/>
      <c r="K255" s="222"/>
      <c r="L255" s="222"/>
      <c r="M255" s="222"/>
      <c r="N255" s="222"/>
      <c r="O255" s="222"/>
      <c r="P255" s="222"/>
      <c r="Q255" s="222"/>
      <c r="R255" s="222"/>
      <c r="S255" s="222"/>
      <c r="T255" s="222"/>
      <c r="U255" s="222"/>
      <c r="V255" s="222"/>
      <c r="W255" s="222"/>
      <c r="X255" s="222"/>
      <c r="Y255" s="222"/>
      <c r="Z255" s="222"/>
    </row>
    <row r="256" ht="12.75" customHeight="1">
      <c r="A256" s="125"/>
      <c r="B256" s="125"/>
      <c r="C256" s="223" t="s">
        <v>1626</v>
      </c>
      <c r="D256" s="224" t="s">
        <v>1627</v>
      </c>
      <c r="E256" s="224" t="s">
        <v>1628</v>
      </c>
      <c r="F256" s="225"/>
      <c r="G256" s="222"/>
      <c r="H256" s="222"/>
      <c r="I256" s="222"/>
      <c r="J256" s="222"/>
      <c r="K256" s="222"/>
      <c r="L256" s="222"/>
      <c r="M256" s="222"/>
      <c r="N256" s="222"/>
      <c r="O256" s="222"/>
      <c r="P256" s="222"/>
      <c r="Q256" s="222"/>
      <c r="R256" s="222"/>
      <c r="S256" s="222"/>
      <c r="T256" s="222"/>
      <c r="U256" s="222"/>
      <c r="V256" s="222"/>
      <c r="W256" s="222"/>
      <c r="X256" s="222"/>
      <c r="Y256" s="222"/>
      <c r="Z256" s="222"/>
    </row>
    <row r="257" ht="12.75" customHeight="1">
      <c r="A257" s="125"/>
      <c r="B257" s="125"/>
      <c r="C257" s="223" t="s">
        <v>1629</v>
      </c>
      <c r="D257" s="224" t="s">
        <v>1630</v>
      </c>
      <c r="E257" s="224" t="s">
        <v>1631</v>
      </c>
      <c r="F257" s="225"/>
      <c r="G257" s="222"/>
      <c r="H257" s="222"/>
      <c r="I257" s="222"/>
      <c r="J257" s="222"/>
      <c r="K257" s="222"/>
      <c r="L257" s="222"/>
      <c r="M257" s="222"/>
      <c r="N257" s="222"/>
      <c r="O257" s="222"/>
      <c r="P257" s="222"/>
      <c r="Q257" s="222"/>
      <c r="R257" s="222"/>
      <c r="S257" s="222"/>
      <c r="T257" s="222"/>
      <c r="U257" s="222"/>
      <c r="V257" s="222"/>
      <c r="W257" s="222"/>
      <c r="X257" s="222"/>
      <c r="Y257" s="222"/>
      <c r="Z257" s="222"/>
    </row>
    <row r="258" ht="12.75" customHeight="1">
      <c r="A258" s="125"/>
      <c r="B258" s="125"/>
      <c r="C258" s="223" t="s">
        <v>1632</v>
      </c>
      <c r="D258" s="224" t="s">
        <v>1633</v>
      </c>
      <c r="E258" s="224" t="s">
        <v>1634</v>
      </c>
      <c r="F258" s="225"/>
      <c r="G258" s="222"/>
      <c r="H258" s="222"/>
      <c r="I258" s="222"/>
      <c r="J258" s="222"/>
      <c r="K258" s="222"/>
      <c r="L258" s="222"/>
      <c r="M258" s="222"/>
      <c r="N258" s="222"/>
      <c r="O258" s="222"/>
      <c r="P258" s="222"/>
      <c r="Q258" s="222"/>
      <c r="R258" s="222"/>
      <c r="S258" s="222"/>
      <c r="T258" s="222"/>
      <c r="U258" s="222"/>
      <c r="V258" s="222"/>
      <c r="W258" s="222"/>
      <c r="X258" s="222"/>
      <c r="Y258" s="222"/>
      <c r="Z258" s="222"/>
    </row>
    <row r="259" ht="12.75" customHeight="1">
      <c r="A259" s="125"/>
      <c r="B259" s="125"/>
      <c r="C259" s="223" t="s">
        <v>1635</v>
      </c>
      <c r="D259" s="224" t="s">
        <v>1636</v>
      </c>
      <c r="E259" s="224" t="s">
        <v>1637</v>
      </c>
      <c r="F259" s="225"/>
      <c r="G259" s="222"/>
      <c r="H259" s="222"/>
      <c r="I259" s="222"/>
      <c r="J259" s="222"/>
      <c r="K259" s="222"/>
      <c r="L259" s="222"/>
      <c r="M259" s="222"/>
      <c r="N259" s="222"/>
      <c r="O259" s="222"/>
      <c r="P259" s="222"/>
      <c r="Q259" s="222"/>
      <c r="R259" s="222"/>
      <c r="S259" s="222"/>
      <c r="T259" s="222"/>
      <c r="U259" s="222"/>
      <c r="V259" s="222"/>
      <c r="W259" s="222"/>
      <c r="X259" s="222"/>
      <c r="Y259" s="222"/>
      <c r="Z259" s="222"/>
    </row>
    <row r="260" ht="12.75" customHeight="1">
      <c r="A260" s="125"/>
      <c r="B260" s="125"/>
      <c r="C260" s="223" t="s">
        <v>1638</v>
      </c>
      <c r="D260" s="224" t="s">
        <v>1639</v>
      </c>
      <c r="E260" s="224" t="s">
        <v>1640</v>
      </c>
      <c r="F260" s="225"/>
      <c r="G260" s="222"/>
      <c r="H260" s="222"/>
      <c r="I260" s="222"/>
      <c r="J260" s="222"/>
      <c r="K260" s="222"/>
      <c r="L260" s="222"/>
      <c r="M260" s="222"/>
      <c r="N260" s="222"/>
      <c r="O260" s="222"/>
      <c r="P260" s="222"/>
      <c r="Q260" s="222"/>
      <c r="R260" s="222"/>
      <c r="S260" s="222"/>
      <c r="T260" s="222"/>
      <c r="U260" s="222"/>
      <c r="V260" s="222"/>
      <c r="W260" s="222"/>
      <c r="X260" s="222"/>
      <c r="Y260" s="222"/>
      <c r="Z260" s="222"/>
    </row>
    <row r="261" ht="12.75" customHeight="1">
      <c r="A261" s="125"/>
      <c r="B261" s="125"/>
      <c r="C261" s="223" t="s">
        <v>1641</v>
      </c>
      <c r="D261" s="224" t="s">
        <v>1642</v>
      </c>
      <c r="E261" s="224" t="s">
        <v>1643</v>
      </c>
      <c r="F261" s="225"/>
      <c r="G261" s="222"/>
      <c r="H261" s="222"/>
      <c r="I261" s="222"/>
      <c r="J261" s="222"/>
      <c r="K261" s="222"/>
      <c r="L261" s="222"/>
      <c r="M261" s="222"/>
      <c r="N261" s="222"/>
      <c r="O261" s="222"/>
      <c r="P261" s="222"/>
      <c r="Q261" s="222"/>
      <c r="R261" s="222"/>
      <c r="S261" s="222"/>
      <c r="T261" s="222"/>
      <c r="U261" s="222"/>
      <c r="V261" s="222"/>
      <c r="W261" s="222"/>
      <c r="X261" s="222"/>
      <c r="Y261" s="222"/>
      <c r="Z261" s="222"/>
    </row>
    <row r="262" ht="12.75" customHeight="1">
      <c r="A262" s="125"/>
      <c r="B262" s="125"/>
      <c r="C262" s="223" t="s">
        <v>1644</v>
      </c>
      <c r="D262" s="224" t="s">
        <v>1645</v>
      </c>
      <c r="E262" s="224" t="s">
        <v>1646</v>
      </c>
      <c r="F262" s="225"/>
      <c r="G262" s="222"/>
      <c r="H262" s="222"/>
      <c r="I262" s="222"/>
      <c r="J262" s="222"/>
      <c r="K262" s="222"/>
      <c r="L262" s="222"/>
      <c r="M262" s="222"/>
      <c r="N262" s="222"/>
      <c r="O262" s="222"/>
      <c r="P262" s="222"/>
      <c r="Q262" s="222"/>
      <c r="R262" s="222"/>
      <c r="S262" s="222"/>
      <c r="T262" s="222"/>
      <c r="U262" s="222"/>
      <c r="V262" s="222"/>
      <c r="W262" s="222"/>
      <c r="X262" s="222"/>
      <c r="Y262" s="222"/>
      <c r="Z262" s="222"/>
    </row>
    <row r="263" ht="12.75" customHeight="1">
      <c r="A263" s="125"/>
      <c r="B263" s="125"/>
      <c r="C263" s="223" t="s">
        <v>1647</v>
      </c>
      <c r="D263" s="224" t="s">
        <v>1648</v>
      </c>
      <c r="E263" s="224" t="s">
        <v>1649</v>
      </c>
      <c r="F263" s="225"/>
      <c r="G263" s="222"/>
      <c r="H263" s="222"/>
      <c r="I263" s="222"/>
      <c r="J263" s="222"/>
      <c r="K263" s="222"/>
      <c r="L263" s="222"/>
      <c r="M263" s="222"/>
      <c r="N263" s="222"/>
      <c r="O263" s="222"/>
      <c r="P263" s="222"/>
      <c r="Q263" s="222"/>
      <c r="R263" s="222"/>
      <c r="S263" s="222"/>
      <c r="T263" s="222"/>
      <c r="U263" s="222"/>
      <c r="V263" s="222"/>
      <c r="W263" s="222"/>
      <c r="X263" s="222"/>
      <c r="Y263" s="222"/>
      <c r="Z263" s="222"/>
    </row>
    <row r="264" ht="12.75" customHeight="1">
      <c r="A264" s="125"/>
      <c r="B264" s="57"/>
      <c r="C264" s="223" t="s">
        <v>1650</v>
      </c>
      <c r="D264" s="224" t="s">
        <v>1651</v>
      </c>
      <c r="E264" s="224" t="s">
        <v>1652</v>
      </c>
      <c r="F264" s="225"/>
      <c r="G264" s="222"/>
      <c r="H264" s="222"/>
      <c r="I264" s="222"/>
      <c r="J264" s="222"/>
      <c r="K264" s="222"/>
      <c r="L264" s="222"/>
      <c r="M264" s="222"/>
      <c r="N264" s="222"/>
      <c r="O264" s="222"/>
      <c r="P264" s="222"/>
      <c r="Q264" s="222"/>
      <c r="R264" s="222"/>
      <c r="S264" s="222"/>
      <c r="T264" s="222"/>
      <c r="U264" s="222"/>
      <c r="V264" s="222"/>
      <c r="W264" s="222"/>
      <c r="X264" s="222"/>
      <c r="Y264" s="222"/>
      <c r="Z264" s="222"/>
    </row>
    <row r="265" ht="12.75" customHeight="1">
      <c r="A265" s="125"/>
      <c r="B265" s="218" t="s">
        <v>1653</v>
      </c>
      <c r="C265" s="219" t="s">
        <v>1654</v>
      </c>
      <c r="D265" s="220" t="s">
        <v>1655</v>
      </c>
      <c r="E265" s="220" t="s">
        <v>1656</v>
      </c>
      <c r="F265" s="221"/>
      <c r="G265" s="222"/>
      <c r="H265" s="222"/>
      <c r="I265" s="222"/>
      <c r="J265" s="222"/>
      <c r="K265" s="222"/>
      <c r="L265" s="222"/>
      <c r="M265" s="222"/>
      <c r="N265" s="222"/>
      <c r="O265" s="222"/>
      <c r="P265" s="222"/>
      <c r="Q265" s="222"/>
      <c r="R265" s="222"/>
      <c r="S265" s="222"/>
      <c r="T265" s="222"/>
      <c r="U265" s="222"/>
      <c r="V265" s="222"/>
      <c r="W265" s="222"/>
      <c r="X265" s="222"/>
      <c r="Y265" s="222"/>
      <c r="Z265" s="222"/>
    </row>
    <row r="266" ht="12.75" customHeight="1">
      <c r="A266" s="125"/>
      <c r="B266" s="125"/>
      <c r="C266" s="223" t="s">
        <v>1657</v>
      </c>
      <c r="D266" s="224" t="s">
        <v>1658</v>
      </c>
      <c r="E266" s="224" t="s">
        <v>1659</v>
      </c>
      <c r="F266" s="225"/>
      <c r="G266" s="222"/>
      <c r="H266" s="222"/>
      <c r="I266" s="222"/>
      <c r="J266" s="222"/>
      <c r="K266" s="222"/>
      <c r="L266" s="222"/>
      <c r="M266" s="222"/>
      <c r="N266" s="222"/>
      <c r="O266" s="222"/>
      <c r="P266" s="222"/>
      <c r="Q266" s="222"/>
      <c r="R266" s="222"/>
      <c r="S266" s="222"/>
      <c r="T266" s="222"/>
      <c r="U266" s="222"/>
      <c r="V266" s="222"/>
      <c r="W266" s="222"/>
      <c r="X266" s="222"/>
      <c r="Y266" s="222"/>
      <c r="Z266" s="222"/>
    </row>
    <row r="267" ht="12.75" customHeight="1">
      <c r="A267" s="125"/>
      <c r="B267" s="125"/>
      <c r="C267" s="223" t="s">
        <v>1660</v>
      </c>
      <c r="D267" s="224" t="s">
        <v>1661</v>
      </c>
      <c r="E267" s="224" t="s">
        <v>1662</v>
      </c>
      <c r="F267" s="225"/>
      <c r="G267" s="222"/>
      <c r="H267" s="222"/>
      <c r="I267" s="222"/>
      <c r="J267" s="222"/>
      <c r="K267" s="222"/>
      <c r="L267" s="222"/>
      <c r="M267" s="222"/>
      <c r="N267" s="222"/>
      <c r="O267" s="222"/>
      <c r="P267" s="222"/>
      <c r="Q267" s="222"/>
      <c r="R267" s="222"/>
      <c r="S267" s="222"/>
      <c r="T267" s="222"/>
      <c r="U267" s="222"/>
      <c r="V267" s="222"/>
      <c r="W267" s="222"/>
      <c r="X267" s="222"/>
      <c r="Y267" s="222"/>
      <c r="Z267" s="222"/>
    </row>
    <row r="268" ht="12.75" customHeight="1">
      <c r="A268" s="125"/>
      <c r="B268" s="125"/>
      <c r="C268" s="223" t="s">
        <v>1663</v>
      </c>
      <c r="D268" s="224" t="s">
        <v>1664</v>
      </c>
      <c r="E268" s="224" t="s">
        <v>1665</v>
      </c>
      <c r="F268" s="225"/>
      <c r="G268" s="222"/>
      <c r="H268" s="222"/>
      <c r="I268" s="222"/>
      <c r="J268" s="222"/>
      <c r="K268" s="222"/>
      <c r="L268" s="222"/>
      <c r="M268" s="222"/>
      <c r="N268" s="222"/>
      <c r="O268" s="222"/>
      <c r="P268" s="222"/>
      <c r="Q268" s="222"/>
      <c r="R268" s="222"/>
      <c r="S268" s="222"/>
      <c r="T268" s="222"/>
      <c r="U268" s="222"/>
      <c r="V268" s="222"/>
      <c r="W268" s="222"/>
      <c r="X268" s="222"/>
      <c r="Y268" s="222"/>
      <c r="Z268" s="222"/>
    </row>
    <row r="269" ht="12.75" customHeight="1">
      <c r="A269" s="125"/>
      <c r="B269" s="125"/>
      <c r="C269" s="223" t="s">
        <v>1666</v>
      </c>
      <c r="D269" s="224" t="s">
        <v>1667</v>
      </c>
      <c r="E269" s="224" t="s">
        <v>1668</v>
      </c>
      <c r="F269" s="225"/>
      <c r="G269" s="222"/>
      <c r="H269" s="222"/>
      <c r="I269" s="222"/>
      <c r="J269" s="222"/>
      <c r="K269" s="222"/>
      <c r="L269" s="222"/>
      <c r="M269" s="222"/>
      <c r="N269" s="222"/>
      <c r="O269" s="222"/>
      <c r="P269" s="222"/>
      <c r="Q269" s="222"/>
      <c r="R269" s="222"/>
      <c r="S269" s="222"/>
      <c r="T269" s="222"/>
      <c r="U269" s="222"/>
      <c r="V269" s="222"/>
      <c r="W269" s="222"/>
      <c r="X269" s="222"/>
      <c r="Y269" s="222"/>
      <c r="Z269" s="222"/>
    </row>
    <row r="270" ht="12.75" customHeight="1">
      <c r="A270" s="125"/>
      <c r="B270" s="57"/>
      <c r="C270" s="223" t="s">
        <v>1669</v>
      </c>
      <c r="D270" s="224" t="s">
        <v>1670</v>
      </c>
      <c r="E270" s="224" t="s">
        <v>1671</v>
      </c>
      <c r="F270" s="225"/>
      <c r="G270" s="222"/>
      <c r="H270" s="222"/>
      <c r="I270" s="222"/>
      <c r="J270" s="222"/>
      <c r="K270" s="222"/>
      <c r="L270" s="222"/>
      <c r="M270" s="222"/>
      <c r="N270" s="222"/>
      <c r="O270" s="222"/>
      <c r="P270" s="222"/>
      <c r="Q270" s="222"/>
      <c r="R270" s="222"/>
      <c r="S270" s="222"/>
      <c r="T270" s="222"/>
      <c r="U270" s="222"/>
      <c r="V270" s="222"/>
      <c r="W270" s="222"/>
      <c r="X270" s="222"/>
      <c r="Y270" s="222"/>
      <c r="Z270" s="222"/>
    </row>
    <row r="271" ht="12.75" customHeight="1">
      <c r="A271" s="125"/>
      <c r="B271" s="218" t="s">
        <v>969</v>
      </c>
      <c r="C271" s="219" t="s">
        <v>1672</v>
      </c>
      <c r="D271" s="220" t="s">
        <v>1673</v>
      </c>
      <c r="E271" s="220" t="s">
        <v>1674</v>
      </c>
      <c r="F271" s="221"/>
      <c r="G271" s="222"/>
      <c r="H271" s="222"/>
      <c r="I271" s="222"/>
      <c r="J271" s="222"/>
      <c r="K271" s="222"/>
      <c r="L271" s="222"/>
      <c r="M271" s="222"/>
      <c r="N271" s="222"/>
      <c r="O271" s="222"/>
      <c r="P271" s="222"/>
      <c r="Q271" s="222"/>
      <c r="R271" s="222"/>
      <c r="S271" s="222"/>
      <c r="T271" s="222"/>
      <c r="U271" s="222"/>
      <c r="V271" s="222"/>
      <c r="W271" s="222"/>
      <c r="X271" s="222"/>
      <c r="Y271" s="222"/>
      <c r="Z271" s="222"/>
    </row>
    <row r="272" ht="12.75" customHeight="1">
      <c r="A272" s="125"/>
      <c r="B272" s="125"/>
      <c r="C272" s="223" t="s">
        <v>1675</v>
      </c>
      <c r="D272" s="224" t="s">
        <v>1676</v>
      </c>
      <c r="E272" s="224" t="s">
        <v>1677</v>
      </c>
      <c r="F272" s="225"/>
      <c r="G272" s="222"/>
      <c r="H272" s="222"/>
      <c r="I272" s="222"/>
      <c r="J272" s="222"/>
      <c r="K272" s="222"/>
      <c r="L272" s="222"/>
      <c r="M272" s="222"/>
      <c r="N272" s="222"/>
      <c r="O272" s="222"/>
      <c r="P272" s="222"/>
      <c r="Q272" s="222"/>
      <c r="R272" s="222"/>
      <c r="S272" s="222"/>
      <c r="T272" s="222"/>
      <c r="U272" s="222"/>
      <c r="V272" s="222"/>
      <c r="W272" s="222"/>
      <c r="X272" s="222"/>
      <c r="Y272" s="222"/>
      <c r="Z272" s="222"/>
    </row>
    <row r="273" ht="12.75" customHeight="1">
      <c r="A273" s="125"/>
      <c r="B273" s="125"/>
      <c r="C273" s="223" t="s">
        <v>1678</v>
      </c>
      <c r="D273" s="224" t="s">
        <v>1679</v>
      </c>
      <c r="E273" s="224" t="s">
        <v>1680</v>
      </c>
      <c r="F273" s="225"/>
      <c r="G273" s="222"/>
      <c r="H273" s="222"/>
      <c r="I273" s="222"/>
      <c r="J273" s="222"/>
      <c r="K273" s="222"/>
      <c r="L273" s="222"/>
      <c r="M273" s="222"/>
      <c r="N273" s="222"/>
      <c r="O273" s="222"/>
      <c r="P273" s="222"/>
      <c r="Q273" s="222"/>
      <c r="R273" s="222"/>
      <c r="S273" s="222"/>
      <c r="T273" s="222"/>
      <c r="U273" s="222"/>
      <c r="V273" s="222"/>
      <c r="W273" s="222"/>
      <c r="X273" s="222"/>
      <c r="Y273" s="222"/>
      <c r="Z273" s="222"/>
    </row>
    <row r="274" ht="12.75" customHeight="1">
      <c r="A274" s="125"/>
      <c r="B274" s="125"/>
      <c r="C274" s="223" t="s">
        <v>1681</v>
      </c>
      <c r="D274" s="224" t="s">
        <v>1682</v>
      </c>
      <c r="E274" s="224" t="s">
        <v>1683</v>
      </c>
      <c r="F274" s="225"/>
      <c r="G274" s="222"/>
      <c r="H274" s="222"/>
      <c r="I274" s="222"/>
      <c r="J274" s="222"/>
      <c r="K274" s="222"/>
      <c r="L274" s="222"/>
      <c r="M274" s="222"/>
      <c r="N274" s="222"/>
      <c r="O274" s="222"/>
      <c r="P274" s="222"/>
      <c r="Q274" s="222"/>
      <c r="R274" s="222"/>
      <c r="S274" s="222"/>
      <c r="T274" s="222"/>
      <c r="U274" s="222"/>
      <c r="V274" s="222"/>
      <c r="W274" s="222"/>
      <c r="X274" s="222"/>
      <c r="Y274" s="222"/>
      <c r="Z274" s="222"/>
    </row>
    <row r="275" ht="12.75" customHeight="1">
      <c r="A275" s="125"/>
      <c r="B275" s="125"/>
      <c r="C275" s="223" t="s">
        <v>1684</v>
      </c>
      <c r="D275" s="224" t="s">
        <v>1685</v>
      </c>
      <c r="E275" s="224" t="s">
        <v>1686</v>
      </c>
      <c r="F275" s="225"/>
      <c r="G275" s="222"/>
      <c r="H275" s="222"/>
      <c r="I275" s="222"/>
      <c r="J275" s="222"/>
      <c r="K275" s="222"/>
      <c r="L275" s="222"/>
      <c r="M275" s="222"/>
      <c r="N275" s="222"/>
      <c r="O275" s="222"/>
      <c r="P275" s="222"/>
      <c r="Q275" s="222"/>
      <c r="R275" s="222"/>
      <c r="S275" s="222"/>
      <c r="T275" s="222"/>
      <c r="U275" s="222"/>
      <c r="V275" s="222"/>
      <c r="W275" s="222"/>
      <c r="X275" s="222"/>
      <c r="Y275" s="222"/>
      <c r="Z275" s="222"/>
    </row>
    <row r="276" ht="12.75" customHeight="1">
      <c r="A276" s="125"/>
      <c r="B276" s="125"/>
      <c r="C276" s="223" t="s">
        <v>1687</v>
      </c>
      <c r="D276" s="224" t="s">
        <v>1688</v>
      </c>
      <c r="E276" s="224" t="s">
        <v>1689</v>
      </c>
      <c r="F276" s="225"/>
      <c r="G276" s="222"/>
      <c r="H276" s="222"/>
      <c r="I276" s="222"/>
      <c r="J276" s="222"/>
      <c r="K276" s="222"/>
      <c r="L276" s="222"/>
      <c r="M276" s="222"/>
      <c r="N276" s="222"/>
      <c r="O276" s="222"/>
      <c r="P276" s="222"/>
      <c r="Q276" s="222"/>
      <c r="R276" s="222"/>
      <c r="S276" s="222"/>
      <c r="T276" s="222"/>
      <c r="U276" s="222"/>
      <c r="V276" s="222"/>
      <c r="W276" s="222"/>
      <c r="X276" s="222"/>
      <c r="Y276" s="222"/>
      <c r="Z276" s="222"/>
    </row>
    <row r="277" ht="12.75" customHeight="1">
      <c r="A277" s="125"/>
      <c r="B277" s="125"/>
      <c r="C277" s="223" t="s">
        <v>1690</v>
      </c>
      <c r="D277" s="224" t="s">
        <v>1691</v>
      </c>
      <c r="E277" s="224" t="s">
        <v>1692</v>
      </c>
      <c r="F277" s="225"/>
      <c r="G277" s="222"/>
      <c r="H277" s="222"/>
      <c r="I277" s="222"/>
      <c r="J277" s="222"/>
      <c r="K277" s="222"/>
      <c r="L277" s="222"/>
      <c r="M277" s="222"/>
      <c r="N277" s="222"/>
      <c r="O277" s="222"/>
      <c r="P277" s="222"/>
      <c r="Q277" s="222"/>
      <c r="R277" s="222"/>
      <c r="S277" s="222"/>
      <c r="T277" s="222"/>
      <c r="U277" s="222"/>
      <c r="V277" s="222"/>
      <c r="W277" s="222"/>
      <c r="X277" s="222"/>
      <c r="Y277" s="222"/>
      <c r="Z277" s="222"/>
    </row>
    <row r="278" ht="12.75" customHeight="1">
      <c r="A278" s="125"/>
      <c r="B278" s="125"/>
      <c r="C278" s="223" t="s">
        <v>1693</v>
      </c>
      <c r="D278" s="224" t="s">
        <v>1694</v>
      </c>
      <c r="E278" s="224" t="s">
        <v>1695</v>
      </c>
      <c r="F278" s="225"/>
      <c r="G278" s="222"/>
      <c r="H278" s="222"/>
      <c r="I278" s="222"/>
      <c r="J278" s="222"/>
      <c r="K278" s="222"/>
      <c r="L278" s="222"/>
      <c r="M278" s="222"/>
      <c r="N278" s="222"/>
      <c r="O278" s="222"/>
      <c r="P278" s="222"/>
      <c r="Q278" s="222"/>
      <c r="R278" s="222"/>
      <c r="S278" s="222"/>
      <c r="T278" s="222"/>
      <c r="U278" s="222"/>
      <c r="V278" s="222"/>
      <c r="W278" s="222"/>
      <c r="X278" s="222"/>
      <c r="Y278" s="222"/>
      <c r="Z278" s="222"/>
    </row>
    <row r="279" ht="12.75" customHeight="1">
      <c r="A279" s="125"/>
      <c r="B279" s="57"/>
      <c r="C279" s="223" t="s">
        <v>1696</v>
      </c>
      <c r="D279" s="224" t="s">
        <v>1697</v>
      </c>
      <c r="E279" s="224" t="s">
        <v>1698</v>
      </c>
      <c r="F279" s="225"/>
      <c r="G279" s="222"/>
      <c r="H279" s="222"/>
      <c r="I279" s="222"/>
      <c r="J279" s="222"/>
      <c r="K279" s="222"/>
      <c r="L279" s="222"/>
      <c r="M279" s="222"/>
      <c r="N279" s="222"/>
      <c r="O279" s="222"/>
      <c r="P279" s="222"/>
      <c r="Q279" s="222"/>
      <c r="R279" s="222"/>
      <c r="S279" s="222"/>
      <c r="T279" s="222"/>
      <c r="U279" s="222"/>
      <c r="V279" s="222"/>
      <c r="W279" s="222"/>
      <c r="X279" s="222"/>
      <c r="Y279" s="222"/>
      <c r="Z279" s="222"/>
    </row>
    <row r="280" ht="12.75" customHeight="1">
      <c r="A280" s="125"/>
      <c r="B280" s="218" t="s">
        <v>1021</v>
      </c>
      <c r="C280" s="219" t="s">
        <v>1699</v>
      </c>
      <c r="D280" s="220" t="s">
        <v>977</v>
      </c>
      <c r="E280" s="220" t="s">
        <v>978</v>
      </c>
      <c r="F280" s="221"/>
      <c r="G280" s="222"/>
      <c r="H280" s="222"/>
      <c r="I280" s="222"/>
      <c r="J280" s="222"/>
      <c r="K280" s="222"/>
      <c r="L280" s="222"/>
      <c r="M280" s="222"/>
      <c r="N280" s="222"/>
      <c r="O280" s="222"/>
      <c r="P280" s="222"/>
      <c r="Q280" s="222"/>
      <c r="R280" s="222"/>
      <c r="S280" s="222"/>
      <c r="T280" s="222"/>
      <c r="U280" s="222"/>
      <c r="V280" s="222"/>
      <c r="W280" s="222"/>
      <c r="X280" s="222"/>
      <c r="Y280" s="222"/>
      <c r="Z280" s="222"/>
    </row>
    <row r="281" ht="12.75" customHeight="1">
      <c r="A281" s="125"/>
      <c r="B281" s="125"/>
      <c r="C281" s="223" t="s">
        <v>1700</v>
      </c>
      <c r="D281" s="224" t="s">
        <v>1701</v>
      </c>
      <c r="E281" s="224" t="s">
        <v>1702</v>
      </c>
      <c r="F281" s="225"/>
      <c r="G281" s="222"/>
      <c r="H281" s="222"/>
      <c r="I281" s="222"/>
      <c r="J281" s="222"/>
      <c r="K281" s="222"/>
      <c r="L281" s="222"/>
      <c r="M281" s="222"/>
      <c r="N281" s="222"/>
      <c r="O281" s="222"/>
      <c r="P281" s="222"/>
      <c r="Q281" s="222"/>
      <c r="R281" s="222"/>
      <c r="S281" s="222"/>
      <c r="T281" s="222"/>
      <c r="U281" s="222"/>
      <c r="V281" s="222"/>
      <c r="W281" s="222"/>
      <c r="X281" s="222"/>
      <c r="Y281" s="222"/>
      <c r="Z281" s="222"/>
    </row>
    <row r="282" ht="12.75" customHeight="1">
      <c r="A282" s="125"/>
      <c r="B282" s="125"/>
      <c r="C282" s="223" t="s">
        <v>1703</v>
      </c>
      <c r="D282" s="224" t="s">
        <v>42</v>
      </c>
      <c r="E282" s="224" t="s">
        <v>1258</v>
      </c>
      <c r="F282" s="225"/>
      <c r="G282" s="222"/>
      <c r="H282" s="222"/>
      <c r="I282" s="222"/>
      <c r="J282" s="222"/>
      <c r="K282" s="222"/>
      <c r="L282" s="222"/>
      <c r="M282" s="222"/>
      <c r="N282" s="222"/>
      <c r="O282" s="222"/>
      <c r="P282" s="222"/>
      <c r="Q282" s="222"/>
      <c r="R282" s="222"/>
      <c r="S282" s="222"/>
      <c r="T282" s="222"/>
      <c r="U282" s="222"/>
      <c r="V282" s="222"/>
      <c r="W282" s="222"/>
      <c r="X282" s="222"/>
      <c r="Y282" s="222"/>
      <c r="Z282" s="222"/>
    </row>
    <row r="283" ht="12.75" customHeight="1">
      <c r="A283" s="125"/>
      <c r="B283" s="125"/>
      <c r="C283" s="223" t="s">
        <v>1704</v>
      </c>
      <c r="D283" s="224" t="s">
        <v>1705</v>
      </c>
      <c r="E283" s="224" t="s">
        <v>1706</v>
      </c>
      <c r="F283" s="225"/>
      <c r="G283" s="222"/>
      <c r="H283" s="222"/>
      <c r="I283" s="222"/>
      <c r="J283" s="222"/>
      <c r="K283" s="222"/>
      <c r="L283" s="222"/>
      <c r="M283" s="222"/>
      <c r="N283" s="222"/>
      <c r="O283" s="222"/>
      <c r="P283" s="222"/>
      <c r="Q283" s="222"/>
      <c r="R283" s="222"/>
      <c r="S283" s="222"/>
      <c r="T283" s="222"/>
      <c r="U283" s="222"/>
      <c r="V283" s="222"/>
      <c r="W283" s="222"/>
      <c r="X283" s="222"/>
      <c r="Y283" s="222"/>
      <c r="Z283" s="222"/>
    </row>
    <row r="284" ht="12.75" customHeight="1">
      <c r="A284" s="125"/>
      <c r="B284" s="125"/>
      <c r="C284" s="223" t="s">
        <v>1707</v>
      </c>
      <c r="D284" s="224" t="s">
        <v>1708</v>
      </c>
      <c r="E284" s="224" t="s">
        <v>1709</v>
      </c>
      <c r="F284" s="225"/>
      <c r="G284" s="222"/>
      <c r="H284" s="222"/>
      <c r="I284" s="222"/>
      <c r="J284" s="222"/>
      <c r="K284" s="222"/>
      <c r="L284" s="222"/>
      <c r="M284" s="222"/>
      <c r="N284" s="222"/>
      <c r="O284" s="222"/>
      <c r="P284" s="222"/>
      <c r="Q284" s="222"/>
      <c r="R284" s="222"/>
      <c r="S284" s="222"/>
      <c r="T284" s="222"/>
      <c r="U284" s="222"/>
      <c r="V284" s="222"/>
      <c r="W284" s="222"/>
      <c r="X284" s="222"/>
      <c r="Y284" s="222"/>
      <c r="Z284" s="222"/>
    </row>
    <row r="285" ht="12.75" customHeight="1">
      <c r="A285" s="125"/>
      <c r="B285" s="125"/>
      <c r="C285" s="223" t="s">
        <v>1710</v>
      </c>
      <c r="D285" s="224" t="s">
        <v>849</v>
      </c>
      <c r="E285" s="224" t="s">
        <v>850</v>
      </c>
      <c r="F285" s="225"/>
      <c r="G285" s="222"/>
      <c r="H285" s="222"/>
      <c r="I285" s="222"/>
      <c r="J285" s="222"/>
      <c r="K285" s="222"/>
      <c r="L285" s="222"/>
      <c r="M285" s="222"/>
      <c r="N285" s="222"/>
      <c r="O285" s="222"/>
      <c r="P285" s="222"/>
      <c r="Q285" s="222"/>
      <c r="R285" s="222"/>
      <c r="S285" s="222"/>
      <c r="T285" s="222"/>
      <c r="U285" s="222"/>
      <c r="V285" s="222"/>
      <c r="W285" s="222"/>
      <c r="X285" s="222"/>
      <c r="Y285" s="222"/>
      <c r="Z285" s="222"/>
    </row>
    <row r="286" ht="12.75" customHeight="1">
      <c r="A286" s="125"/>
      <c r="B286" s="125"/>
      <c r="C286" s="223" t="s">
        <v>1711</v>
      </c>
      <c r="D286" s="224" t="s">
        <v>1712</v>
      </c>
      <c r="E286" s="224" t="s">
        <v>1713</v>
      </c>
      <c r="F286" s="225"/>
      <c r="G286" s="222"/>
      <c r="H286" s="222"/>
      <c r="I286" s="222"/>
      <c r="J286" s="222"/>
      <c r="K286" s="222"/>
      <c r="L286" s="222"/>
      <c r="M286" s="222"/>
      <c r="N286" s="222"/>
      <c r="O286" s="222"/>
      <c r="P286" s="222"/>
      <c r="Q286" s="222"/>
      <c r="R286" s="222"/>
      <c r="S286" s="222"/>
      <c r="T286" s="222"/>
      <c r="U286" s="222"/>
      <c r="V286" s="222"/>
      <c r="W286" s="222"/>
      <c r="X286" s="222"/>
      <c r="Y286" s="222"/>
      <c r="Z286" s="222"/>
    </row>
    <row r="287" ht="12.75" customHeight="1">
      <c r="A287" s="125"/>
      <c r="B287" s="125"/>
      <c r="C287" s="223" t="s">
        <v>1714</v>
      </c>
      <c r="D287" s="224" t="s">
        <v>1715</v>
      </c>
      <c r="E287" s="224" t="s">
        <v>1716</v>
      </c>
      <c r="F287" s="225"/>
      <c r="G287" s="222"/>
      <c r="H287" s="222"/>
      <c r="I287" s="222"/>
      <c r="J287" s="222"/>
      <c r="K287" s="222"/>
      <c r="L287" s="222"/>
      <c r="M287" s="222"/>
      <c r="N287" s="222"/>
      <c r="O287" s="222"/>
      <c r="P287" s="222"/>
      <c r="Q287" s="222"/>
      <c r="R287" s="222"/>
      <c r="S287" s="222"/>
      <c r="T287" s="222"/>
      <c r="U287" s="222"/>
      <c r="V287" s="222"/>
      <c r="W287" s="222"/>
      <c r="X287" s="222"/>
      <c r="Y287" s="222"/>
      <c r="Z287" s="222"/>
    </row>
    <row r="288" ht="12.75" customHeight="1">
      <c r="A288" s="125"/>
      <c r="B288" s="125"/>
      <c r="C288" s="223" t="s">
        <v>1717</v>
      </c>
      <c r="D288" s="224" t="s">
        <v>1718</v>
      </c>
      <c r="E288" s="224" t="s">
        <v>1719</v>
      </c>
      <c r="F288" s="225"/>
      <c r="G288" s="222"/>
      <c r="H288" s="222"/>
      <c r="I288" s="222"/>
      <c r="J288" s="222"/>
      <c r="K288" s="222"/>
      <c r="L288" s="222"/>
      <c r="M288" s="222"/>
      <c r="N288" s="222"/>
      <c r="O288" s="222"/>
      <c r="P288" s="222"/>
      <c r="Q288" s="222"/>
      <c r="R288" s="222"/>
      <c r="S288" s="222"/>
      <c r="T288" s="222"/>
      <c r="U288" s="222"/>
      <c r="V288" s="222"/>
      <c r="W288" s="222"/>
      <c r="X288" s="222"/>
      <c r="Y288" s="222"/>
      <c r="Z288" s="222"/>
    </row>
    <row r="289" ht="12.75" customHeight="1">
      <c r="A289" s="125"/>
      <c r="B289" s="125"/>
      <c r="C289" s="223" t="s">
        <v>1720</v>
      </c>
      <c r="D289" s="224" t="s">
        <v>1721</v>
      </c>
      <c r="E289" s="224" t="s">
        <v>1722</v>
      </c>
      <c r="F289" s="225"/>
      <c r="G289" s="222"/>
      <c r="H289" s="222"/>
      <c r="I289" s="222"/>
      <c r="J289" s="222"/>
      <c r="K289" s="222"/>
      <c r="L289" s="222"/>
      <c r="M289" s="222"/>
      <c r="N289" s="222"/>
      <c r="O289" s="222"/>
      <c r="P289" s="222"/>
      <c r="Q289" s="222"/>
      <c r="R289" s="222"/>
      <c r="S289" s="222"/>
      <c r="T289" s="222"/>
      <c r="U289" s="222"/>
      <c r="V289" s="222"/>
      <c r="W289" s="222"/>
      <c r="X289" s="222"/>
      <c r="Y289" s="222"/>
      <c r="Z289" s="222"/>
    </row>
    <row r="290" ht="12.75" customHeight="1">
      <c r="A290" s="125"/>
      <c r="B290" s="125"/>
      <c r="C290" s="223" t="s">
        <v>1723</v>
      </c>
      <c r="D290" s="224" t="s">
        <v>1724</v>
      </c>
      <c r="E290" s="224" t="s">
        <v>1725</v>
      </c>
      <c r="F290" s="225"/>
      <c r="G290" s="222"/>
      <c r="H290" s="222"/>
      <c r="I290" s="222"/>
      <c r="J290" s="222"/>
      <c r="K290" s="222"/>
      <c r="L290" s="222"/>
      <c r="M290" s="222"/>
      <c r="N290" s="222"/>
      <c r="O290" s="222"/>
      <c r="P290" s="222"/>
      <c r="Q290" s="222"/>
      <c r="R290" s="222"/>
      <c r="S290" s="222"/>
      <c r="T290" s="222"/>
      <c r="U290" s="222"/>
      <c r="V290" s="222"/>
      <c r="W290" s="222"/>
      <c r="X290" s="222"/>
      <c r="Y290" s="222"/>
      <c r="Z290" s="222"/>
    </row>
    <row r="291" ht="12.75" customHeight="1">
      <c r="A291" s="125"/>
      <c r="B291" s="125"/>
      <c r="C291" s="223" t="s">
        <v>1726</v>
      </c>
      <c r="D291" s="224" t="s">
        <v>1727</v>
      </c>
      <c r="E291" s="224" t="s">
        <v>1728</v>
      </c>
      <c r="F291" s="225"/>
      <c r="G291" s="222"/>
      <c r="H291" s="222"/>
      <c r="I291" s="222"/>
      <c r="J291" s="222"/>
      <c r="K291" s="222"/>
      <c r="L291" s="222"/>
      <c r="M291" s="222"/>
      <c r="N291" s="222"/>
      <c r="O291" s="222"/>
      <c r="P291" s="222"/>
      <c r="Q291" s="222"/>
      <c r="R291" s="222"/>
      <c r="S291" s="222"/>
      <c r="T291" s="222"/>
      <c r="U291" s="222"/>
      <c r="V291" s="222"/>
      <c r="W291" s="222"/>
      <c r="X291" s="222"/>
      <c r="Y291" s="222"/>
      <c r="Z291" s="222"/>
    </row>
    <row r="292" ht="12.75" customHeight="1">
      <c r="A292" s="125"/>
      <c r="B292" s="125"/>
      <c r="C292" s="223" t="s">
        <v>1729</v>
      </c>
      <c r="D292" s="224" t="s">
        <v>1730</v>
      </c>
      <c r="E292" s="224" t="s">
        <v>1731</v>
      </c>
      <c r="F292" s="225"/>
      <c r="G292" s="222"/>
      <c r="H292" s="222"/>
      <c r="I292" s="222"/>
      <c r="J292" s="222"/>
      <c r="K292" s="222"/>
      <c r="L292" s="222"/>
      <c r="M292" s="222"/>
      <c r="N292" s="222"/>
      <c r="O292" s="222"/>
      <c r="P292" s="222"/>
      <c r="Q292" s="222"/>
      <c r="R292" s="222"/>
      <c r="S292" s="222"/>
      <c r="T292" s="222"/>
      <c r="U292" s="222"/>
      <c r="V292" s="222"/>
      <c r="W292" s="222"/>
      <c r="X292" s="222"/>
      <c r="Y292" s="222"/>
      <c r="Z292" s="222"/>
    </row>
    <row r="293" ht="12.75" customHeight="1">
      <c r="A293" s="125"/>
      <c r="B293" s="125"/>
      <c r="C293" s="223" t="s">
        <v>1732</v>
      </c>
      <c r="D293" s="224" t="s">
        <v>1733</v>
      </c>
      <c r="E293" s="224" t="s">
        <v>1734</v>
      </c>
      <c r="F293" s="225"/>
      <c r="G293" s="222"/>
      <c r="H293" s="222"/>
      <c r="I293" s="222"/>
      <c r="J293" s="222"/>
      <c r="K293" s="222"/>
      <c r="L293" s="222"/>
      <c r="M293" s="222"/>
      <c r="N293" s="222"/>
      <c r="O293" s="222"/>
      <c r="P293" s="222"/>
      <c r="Q293" s="222"/>
      <c r="R293" s="222"/>
      <c r="S293" s="222"/>
      <c r="T293" s="222"/>
      <c r="U293" s="222"/>
      <c r="V293" s="222"/>
      <c r="W293" s="222"/>
      <c r="X293" s="222"/>
      <c r="Y293" s="222"/>
      <c r="Z293" s="222"/>
    </row>
    <row r="294" ht="12.75" customHeight="1">
      <c r="A294" s="125"/>
      <c r="B294" s="125"/>
      <c r="C294" s="223" t="s">
        <v>1735</v>
      </c>
      <c r="D294" s="224" t="s">
        <v>1736</v>
      </c>
      <c r="E294" s="224" t="s">
        <v>1737</v>
      </c>
      <c r="F294" s="225"/>
      <c r="G294" s="222"/>
      <c r="H294" s="222"/>
      <c r="I294" s="222"/>
      <c r="J294" s="222"/>
      <c r="K294" s="222"/>
      <c r="L294" s="222"/>
      <c r="M294" s="222"/>
      <c r="N294" s="222"/>
      <c r="O294" s="222"/>
      <c r="P294" s="222"/>
      <c r="Q294" s="222"/>
      <c r="R294" s="222"/>
      <c r="S294" s="222"/>
      <c r="T294" s="222"/>
      <c r="U294" s="222"/>
      <c r="V294" s="222"/>
      <c r="W294" s="222"/>
      <c r="X294" s="222"/>
      <c r="Y294" s="222"/>
      <c r="Z294" s="222"/>
    </row>
    <row r="295" ht="12.75" customHeight="1">
      <c r="A295" s="125"/>
      <c r="B295" s="57"/>
      <c r="C295" s="223" t="s">
        <v>1738</v>
      </c>
      <c r="D295" s="224" t="s">
        <v>1739</v>
      </c>
      <c r="E295" s="224" t="s">
        <v>1740</v>
      </c>
      <c r="F295" s="225"/>
      <c r="G295" s="222"/>
      <c r="H295" s="222"/>
      <c r="I295" s="222"/>
      <c r="J295" s="222"/>
      <c r="K295" s="222"/>
      <c r="L295" s="222"/>
      <c r="M295" s="222"/>
      <c r="N295" s="222"/>
      <c r="O295" s="222"/>
      <c r="P295" s="222"/>
      <c r="Q295" s="222"/>
      <c r="R295" s="222"/>
      <c r="S295" s="222"/>
      <c r="T295" s="222"/>
      <c r="U295" s="222"/>
      <c r="V295" s="222"/>
      <c r="W295" s="222"/>
      <c r="X295" s="222"/>
      <c r="Y295" s="222"/>
      <c r="Z295" s="222"/>
    </row>
    <row r="296" ht="12.75" customHeight="1">
      <c r="A296" s="125"/>
      <c r="B296" s="218" t="s">
        <v>1075</v>
      </c>
      <c r="C296" s="219" t="s">
        <v>1741</v>
      </c>
      <c r="D296" s="220" t="s">
        <v>1742</v>
      </c>
      <c r="E296" s="220" t="s">
        <v>1743</v>
      </c>
      <c r="F296" s="221"/>
      <c r="G296" s="222"/>
      <c r="H296" s="222"/>
      <c r="I296" s="222"/>
      <c r="J296" s="222"/>
      <c r="K296" s="222"/>
      <c r="L296" s="222"/>
      <c r="M296" s="222"/>
      <c r="N296" s="222"/>
      <c r="O296" s="222"/>
      <c r="P296" s="222"/>
      <c r="Q296" s="222"/>
      <c r="R296" s="222"/>
      <c r="S296" s="222"/>
      <c r="T296" s="222"/>
      <c r="U296" s="222"/>
      <c r="V296" s="222"/>
      <c r="W296" s="222"/>
      <c r="X296" s="222"/>
      <c r="Y296" s="222"/>
      <c r="Z296" s="222"/>
    </row>
    <row r="297" ht="12.75" customHeight="1">
      <c r="A297" s="125"/>
      <c r="B297" s="125"/>
      <c r="C297" s="223" t="s">
        <v>1744</v>
      </c>
      <c r="D297" s="224" t="s">
        <v>1745</v>
      </c>
      <c r="E297" s="224" t="s">
        <v>1746</v>
      </c>
      <c r="F297" s="225"/>
      <c r="G297" s="222"/>
      <c r="H297" s="222"/>
      <c r="I297" s="222"/>
      <c r="J297" s="222"/>
      <c r="K297" s="222"/>
      <c r="L297" s="222"/>
      <c r="M297" s="222"/>
      <c r="N297" s="222"/>
      <c r="O297" s="222"/>
      <c r="P297" s="222"/>
      <c r="Q297" s="222"/>
      <c r="R297" s="222"/>
      <c r="S297" s="222"/>
      <c r="T297" s="222"/>
      <c r="U297" s="222"/>
      <c r="V297" s="222"/>
      <c r="W297" s="222"/>
      <c r="X297" s="222"/>
      <c r="Y297" s="222"/>
      <c r="Z297" s="222"/>
    </row>
    <row r="298" ht="12.75" customHeight="1">
      <c r="A298" s="125"/>
      <c r="B298" s="125"/>
      <c r="C298" s="223" t="s">
        <v>1747</v>
      </c>
      <c r="D298" s="224" t="s">
        <v>1748</v>
      </c>
      <c r="E298" s="224" t="s">
        <v>1749</v>
      </c>
      <c r="F298" s="225"/>
      <c r="G298" s="222"/>
      <c r="H298" s="222"/>
      <c r="I298" s="222"/>
      <c r="J298" s="222"/>
      <c r="K298" s="222"/>
      <c r="L298" s="222"/>
      <c r="M298" s="222"/>
      <c r="N298" s="222"/>
      <c r="O298" s="222"/>
      <c r="P298" s="222"/>
      <c r="Q298" s="222"/>
      <c r="R298" s="222"/>
      <c r="S298" s="222"/>
      <c r="T298" s="222"/>
      <c r="U298" s="222"/>
      <c r="V298" s="222"/>
      <c r="W298" s="222"/>
      <c r="X298" s="222"/>
      <c r="Y298" s="222"/>
      <c r="Z298" s="222"/>
    </row>
    <row r="299" ht="12.75" customHeight="1">
      <c r="A299" s="125"/>
      <c r="B299" s="125"/>
      <c r="C299" s="223" t="s">
        <v>1750</v>
      </c>
      <c r="D299" s="224" t="s">
        <v>1751</v>
      </c>
      <c r="E299" s="224" t="s">
        <v>1752</v>
      </c>
      <c r="F299" s="225"/>
      <c r="G299" s="222"/>
      <c r="H299" s="222"/>
      <c r="I299" s="222"/>
      <c r="J299" s="222"/>
      <c r="K299" s="222"/>
      <c r="L299" s="222"/>
      <c r="M299" s="222"/>
      <c r="N299" s="222"/>
      <c r="O299" s="222"/>
      <c r="P299" s="222"/>
      <c r="Q299" s="222"/>
      <c r="R299" s="222"/>
      <c r="S299" s="222"/>
      <c r="T299" s="222"/>
      <c r="U299" s="222"/>
      <c r="V299" s="222"/>
      <c r="W299" s="222"/>
      <c r="X299" s="222"/>
      <c r="Y299" s="222"/>
      <c r="Z299" s="222"/>
    </row>
    <row r="300" ht="12.75" customHeight="1">
      <c r="A300" s="125"/>
      <c r="B300" s="125"/>
      <c r="C300" s="223" t="s">
        <v>1753</v>
      </c>
      <c r="D300" s="224" t="s">
        <v>1754</v>
      </c>
      <c r="E300" s="224" t="s">
        <v>1755</v>
      </c>
      <c r="F300" s="225"/>
      <c r="G300" s="222"/>
      <c r="H300" s="222"/>
      <c r="I300" s="222"/>
      <c r="J300" s="222"/>
      <c r="K300" s="222"/>
      <c r="L300" s="222"/>
      <c r="M300" s="222"/>
      <c r="N300" s="222"/>
      <c r="O300" s="222"/>
      <c r="P300" s="222"/>
      <c r="Q300" s="222"/>
      <c r="R300" s="222"/>
      <c r="S300" s="222"/>
      <c r="T300" s="222"/>
      <c r="U300" s="222"/>
      <c r="V300" s="222"/>
      <c r="W300" s="222"/>
      <c r="X300" s="222"/>
      <c r="Y300" s="222"/>
      <c r="Z300" s="222"/>
    </row>
    <row r="301" ht="12.75" customHeight="1">
      <c r="A301" s="125"/>
      <c r="B301" s="125"/>
      <c r="C301" s="223" t="s">
        <v>1756</v>
      </c>
      <c r="D301" s="224" t="s">
        <v>1757</v>
      </c>
      <c r="E301" s="224" t="s">
        <v>1758</v>
      </c>
      <c r="F301" s="225"/>
      <c r="G301" s="222"/>
      <c r="H301" s="222"/>
      <c r="I301" s="222"/>
      <c r="J301" s="222"/>
      <c r="K301" s="222"/>
      <c r="L301" s="222"/>
      <c r="M301" s="222"/>
      <c r="N301" s="222"/>
      <c r="O301" s="222"/>
      <c r="P301" s="222"/>
      <c r="Q301" s="222"/>
      <c r="R301" s="222"/>
      <c r="S301" s="222"/>
      <c r="T301" s="222"/>
      <c r="U301" s="222"/>
      <c r="V301" s="222"/>
      <c r="W301" s="222"/>
      <c r="X301" s="222"/>
      <c r="Y301" s="222"/>
      <c r="Z301" s="222"/>
    </row>
    <row r="302" ht="12.75" customHeight="1">
      <c r="A302" s="125"/>
      <c r="B302" s="125"/>
      <c r="C302" s="223" t="s">
        <v>1759</v>
      </c>
      <c r="D302" s="224" t="s">
        <v>1760</v>
      </c>
      <c r="E302" s="224" t="s">
        <v>1761</v>
      </c>
      <c r="F302" s="225"/>
      <c r="G302" s="222"/>
      <c r="H302" s="222"/>
      <c r="I302" s="222"/>
      <c r="J302" s="222"/>
      <c r="K302" s="222"/>
      <c r="L302" s="222"/>
      <c r="M302" s="222"/>
      <c r="N302" s="222"/>
      <c r="O302" s="222"/>
      <c r="P302" s="222"/>
      <c r="Q302" s="222"/>
      <c r="R302" s="222"/>
      <c r="S302" s="222"/>
      <c r="T302" s="222"/>
      <c r="U302" s="222"/>
      <c r="V302" s="222"/>
      <c r="W302" s="222"/>
      <c r="X302" s="222"/>
      <c r="Y302" s="222"/>
      <c r="Z302" s="222"/>
    </row>
    <row r="303" ht="12.75" customHeight="1">
      <c r="A303" s="125"/>
      <c r="B303" s="57"/>
      <c r="C303" s="223" t="s">
        <v>1762</v>
      </c>
      <c r="D303" s="224" t="s">
        <v>1763</v>
      </c>
      <c r="E303" s="224" t="s">
        <v>1764</v>
      </c>
      <c r="F303" s="225"/>
      <c r="G303" s="222"/>
      <c r="H303" s="222"/>
      <c r="I303" s="222"/>
      <c r="J303" s="222"/>
      <c r="K303" s="222"/>
      <c r="L303" s="222"/>
      <c r="M303" s="222"/>
      <c r="N303" s="222"/>
      <c r="O303" s="222"/>
      <c r="P303" s="222"/>
      <c r="Q303" s="222"/>
      <c r="R303" s="222"/>
      <c r="S303" s="222"/>
      <c r="T303" s="222"/>
      <c r="U303" s="222"/>
      <c r="V303" s="222"/>
      <c r="W303" s="222"/>
      <c r="X303" s="222"/>
      <c r="Y303" s="222"/>
      <c r="Z303" s="222"/>
    </row>
    <row r="304" ht="12.75" customHeight="1">
      <c r="A304" s="125"/>
      <c r="B304" s="218" t="s">
        <v>1765</v>
      </c>
      <c r="C304" s="219" t="s">
        <v>1766</v>
      </c>
      <c r="D304" s="220" t="s">
        <v>1767</v>
      </c>
      <c r="E304" s="220" t="s">
        <v>1768</v>
      </c>
      <c r="F304" s="221"/>
      <c r="G304" s="222"/>
      <c r="H304" s="222"/>
      <c r="I304" s="222"/>
      <c r="J304" s="222"/>
      <c r="K304" s="222"/>
      <c r="L304" s="222"/>
      <c r="M304" s="222"/>
      <c r="N304" s="222"/>
      <c r="O304" s="222"/>
      <c r="P304" s="222"/>
      <c r="Q304" s="222"/>
      <c r="R304" s="222"/>
      <c r="S304" s="222"/>
      <c r="T304" s="222"/>
      <c r="U304" s="222"/>
      <c r="V304" s="222"/>
      <c r="W304" s="222"/>
      <c r="X304" s="222"/>
      <c r="Y304" s="222"/>
      <c r="Z304" s="222"/>
    </row>
    <row r="305" ht="12.75" customHeight="1">
      <c r="A305" s="125"/>
      <c r="B305" s="125"/>
      <c r="C305" s="223" t="s">
        <v>1769</v>
      </c>
      <c r="D305" s="224" t="s">
        <v>1770</v>
      </c>
      <c r="E305" s="224" t="s">
        <v>1771</v>
      </c>
      <c r="F305" s="225"/>
      <c r="G305" s="222"/>
      <c r="H305" s="222"/>
      <c r="I305" s="222"/>
      <c r="J305" s="222"/>
      <c r="K305" s="222"/>
      <c r="L305" s="222"/>
      <c r="M305" s="222"/>
      <c r="N305" s="222"/>
      <c r="O305" s="222"/>
      <c r="P305" s="222"/>
      <c r="Q305" s="222"/>
      <c r="R305" s="222"/>
      <c r="S305" s="222"/>
      <c r="T305" s="222"/>
      <c r="U305" s="222"/>
      <c r="V305" s="222"/>
      <c r="W305" s="222"/>
      <c r="X305" s="222"/>
      <c r="Y305" s="222"/>
      <c r="Z305" s="222"/>
    </row>
    <row r="306" ht="12.75" customHeight="1">
      <c r="A306" s="125"/>
      <c r="B306" s="125"/>
      <c r="C306" s="223" t="s">
        <v>1772</v>
      </c>
      <c r="D306" s="224" t="s">
        <v>1773</v>
      </c>
      <c r="E306" s="224" t="s">
        <v>1774</v>
      </c>
      <c r="F306" s="225"/>
      <c r="G306" s="222"/>
      <c r="H306" s="222"/>
      <c r="I306" s="222"/>
      <c r="J306" s="222"/>
      <c r="K306" s="222"/>
      <c r="L306" s="222"/>
      <c r="M306" s="222"/>
      <c r="N306" s="222"/>
      <c r="O306" s="222"/>
      <c r="P306" s="222"/>
      <c r="Q306" s="222"/>
      <c r="R306" s="222"/>
      <c r="S306" s="222"/>
      <c r="T306" s="222"/>
      <c r="U306" s="222"/>
      <c r="V306" s="222"/>
      <c r="W306" s="222"/>
      <c r="X306" s="222"/>
      <c r="Y306" s="222"/>
      <c r="Z306" s="222"/>
    </row>
    <row r="307" ht="12.75" customHeight="1">
      <c r="A307" s="125"/>
      <c r="B307" s="125"/>
      <c r="C307" s="223" t="s">
        <v>1775</v>
      </c>
      <c r="D307" s="224" t="s">
        <v>1776</v>
      </c>
      <c r="E307" s="224" t="s">
        <v>1777</v>
      </c>
      <c r="F307" s="225"/>
      <c r="G307" s="222"/>
      <c r="H307" s="222"/>
      <c r="I307" s="222"/>
      <c r="J307" s="222"/>
      <c r="K307" s="222"/>
      <c r="L307" s="222"/>
      <c r="M307" s="222"/>
      <c r="N307" s="222"/>
      <c r="O307" s="222"/>
      <c r="P307" s="222"/>
      <c r="Q307" s="222"/>
      <c r="R307" s="222"/>
      <c r="S307" s="222"/>
      <c r="T307" s="222"/>
      <c r="U307" s="222"/>
      <c r="V307" s="222"/>
      <c r="W307" s="222"/>
      <c r="X307" s="222"/>
      <c r="Y307" s="222"/>
      <c r="Z307" s="222"/>
    </row>
    <row r="308" ht="12.75" customHeight="1">
      <c r="A308" s="125"/>
      <c r="B308" s="125"/>
      <c r="C308" s="223" t="s">
        <v>1778</v>
      </c>
      <c r="D308" s="224" t="s">
        <v>1779</v>
      </c>
      <c r="E308" s="224" t="s">
        <v>1780</v>
      </c>
      <c r="F308" s="225"/>
      <c r="G308" s="222"/>
      <c r="H308" s="222"/>
      <c r="I308" s="222"/>
      <c r="J308" s="222"/>
      <c r="K308" s="222"/>
      <c r="L308" s="222"/>
      <c r="M308" s="222"/>
      <c r="N308" s="222"/>
      <c r="O308" s="222"/>
      <c r="P308" s="222"/>
      <c r="Q308" s="222"/>
      <c r="R308" s="222"/>
      <c r="S308" s="222"/>
      <c r="T308" s="222"/>
      <c r="U308" s="222"/>
      <c r="V308" s="222"/>
      <c r="W308" s="222"/>
      <c r="X308" s="222"/>
      <c r="Y308" s="222"/>
      <c r="Z308" s="222"/>
    </row>
    <row r="309" ht="12.75" customHeight="1">
      <c r="A309" s="125"/>
      <c r="B309" s="125"/>
      <c r="C309" s="223" t="s">
        <v>1781</v>
      </c>
      <c r="D309" s="224" t="s">
        <v>1782</v>
      </c>
      <c r="E309" s="224" t="s">
        <v>1783</v>
      </c>
      <c r="F309" s="225"/>
      <c r="G309" s="222"/>
      <c r="H309" s="222"/>
      <c r="I309" s="222"/>
      <c r="J309" s="222"/>
      <c r="K309" s="222"/>
      <c r="L309" s="222"/>
      <c r="M309" s="222"/>
      <c r="N309" s="222"/>
      <c r="O309" s="222"/>
      <c r="P309" s="222"/>
      <c r="Q309" s="222"/>
      <c r="R309" s="222"/>
      <c r="S309" s="222"/>
      <c r="T309" s="222"/>
      <c r="U309" s="222"/>
      <c r="V309" s="222"/>
      <c r="W309" s="222"/>
      <c r="X309" s="222"/>
      <c r="Y309" s="222"/>
      <c r="Z309" s="222"/>
    </row>
    <row r="310" ht="12.75" customHeight="1">
      <c r="A310" s="125"/>
      <c r="B310" s="125"/>
      <c r="C310" s="223" t="s">
        <v>1784</v>
      </c>
      <c r="D310" s="224" t="s">
        <v>1785</v>
      </c>
      <c r="E310" s="224" t="s">
        <v>1786</v>
      </c>
      <c r="F310" s="225"/>
      <c r="G310" s="222"/>
      <c r="H310" s="222"/>
      <c r="I310" s="222"/>
      <c r="J310" s="222"/>
      <c r="K310" s="222"/>
      <c r="L310" s="222"/>
      <c r="M310" s="222"/>
      <c r="N310" s="222"/>
      <c r="O310" s="222"/>
      <c r="P310" s="222"/>
      <c r="Q310" s="222"/>
      <c r="R310" s="222"/>
      <c r="S310" s="222"/>
      <c r="T310" s="222"/>
      <c r="U310" s="222"/>
      <c r="V310" s="222"/>
      <c r="W310" s="222"/>
      <c r="X310" s="222"/>
      <c r="Y310" s="222"/>
      <c r="Z310" s="222"/>
    </row>
    <row r="311" ht="12.75" customHeight="1">
      <c r="A311" s="125"/>
      <c r="B311" s="125"/>
      <c r="C311" s="223" t="s">
        <v>1787</v>
      </c>
      <c r="D311" s="224" t="s">
        <v>1788</v>
      </c>
      <c r="E311" s="224" t="s">
        <v>1789</v>
      </c>
      <c r="F311" s="225"/>
      <c r="G311" s="222"/>
      <c r="H311" s="222"/>
      <c r="I311" s="222"/>
      <c r="J311" s="222"/>
      <c r="K311" s="222"/>
      <c r="L311" s="222"/>
      <c r="M311" s="222"/>
      <c r="N311" s="222"/>
      <c r="O311" s="222"/>
      <c r="P311" s="222"/>
      <c r="Q311" s="222"/>
      <c r="R311" s="222"/>
      <c r="S311" s="222"/>
      <c r="T311" s="222"/>
      <c r="U311" s="222"/>
      <c r="V311" s="222"/>
      <c r="W311" s="222"/>
      <c r="X311" s="222"/>
      <c r="Y311" s="222"/>
      <c r="Z311" s="222"/>
    </row>
    <row r="312" ht="12.75" customHeight="1">
      <c r="A312" s="125"/>
      <c r="B312" s="125"/>
      <c r="C312" s="223" t="s">
        <v>1790</v>
      </c>
      <c r="D312" s="224" t="s">
        <v>1791</v>
      </c>
      <c r="E312" s="224" t="s">
        <v>1792</v>
      </c>
      <c r="F312" s="225"/>
      <c r="G312" s="222"/>
      <c r="H312" s="222"/>
      <c r="I312" s="222"/>
      <c r="J312" s="222"/>
      <c r="K312" s="222"/>
      <c r="L312" s="222"/>
      <c r="M312" s="222"/>
      <c r="N312" s="222"/>
      <c r="O312" s="222"/>
      <c r="P312" s="222"/>
      <c r="Q312" s="222"/>
      <c r="R312" s="222"/>
      <c r="S312" s="222"/>
      <c r="T312" s="222"/>
      <c r="U312" s="222"/>
      <c r="V312" s="222"/>
      <c r="W312" s="222"/>
      <c r="X312" s="222"/>
      <c r="Y312" s="222"/>
      <c r="Z312" s="222"/>
    </row>
    <row r="313" ht="12.75" customHeight="1">
      <c r="A313" s="125"/>
      <c r="B313" s="125"/>
      <c r="C313" s="223" t="s">
        <v>1793</v>
      </c>
      <c r="D313" s="224" t="s">
        <v>1794</v>
      </c>
      <c r="E313" s="224" t="s">
        <v>1795</v>
      </c>
      <c r="F313" s="225"/>
      <c r="G313" s="222"/>
      <c r="H313" s="222"/>
      <c r="I313" s="222"/>
      <c r="J313" s="222"/>
      <c r="K313" s="222"/>
      <c r="L313" s="222"/>
      <c r="M313" s="222"/>
      <c r="N313" s="222"/>
      <c r="O313" s="222"/>
      <c r="P313" s="222"/>
      <c r="Q313" s="222"/>
      <c r="R313" s="222"/>
      <c r="S313" s="222"/>
      <c r="T313" s="222"/>
      <c r="U313" s="222"/>
      <c r="V313" s="222"/>
      <c r="W313" s="222"/>
      <c r="X313" s="222"/>
      <c r="Y313" s="222"/>
      <c r="Z313" s="222"/>
    </row>
    <row r="314" ht="12.75" customHeight="1">
      <c r="A314" s="125"/>
      <c r="B314" s="125"/>
      <c r="C314" s="223" t="s">
        <v>1796</v>
      </c>
      <c r="D314" s="224" t="s">
        <v>1797</v>
      </c>
      <c r="E314" s="224" t="s">
        <v>1798</v>
      </c>
      <c r="F314" s="225"/>
      <c r="G314" s="222"/>
      <c r="H314" s="222"/>
      <c r="I314" s="222"/>
      <c r="J314" s="222"/>
      <c r="K314" s="222"/>
      <c r="L314" s="222"/>
      <c r="M314" s="222"/>
      <c r="N314" s="222"/>
      <c r="O314" s="222"/>
      <c r="P314" s="222"/>
      <c r="Q314" s="222"/>
      <c r="R314" s="222"/>
      <c r="S314" s="222"/>
      <c r="T314" s="222"/>
      <c r="U314" s="222"/>
      <c r="V314" s="222"/>
      <c r="W314" s="222"/>
      <c r="X314" s="222"/>
      <c r="Y314" s="222"/>
      <c r="Z314" s="222"/>
    </row>
    <row r="315" ht="12.75" customHeight="1">
      <c r="A315" s="125"/>
      <c r="B315" s="125"/>
      <c r="C315" s="223" t="s">
        <v>1799</v>
      </c>
      <c r="D315" s="224" t="s">
        <v>1800</v>
      </c>
      <c r="E315" s="224" t="s">
        <v>1801</v>
      </c>
      <c r="F315" s="225"/>
      <c r="G315" s="222"/>
      <c r="H315" s="222"/>
      <c r="I315" s="222"/>
      <c r="J315" s="222"/>
      <c r="K315" s="222"/>
      <c r="L315" s="222"/>
      <c r="M315" s="222"/>
      <c r="N315" s="222"/>
      <c r="O315" s="222"/>
      <c r="P315" s="222"/>
      <c r="Q315" s="222"/>
      <c r="R315" s="222"/>
      <c r="S315" s="222"/>
      <c r="T315" s="222"/>
      <c r="U315" s="222"/>
      <c r="V315" s="222"/>
      <c r="W315" s="222"/>
      <c r="X315" s="222"/>
      <c r="Y315" s="222"/>
      <c r="Z315" s="222"/>
    </row>
    <row r="316" ht="12.75" customHeight="1">
      <c r="A316" s="125"/>
      <c r="B316" s="57"/>
      <c r="C316" s="223" t="s">
        <v>1802</v>
      </c>
      <c r="D316" s="224" t="s">
        <v>1803</v>
      </c>
      <c r="E316" s="224" t="s">
        <v>1804</v>
      </c>
      <c r="F316" s="225"/>
      <c r="G316" s="222"/>
      <c r="H316" s="222"/>
      <c r="I316" s="222"/>
      <c r="J316" s="222"/>
      <c r="K316" s="222"/>
      <c r="L316" s="222"/>
      <c r="M316" s="222"/>
      <c r="N316" s="222"/>
      <c r="O316" s="222"/>
      <c r="P316" s="222"/>
      <c r="Q316" s="222"/>
      <c r="R316" s="222"/>
      <c r="S316" s="222"/>
      <c r="T316" s="222"/>
      <c r="U316" s="222"/>
      <c r="V316" s="222"/>
      <c r="W316" s="222"/>
      <c r="X316" s="222"/>
      <c r="Y316" s="222"/>
      <c r="Z316" s="222"/>
    </row>
    <row r="317" ht="12.75" customHeight="1">
      <c r="A317" s="125"/>
      <c r="B317" s="218" t="s">
        <v>1805</v>
      </c>
      <c r="C317" s="219" t="s">
        <v>1806</v>
      </c>
      <c r="D317" s="220" t="s">
        <v>1807</v>
      </c>
      <c r="E317" s="220" t="s">
        <v>1808</v>
      </c>
      <c r="F317" s="221"/>
      <c r="G317" s="222"/>
      <c r="H317" s="222"/>
      <c r="I317" s="222"/>
      <c r="J317" s="222"/>
      <c r="K317" s="222"/>
      <c r="L317" s="222"/>
      <c r="M317" s="222"/>
      <c r="N317" s="222"/>
      <c r="O317" s="222"/>
      <c r="P317" s="222"/>
      <c r="Q317" s="222"/>
      <c r="R317" s="222"/>
      <c r="S317" s="222"/>
      <c r="T317" s="222"/>
      <c r="U317" s="222"/>
      <c r="V317" s="222"/>
      <c r="W317" s="222"/>
      <c r="X317" s="222"/>
      <c r="Y317" s="222"/>
      <c r="Z317" s="222"/>
    </row>
    <row r="318" ht="12.75" customHeight="1">
      <c r="A318" s="125"/>
      <c r="B318" s="125"/>
      <c r="C318" s="223" t="s">
        <v>1809</v>
      </c>
      <c r="D318" s="224" t="s">
        <v>1810</v>
      </c>
      <c r="E318" s="224" t="s">
        <v>1811</v>
      </c>
      <c r="F318" s="225"/>
      <c r="G318" s="222"/>
      <c r="H318" s="222"/>
      <c r="I318" s="222"/>
      <c r="J318" s="222"/>
      <c r="K318" s="222"/>
      <c r="L318" s="222"/>
      <c r="M318" s="222"/>
      <c r="N318" s="222"/>
      <c r="O318" s="222"/>
      <c r="P318" s="222"/>
      <c r="Q318" s="222"/>
      <c r="R318" s="222"/>
      <c r="S318" s="222"/>
      <c r="T318" s="222"/>
      <c r="U318" s="222"/>
      <c r="V318" s="222"/>
      <c r="W318" s="222"/>
      <c r="X318" s="222"/>
      <c r="Y318" s="222"/>
      <c r="Z318" s="222"/>
    </row>
    <row r="319" ht="12.75" customHeight="1">
      <c r="A319" s="125"/>
      <c r="B319" s="125"/>
      <c r="C319" s="223" t="s">
        <v>1812</v>
      </c>
      <c r="D319" s="224" t="s">
        <v>1813</v>
      </c>
      <c r="E319" s="224" t="s">
        <v>1814</v>
      </c>
      <c r="F319" s="225"/>
      <c r="G319" s="222"/>
      <c r="H319" s="222"/>
      <c r="I319" s="222"/>
      <c r="J319" s="222"/>
      <c r="K319" s="222"/>
      <c r="L319" s="222"/>
      <c r="M319" s="222"/>
      <c r="N319" s="222"/>
      <c r="O319" s="222"/>
      <c r="P319" s="222"/>
      <c r="Q319" s="222"/>
      <c r="R319" s="222"/>
      <c r="S319" s="222"/>
      <c r="T319" s="222"/>
      <c r="U319" s="222"/>
      <c r="V319" s="222"/>
      <c r="W319" s="222"/>
      <c r="X319" s="222"/>
      <c r="Y319" s="222"/>
      <c r="Z319" s="222"/>
    </row>
    <row r="320" ht="12.75" customHeight="1">
      <c r="A320" s="125"/>
      <c r="B320" s="125"/>
      <c r="C320" s="223" t="s">
        <v>1815</v>
      </c>
      <c r="D320" s="224" t="s">
        <v>1816</v>
      </c>
      <c r="E320" s="224" t="s">
        <v>1817</v>
      </c>
      <c r="F320" s="225"/>
      <c r="G320" s="222"/>
      <c r="H320" s="222"/>
      <c r="I320" s="222"/>
      <c r="J320" s="222"/>
      <c r="K320" s="222"/>
      <c r="L320" s="222"/>
      <c r="M320" s="222"/>
      <c r="N320" s="222"/>
      <c r="O320" s="222"/>
      <c r="P320" s="222"/>
      <c r="Q320" s="222"/>
      <c r="R320" s="222"/>
      <c r="S320" s="222"/>
      <c r="T320" s="222"/>
      <c r="U320" s="222"/>
      <c r="V320" s="222"/>
      <c r="W320" s="222"/>
      <c r="X320" s="222"/>
      <c r="Y320" s="222"/>
      <c r="Z320" s="222"/>
    </row>
    <row r="321" ht="12.75" customHeight="1">
      <c r="A321" s="125"/>
      <c r="B321" s="125"/>
      <c r="C321" s="223" t="s">
        <v>1818</v>
      </c>
      <c r="D321" s="224" t="s">
        <v>1819</v>
      </c>
      <c r="E321" s="224" t="s">
        <v>1820</v>
      </c>
      <c r="F321" s="225"/>
      <c r="G321" s="222"/>
      <c r="H321" s="222"/>
      <c r="I321" s="222"/>
      <c r="J321" s="222"/>
      <c r="K321" s="222"/>
      <c r="L321" s="222"/>
      <c r="M321" s="222"/>
      <c r="N321" s="222"/>
      <c r="O321" s="222"/>
      <c r="P321" s="222"/>
      <c r="Q321" s="222"/>
      <c r="R321" s="222"/>
      <c r="S321" s="222"/>
      <c r="T321" s="222"/>
      <c r="U321" s="222"/>
      <c r="V321" s="222"/>
      <c r="W321" s="222"/>
      <c r="X321" s="222"/>
      <c r="Y321" s="222"/>
      <c r="Z321" s="222"/>
    </row>
    <row r="322" ht="12.75" customHeight="1">
      <c r="A322" s="125"/>
      <c r="B322" s="125"/>
      <c r="C322" s="223" t="s">
        <v>1821</v>
      </c>
      <c r="D322" s="224" t="s">
        <v>1822</v>
      </c>
      <c r="E322" s="224" t="s">
        <v>1823</v>
      </c>
      <c r="F322" s="225"/>
      <c r="G322" s="222"/>
      <c r="H322" s="222"/>
      <c r="I322" s="222"/>
      <c r="J322" s="222"/>
      <c r="K322" s="222"/>
      <c r="L322" s="222"/>
      <c r="M322" s="222"/>
      <c r="N322" s="222"/>
      <c r="O322" s="222"/>
      <c r="P322" s="222"/>
      <c r="Q322" s="222"/>
      <c r="R322" s="222"/>
      <c r="S322" s="222"/>
      <c r="T322" s="222"/>
      <c r="U322" s="222"/>
      <c r="V322" s="222"/>
      <c r="W322" s="222"/>
      <c r="X322" s="222"/>
      <c r="Y322" s="222"/>
      <c r="Z322" s="222"/>
    </row>
    <row r="323" ht="12.75" customHeight="1">
      <c r="A323" s="125"/>
      <c r="B323" s="125"/>
      <c r="C323" s="223" t="s">
        <v>1824</v>
      </c>
      <c r="D323" s="224" t="s">
        <v>1825</v>
      </c>
      <c r="E323" s="224" t="s">
        <v>1826</v>
      </c>
      <c r="F323" s="225"/>
      <c r="G323" s="222"/>
      <c r="H323" s="222"/>
      <c r="I323" s="222"/>
      <c r="J323" s="222"/>
      <c r="K323" s="222"/>
      <c r="L323" s="222"/>
      <c r="M323" s="222"/>
      <c r="N323" s="222"/>
      <c r="O323" s="222"/>
      <c r="P323" s="222"/>
      <c r="Q323" s="222"/>
      <c r="R323" s="222"/>
      <c r="S323" s="222"/>
      <c r="T323" s="222"/>
      <c r="U323" s="222"/>
      <c r="V323" s="222"/>
      <c r="W323" s="222"/>
      <c r="X323" s="222"/>
      <c r="Y323" s="222"/>
      <c r="Z323" s="222"/>
    </row>
    <row r="324" ht="12.75" customHeight="1">
      <c r="A324" s="125"/>
      <c r="B324" s="125"/>
      <c r="C324" s="223" t="s">
        <v>1827</v>
      </c>
      <c r="D324" s="224" t="s">
        <v>1828</v>
      </c>
      <c r="E324" s="224" t="s">
        <v>1829</v>
      </c>
      <c r="F324" s="225"/>
      <c r="G324" s="222"/>
      <c r="H324" s="222"/>
      <c r="I324" s="222"/>
      <c r="J324" s="222"/>
      <c r="K324" s="222"/>
      <c r="L324" s="222"/>
      <c r="M324" s="222"/>
      <c r="N324" s="222"/>
      <c r="O324" s="222"/>
      <c r="P324" s="222"/>
      <c r="Q324" s="222"/>
      <c r="R324" s="222"/>
      <c r="S324" s="222"/>
      <c r="T324" s="222"/>
      <c r="U324" s="222"/>
      <c r="V324" s="222"/>
      <c r="W324" s="222"/>
      <c r="X324" s="222"/>
      <c r="Y324" s="222"/>
      <c r="Z324" s="222"/>
    </row>
    <row r="325" ht="12.75" customHeight="1">
      <c r="A325" s="125"/>
      <c r="B325" s="125"/>
      <c r="C325" s="223" t="s">
        <v>1830</v>
      </c>
      <c r="D325" s="224" t="s">
        <v>1831</v>
      </c>
      <c r="E325" s="224" t="s">
        <v>1832</v>
      </c>
      <c r="F325" s="225"/>
      <c r="G325" s="222"/>
      <c r="H325" s="222"/>
      <c r="I325" s="222"/>
      <c r="J325" s="222"/>
      <c r="K325" s="222"/>
      <c r="L325" s="222"/>
      <c r="M325" s="222"/>
      <c r="N325" s="222"/>
      <c r="O325" s="222"/>
      <c r="P325" s="222"/>
      <c r="Q325" s="222"/>
      <c r="R325" s="222"/>
      <c r="S325" s="222"/>
      <c r="T325" s="222"/>
      <c r="U325" s="222"/>
      <c r="V325" s="222"/>
      <c r="W325" s="222"/>
      <c r="X325" s="222"/>
      <c r="Y325" s="222"/>
      <c r="Z325" s="222"/>
    </row>
    <row r="326" ht="12.75" customHeight="1">
      <c r="A326" s="125"/>
      <c r="B326" s="125"/>
      <c r="C326" s="223" t="s">
        <v>1833</v>
      </c>
      <c r="D326" s="224" t="s">
        <v>1834</v>
      </c>
      <c r="E326" s="224" t="s">
        <v>1835</v>
      </c>
      <c r="F326" s="225"/>
      <c r="G326" s="222"/>
      <c r="H326" s="222"/>
      <c r="I326" s="222"/>
      <c r="J326" s="222"/>
      <c r="K326" s="222"/>
      <c r="L326" s="222"/>
      <c r="M326" s="222"/>
      <c r="N326" s="222"/>
      <c r="O326" s="222"/>
      <c r="P326" s="222"/>
      <c r="Q326" s="222"/>
      <c r="R326" s="222"/>
      <c r="S326" s="222"/>
      <c r="T326" s="222"/>
      <c r="U326" s="222"/>
      <c r="V326" s="222"/>
      <c r="W326" s="222"/>
      <c r="X326" s="222"/>
      <c r="Y326" s="222"/>
      <c r="Z326" s="222"/>
    </row>
    <row r="327" ht="12.75" customHeight="1">
      <c r="A327" s="125"/>
      <c r="B327" s="125"/>
      <c r="C327" s="223" t="s">
        <v>1836</v>
      </c>
      <c r="D327" s="224" t="s">
        <v>1837</v>
      </c>
      <c r="E327" s="224" t="s">
        <v>1838</v>
      </c>
      <c r="F327" s="225"/>
      <c r="G327" s="222"/>
      <c r="H327" s="222"/>
      <c r="I327" s="222"/>
      <c r="J327" s="222"/>
      <c r="K327" s="222"/>
      <c r="L327" s="222"/>
      <c r="M327" s="222"/>
      <c r="N327" s="222"/>
      <c r="O327" s="222"/>
      <c r="P327" s="222"/>
      <c r="Q327" s="222"/>
      <c r="R327" s="222"/>
      <c r="S327" s="222"/>
      <c r="T327" s="222"/>
      <c r="U327" s="222"/>
      <c r="V327" s="222"/>
      <c r="W327" s="222"/>
      <c r="X327" s="222"/>
      <c r="Y327" s="222"/>
      <c r="Z327" s="222"/>
    </row>
    <row r="328" ht="12.75" customHeight="1">
      <c r="A328" s="125"/>
      <c r="B328" s="125"/>
      <c r="C328" s="223" t="s">
        <v>1839</v>
      </c>
      <c r="D328" s="224" t="s">
        <v>1840</v>
      </c>
      <c r="E328" s="224" t="s">
        <v>1841</v>
      </c>
      <c r="F328" s="225"/>
      <c r="G328" s="222"/>
      <c r="H328" s="222"/>
      <c r="I328" s="222"/>
      <c r="J328" s="222"/>
      <c r="K328" s="222"/>
      <c r="L328" s="222"/>
      <c r="M328" s="222"/>
      <c r="N328" s="222"/>
      <c r="O328" s="222"/>
      <c r="P328" s="222"/>
      <c r="Q328" s="222"/>
      <c r="R328" s="222"/>
      <c r="S328" s="222"/>
      <c r="T328" s="222"/>
      <c r="U328" s="222"/>
      <c r="V328" s="222"/>
      <c r="W328" s="222"/>
      <c r="X328" s="222"/>
      <c r="Y328" s="222"/>
      <c r="Z328" s="222"/>
    </row>
    <row r="329" ht="12.75" customHeight="1">
      <c r="A329" s="125"/>
      <c r="B329" s="57"/>
      <c r="C329" s="223" t="s">
        <v>1842</v>
      </c>
      <c r="D329" s="224" t="s">
        <v>1843</v>
      </c>
      <c r="E329" s="224" t="s">
        <v>1844</v>
      </c>
      <c r="F329" s="225"/>
      <c r="G329" s="222"/>
      <c r="H329" s="222"/>
      <c r="I329" s="222"/>
      <c r="J329" s="222"/>
      <c r="K329" s="222"/>
      <c r="L329" s="222"/>
      <c r="M329" s="222"/>
      <c r="N329" s="222"/>
      <c r="O329" s="222"/>
      <c r="P329" s="222"/>
      <c r="Q329" s="222"/>
      <c r="R329" s="222"/>
      <c r="S329" s="222"/>
      <c r="T329" s="222"/>
      <c r="U329" s="222"/>
      <c r="V329" s="222"/>
      <c r="W329" s="222"/>
      <c r="X329" s="222"/>
      <c r="Y329" s="222"/>
      <c r="Z329" s="222"/>
    </row>
    <row r="330" ht="12.75" customHeight="1">
      <c r="A330" s="125"/>
      <c r="B330" s="218" t="s">
        <v>1845</v>
      </c>
      <c r="C330" s="219" t="s">
        <v>1846</v>
      </c>
      <c r="D330" s="220" t="s">
        <v>1847</v>
      </c>
      <c r="E330" s="220" t="s">
        <v>1848</v>
      </c>
      <c r="F330" s="221"/>
      <c r="G330" s="222"/>
      <c r="H330" s="222"/>
      <c r="I330" s="222"/>
      <c r="J330" s="222"/>
      <c r="K330" s="222"/>
      <c r="L330" s="222"/>
      <c r="M330" s="222"/>
      <c r="N330" s="222"/>
      <c r="O330" s="222"/>
      <c r="P330" s="222"/>
      <c r="Q330" s="222"/>
      <c r="R330" s="222"/>
      <c r="S330" s="222"/>
      <c r="T330" s="222"/>
      <c r="U330" s="222"/>
      <c r="V330" s="222"/>
      <c r="W330" s="222"/>
      <c r="X330" s="222"/>
      <c r="Y330" s="222"/>
      <c r="Z330" s="222"/>
    </row>
    <row r="331" ht="12.75" customHeight="1">
      <c r="A331" s="125"/>
      <c r="B331" s="125"/>
      <c r="C331" s="223" t="s">
        <v>1849</v>
      </c>
      <c r="D331" s="224" t="s">
        <v>1850</v>
      </c>
      <c r="E331" s="224" t="s">
        <v>1851</v>
      </c>
      <c r="F331" s="225"/>
      <c r="G331" s="222"/>
      <c r="H331" s="222"/>
      <c r="I331" s="222"/>
      <c r="J331" s="222"/>
      <c r="K331" s="222"/>
      <c r="L331" s="222"/>
      <c r="M331" s="222"/>
      <c r="N331" s="222"/>
      <c r="O331" s="222"/>
      <c r="P331" s="222"/>
      <c r="Q331" s="222"/>
      <c r="R331" s="222"/>
      <c r="S331" s="222"/>
      <c r="T331" s="222"/>
      <c r="U331" s="222"/>
      <c r="V331" s="222"/>
      <c r="W331" s="222"/>
      <c r="X331" s="222"/>
      <c r="Y331" s="222"/>
      <c r="Z331" s="222"/>
    </row>
    <row r="332" ht="12.75" customHeight="1">
      <c r="A332" s="125"/>
      <c r="B332" s="125"/>
      <c r="C332" s="223" t="s">
        <v>1852</v>
      </c>
      <c r="D332" s="224" t="s">
        <v>1853</v>
      </c>
      <c r="E332" s="224" t="s">
        <v>1854</v>
      </c>
      <c r="F332" s="225"/>
      <c r="G332" s="222"/>
      <c r="H332" s="222"/>
      <c r="I332" s="222"/>
      <c r="J332" s="222"/>
      <c r="K332" s="222"/>
      <c r="L332" s="222"/>
      <c r="M332" s="222"/>
      <c r="N332" s="222"/>
      <c r="O332" s="222"/>
      <c r="P332" s="222"/>
      <c r="Q332" s="222"/>
      <c r="R332" s="222"/>
      <c r="S332" s="222"/>
      <c r="T332" s="222"/>
      <c r="U332" s="222"/>
      <c r="V332" s="222"/>
      <c r="W332" s="222"/>
      <c r="X332" s="222"/>
      <c r="Y332" s="222"/>
      <c r="Z332" s="222"/>
    </row>
    <row r="333" ht="12.75" customHeight="1">
      <c r="A333" s="125"/>
      <c r="B333" s="125"/>
      <c r="C333" s="223" t="s">
        <v>1855</v>
      </c>
      <c r="D333" s="224" t="s">
        <v>1856</v>
      </c>
      <c r="E333" s="224" t="s">
        <v>1857</v>
      </c>
      <c r="F333" s="225"/>
      <c r="G333" s="222"/>
      <c r="H333" s="222"/>
      <c r="I333" s="222"/>
      <c r="J333" s="222"/>
      <c r="K333" s="222"/>
      <c r="L333" s="222"/>
      <c r="M333" s="222"/>
      <c r="N333" s="222"/>
      <c r="O333" s="222"/>
      <c r="P333" s="222"/>
      <c r="Q333" s="222"/>
      <c r="R333" s="222"/>
      <c r="S333" s="222"/>
      <c r="T333" s="222"/>
      <c r="U333" s="222"/>
      <c r="V333" s="222"/>
      <c r="W333" s="222"/>
      <c r="X333" s="222"/>
      <c r="Y333" s="222"/>
      <c r="Z333" s="222"/>
    </row>
    <row r="334" ht="12.75" customHeight="1">
      <c r="A334" s="125"/>
      <c r="B334" s="125"/>
      <c r="C334" s="223" t="s">
        <v>1858</v>
      </c>
      <c r="D334" s="224" t="s">
        <v>1859</v>
      </c>
      <c r="E334" s="224" t="s">
        <v>1860</v>
      </c>
      <c r="F334" s="225"/>
      <c r="G334" s="222"/>
      <c r="H334" s="222"/>
      <c r="I334" s="222"/>
      <c r="J334" s="222"/>
      <c r="K334" s="222"/>
      <c r="L334" s="222"/>
      <c r="M334" s="222"/>
      <c r="N334" s="222"/>
      <c r="O334" s="222"/>
      <c r="P334" s="222"/>
      <c r="Q334" s="222"/>
      <c r="R334" s="222"/>
      <c r="S334" s="222"/>
      <c r="T334" s="222"/>
      <c r="U334" s="222"/>
      <c r="V334" s="222"/>
      <c r="W334" s="222"/>
      <c r="X334" s="222"/>
      <c r="Y334" s="222"/>
      <c r="Z334" s="222"/>
    </row>
    <row r="335" ht="12.75" customHeight="1">
      <c r="A335" s="125"/>
      <c r="B335" s="125"/>
      <c r="C335" s="223" t="s">
        <v>1861</v>
      </c>
      <c r="D335" s="224" t="s">
        <v>1862</v>
      </c>
      <c r="E335" s="224" t="s">
        <v>1863</v>
      </c>
      <c r="F335" s="225"/>
      <c r="G335" s="222"/>
      <c r="H335" s="222"/>
      <c r="I335" s="222"/>
      <c r="J335" s="222"/>
      <c r="K335" s="222"/>
      <c r="L335" s="222"/>
      <c r="M335" s="222"/>
      <c r="N335" s="222"/>
      <c r="O335" s="222"/>
      <c r="P335" s="222"/>
      <c r="Q335" s="222"/>
      <c r="R335" s="222"/>
      <c r="S335" s="222"/>
      <c r="T335" s="222"/>
      <c r="U335" s="222"/>
      <c r="V335" s="222"/>
      <c r="W335" s="222"/>
      <c r="X335" s="222"/>
      <c r="Y335" s="222"/>
      <c r="Z335" s="222"/>
    </row>
    <row r="336" ht="12.75" customHeight="1">
      <c r="A336" s="125"/>
      <c r="B336" s="125"/>
      <c r="C336" s="223" t="s">
        <v>1864</v>
      </c>
      <c r="D336" s="224" t="s">
        <v>1865</v>
      </c>
      <c r="E336" s="224" t="s">
        <v>1866</v>
      </c>
      <c r="F336" s="225"/>
      <c r="G336" s="222"/>
      <c r="H336" s="222"/>
      <c r="I336" s="222"/>
      <c r="J336" s="222"/>
      <c r="K336" s="222"/>
      <c r="L336" s="222"/>
      <c r="M336" s="222"/>
      <c r="N336" s="222"/>
      <c r="O336" s="222"/>
      <c r="P336" s="222"/>
      <c r="Q336" s="222"/>
      <c r="R336" s="222"/>
      <c r="S336" s="222"/>
      <c r="T336" s="222"/>
      <c r="U336" s="222"/>
      <c r="V336" s="222"/>
      <c r="W336" s="222"/>
      <c r="X336" s="222"/>
      <c r="Y336" s="222"/>
      <c r="Z336" s="222"/>
    </row>
    <row r="337" ht="12.75" customHeight="1">
      <c r="A337" s="125"/>
      <c r="B337" s="125"/>
      <c r="C337" s="223" t="s">
        <v>1867</v>
      </c>
      <c r="D337" s="224" t="s">
        <v>1868</v>
      </c>
      <c r="E337" s="224" t="s">
        <v>1869</v>
      </c>
      <c r="F337" s="225"/>
      <c r="G337" s="222"/>
      <c r="H337" s="222"/>
      <c r="I337" s="222"/>
      <c r="J337" s="222"/>
      <c r="K337" s="222"/>
      <c r="L337" s="222"/>
      <c r="M337" s="222"/>
      <c r="N337" s="222"/>
      <c r="O337" s="222"/>
      <c r="P337" s="222"/>
      <c r="Q337" s="222"/>
      <c r="R337" s="222"/>
      <c r="S337" s="222"/>
      <c r="T337" s="222"/>
      <c r="U337" s="222"/>
      <c r="V337" s="222"/>
      <c r="W337" s="222"/>
      <c r="X337" s="222"/>
      <c r="Y337" s="222"/>
      <c r="Z337" s="222"/>
    </row>
    <row r="338" ht="12.75" customHeight="1">
      <c r="A338" s="125"/>
      <c r="B338" s="57"/>
      <c r="C338" s="223" t="s">
        <v>1870</v>
      </c>
      <c r="D338" s="224" t="s">
        <v>1871</v>
      </c>
      <c r="E338" s="224" t="s">
        <v>1872</v>
      </c>
      <c r="F338" s="225"/>
      <c r="G338" s="222"/>
      <c r="H338" s="222"/>
      <c r="I338" s="222"/>
      <c r="J338" s="222"/>
      <c r="K338" s="222"/>
      <c r="L338" s="222"/>
      <c r="M338" s="222"/>
      <c r="N338" s="222"/>
      <c r="O338" s="222"/>
      <c r="P338" s="222"/>
      <c r="Q338" s="222"/>
      <c r="R338" s="222"/>
      <c r="S338" s="222"/>
      <c r="T338" s="222"/>
      <c r="U338" s="222"/>
      <c r="V338" s="222"/>
      <c r="W338" s="222"/>
      <c r="X338" s="222"/>
      <c r="Y338" s="222"/>
      <c r="Z338" s="222"/>
    </row>
    <row r="339" ht="12.75" customHeight="1">
      <c r="A339" s="125"/>
      <c r="B339" s="218" t="s">
        <v>1873</v>
      </c>
      <c r="C339" s="219" t="s">
        <v>1874</v>
      </c>
      <c r="D339" s="220" t="s">
        <v>1875</v>
      </c>
      <c r="E339" s="220" t="s">
        <v>1876</v>
      </c>
      <c r="F339" s="221"/>
      <c r="G339" s="222"/>
      <c r="H339" s="222"/>
      <c r="I339" s="222"/>
      <c r="J339" s="222"/>
      <c r="K339" s="222"/>
      <c r="L339" s="222"/>
      <c r="M339" s="222"/>
      <c r="N339" s="222"/>
      <c r="O339" s="222"/>
      <c r="P339" s="222"/>
      <c r="Q339" s="222"/>
      <c r="R339" s="222"/>
      <c r="S339" s="222"/>
      <c r="T339" s="222"/>
      <c r="U339" s="222"/>
      <c r="V339" s="222"/>
      <c r="W339" s="222"/>
      <c r="X339" s="222"/>
      <c r="Y339" s="222"/>
      <c r="Z339" s="222"/>
    </row>
    <row r="340" ht="12.75" customHeight="1">
      <c r="A340" s="125"/>
      <c r="B340" s="125"/>
      <c r="C340" s="223" t="s">
        <v>1877</v>
      </c>
      <c r="D340" s="224" t="s">
        <v>1878</v>
      </c>
      <c r="E340" s="224" t="s">
        <v>1879</v>
      </c>
      <c r="F340" s="225"/>
      <c r="G340" s="222"/>
      <c r="H340" s="222"/>
      <c r="I340" s="222"/>
      <c r="J340" s="222"/>
      <c r="K340" s="222"/>
      <c r="L340" s="222"/>
      <c r="M340" s="222"/>
      <c r="N340" s="222"/>
      <c r="O340" s="222"/>
      <c r="P340" s="222"/>
      <c r="Q340" s="222"/>
      <c r="R340" s="222"/>
      <c r="S340" s="222"/>
      <c r="T340" s="222"/>
      <c r="U340" s="222"/>
      <c r="V340" s="222"/>
      <c r="W340" s="222"/>
      <c r="X340" s="222"/>
      <c r="Y340" s="222"/>
      <c r="Z340" s="222"/>
    </row>
    <row r="341" ht="12.75" customHeight="1">
      <c r="A341" s="125"/>
      <c r="B341" s="125"/>
      <c r="C341" s="223" t="s">
        <v>1880</v>
      </c>
      <c r="D341" s="224" t="s">
        <v>1182</v>
      </c>
      <c r="E341" s="224" t="s">
        <v>1183</v>
      </c>
      <c r="F341" s="225"/>
      <c r="G341" s="222"/>
      <c r="H341" s="222"/>
      <c r="I341" s="222"/>
      <c r="J341" s="222"/>
      <c r="K341" s="222"/>
      <c r="L341" s="222"/>
      <c r="M341" s="222"/>
      <c r="N341" s="222"/>
      <c r="O341" s="222"/>
      <c r="P341" s="222"/>
      <c r="Q341" s="222"/>
      <c r="R341" s="222"/>
      <c r="S341" s="222"/>
      <c r="T341" s="222"/>
      <c r="U341" s="222"/>
      <c r="V341" s="222"/>
      <c r="W341" s="222"/>
      <c r="X341" s="222"/>
      <c r="Y341" s="222"/>
      <c r="Z341" s="222"/>
    </row>
    <row r="342" ht="12.75" customHeight="1">
      <c r="A342" s="125"/>
      <c r="B342" s="125"/>
      <c r="C342" s="223" t="s">
        <v>1881</v>
      </c>
      <c r="D342" s="224" t="s">
        <v>1882</v>
      </c>
      <c r="E342" s="224" t="s">
        <v>1883</v>
      </c>
      <c r="F342" s="225"/>
      <c r="G342" s="222"/>
      <c r="H342" s="222"/>
      <c r="I342" s="222"/>
      <c r="J342" s="222"/>
      <c r="K342" s="222"/>
      <c r="L342" s="222"/>
      <c r="M342" s="222"/>
      <c r="N342" s="222"/>
      <c r="O342" s="222"/>
      <c r="P342" s="222"/>
      <c r="Q342" s="222"/>
      <c r="R342" s="222"/>
      <c r="S342" s="222"/>
      <c r="T342" s="222"/>
      <c r="U342" s="222"/>
      <c r="V342" s="222"/>
      <c r="W342" s="222"/>
      <c r="X342" s="222"/>
      <c r="Y342" s="222"/>
      <c r="Z342" s="222"/>
    </row>
    <row r="343" ht="12.75" customHeight="1">
      <c r="A343" s="125"/>
      <c r="B343" s="125"/>
      <c r="C343" s="223" t="s">
        <v>1884</v>
      </c>
      <c r="D343" s="224" t="s">
        <v>1885</v>
      </c>
      <c r="E343" s="224" t="s">
        <v>1886</v>
      </c>
      <c r="F343" s="225"/>
      <c r="G343" s="222"/>
      <c r="H343" s="222"/>
      <c r="I343" s="222"/>
      <c r="J343" s="222"/>
      <c r="K343" s="222"/>
      <c r="L343" s="222"/>
      <c r="M343" s="222"/>
      <c r="N343" s="222"/>
      <c r="O343" s="222"/>
      <c r="P343" s="222"/>
      <c r="Q343" s="222"/>
      <c r="R343" s="222"/>
      <c r="S343" s="222"/>
      <c r="T343" s="222"/>
      <c r="U343" s="222"/>
      <c r="V343" s="222"/>
      <c r="W343" s="222"/>
      <c r="X343" s="222"/>
      <c r="Y343" s="222"/>
      <c r="Z343" s="222"/>
    </row>
    <row r="344" ht="12.75" customHeight="1">
      <c r="A344" s="125"/>
      <c r="B344" s="125"/>
      <c r="C344" s="223" t="s">
        <v>1887</v>
      </c>
      <c r="D344" s="224" t="s">
        <v>1888</v>
      </c>
      <c r="E344" s="224" t="s">
        <v>1889</v>
      </c>
      <c r="F344" s="225"/>
      <c r="G344" s="222"/>
      <c r="H344" s="222"/>
      <c r="I344" s="222"/>
      <c r="J344" s="222"/>
      <c r="K344" s="222"/>
      <c r="L344" s="222"/>
      <c r="M344" s="222"/>
      <c r="N344" s="222"/>
      <c r="O344" s="222"/>
      <c r="P344" s="222"/>
      <c r="Q344" s="222"/>
      <c r="R344" s="222"/>
      <c r="S344" s="222"/>
      <c r="T344" s="222"/>
      <c r="U344" s="222"/>
      <c r="V344" s="222"/>
      <c r="W344" s="222"/>
      <c r="X344" s="222"/>
      <c r="Y344" s="222"/>
      <c r="Z344" s="222"/>
    </row>
    <row r="345" ht="12.75" customHeight="1">
      <c r="A345" s="57"/>
      <c r="B345" s="57"/>
      <c r="C345" s="223" t="s">
        <v>1890</v>
      </c>
      <c r="D345" s="224" t="s">
        <v>1891</v>
      </c>
      <c r="E345" s="224" t="s">
        <v>1892</v>
      </c>
      <c r="F345" s="225"/>
      <c r="G345" s="222"/>
      <c r="H345" s="222"/>
      <c r="I345" s="222"/>
      <c r="J345" s="222"/>
      <c r="K345" s="222"/>
      <c r="L345" s="222"/>
      <c r="M345" s="222"/>
      <c r="N345" s="222"/>
      <c r="O345" s="222"/>
      <c r="P345" s="222"/>
      <c r="Q345" s="222"/>
      <c r="R345" s="222"/>
      <c r="S345" s="222"/>
      <c r="T345" s="222"/>
      <c r="U345" s="222"/>
      <c r="V345" s="222"/>
      <c r="W345" s="222"/>
      <c r="X345" s="222"/>
      <c r="Y345" s="222"/>
      <c r="Z345" s="222"/>
    </row>
    <row r="346" ht="12.75" customHeight="1">
      <c r="A346" s="227" t="s">
        <v>1893</v>
      </c>
      <c r="B346" s="228"/>
      <c r="C346" s="229"/>
      <c r="D346" s="230"/>
      <c r="E346" s="230" t="s">
        <v>879</v>
      </c>
      <c r="F346" s="231">
        <v>123.0</v>
      </c>
      <c r="G346" s="232"/>
      <c r="H346" s="232"/>
      <c r="I346" s="232"/>
      <c r="J346" s="232"/>
      <c r="K346" s="232"/>
      <c r="L346" s="232"/>
      <c r="M346" s="232"/>
      <c r="N346" s="232"/>
      <c r="O346" s="232"/>
      <c r="P346" s="232"/>
      <c r="Q346" s="232"/>
      <c r="R346" s="232"/>
      <c r="S346" s="232"/>
      <c r="T346" s="232"/>
      <c r="U346" s="232"/>
      <c r="V346" s="232"/>
      <c r="W346" s="232"/>
      <c r="X346" s="232"/>
      <c r="Y346" s="232"/>
      <c r="Z346" s="232"/>
    </row>
    <row r="347" ht="12.75" customHeight="1">
      <c r="A347" s="226" t="s">
        <v>42</v>
      </c>
      <c r="B347" s="218" t="s">
        <v>1894</v>
      </c>
      <c r="C347" s="219" t="s">
        <v>1895</v>
      </c>
      <c r="D347" s="220" t="s">
        <v>1896</v>
      </c>
      <c r="E347" s="220" t="s">
        <v>1897</v>
      </c>
      <c r="F347" s="221"/>
      <c r="G347" s="222"/>
      <c r="H347" s="222"/>
      <c r="I347" s="222"/>
      <c r="J347" s="222"/>
      <c r="K347" s="222"/>
      <c r="L347" s="222"/>
      <c r="M347" s="222"/>
      <c r="N347" s="222"/>
      <c r="O347" s="222"/>
      <c r="P347" s="222"/>
      <c r="Q347" s="222"/>
      <c r="R347" s="222"/>
      <c r="S347" s="222"/>
      <c r="T347" s="222"/>
      <c r="U347" s="222"/>
      <c r="V347" s="222"/>
      <c r="W347" s="222"/>
      <c r="X347" s="222"/>
      <c r="Y347" s="222"/>
      <c r="Z347" s="222"/>
    </row>
    <row r="348" ht="12.75" customHeight="1">
      <c r="A348" s="125"/>
      <c r="B348" s="125"/>
      <c r="C348" s="223" t="s">
        <v>1898</v>
      </c>
      <c r="D348" s="224" t="s">
        <v>1899</v>
      </c>
      <c r="E348" s="224" t="s">
        <v>1900</v>
      </c>
      <c r="F348" s="225"/>
      <c r="G348" s="222"/>
      <c r="H348" s="222"/>
      <c r="I348" s="222"/>
      <c r="J348" s="222"/>
      <c r="K348" s="222"/>
      <c r="L348" s="222"/>
      <c r="M348" s="222"/>
      <c r="N348" s="222"/>
      <c r="O348" s="222"/>
      <c r="P348" s="222"/>
      <c r="Q348" s="222"/>
      <c r="R348" s="222"/>
      <c r="S348" s="222"/>
      <c r="T348" s="222"/>
      <c r="U348" s="222"/>
      <c r="V348" s="222"/>
      <c r="W348" s="222"/>
      <c r="X348" s="222"/>
      <c r="Y348" s="222"/>
      <c r="Z348" s="222"/>
    </row>
    <row r="349" ht="12.75" customHeight="1">
      <c r="A349" s="125"/>
      <c r="B349" s="125"/>
      <c r="C349" s="223" t="s">
        <v>1901</v>
      </c>
      <c r="D349" s="224" t="s">
        <v>1902</v>
      </c>
      <c r="E349" s="224" t="s">
        <v>1903</v>
      </c>
      <c r="F349" s="225"/>
      <c r="G349" s="222"/>
      <c r="H349" s="222"/>
      <c r="I349" s="222"/>
      <c r="J349" s="222"/>
      <c r="K349" s="222"/>
      <c r="L349" s="222"/>
      <c r="M349" s="222"/>
      <c r="N349" s="222"/>
      <c r="O349" s="222"/>
      <c r="P349" s="222"/>
      <c r="Q349" s="222"/>
      <c r="R349" s="222"/>
      <c r="S349" s="222"/>
      <c r="T349" s="222"/>
      <c r="U349" s="222"/>
      <c r="V349" s="222"/>
      <c r="W349" s="222"/>
      <c r="X349" s="222"/>
      <c r="Y349" s="222"/>
      <c r="Z349" s="222"/>
    </row>
    <row r="350" ht="12.75" customHeight="1">
      <c r="A350" s="125"/>
      <c r="B350" s="125"/>
      <c r="C350" s="223" t="s">
        <v>1904</v>
      </c>
      <c r="D350" s="224" t="s">
        <v>1905</v>
      </c>
      <c r="E350" s="224" t="s">
        <v>1906</v>
      </c>
      <c r="F350" s="225"/>
      <c r="G350" s="222"/>
      <c r="H350" s="222"/>
      <c r="I350" s="222"/>
      <c r="J350" s="222"/>
      <c r="K350" s="222"/>
      <c r="L350" s="222"/>
      <c r="M350" s="222"/>
      <c r="N350" s="222"/>
      <c r="O350" s="222"/>
      <c r="P350" s="222"/>
      <c r="Q350" s="222"/>
      <c r="R350" s="222"/>
      <c r="S350" s="222"/>
      <c r="T350" s="222"/>
      <c r="U350" s="222"/>
      <c r="V350" s="222"/>
      <c r="W350" s="222"/>
      <c r="X350" s="222"/>
      <c r="Y350" s="222"/>
      <c r="Z350" s="222"/>
    </row>
    <row r="351" ht="12.75" customHeight="1">
      <c r="A351" s="125"/>
      <c r="B351" s="57"/>
      <c r="C351" s="223" t="s">
        <v>1907</v>
      </c>
      <c r="D351" s="224" t="s">
        <v>1908</v>
      </c>
      <c r="E351" s="224" t="s">
        <v>1909</v>
      </c>
      <c r="F351" s="225"/>
      <c r="G351" s="222"/>
      <c r="H351" s="222"/>
      <c r="I351" s="222"/>
      <c r="J351" s="222"/>
      <c r="K351" s="222"/>
      <c r="L351" s="222"/>
      <c r="M351" s="222"/>
      <c r="N351" s="222"/>
      <c r="O351" s="222"/>
      <c r="P351" s="222"/>
      <c r="Q351" s="222"/>
      <c r="R351" s="222"/>
      <c r="S351" s="222"/>
      <c r="T351" s="222"/>
      <c r="U351" s="222"/>
      <c r="V351" s="222"/>
      <c r="W351" s="222"/>
      <c r="X351" s="222"/>
      <c r="Y351" s="222"/>
      <c r="Z351" s="222"/>
    </row>
    <row r="352" ht="12.75" customHeight="1">
      <c r="A352" s="125"/>
      <c r="B352" s="218" t="s">
        <v>1910</v>
      </c>
      <c r="C352" s="219" t="s">
        <v>1911</v>
      </c>
      <c r="D352" s="220" t="s">
        <v>1912</v>
      </c>
      <c r="E352" s="220" t="s">
        <v>1913</v>
      </c>
      <c r="F352" s="221"/>
      <c r="G352" s="222"/>
      <c r="H352" s="222"/>
      <c r="I352" s="222"/>
      <c r="J352" s="222"/>
      <c r="K352" s="222"/>
      <c r="L352" s="222"/>
      <c r="M352" s="222"/>
      <c r="N352" s="222"/>
      <c r="O352" s="222"/>
      <c r="P352" s="222"/>
      <c r="Q352" s="222"/>
      <c r="R352" s="222"/>
      <c r="S352" s="222"/>
      <c r="T352" s="222"/>
      <c r="U352" s="222"/>
      <c r="V352" s="222"/>
      <c r="W352" s="222"/>
      <c r="X352" s="222"/>
      <c r="Y352" s="222"/>
      <c r="Z352" s="222"/>
    </row>
    <row r="353" ht="12.75" customHeight="1">
      <c r="A353" s="125"/>
      <c r="B353" s="125"/>
      <c r="C353" s="223" t="s">
        <v>1914</v>
      </c>
      <c r="D353" s="224" t="s">
        <v>1915</v>
      </c>
      <c r="E353" s="224" t="s">
        <v>1916</v>
      </c>
      <c r="F353" s="225"/>
      <c r="G353" s="222"/>
      <c r="H353" s="222"/>
      <c r="I353" s="222"/>
      <c r="J353" s="222"/>
      <c r="K353" s="222"/>
      <c r="L353" s="222"/>
      <c r="M353" s="222"/>
      <c r="N353" s="222"/>
      <c r="O353" s="222"/>
      <c r="P353" s="222"/>
      <c r="Q353" s="222"/>
      <c r="R353" s="222"/>
      <c r="S353" s="222"/>
      <c r="T353" s="222"/>
      <c r="U353" s="222"/>
      <c r="V353" s="222"/>
      <c r="W353" s="222"/>
      <c r="X353" s="222"/>
      <c r="Y353" s="222"/>
      <c r="Z353" s="222"/>
    </row>
    <row r="354" ht="12.75" customHeight="1">
      <c r="A354" s="125"/>
      <c r="B354" s="125"/>
      <c r="C354" s="223" t="s">
        <v>1917</v>
      </c>
      <c r="D354" s="224" t="s">
        <v>1918</v>
      </c>
      <c r="E354" s="224" t="s">
        <v>1919</v>
      </c>
      <c r="F354" s="225"/>
      <c r="G354" s="222"/>
      <c r="H354" s="222"/>
      <c r="I354" s="222"/>
      <c r="J354" s="222"/>
      <c r="K354" s="222"/>
      <c r="L354" s="222"/>
      <c r="M354" s="222"/>
      <c r="N354" s="222"/>
      <c r="O354" s="222"/>
      <c r="P354" s="222"/>
      <c r="Q354" s="222"/>
      <c r="R354" s="222"/>
      <c r="S354" s="222"/>
      <c r="T354" s="222"/>
      <c r="U354" s="222"/>
      <c r="V354" s="222"/>
      <c r="W354" s="222"/>
      <c r="X354" s="222"/>
      <c r="Y354" s="222"/>
      <c r="Z354" s="222"/>
    </row>
    <row r="355" ht="12.75" customHeight="1">
      <c r="A355" s="125"/>
      <c r="B355" s="57"/>
      <c r="C355" s="223" t="s">
        <v>1920</v>
      </c>
      <c r="D355" s="224" t="s">
        <v>1921</v>
      </c>
      <c r="E355" s="224" t="s">
        <v>1922</v>
      </c>
      <c r="F355" s="225"/>
      <c r="G355" s="222"/>
      <c r="H355" s="222"/>
      <c r="I355" s="222"/>
      <c r="J355" s="222"/>
      <c r="K355" s="222"/>
      <c r="L355" s="222"/>
      <c r="M355" s="222"/>
      <c r="N355" s="222"/>
      <c r="O355" s="222"/>
      <c r="P355" s="222"/>
      <c r="Q355" s="222"/>
      <c r="R355" s="222"/>
      <c r="S355" s="222"/>
      <c r="T355" s="222"/>
      <c r="U355" s="222"/>
      <c r="V355" s="222"/>
      <c r="W355" s="222"/>
      <c r="X355" s="222"/>
      <c r="Y355" s="222"/>
      <c r="Z355" s="222"/>
    </row>
    <row r="356" ht="12.75" customHeight="1">
      <c r="A356" s="125"/>
      <c r="B356" s="218" t="s">
        <v>1923</v>
      </c>
      <c r="C356" s="219" t="s">
        <v>1924</v>
      </c>
      <c r="D356" s="220" t="s">
        <v>1925</v>
      </c>
      <c r="E356" s="220" t="s">
        <v>1926</v>
      </c>
      <c r="F356" s="221"/>
      <c r="G356" s="222"/>
      <c r="H356" s="222"/>
      <c r="I356" s="222"/>
      <c r="J356" s="222"/>
      <c r="K356" s="222"/>
      <c r="L356" s="222"/>
      <c r="M356" s="222"/>
      <c r="N356" s="222"/>
      <c r="O356" s="222"/>
      <c r="P356" s="222"/>
      <c r="Q356" s="222"/>
      <c r="R356" s="222"/>
      <c r="S356" s="222"/>
      <c r="T356" s="222"/>
      <c r="U356" s="222"/>
      <c r="V356" s="222"/>
      <c r="W356" s="222"/>
      <c r="X356" s="222"/>
      <c r="Y356" s="222"/>
      <c r="Z356" s="222"/>
    </row>
    <row r="357" ht="12.75" customHeight="1">
      <c r="A357" s="125"/>
      <c r="B357" s="125"/>
      <c r="C357" s="223" t="s">
        <v>1927</v>
      </c>
      <c r="D357" s="224" t="s">
        <v>1928</v>
      </c>
      <c r="E357" s="224" t="s">
        <v>1929</v>
      </c>
      <c r="F357" s="225"/>
      <c r="G357" s="222"/>
      <c r="H357" s="222"/>
      <c r="I357" s="222"/>
      <c r="J357" s="222"/>
      <c r="K357" s="222"/>
      <c r="L357" s="222"/>
      <c r="M357" s="222"/>
      <c r="N357" s="222"/>
      <c r="O357" s="222"/>
      <c r="P357" s="222"/>
      <c r="Q357" s="222"/>
      <c r="R357" s="222"/>
      <c r="S357" s="222"/>
      <c r="T357" s="222"/>
      <c r="U357" s="222"/>
      <c r="V357" s="222"/>
      <c r="W357" s="222"/>
      <c r="X357" s="222"/>
      <c r="Y357" s="222"/>
      <c r="Z357" s="222"/>
    </row>
    <row r="358" ht="12.75" customHeight="1">
      <c r="A358" s="125"/>
      <c r="B358" s="125"/>
      <c r="C358" s="223" t="s">
        <v>1930</v>
      </c>
      <c r="D358" s="224" t="s">
        <v>935</v>
      </c>
      <c r="E358" s="224" t="s">
        <v>1931</v>
      </c>
      <c r="F358" s="225"/>
      <c r="G358" s="222"/>
      <c r="H358" s="222"/>
      <c r="I358" s="222"/>
      <c r="J358" s="222"/>
      <c r="K358" s="222"/>
      <c r="L358" s="222"/>
      <c r="M358" s="222"/>
      <c r="N358" s="222"/>
      <c r="O358" s="222"/>
      <c r="P358" s="222"/>
      <c r="Q358" s="222"/>
      <c r="R358" s="222"/>
      <c r="S358" s="222"/>
      <c r="T358" s="222"/>
      <c r="U358" s="222"/>
      <c r="V358" s="222"/>
      <c r="W358" s="222"/>
      <c r="X358" s="222"/>
      <c r="Y358" s="222"/>
      <c r="Z358" s="222"/>
    </row>
    <row r="359" ht="12.75" customHeight="1">
      <c r="A359" s="125"/>
      <c r="B359" s="125"/>
      <c r="C359" s="223" t="s">
        <v>1932</v>
      </c>
      <c r="D359" s="224" t="s">
        <v>1933</v>
      </c>
      <c r="E359" s="224" t="s">
        <v>1934</v>
      </c>
      <c r="F359" s="225"/>
      <c r="G359" s="222"/>
      <c r="H359" s="222"/>
      <c r="I359" s="222"/>
      <c r="J359" s="222"/>
      <c r="K359" s="222"/>
      <c r="L359" s="222"/>
      <c r="M359" s="222"/>
      <c r="N359" s="222"/>
      <c r="O359" s="222"/>
      <c r="P359" s="222"/>
      <c r="Q359" s="222"/>
      <c r="R359" s="222"/>
      <c r="S359" s="222"/>
      <c r="T359" s="222"/>
      <c r="U359" s="222"/>
      <c r="V359" s="222"/>
      <c r="W359" s="222"/>
      <c r="X359" s="222"/>
      <c r="Y359" s="222"/>
      <c r="Z359" s="222"/>
    </row>
    <row r="360" ht="12.75" customHeight="1">
      <c r="A360" s="125"/>
      <c r="B360" s="57"/>
      <c r="C360" s="223" t="s">
        <v>1935</v>
      </c>
      <c r="D360" s="224" t="s">
        <v>1936</v>
      </c>
      <c r="E360" s="224" t="s">
        <v>1937</v>
      </c>
      <c r="F360" s="225"/>
      <c r="G360" s="222"/>
      <c r="H360" s="222"/>
      <c r="I360" s="222"/>
      <c r="J360" s="222"/>
      <c r="K360" s="222"/>
      <c r="L360" s="222"/>
      <c r="M360" s="222"/>
      <c r="N360" s="222"/>
      <c r="O360" s="222"/>
      <c r="P360" s="222"/>
      <c r="Q360" s="222"/>
      <c r="R360" s="222"/>
      <c r="S360" s="222"/>
      <c r="T360" s="222"/>
      <c r="U360" s="222"/>
      <c r="V360" s="222"/>
      <c r="W360" s="222"/>
      <c r="X360" s="222"/>
      <c r="Y360" s="222"/>
      <c r="Z360" s="222"/>
    </row>
    <row r="361" ht="12.75" customHeight="1">
      <c r="A361" s="125"/>
      <c r="B361" s="218" t="s">
        <v>1523</v>
      </c>
      <c r="C361" s="219" t="s">
        <v>1938</v>
      </c>
      <c r="D361" s="220" t="s">
        <v>1939</v>
      </c>
      <c r="E361" s="220" t="s">
        <v>1940</v>
      </c>
      <c r="F361" s="221"/>
      <c r="G361" s="222"/>
      <c r="H361" s="222"/>
      <c r="I361" s="222"/>
      <c r="J361" s="222"/>
      <c r="K361" s="222"/>
      <c r="L361" s="222"/>
      <c r="M361" s="222"/>
      <c r="N361" s="222"/>
      <c r="O361" s="222"/>
      <c r="P361" s="222"/>
      <c r="Q361" s="222"/>
      <c r="R361" s="222"/>
      <c r="S361" s="222"/>
      <c r="T361" s="222"/>
      <c r="U361" s="222"/>
      <c r="V361" s="222"/>
      <c r="W361" s="222"/>
      <c r="X361" s="222"/>
      <c r="Y361" s="222"/>
      <c r="Z361" s="222"/>
    </row>
    <row r="362" ht="12.75" customHeight="1">
      <c r="A362" s="125"/>
      <c r="B362" s="125"/>
      <c r="C362" s="223" t="s">
        <v>1941</v>
      </c>
      <c r="D362" s="224" t="s">
        <v>44</v>
      </c>
      <c r="E362" s="224" t="s">
        <v>72</v>
      </c>
      <c r="F362" s="225"/>
      <c r="G362" s="222"/>
      <c r="H362" s="222"/>
      <c r="I362" s="222"/>
      <c r="J362" s="222"/>
      <c r="K362" s="222"/>
      <c r="L362" s="222"/>
      <c r="M362" s="222"/>
      <c r="N362" s="222"/>
      <c r="O362" s="222"/>
      <c r="P362" s="222"/>
      <c r="Q362" s="222"/>
      <c r="R362" s="222"/>
      <c r="S362" s="222"/>
      <c r="T362" s="222"/>
      <c r="U362" s="222"/>
      <c r="V362" s="222"/>
      <c r="W362" s="222"/>
      <c r="X362" s="222"/>
      <c r="Y362" s="222"/>
      <c r="Z362" s="222"/>
    </row>
    <row r="363" ht="12.75" customHeight="1">
      <c r="A363" s="125"/>
      <c r="B363" s="125"/>
      <c r="C363" s="223" t="s">
        <v>1942</v>
      </c>
      <c r="D363" s="224" t="s">
        <v>1653</v>
      </c>
      <c r="E363" s="224" t="s">
        <v>1943</v>
      </c>
      <c r="F363" s="225"/>
      <c r="G363" s="222"/>
      <c r="H363" s="222"/>
      <c r="I363" s="222"/>
      <c r="J363" s="222"/>
      <c r="K363" s="222"/>
      <c r="L363" s="222"/>
      <c r="M363" s="222"/>
      <c r="N363" s="222"/>
      <c r="O363" s="222"/>
      <c r="P363" s="222"/>
      <c r="Q363" s="222"/>
      <c r="R363" s="222"/>
      <c r="S363" s="222"/>
      <c r="T363" s="222"/>
      <c r="U363" s="222"/>
      <c r="V363" s="222"/>
      <c r="W363" s="222"/>
      <c r="X363" s="222"/>
      <c r="Y363" s="222"/>
      <c r="Z363" s="222"/>
    </row>
    <row r="364" ht="12.75" customHeight="1">
      <c r="A364" s="125"/>
      <c r="B364" s="125"/>
      <c r="C364" s="223" t="s">
        <v>1944</v>
      </c>
      <c r="D364" s="224" t="s">
        <v>1945</v>
      </c>
      <c r="E364" s="224" t="s">
        <v>1946</v>
      </c>
      <c r="F364" s="225"/>
      <c r="G364" s="222"/>
      <c r="H364" s="222"/>
      <c r="I364" s="222"/>
      <c r="J364" s="222"/>
      <c r="K364" s="222"/>
      <c r="L364" s="222"/>
      <c r="M364" s="222"/>
      <c r="N364" s="222"/>
      <c r="O364" s="222"/>
      <c r="P364" s="222"/>
      <c r="Q364" s="222"/>
      <c r="R364" s="222"/>
      <c r="S364" s="222"/>
      <c r="T364" s="222"/>
      <c r="U364" s="222"/>
      <c r="V364" s="222"/>
      <c r="W364" s="222"/>
      <c r="X364" s="222"/>
      <c r="Y364" s="222"/>
      <c r="Z364" s="222"/>
    </row>
    <row r="365" ht="12.75" customHeight="1">
      <c r="A365" s="125"/>
      <c r="B365" s="57"/>
      <c r="C365" s="223" t="s">
        <v>1947</v>
      </c>
      <c r="D365" s="224" t="s">
        <v>1948</v>
      </c>
      <c r="E365" s="224" t="s">
        <v>1949</v>
      </c>
      <c r="F365" s="225"/>
      <c r="G365" s="222"/>
      <c r="H365" s="222"/>
      <c r="I365" s="222"/>
      <c r="J365" s="222"/>
      <c r="K365" s="222"/>
      <c r="L365" s="222"/>
      <c r="M365" s="222"/>
      <c r="N365" s="222"/>
      <c r="O365" s="222"/>
      <c r="P365" s="222"/>
      <c r="Q365" s="222"/>
      <c r="R365" s="222"/>
      <c r="S365" s="222"/>
      <c r="T365" s="222"/>
      <c r="U365" s="222"/>
      <c r="V365" s="222"/>
      <c r="W365" s="222"/>
      <c r="X365" s="222"/>
      <c r="Y365" s="222"/>
      <c r="Z365" s="222"/>
    </row>
    <row r="366" ht="12.75" customHeight="1">
      <c r="A366" s="125"/>
      <c r="B366" s="218" t="s">
        <v>969</v>
      </c>
      <c r="C366" s="219" t="s">
        <v>1950</v>
      </c>
      <c r="D366" s="220" t="s">
        <v>1951</v>
      </c>
      <c r="E366" s="220" t="s">
        <v>1952</v>
      </c>
      <c r="F366" s="221"/>
      <c r="G366" s="222"/>
      <c r="H366" s="222"/>
      <c r="I366" s="222"/>
      <c r="J366" s="222"/>
      <c r="K366" s="222"/>
      <c r="L366" s="222"/>
      <c r="M366" s="222"/>
      <c r="N366" s="222"/>
      <c r="O366" s="222"/>
      <c r="P366" s="222"/>
      <c r="Q366" s="222"/>
      <c r="R366" s="222"/>
      <c r="S366" s="222"/>
      <c r="T366" s="222"/>
      <c r="U366" s="222"/>
      <c r="V366" s="222"/>
      <c r="W366" s="222"/>
      <c r="X366" s="222"/>
      <c r="Y366" s="222"/>
      <c r="Z366" s="222"/>
    </row>
    <row r="367" ht="12.75" customHeight="1">
      <c r="A367" s="125"/>
      <c r="B367" s="125"/>
      <c r="C367" s="223" t="s">
        <v>1953</v>
      </c>
      <c r="D367" s="224" t="s">
        <v>1954</v>
      </c>
      <c r="E367" s="224" t="s">
        <v>1955</v>
      </c>
      <c r="F367" s="225"/>
      <c r="G367" s="222"/>
      <c r="H367" s="222"/>
      <c r="I367" s="222"/>
      <c r="J367" s="222"/>
      <c r="K367" s="222"/>
      <c r="L367" s="222"/>
      <c r="M367" s="222"/>
      <c r="N367" s="222"/>
      <c r="O367" s="222"/>
      <c r="P367" s="222"/>
      <c r="Q367" s="222"/>
      <c r="R367" s="222"/>
      <c r="S367" s="222"/>
      <c r="T367" s="222"/>
      <c r="U367" s="222"/>
      <c r="V367" s="222"/>
      <c r="W367" s="222"/>
      <c r="X367" s="222"/>
      <c r="Y367" s="222"/>
      <c r="Z367" s="222"/>
    </row>
    <row r="368" ht="12.75" customHeight="1">
      <c r="A368" s="125"/>
      <c r="B368" s="125"/>
      <c r="C368" s="223" t="s">
        <v>1956</v>
      </c>
      <c r="D368" s="224" t="s">
        <v>1957</v>
      </c>
      <c r="E368" s="224" t="s">
        <v>1958</v>
      </c>
      <c r="F368" s="225"/>
      <c r="G368" s="222"/>
      <c r="H368" s="222"/>
      <c r="I368" s="222"/>
      <c r="J368" s="222"/>
      <c r="K368" s="222"/>
      <c r="L368" s="222"/>
      <c r="M368" s="222"/>
      <c r="N368" s="222"/>
      <c r="O368" s="222"/>
      <c r="P368" s="222"/>
      <c r="Q368" s="222"/>
      <c r="R368" s="222"/>
      <c r="S368" s="222"/>
      <c r="T368" s="222"/>
      <c r="U368" s="222"/>
      <c r="V368" s="222"/>
      <c r="W368" s="222"/>
      <c r="X368" s="222"/>
      <c r="Y368" s="222"/>
      <c r="Z368" s="222"/>
    </row>
    <row r="369" ht="12.75" customHeight="1">
      <c r="A369" s="125"/>
      <c r="B369" s="57"/>
      <c r="C369" s="223" t="s">
        <v>1959</v>
      </c>
      <c r="D369" s="224" t="s">
        <v>1960</v>
      </c>
      <c r="E369" s="224" t="s">
        <v>1961</v>
      </c>
      <c r="F369" s="225"/>
      <c r="G369" s="222"/>
      <c r="H369" s="222"/>
      <c r="I369" s="222"/>
      <c r="J369" s="222"/>
      <c r="K369" s="222"/>
      <c r="L369" s="222"/>
      <c r="M369" s="222"/>
      <c r="N369" s="222"/>
      <c r="O369" s="222"/>
      <c r="P369" s="222"/>
      <c r="Q369" s="222"/>
      <c r="R369" s="222"/>
      <c r="S369" s="222"/>
      <c r="T369" s="222"/>
      <c r="U369" s="222"/>
      <c r="V369" s="222"/>
      <c r="W369" s="222"/>
      <c r="X369" s="222"/>
      <c r="Y369" s="222"/>
      <c r="Z369" s="222"/>
    </row>
    <row r="370" ht="12.75" customHeight="1">
      <c r="A370" s="125"/>
      <c r="B370" s="218" t="s">
        <v>1075</v>
      </c>
      <c r="C370" s="219" t="s">
        <v>1962</v>
      </c>
      <c r="D370" s="220" t="s">
        <v>1963</v>
      </c>
      <c r="E370" s="220" t="s">
        <v>1964</v>
      </c>
      <c r="F370" s="221"/>
      <c r="G370" s="222"/>
      <c r="H370" s="222"/>
      <c r="I370" s="222"/>
      <c r="J370" s="222"/>
      <c r="K370" s="222"/>
      <c r="L370" s="222"/>
      <c r="M370" s="222"/>
      <c r="N370" s="222"/>
      <c r="O370" s="222"/>
      <c r="P370" s="222"/>
      <c r="Q370" s="222"/>
      <c r="R370" s="222"/>
      <c r="S370" s="222"/>
      <c r="T370" s="222"/>
      <c r="U370" s="222"/>
      <c r="V370" s="222"/>
      <c r="W370" s="222"/>
      <c r="X370" s="222"/>
      <c r="Y370" s="222"/>
      <c r="Z370" s="222"/>
    </row>
    <row r="371" ht="12.75" customHeight="1">
      <c r="A371" s="125"/>
      <c r="B371" s="125"/>
      <c r="C371" s="223" t="s">
        <v>1965</v>
      </c>
      <c r="D371" s="224" t="s">
        <v>1966</v>
      </c>
      <c r="E371" s="224" t="s">
        <v>1967</v>
      </c>
      <c r="F371" s="225"/>
      <c r="G371" s="222"/>
      <c r="H371" s="222"/>
      <c r="I371" s="222"/>
      <c r="J371" s="222"/>
      <c r="K371" s="222"/>
      <c r="L371" s="222"/>
      <c r="M371" s="222"/>
      <c r="N371" s="222"/>
      <c r="O371" s="222"/>
      <c r="P371" s="222"/>
      <c r="Q371" s="222"/>
      <c r="R371" s="222"/>
      <c r="S371" s="222"/>
      <c r="T371" s="222"/>
      <c r="U371" s="222"/>
      <c r="V371" s="222"/>
      <c r="W371" s="222"/>
      <c r="X371" s="222"/>
      <c r="Y371" s="222"/>
      <c r="Z371" s="222"/>
    </row>
    <row r="372" ht="12.75" customHeight="1">
      <c r="A372" s="125"/>
      <c r="B372" s="125"/>
      <c r="C372" s="223" t="s">
        <v>1968</v>
      </c>
      <c r="D372" s="224" t="s">
        <v>1969</v>
      </c>
      <c r="E372" s="224" t="s">
        <v>1970</v>
      </c>
      <c r="F372" s="225"/>
      <c r="G372" s="222"/>
      <c r="H372" s="222"/>
      <c r="I372" s="222"/>
      <c r="J372" s="222"/>
      <c r="K372" s="222"/>
      <c r="L372" s="222"/>
      <c r="M372" s="222"/>
      <c r="N372" s="222"/>
      <c r="O372" s="222"/>
      <c r="P372" s="222"/>
      <c r="Q372" s="222"/>
      <c r="R372" s="222"/>
      <c r="S372" s="222"/>
      <c r="T372" s="222"/>
      <c r="U372" s="222"/>
      <c r="V372" s="222"/>
      <c r="W372" s="222"/>
      <c r="X372" s="222"/>
      <c r="Y372" s="222"/>
      <c r="Z372" s="222"/>
    </row>
    <row r="373" ht="12.75" customHeight="1">
      <c r="A373" s="57"/>
      <c r="B373" s="57"/>
      <c r="C373" s="223" t="s">
        <v>1971</v>
      </c>
      <c r="D373" s="224" t="s">
        <v>1972</v>
      </c>
      <c r="E373" s="224" t="s">
        <v>1973</v>
      </c>
      <c r="F373" s="225"/>
      <c r="G373" s="222"/>
      <c r="H373" s="222"/>
      <c r="I373" s="222"/>
      <c r="J373" s="222"/>
      <c r="K373" s="222"/>
      <c r="L373" s="222"/>
      <c r="M373" s="222"/>
      <c r="N373" s="222"/>
      <c r="O373" s="222"/>
      <c r="P373" s="222"/>
      <c r="Q373" s="222"/>
      <c r="R373" s="222"/>
      <c r="S373" s="222"/>
      <c r="T373" s="222"/>
      <c r="U373" s="222"/>
      <c r="V373" s="222"/>
      <c r="W373" s="222"/>
      <c r="X373" s="222"/>
      <c r="Y373" s="222"/>
      <c r="Z373" s="222"/>
    </row>
    <row r="374" ht="12.75" customHeight="1">
      <c r="A374" s="227" t="s">
        <v>1974</v>
      </c>
      <c r="B374" s="228"/>
      <c r="C374" s="229"/>
      <c r="D374" s="230"/>
      <c r="E374" s="230" t="s">
        <v>879</v>
      </c>
      <c r="F374" s="231">
        <v>27.0</v>
      </c>
      <c r="G374" s="232"/>
      <c r="H374" s="232"/>
      <c r="I374" s="232"/>
      <c r="J374" s="232"/>
      <c r="K374" s="232"/>
      <c r="L374" s="232"/>
      <c r="M374" s="232"/>
      <c r="N374" s="232"/>
      <c r="O374" s="232"/>
      <c r="P374" s="232"/>
      <c r="Q374" s="232"/>
      <c r="R374" s="232"/>
      <c r="S374" s="232"/>
      <c r="T374" s="232"/>
      <c r="U374" s="232"/>
      <c r="V374" s="232"/>
      <c r="W374" s="232"/>
      <c r="X374" s="232"/>
      <c r="Y374" s="232"/>
      <c r="Z374" s="232"/>
    </row>
    <row r="375" ht="12.75" customHeight="1">
      <c r="A375" s="218" t="s">
        <v>869</v>
      </c>
      <c r="B375" s="218" t="s">
        <v>869</v>
      </c>
      <c r="C375" s="219" t="s">
        <v>1975</v>
      </c>
      <c r="D375" s="220" t="s">
        <v>1976</v>
      </c>
      <c r="E375" s="220" t="s">
        <v>1977</v>
      </c>
      <c r="F375" s="221"/>
      <c r="G375" s="222"/>
      <c r="H375" s="222"/>
      <c r="I375" s="222"/>
      <c r="J375" s="222"/>
      <c r="K375" s="222"/>
      <c r="L375" s="222"/>
      <c r="M375" s="222"/>
      <c r="N375" s="222"/>
      <c r="O375" s="222"/>
      <c r="P375" s="222"/>
      <c r="Q375" s="222"/>
      <c r="R375" s="222"/>
      <c r="S375" s="222"/>
      <c r="T375" s="222"/>
      <c r="U375" s="222"/>
      <c r="V375" s="222"/>
      <c r="W375" s="222"/>
      <c r="X375" s="222"/>
      <c r="Y375" s="222"/>
      <c r="Z375" s="222"/>
    </row>
    <row r="376" ht="12.75" customHeight="1">
      <c r="A376" s="125"/>
      <c r="B376" s="125"/>
      <c r="C376" s="223" t="s">
        <v>1978</v>
      </c>
      <c r="D376" s="224" t="s">
        <v>1979</v>
      </c>
      <c r="E376" s="224" t="s">
        <v>1980</v>
      </c>
      <c r="F376" s="225"/>
      <c r="G376" s="222"/>
      <c r="H376" s="222"/>
      <c r="I376" s="222"/>
      <c r="J376" s="222"/>
      <c r="K376" s="222"/>
      <c r="L376" s="222"/>
      <c r="M376" s="222"/>
      <c r="N376" s="222"/>
      <c r="O376" s="222"/>
      <c r="P376" s="222"/>
      <c r="Q376" s="222"/>
      <c r="R376" s="222"/>
      <c r="S376" s="222"/>
      <c r="T376" s="222"/>
      <c r="U376" s="222"/>
      <c r="V376" s="222"/>
      <c r="W376" s="222"/>
      <c r="X376" s="222"/>
      <c r="Y376" s="222"/>
      <c r="Z376" s="222"/>
    </row>
    <row r="377" ht="12.75" customHeight="1">
      <c r="A377" s="125"/>
      <c r="B377" s="125"/>
      <c r="C377" s="223" t="s">
        <v>1981</v>
      </c>
      <c r="D377" s="224" t="s">
        <v>1982</v>
      </c>
      <c r="E377" s="224" t="s">
        <v>1983</v>
      </c>
      <c r="F377" s="225"/>
      <c r="G377" s="222"/>
      <c r="H377" s="222"/>
      <c r="I377" s="222"/>
      <c r="J377" s="222"/>
      <c r="K377" s="222"/>
      <c r="L377" s="222"/>
      <c r="M377" s="222"/>
      <c r="N377" s="222"/>
      <c r="O377" s="222"/>
      <c r="P377" s="222"/>
      <c r="Q377" s="222"/>
      <c r="R377" s="222"/>
      <c r="S377" s="222"/>
      <c r="T377" s="222"/>
      <c r="U377" s="222"/>
      <c r="V377" s="222"/>
      <c r="W377" s="222"/>
      <c r="X377" s="222"/>
      <c r="Y377" s="222"/>
      <c r="Z377" s="222"/>
    </row>
    <row r="378" ht="12.75" customHeight="1">
      <c r="A378" s="125"/>
      <c r="B378" s="125"/>
      <c r="C378" s="223" t="s">
        <v>1984</v>
      </c>
      <c r="D378" s="224" t="s">
        <v>1985</v>
      </c>
      <c r="E378" s="224" t="s">
        <v>1986</v>
      </c>
      <c r="F378" s="225"/>
      <c r="G378" s="222"/>
      <c r="H378" s="222"/>
      <c r="I378" s="222"/>
      <c r="J378" s="222"/>
      <c r="K378" s="222"/>
      <c r="L378" s="222"/>
      <c r="M378" s="222"/>
      <c r="N378" s="222"/>
      <c r="O378" s="222"/>
      <c r="P378" s="222"/>
      <c r="Q378" s="222"/>
      <c r="R378" s="222"/>
      <c r="S378" s="222"/>
      <c r="T378" s="222"/>
      <c r="U378" s="222"/>
      <c r="V378" s="222"/>
      <c r="W378" s="222"/>
      <c r="X378" s="222"/>
      <c r="Y378" s="222"/>
      <c r="Z378" s="222"/>
    </row>
    <row r="379" ht="12.75" customHeight="1">
      <c r="A379" s="125"/>
      <c r="B379" s="125"/>
      <c r="C379" s="223" t="s">
        <v>1987</v>
      </c>
      <c r="D379" s="224" t="s">
        <v>1988</v>
      </c>
      <c r="E379" s="224" t="s">
        <v>1989</v>
      </c>
      <c r="F379" s="225"/>
      <c r="G379" s="222"/>
      <c r="H379" s="222"/>
      <c r="I379" s="222"/>
      <c r="J379" s="222"/>
      <c r="K379" s="222"/>
      <c r="L379" s="222"/>
      <c r="M379" s="222"/>
      <c r="N379" s="222"/>
      <c r="O379" s="222"/>
      <c r="P379" s="222"/>
      <c r="Q379" s="222"/>
      <c r="R379" s="222"/>
      <c r="S379" s="222"/>
      <c r="T379" s="222"/>
      <c r="U379" s="222"/>
      <c r="V379" s="222"/>
      <c r="W379" s="222"/>
      <c r="X379" s="222"/>
      <c r="Y379" s="222"/>
      <c r="Z379" s="222"/>
    </row>
    <row r="380" ht="12.75" customHeight="1">
      <c r="A380" s="125"/>
      <c r="B380" s="125"/>
      <c r="C380" s="223" t="s">
        <v>1990</v>
      </c>
      <c r="D380" s="224" t="s">
        <v>1991</v>
      </c>
      <c r="E380" s="224" t="s">
        <v>1992</v>
      </c>
      <c r="F380" s="225"/>
      <c r="G380" s="222"/>
      <c r="H380" s="222"/>
      <c r="I380" s="222"/>
      <c r="J380" s="222"/>
      <c r="K380" s="222"/>
      <c r="L380" s="222"/>
      <c r="M380" s="222"/>
      <c r="N380" s="222"/>
      <c r="O380" s="222"/>
      <c r="P380" s="222"/>
      <c r="Q380" s="222"/>
      <c r="R380" s="222"/>
      <c r="S380" s="222"/>
      <c r="T380" s="222"/>
      <c r="U380" s="222"/>
      <c r="V380" s="222"/>
      <c r="W380" s="222"/>
      <c r="X380" s="222"/>
      <c r="Y380" s="222"/>
      <c r="Z380" s="222"/>
    </row>
    <row r="381" ht="12.75" customHeight="1">
      <c r="A381" s="125"/>
      <c r="B381" s="125"/>
      <c r="C381" s="223" t="s">
        <v>1993</v>
      </c>
      <c r="D381" s="224" t="s">
        <v>1994</v>
      </c>
      <c r="E381" s="224" t="s">
        <v>458</v>
      </c>
      <c r="F381" s="225"/>
      <c r="G381" s="222"/>
      <c r="H381" s="222"/>
      <c r="I381" s="222"/>
      <c r="J381" s="222"/>
      <c r="K381" s="222"/>
      <c r="L381" s="222"/>
      <c r="M381" s="222"/>
      <c r="N381" s="222"/>
      <c r="O381" s="222"/>
      <c r="P381" s="222"/>
      <c r="Q381" s="222"/>
      <c r="R381" s="222"/>
      <c r="S381" s="222"/>
      <c r="T381" s="222"/>
      <c r="U381" s="222"/>
      <c r="V381" s="222"/>
      <c r="W381" s="222"/>
      <c r="X381" s="222"/>
      <c r="Y381" s="222"/>
      <c r="Z381" s="222"/>
    </row>
    <row r="382" ht="12.75" customHeight="1">
      <c r="A382" s="125"/>
      <c r="B382" s="125"/>
      <c r="C382" s="223" t="s">
        <v>1995</v>
      </c>
      <c r="D382" s="224" t="s">
        <v>1996</v>
      </c>
      <c r="E382" s="224" t="s">
        <v>1997</v>
      </c>
      <c r="F382" s="225"/>
      <c r="G382" s="222"/>
      <c r="H382" s="222"/>
      <c r="I382" s="222"/>
      <c r="J382" s="222"/>
      <c r="K382" s="222"/>
      <c r="L382" s="222"/>
      <c r="M382" s="222"/>
      <c r="N382" s="222"/>
      <c r="O382" s="222"/>
      <c r="P382" s="222"/>
      <c r="Q382" s="222"/>
      <c r="R382" s="222"/>
      <c r="S382" s="222"/>
      <c r="T382" s="222"/>
      <c r="U382" s="222"/>
      <c r="V382" s="222"/>
      <c r="W382" s="222"/>
      <c r="X382" s="222"/>
      <c r="Y382" s="222"/>
      <c r="Z382" s="222"/>
    </row>
    <row r="383" ht="12.75" customHeight="1">
      <c r="A383" s="125"/>
      <c r="B383" s="125"/>
      <c r="C383" s="223" t="s">
        <v>1998</v>
      </c>
      <c r="D383" s="224" t="s">
        <v>1999</v>
      </c>
      <c r="E383" s="224" t="s">
        <v>582</v>
      </c>
      <c r="F383" s="225"/>
      <c r="G383" s="222"/>
      <c r="H383" s="222"/>
      <c r="I383" s="222"/>
      <c r="J383" s="222"/>
      <c r="K383" s="222"/>
      <c r="L383" s="222"/>
      <c r="M383" s="222"/>
      <c r="N383" s="222"/>
      <c r="O383" s="222"/>
      <c r="P383" s="222"/>
      <c r="Q383" s="222"/>
      <c r="R383" s="222"/>
      <c r="S383" s="222"/>
      <c r="T383" s="222"/>
      <c r="U383" s="222"/>
      <c r="V383" s="222"/>
      <c r="W383" s="222"/>
      <c r="X383" s="222"/>
      <c r="Y383" s="222"/>
      <c r="Z383" s="222"/>
    </row>
    <row r="384" ht="12.75" customHeight="1">
      <c r="A384" s="125"/>
      <c r="B384" s="125"/>
      <c r="C384" s="223" t="s">
        <v>2000</v>
      </c>
      <c r="D384" s="224" t="s">
        <v>2001</v>
      </c>
      <c r="E384" s="224" t="s">
        <v>2002</v>
      </c>
      <c r="F384" s="225"/>
      <c r="G384" s="222"/>
      <c r="H384" s="222"/>
      <c r="I384" s="222"/>
      <c r="J384" s="222"/>
      <c r="K384" s="222"/>
      <c r="L384" s="222"/>
      <c r="M384" s="222"/>
      <c r="N384" s="222"/>
      <c r="O384" s="222"/>
      <c r="P384" s="222"/>
      <c r="Q384" s="222"/>
      <c r="R384" s="222"/>
      <c r="S384" s="222"/>
      <c r="T384" s="222"/>
      <c r="U384" s="222"/>
      <c r="V384" s="222"/>
      <c r="W384" s="222"/>
      <c r="X384" s="222"/>
      <c r="Y384" s="222"/>
      <c r="Z384" s="222"/>
    </row>
    <row r="385" ht="12.75" customHeight="1">
      <c r="A385" s="125"/>
      <c r="B385" s="125"/>
      <c r="C385" s="223" t="s">
        <v>2003</v>
      </c>
      <c r="D385" s="224" t="s">
        <v>2004</v>
      </c>
      <c r="E385" s="224" t="s">
        <v>2005</v>
      </c>
      <c r="F385" s="225"/>
      <c r="G385" s="222"/>
      <c r="H385" s="222"/>
      <c r="I385" s="222"/>
      <c r="J385" s="222"/>
      <c r="K385" s="222"/>
      <c r="L385" s="222"/>
      <c r="M385" s="222"/>
      <c r="N385" s="222"/>
      <c r="O385" s="222"/>
      <c r="P385" s="222"/>
      <c r="Q385" s="222"/>
      <c r="R385" s="222"/>
      <c r="S385" s="222"/>
      <c r="T385" s="222"/>
      <c r="U385" s="222"/>
      <c r="V385" s="222"/>
      <c r="W385" s="222"/>
      <c r="X385" s="222"/>
      <c r="Y385" s="222"/>
      <c r="Z385" s="222"/>
    </row>
    <row r="386" ht="12.75" customHeight="1">
      <c r="A386" s="125"/>
      <c r="B386" s="125"/>
      <c r="C386" s="223" t="s">
        <v>2006</v>
      </c>
      <c r="D386" s="224" t="s">
        <v>2007</v>
      </c>
      <c r="E386" s="224" t="s">
        <v>2008</v>
      </c>
      <c r="F386" s="225"/>
      <c r="G386" s="222"/>
      <c r="H386" s="222"/>
      <c r="I386" s="222"/>
      <c r="J386" s="222"/>
      <c r="K386" s="222"/>
      <c r="L386" s="222"/>
      <c r="M386" s="222"/>
      <c r="N386" s="222"/>
      <c r="O386" s="222"/>
      <c r="P386" s="222"/>
      <c r="Q386" s="222"/>
      <c r="R386" s="222"/>
      <c r="S386" s="222"/>
      <c r="T386" s="222"/>
      <c r="U386" s="222"/>
      <c r="V386" s="222"/>
      <c r="W386" s="222"/>
      <c r="X386" s="222"/>
      <c r="Y386" s="222"/>
      <c r="Z386" s="222"/>
    </row>
    <row r="387" ht="12.75" customHeight="1">
      <c r="A387" s="125"/>
      <c r="B387" s="125"/>
      <c r="C387" s="223" t="s">
        <v>2009</v>
      </c>
      <c r="D387" s="224" t="s">
        <v>2010</v>
      </c>
      <c r="E387" s="224" t="s">
        <v>2011</v>
      </c>
      <c r="F387" s="225"/>
      <c r="G387" s="222"/>
      <c r="H387" s="222"/>
      <c r="I387" s="222"/>
      <c r="J387" s="222"/>
      <c r="K387" s="222"/>
      <c r="L387" s="222"/>
      <c r="M387" s="222"/>
      <c r="N387" s="222"/>
      <c r="O387" s="222"/>
      <c r="P387" s="222"/>
      <c r="Q387" s="222"/>
      <c r="R387" s="222"/>
      <c r="S387" s="222"/>
      <c r="T387" s="222"/>
      <c r="U387" s="222"/>
      <c r="V387" s="222"/>
      <c r="W387" s="222"/>
      <c r="X387" s="222"/>
      <c r="Y387" s="222"/>
      <c r="Z387" s="222"/>
    </row>
    <row r="388" ht="12.75" customHeight="1">
      <c r="A388" s="125"/>
      <c r="B388" s="125"/>
      <c r="C388" s="223" t="s">
        <v>2012</v>
      </c>
      <c r="D388" s="224" t="s">
        <v>2013</v>
      </c>
      <c r="E388" s="224" t="s">
        <v>2014</v>
      </c>
      <c r="F388" s="225"/>
      <c r="G388" s="222"/>
      <c r="H388" s="222"/>
      <c r="I388" s="222"/>
      <c r="J388" s="222"/>
      <c r="K388" s="222"/>
      <c r="L388" s="222"/>
      <c r="M388" s="222"/>
      <c r="N388" s="222"/>
      <c r="O388" s="222"/>
      <c r="P388" s="222"/>
      <c r="Q388" s="222"/>
      <c r="R388" s="222"/>
      <c r="S388" s="222"/>
      <c r="T388" s="222"/>
      <c r="U388" s="222"/>
      <c r="V388" s="222"/>
      <c r="W388" s="222"/>
      <c r="X388" s="222"/>
      <c r="Y388" s="222"/>
      <c r="Z388" s="222"/>
    </row>
    <row r="389" ht="12.75" customHeight="1">
      <c r="A389" s="125"/>
      <c r="B389" s="125"/>
      <c r="C389" s="223" t="s">
        <v>2015</v>
      </c>
      <c r="D389" s="224" t="s">
        <v>2016</v>
      </c>
      <c r="E389" s="224" t="s">
        <v>2017</v>
      </c>
      <c r="F389" s="225"/>
      <c r="G389" s="222"/>
      <c r="H389" s="222"/>
      <c r="I389" s="222"/>
      <c r="J389" s="222"/>
      <c r="K389" s="222"/>
      <c r="L389" s="222"/>
      <c r="M389" s="222"/>
      <c r="N389" s="222"/>
      <c r="O389" s="222"/>
      <c r="P389" s="222"/>
      <c r="Q389" s="222"/>
      <c r="R389" s="222"/>
      <c r="S389" s="222"/>
      <c r="T389" s="222"/>
      <c r="U389" s="222"/>
      <c r="V389" s="222"/>
      <c r="W389" s="222"/>
      <c r="X389" s="222"/>
      <c r="Y389" s="222"/>
      <c r="Z389" s="222"/>
    </row>
    <row r="390" ht="12.75" customHeight="1">
      <c r="A390" s="57"/>
      <c r="B390" s="57"/>
      <c r="C390" s="223" t="s">
        <v>2018</v>
      </c>
      <c r="D390" s="224" t="s">
        <v>1212</v>
      </c>
      <c r="E390" s="224" t="s">
        <v>1213</v>
      </c>
      <c r="F390" s="225"/>
      <c r="G390" s="222"/>
      <c r="H390" s="222"/>
      <c r="I390" s="222"/>
      <c r="J390" s="222"/>
      <c r="K390" s="222"/>
      <c r="L390" s="222"/>
      <c r="M390" s="222"/>
      <c r="N390" s="222"/>
      <c r="O390" s="222"/>
      <c r="P390" s="222"/>
      <c r="Q390" s="222"/>
      <c r="R390" s="222"/>
      <c r="S390" s="222"/>
      <c r="T390" s="222"/>
      <c r="U390" s="222"/>
      <c r="V390" s="222"/>
      <c r="W390" s="222"/>
      <c r="X390" s="222"/>
      <c r="Y390" s="222"/>
      <c r="Z390" s="222"/>
    </row>
    <row r="391" ht="12.75" customHeight="1">
      <c r="A391" s="227" t="s">
        <v>2019</v>
      </c>
      <c r="B391" s="228"/>
      <c r="C391" s="229"/>
      <c r="D391" s="230"/>
      <c r="E391" s="230" t="s">
        <v>879</v>
      </c>
      <c r="F391" s="231">
        <v>16.0</v>
      </c>
      <c r="G391" s="232"/>
      <c r="H391" s="232"/>
      <c r="I391" s="232"/>
      <c r="J391" s="232"/>
      <c r="K391" s="232"/>
      <c r="L391" s="232"/>
      <c r="M391" s="232"/>
      <c r="N391" s="232"/>
      <c r="O391" s="232"/>
      <c r="P391" s="232"/>
      <c r="Q391" s="232"/>
      <c r="R391" s="232"/>
      <c r="S391" s="232"/>
      <c r="T391" s="232"/>
      <c r="U391" s="232"/>
      <c r="V391" s="232"/>
      <c r="W391" s="232"/>
      <c r="X391" s="232"/>
      <c r="Y391" s="232"/>
      <c r="Z391" s="232"/>
    </row>
    <row r="392" ht="12.75" customHeight="1">
      <c r="A392" s="218" t="s">
        <v>873</v>
      </c>
      <c r="B392" s="218" t="s">
        <v>873</v>
      </c>
      <c r="C392" s="219" t="s">
        <v>2020</v>
      </c>
      <c r="D392" s="220" t="s">
        <v>2021</v>
      </c>
      <c r="E392" s="220" t="s">
        <v>2022</v>
      </c>
      <c r="F392" s="221"/>
      <c r="G392" s="222"/>
      <c r="H392" s="222"/>
      <c r="I392" s="222"/>
      <c r="J392" s="222"/>
      <c r="K392" s="222"/>
      <c r="L392" s="222"/>
      <c r="M392" s="222"/>
      <c r="N392" s="222"/>
      <c r="O392" s="222"/>
      <c r="P392" s="222"/>
      <c r="Q392" s="222"/>
      <c r="R392" s="222"/>
      <c r="S392" s="222"/>
      <c r="T392" s="222"/>
      <c r="U392" s="222"/>
      <c r="V392" s="222"/>
      <c r="W392" s="222"/>
      <c r="X392" s="222"/>
      <c r="Y392" s="222"/>
      <c r="Z392" s="222"/>
    </row>
    <row r="393" ht="12.75" customHeight="1">
      <c r="A393" s="125"/>
      <c r="B393" s="125"/>
      <c r="C393" s="223" t="s">
        <v>2023</v>
      </c>
      <c r="D393" s="224" t="s">
        <v>2024</v>
      </c>
      <c r="E393" s="224" t="s">
        <v>2025</v>
      </c>
      <c r="F393" s="225"/>
      <c r="G393" s="222"/>
      <c r="H393" s="222"/>
      <c r="I393" s="222"/>
      <c r="J393" s="222"/>
      <c r="K393" s="222"/>
      <c r="L393" s="222"/>
      <c r="M393" s="222"/>
      <c r="N393" s="222"/>
      <c r="O393" s="222"/>
      <c r="P393" s="222"/>
      <c r="Q393" s="222"/>
      <c r="R393" s="222"/>
      <c r="S393" s="222"/>
      <c r="T393" s="222"/>
      <c r="U393" s="222"/>
      <c r="V393" s="222"/>
      <c r="W393" s="222"/>
      <c r="X393" s="222"/>
      <c r="Y393" s="222"/>
      <c r="Z393" s="222"/>
    </row>
    <row r="394" ht="12.75" customHeight="1">
      <c r="A394" s="125"/>
      <c r="B394" s="125"/>
      <c r="C394" s="223" t="s">
        <v>2026</v>
      </c>
      <c r="D394" s="224" t="s">
        <v>2027</v>
      </c>
      <c r="E394" s="224" t="s">
        <v>2028</v>
      </c>
      <c r="F394" s="225"/>
      <c r="G394" s="222"/>
      <c r="H394" s="222"/>
      <c r="I394" s="222"/>
      <c r="J394" s="222"/>
      <c r="K394" s="222"/>
      <c r="L394" s="222"/>
      <c r="M394" s="222"/>
      <c r="N394" s="222"/>
      <c r="O394" s="222"/>
      <c r="P394" s="222"/>
      <c r="Q394" s="222"/>
      <c r="R394" s="222"/>
      <c r="S394" s="222"/>
      <c r="T394" s="222"/>
      <c r="U394" s="222"/>
      <c r="V394" s="222"/>
      <c r="W394" s="222"/>
      <c r="X394" s="222"/>
      <c r="Y394" s="222"/>
      <c r="Z394" s="222"/>
    </row>
    <row r="395" ht="12.75" customHeight="1">
      <c r="A395" s="125"/>
      <c r="B395" s="125"/>
      <c r="C395" s="223" t="s">
        <v>2029</v>
      </c>
      <c r="D395" s="224" t="s">
        <v>2030</v>
      </c>
      <c r="E395" s="224" t="s">
        <v>2031</v>
      </c>
      <c r="F395" s="225"/>
      <c r="G395" s="222"/>
      <c r="H395" s="222"/>
      <c r="I395" s="222"/>
      <c r="J395" s="222"/>
      <c r="K395" s="222"/>
      <c r="L395" s="222"/>
      <c r="M395" s="222"/>
      <c r="N395" s="222"/>
      <c r="O395" s="222"/>
      <c r="P395" s="222"/>
      <c r="Q395" s="222"/>
      <c r="R395" s="222"/>
      <c r="S395" s="222"/>
      <c r="T395" s="222"/>
      <c r="U395" s="222"/>
      <c r="V395" s="222"/>
      <c r="W395" s="222"/>
      <c r="X395" s="222"/>
      <c r="Y395" s="222"/>
      <c r="Z395" s="222"/>
    </row>
    <row r="396" ht="12.75" customHeight="1">
      <c r="A396" s="125"/>
      <c r="B396" s="125"/>
      <c r="C396" s="223" t="s">
        <v>2032</v>
      </c>
      <c r="D396" s="224" t="s">
        <v>2033</v>
      </c>
      <c r="E396" s="224" t="s">
        <v>2034</v>
      </c>
      <c r="F396" s="225"/>
      <c r="G396" s="222"/>
      <c r="H396" s="222"/>
      <c r="I396" s="222"/>
      <c r="J396" s="222"/>
      <c r="K396" s="222"/>
      <c r="L396" s="222"/>
      <c r="M396" s="222"/>
      <c r="N396" s="222"/>
      <c r="O396" s="222"/>
      <c r="P396" s="222"/>
      <c r="Q396" s="222"/>
      <c r="R396" s="222"/>
      <c r="S396" s="222"/>
      <c r="T396" s="222"/>
      <c r="U396" s="222"/>
      <c r="V396" s="222"/>
      <c r="W396" s="222"/>
      <c r="X396" s="222"/>
      <c r="Y396" s="222"/>
      <c r="Z396" s="222"/>
    </row>
    <row r="397" ht="12.75" customHeight="1">
      <c r="A397" s="125"/>
      <c r="B397" s="125"/>
      <c r="C397" s="223" t="s">
        <v>2035</v>
      </c>
      <c r="D397" s="224" t="s">
        <v>2036</v>
      </c>
      <c r="E397" s="224" t="s">
        <v>592</v>
      </c>
      <c r="F397" s="225"/>
      <c r="G397" s="222"/>
      <c r="H397" s="222"/>
      <c r="I397" s="222"/>
      <c r="J397" s="222"/>
      <c r="K397" s="222"/>
      <c r="L397" s="222"/>
      <c r="M397" s="222"/>
      <c r="N397" s="222"/>
      <c r="O397" s="222"/>
      <c r="P397" s="222"/>
      <c r="Q397" s="222"/>
      <c r="R397" s="222"/>
      <c r="S397" s="222"/>
      <c r="T397" s="222"/>
      <c r="U397" s="222"/>
      <c r="V397" s="222"/>
      <c r="W397" s="222"/>
      <c r="X397" s="222"/>
      <c r="Y397" s="222"/>
      <c r="Z397" s="222"/>
    </row>
    <row r="398" ht="12.75" customHeight="1">
      <c r="A398" s="125"/>
      <c r="B398" s="125"/>
      <c r="C398" s="223" t="s">
        <v>2037</v>
      </c>
      <c r="D398" s="224" t="s">
        <v>2038</v>
      </c>
      <c r="E398" s="224" t="s">
        <v>2039</v>
      </c>
      <c r="F398" s="225"/>
      <c r="G398" s="222"/>
      <c r="H398" s="222"/>
      <c r="I398" s="222"/>
      <c r="J398" s="222"/>
      <c r="K398" s="222"/>
      <c r="L398" s="222"/>
      <c r="M398" s="222"/>
      <c r="N398" s="222"/>
      <c r="O398" s="222"/>
      <c r="P398" s="222"/>
      <c r="Q398" s="222"/>
      <c r="R398" s="222"/>
      <c r="S398" s="222"/>
      <c r="T398" s="222"/>
      <c r="U398" s="222"/>
      <c r="V398" s="222"/>
      <c r="W398" s="222"/>
      <c r="X398" s="222"/>
      <c r="Y398" s="222"/>
      <c r="Z398" s="222"/>
    </row>
    <row r="399" ht="12.75" customHeight="1">
      <c r="A399" s="125"/>
      <c r="B399" s="125"/>
      <c r="C399" s="223" t="s">
        <v>2040</v>
      </c>
      <c r="D399" s="224" t="s">
        <v>2041</v>
      </c>
      <c r="E399" s="224" t="s">
        <v>2042</v>
      </c>
      <c r="F399" s="225"/>
      <c r="G399" s="222"/>
      <c r="H399" s="222"/>
      <c r="I399" s="222"/>
      <c r="J399" s="222"/>
      <c r="K399" s="222"/>
      <c r="L399" s="222"/>
      <c r="M399" s="222"/>
      <c r="N399" s="222"/>
      <c r="O399" s="222"/>
      <c r="P399" s="222"/>
      <c r="Q399" s="222"/>
      <c r="R399" s="222"/>
      <c r="S399" s="222"/>
      <c r="T399" s="222"/>
      <c r="U399" s="222"/>
      <c r="V399" s="222"/>
      <c r="W399" s="222"/>
      <c r="X399" s="222"/>
      <c r="Y399" s="222"/>
      <c r="Z399" s="222"/>
    </row>
    <row r="400" ht="12.75" customHeight="1">
      <c r="A400" s="125"/>
      <c r="B400" s="125"/>
      <c r="C400" s="223" t="s">
        <v>2043</v>
      </c>
      <c r="D400" s="224" t="s">
        <v>2044</v>
      </c>
      <c r="E400" s="224" t="s">
        <v>2045</v>
      </c>
      <c r="F400" s="225"/>
      <c r="G400" s="222"/>
      <c r="H400" s="222"/>
      <c r="I400" s="222"/>
      <c r="J400" s="222"/>
      <c r="K400" s="222"/>
      <c r="L400" s="222"/>
      <c r="M400" s="222"/>
      <c r="N400" s="222"/>
      <c r="O400" s="222"/>
      <c r="P400" s="222"/>
      <c r="Q400" s="222"/>
      <c r="R400" s="222"/>
      <c r="S400" s="222"/>
      <c r="T400" s="222"/>
      <c r="U400" s="222"/>
      <c r="V400" s="222"/>
      <c r="W400" s="222"/>
      <c r="X400" s="222"/>
      <c r="Y400" s="222"/>
      <c r="Z400" s="222"/>
    </row>
    <row r="401" ht="12.75" customHeight="1">
      <c r="A401" s="125"/>
      <c r="B401" s="125"/>
      <c r="C401" s="223" t="s">
        <v>2046</v>
      </c>
      <c r="D401" s="224" t="s">
        <v>2047</v>
      </c>
      <c r="E401" s="224" t="s">
        <v>2048</v>
      </c>
      <c r="F401" s="225"/>
      <c r="G401" s="222"/>
      <c r="H401" s="222"/>
      <c r="I401" s="222"/>
      <c r="J401" s="222"/>
      <c r="K401" s="222"/>
      <c r="L401" s="222"/>
      <c r="M401" s="222"/>
      <c r="N401" s="222"/>
      <c r="O401" s="222"/>
      <c r="P401" s="222"/>
      <c r="Q401" s="222"/>
      <c r="R401" s="222"/>
      <c r="S401" s="222"/>
      <c r="T401" s="222"/>
      <c r="U401" s="222"/>
      <c r="V401" s="222"/>
      <c r="W401" s="222"/>
      <c r="X401" s="222"/>
      <c r="Y401" s="222"/>
      <c r="Z401" s="222"/>
    </row>
    <row r="402" ht="12.75" customHeight="1">
      <c r="A402" s="125"/>
      <c r="B402" s="125"/>
      <c r="C402" s="223" t="s">
        <v>2049</v>
      </c>
      <c r="D402" s="224" t="s">
        <v>2050</v>
      </c>
      <c r="E402" s="224" t="s">
        <v>2051</v>
      </c>
      <c r="F402" s="225"/>
      <c r="G402" s="222"/>
      <c r="H402" s="222"/>
      <c r="I402" s="222"/>
      <c r="J402" s="222"/>
      <c r="K402" s="222"/>
      <c r="L402" s="222"/>
      <c r="M402" s="222"/>
      <c r="N402" s="222"/>
      <c r="O402" s="222"/>
      <c r="P402" s="222"/>
      <c r="Q402" s="222"/>
      <c r="R402" s="222"/>
      <c r="S402" s="222"/>
      <c r="T402" s="222"/>
      <c r="U402" s="222"/>
      <c r="V402" s="222"/>
      <c r="W402" s="222"/>
      <c r="X402" s="222"/>
      <c r="Y402" s="222"/>
      <c r="Z402" s="222"/>
    </row>
    <row r="403" ht="12.75" customHeight="1">
      <c r="A403" s="125"/>
      <c r="B403" s="125"/>
      <c r="C403" s="223" t="s">
        <v>2052</v>
      </c>
      <c r="D403" s="224" t="s">
        <v>1061</v>
      </c>
      <c r="E403" s="224" t="s">
        <v>1062</v>
      </c>
      <c r="F403" s="225"/>
      <c r="G403" s="222"/>
      <c r="H403" s="222"/>
      <c r="I403" s="222"/>
      <c r="J403" s="222"/>
      <c r="K403" s="222"/>
      <c r="L403" s="222"/>
      <c r="M403" s="222"/>
      <c r="N403" s="222"/>
      <c r="O403" s="222"/>
      <c r="P403" s="222"/>
      <c r="Q403" s="222"/>
      <c r="R403" s="222"/>
      <c r="S403" s="222"/>
      <c r="T403" s="222"/>
      <c r="U403" s="222"/>
      <c r="V403" s="222"/>
      <c r="W403" s="222"/>
      <c r="X403" s="222"/>
      <c r="Y403" s="222"/>
      <c r="Z403" s="222"/>
    </row>
    <row r="404" ht="12.75" customHeight="1">
      <c r="A404" s="125"/>
      <c r="B404" s="125"/>
      <c r="C404" s="223" t="s">
        <v>2053</v>
      </c>
      <c r="D404" s="224" t="s">
        <v>2054</v>
      </c>
      <c r="E404" s="224" t="s">
        <v>2055</v>
      </c>
      <c r="F404" s="225"/>
      <c r="G404" s="222"/>
      <c r="H404" s="222"/>
      <c r="I404" s="222"/>
      <c r="J404" s="222"/>
      <c r="K404" s="222"/>
      <c r="L404" s="222"/>
      <c r="M404" s="222"/>
      <c r="N404" s="222"/>
      <c r="O404" s="222"/>
      <c r="P404" s="222"/>
      <c r="Q404" s="222"/>
      <c r="R404" s="222"/>
      <c r="S404" s="222"/>
      <c r="T404" s="222"/>
      <c r="U404" s="222"/>
      <c r="V404" s="222"/>
      <c r="W404" s="222"/>
      <c r="X404" s="222"/>
      <c r="Y404" s="222"/>
      <c r="Z404" s="222"/>
    </row>
    <row r="405" ht="12.75" customHeight="1">
      <c r="A405" s="125"/>
      <c r="B405" s="125"/>
      <c r="C405" s="223" t="s">
        <v>2056</v>
      </c>
      <c r="D405" s="224" t="s">
        <v>2057</v>
      </c>
      <c r="E405" s="224" t="s">
        <v>2058</v>
      </c>
      <c r="F405" s="225"/>
      <c r="G405" s="222"/>
      <c r="H405" s="222"/>
      <c r="I405" s="222"/>
      <c r="J405" s="222"/>
      <c r="K405" s="222"/>
      <c r="L405" s="222"/>
      <c r="M405" s="222"/>
      <c r="N405" s="222"/>
      <c r="O405" s="222"/>
      <c r="P405" s="222"/>
      <c r="Q405" s="222"/>
      <c r="R405" s="222"/>
      <c r="S405" s="222"/>
      <c r="T405" s="222"/>
      <c r="U405" s="222"/>
      <c r="V405" s="222"/>
      <c r="W405" s="222"/>
      <c r="X405" s="222"/>
      <c r="Y405" s="222"/>
      <c r="Z405" s="222"/>
    </row>
    <row r="406" ht="12.75" customHeight="1">
      <c r="A406" s="125"/>
      <c r="B406" s="125"/>
      <c r="C406" s="223" t="s">
        <v>2059</v>
      </c>
      <c r="D406" s="224" t="s">
        <v>2060</v>
      </c>
      <c r="E406" s="224" t="s">
        <v>2061</v>
      </c>
      <c r="F406" s="225"/>
      <c r="G406" s="222"/>
      <c r="H406" s="222"/>
      <c r="I406" s="222"/>
      <c r="J406" s="222"/>
      <c r="K406" s="222"/>
      <c r="L406" s="222"/>
      <c r="M406" s="222"/>
      <c r="N406" s="222"/>
      <c r="O406" s="222"/>
      <c r="P406" s="222"/>
      <c r="Q406" s="222"/>
      <c r="R406" s="222"/>
      <c r="S406" s="222"/>
      <c r="T406" s="222"/>
      <c r="U406" s="222"/>
      <c r="V406" s="222"/>
      <c r="W406" s="222"/>
      <c r="X406" s="222"/>
      <c r="Y406" s="222"/>
      <c r="Z406" s="222"/>
    </row>
    <row r="407" ht="12.75" customHeight="1">
      <c r="A407" s="125"/>
      <c r="B407" s="125"/>
      <c r="C407" s="223" t="s">
        <v>2062</v>
      </c>
      <c r="D407" s="224" t="s">
        <v>2063</v>
      </c>
      <c r="E407" s="224" t="s">
        <v>2064</v>
      </c>
      <c r="F407" s="225"/>
      <c r="G407" s="222"/>
      <c r="H407" s="222"/>
      <c r="I407" s="222"/>
      <c r="J407" s="222"/>
      <c r="K407" s="222"/>
      <c r="L407" s="222"/>
      <c r="M407" s="222"/>
      <c r="N407" s="222"/>
      <c r="O407" s="222"/>
      <c r="P407" s="222"/>
      <c r="Q407" s="222"/>
      <c r="R407" s="222"/>
      <c r="S407" s="222"/>
      <c r="T407" s="222"/>
      <c r="U407" s="222"/>
      <c r="V407" s="222"/>
      <c r="W407" s="222"/>
      <c r="X407" s="222"/>
      <c r="Y407" s="222"/>
      <c r="Z407" s="222"/>
    </row>
    <row r="408" ht="12.75" customHeight="1">
      <c r="A408" s="125"/>
      <c r="B408" s="125"/>
      <c r="C408" s="223" t="s">
        <v>2065</v>
      </c>
      <c r="D408" s="224" t="s">
        <v>2066</v>
      </c>
      <c r="E408" s="224" t="s">
        <v>2067</v>
      </c>
      <c r="F408" s="225"/>
      <c r="G408" s="222"/>
      <c r="H408" s="222"/>
      <c r="I408" s="222"/>
      <c r="J408" s="222"/>
      <c r="K408" s="222"/>
      <c r="L408" s="222"/>
      <c r="M408" s="222"/>
      <c r="N408" s="222"/>
      <c r="O408" s="222"/>
      <c r="P408" s="222"/>
      <c r="Q408" s="222"/>
      <c r="R408" s="222"/>
      <c r="S408" s="222"/>
      <c r="T408" s="222"/>
      <c r="U408" s="222"/>
      <c r="V408" s="222"/>
      <c r="W408" s="222"/>
      <c r="X408" s="222"/>
      <c r="Y408" s="222"/>
      <c r="Z408" s="222"/>
    </row>
    <row r="409" ht="12.75" customHeight="1">
      <c r="A409" s="125"/>
      <c r="B409" s="125"/>
      <c r="C409" s="223" t="s">
        <v>2068</v>
      </c>
      <c r="D409" s="224" t="s">
        <v>1441</v>
      </c>
      <c r="E409" s="224" t="s">
        <v>1442</v>
      </c>
      <c r="F409" s="225"/>
      <c r="G409" s="222"/>
      <c r="H409" s="222"/>
      <c r="I409" s="222"/>
      <c r="J409" s="222"/>
      <c r="K409" s="222"/>
      <c r="L409" s="222"/>
      <c r="M409" s="222"/>
      <c r="N409" s="222"/>
      <c r="O409" s="222"/>
      <c r="P409" s="222"/>
      <c r="Q409" s="222"/>
      <c r="R409" s="222"/>
      <c r="S409" s="222"/>
      <c r="T409" s="222"/>
      <c r="U409" s="222"/>
      <c r="V409" s="222"/>
      <c r="W409" s="222"/>
      <c r="X409" s="222"/>
      <c r="Y409" s="222"/>
      <c r="Z409" s="222"/>
    </row>
    <row r="410" ht="12.75" customHeight="1">
      <c r="A410" s="57"/>
      <c r="B410" s="57"/>
      <c r="C410" s="223" t="s">
        <v>2069</v>
      </c>
      <c r="D410" s="224" t="s">
        <v>2070</v>
      </c>
      <c r="E410" s="224" t="s">
        <v>538</v>
      </c>
      <c r="F410" s="225"/>
      <c r="G410" s="222"/>
      <c r="H410" s="222"/>
      <c r="I410" s="222"/>
      <c r="J410" s="222"/>
      <c r="K410" s="222"/>
      <c r="L410" s="222"/>
      <c r="M410" s="222"/>
      <c r="N410" s="222"/>
      <c r="O410" s="222"/>
      <c r="P410" s="222"/>
      <c r="Q410" s="222"/>
      <c r="R410" s="222"/>
      <c r="S410" s="222"/>
      <c r="T410" s="222"/>
      <c r="U410" s="222"/>
      <c r="V410" s="222"/>
      <c r="W410" s="222"/>
      <c r="X410" s="222"/>
      <c r="Y410" s="222"/>
      <c r="Z410" s="222"/>
    </row>
    <row r="411" ht="12.75" customHeight="1">
      <c r="A411" s="227" t="s">
        <v>2071</v>
      </c>
      <c r="B411" s="228"/>
      <c r="C411" s="229"/>
      <c r="D411" s="230"/>
      <c r="E411" s="230" t="s">
        <v>879</v>
      </c>
      <c r="F411" s="231">
        <v>19.0</v>
      </c>
      <c r="G411" s="232"/>
      <c r="H411" s="232"/>
      <c r="I411" s="232"/>
      <c r="J411" s="232"/>
      <c r="K411" s="232"/>
      <c r="L411" s="232"/>
      <c r="M411" s="232"/>
      <c r="N411" s="232"/>
      <c r="O411" s="232"/>
      <c r="P411" s="232"/>
      <c r="Q411" s="232"/>
      <c r="R411" s="232"/>
      <c r="S411" s="232"/>
      <c r="T411" s="232"/>
      <c r="U411" s="232"/>
      <c r="V411" s="232"/>
      <c r="W411" s="232"/>
      <c r="X411" s="232"/>
      <c r="Y411" s="232"/>
      <c r="Z411" s="232"/>
    </row>
    <row r="412" ht="12.75" customHeight="1">
      <c r="A412" s="218" t="s">
        <v>877</v>
      </c>
      <c r="B412" s="218" t="s">
        <v>1523</v>
      </c>
      <c r="C412" s="219" t="s">
        <v>2072</v>
      </c>
      <c r="D412" s="220" t="s">
        <v>2073</v>
      </c>
      <c r="E412" s="220" t="s">
        <v>2074</v>
      </c>
      <c r="F412" s="221"/>
      <c r="G412" s="222"/>
      <c r="H412" s="222"/>
      <c r="I412" s="222"/>
      <c r="J412" s="222"/>
      <c r="K412" s="222"/>
      <c r="L412" s="222"/>
      <c r="M412" s="222"/>
      <c r="N412" s="222"/>
      <c r="O412" s="222"/>
      <c r="P412" s="222"/>
      <c r="Q412" s="222"/>
      <c r="R412" s="222"/>
      <c r="S412" s="222"/>
      <c r="T412" s="222"/>
      <c r="U412" s="222"/>
      <c r="V412" s="222"/>
      <c r="W412" s="222"/>
      <c r="X412" s="222"/>
      <c r="Y412" s="222"/>
      <c r="Z412" s="222"/>
    </row>
    <row r="413" ht="12.75" customHeight="1">
      <c r="A413" s="125"/>
      <c r="B413" s="125"/>
      <c r="C413" s="223" t="s">
        <v>2075</v>
      </c>
      <c r="D413" s="224" t="s">
        <v>2076</v>
      </c>
      <c r="E413" s="224" t="s">
        <v>2077</v>
      </c>
      <c r="F413" s="225"/>
      <c r="G413" s="222"/>
      <c r="H413" s="222"/>
      <c r="I413" s="222"/>
      <c r="J413" s="222"/>
      <c r="K413" s="222"/>
      <c r="L413" s="222"/>
      <c r="M413" s="222"/>
      <c r="N413" s="222"/>
      <c r="O413" s="222"/>
      <c r="P413" s="222"/>
      <c r="Q413" s="222"/>
      <c r="R413" s="222"/>
      <c r="S413" s="222"/>
      <c r="T413" s="222"/>
      <c r="U413" s="222"/>
      <c r="V413" s="222"/>
      <c r="W413" s="222"/>
      <c r="X413" s="222"/>
      <c r="Y413" s="222"/>
      <c r="Z413" s="222"/>
    </row>
    <row r="414" ht="12.75" customHeight="1">
      <c r="A414" s="125"/>
      <c r="B414" s="125"/>
      <c r="C414" s="223" t="s">
        <v>2078</v>
      </c>
      <c r="D414" s="224" t="s">
        <v>2079</v>
      </c>
      <c r="E414" s="224" t="s">
        <v>2080</v>
      </c>
      <c r="F414" s="225"/>
      <c r="G414" s="222"/>
      <c r="H414" s="222"/>
      <c r="I414" s="222"/>
      <c r="J414" s="222"/>
      <c r="K414" s="222"/>
      <c r="L414" s="222"/>
      <c r="M414" s="222"/>
      <c r="N414" s="222"/>
      <c r="O414" s="222"/>
      <c r="P414" s="222"/>
      <c r="Q414" s="222"/>
      <c r="R414" s="222"/>
      <c r="S414" s="222"/>
      <c r="T414" s="222"/>
      <c r="U414" s="222"/>
      <c r="V414" s="222"/>
      <c r="W414" s="222"/>
      <c r="X414" s="222"/>
      <c r="Y414" s="222"/>
      <c r="Z414" s="222"/>
    </row>
    <row r="415" ht="12.75" customHeight="1">
      <c r="A415" s="125"/>
      <c r="B415" s="125"/>
      <c r="C415" s="223" t="s">
        <v>2081</v>
      </c>
      <c r="D415" s="224" t="s">
        <v>1470</v>
      </c>
      <c r="E415" s="224" t="s">
        <v>1471</v>
      </c>
      <c r="F415" s="225"/>
      <c r="G415" s="222"/>
      <c r="H415" s="222"/>
      <c r="I415" s="222"/>
      <c r="J415" s="222"/>
      <c r="K415" s="222"/>
      <c r="L415" s="222"/>
      <c r="M415" s="222"/>
      <c r="N415" s="222"/>
      <c r="O415" s="222"/>
      <c r="P415" s="222"/>
      <c r="Q415" s="222"/>
      <c r="R415" s="222"/>
      <c r="S415" s="222"/>
      <c r="T415" s="222"/>
      <c r="U415" s="222"/>
      <c r="V415" s="222"/>
      <c r="W415" s="222"/>
      <c r="X415" s="222"/>
      <c r="Y415" s="222"/>
      <c r="Z415" s="222"/>
    </row>
    <row r="416" ht="12.75" customHeight="1">
      <c r="A416" s="125"/>
      <c r="B416" s="125"/>
      <c r="C416" s="223" t="s">
        <v>2082</v>
      </c>
      <c r="D416" s="224" t="s">
        <v>2083</v>
      </c>
      <c r="E416" s="224" t="s">
        <v>2084</v>
      </c>
      <c r="F416" s="225"/>
      <c r="G416" s="222"/>
      <c r="H416" s="222"/>
      <c r="I416" s="222"/>
      <c r="J416" s="222"/>
      <c r="K416" s="222"/>
      <c r="L416" s="222"/>
      <c r="M416" s="222"/>
      <c r="N416" s="222"/>
      <c r="O416" s="222"/>
      <c r="P416" s="222"/>
      <c r="Q416" s="222"/>
      <c r="R416" s="222"/>
      <c r="S416" s="222"/>
      <c r="T416" s="222"/>
      <c r="U416" s="222"/>
      <c r="V416" s="222"/>
      <c r="W416" s="222"/>
      <c r="X416" s="222"/>
      <c r="Y416" s="222"/>
      <c r="Z416" s="222"/>
    </row>
    <row r="417" ht="12.75" customHeight="1">
      <c r="A417" s="125"/>
      <c r="B417" s="125"/>
      <c r="C417" s="223" t="s">
        <v>2085</v>
      </c>
      <c r="D417" s="224" t="s">
        <v>2086</v>
      </c>
      <c r="E417" s="224" t="s">
        <v>2087</v>
      </c>
      <c r="F417" s="225"/>
      <c r="G417" s="222"/>
      <c r="H417" s="222"/>
      <c r="I417" s="222"/>
      <c r="J417" s="222"/>
      <c r="K417" s="222"/>
      <c r="L417" s="222"/>
      <c r="M417" s="222"/>
      <c r="N417" s="222"/>
      <c r="O417" s="222"/>
      <c r="P417" s="222"/>
      <c r="Q417" s="222"/>
      <c r="R417" s="222"/>
      <c r="S417" s="222"/>
      <c r="T417" s="222"/>
      <c r="U417" s="222"/>
      <c r="V417" s="222"/>
      <c r="W417" s="222"/>
      <c r="X417" s="222"/>
      <c r="Y417" s="222"/>
      <c r="Z417" s="222"/>
    </row>
    <row r="418" ht="12.75" customHeight="1">
      <c r="A418" s="125"/>
      <c r="B418" s="125"/>
      <c r="C418" s="223" t="s">
        <v>2088</v>
      </c>
      <c r="D418" s="224" t="s">
        <v>2089</v>
      </c>
      <c r="E418" s="224" t="s">
        <v>2090</v>
      </c>
      <c r="F418" s="225"/>
      <c r="G418" s="222"/>
      <c r="H418" s="222"/>
      <c r="I418" s="222"/>
      <c r="J418" s="222"/>
      <c r="K418" s="222"/>
      <c r="L418" s="222"/>
      <c r="M418" s="222"/>
      <c r="N418" s="222"/>
      <c r="O418" s="222"/>
      <c r="P418" s="222"/>
      <c r="Q418" s="222"/>
      <c r="R418" s="222"/>
      <c r="S418" s="222"/>
      <c r="T418" s="222"/>
      <c r="U418" s="222"/>
      <c r="V418" s="222"/>
      <c r="W418" s="222"/>
      <c r="X418" s="222"/>
      <c r="Y418" s="222"/>
      <c r="Z418" s="222"/>
    </row>
    <row r="419" ht="12.75" customHeight="1">
      <c r="A419" s="125"/>
      <c r="B419" s="125"/>
      <c r="C419" s="223" t="s">
        <v>2091</v>
      </c>
      <c r="D419" s="224" t="s">
        <v>2092</v>
      </c>
      <c r="E419" s="224" t="s">
        <v>2093</v>
      </c>
      <c r="F419" s="225"/>
      <c r="G419" s="222"/>
      <c r="H419" s="222"/>
      <c r="I419" s="222"/>
      <c r="J419" s="222"/>
      <c r="K419" s="222"/>
      <c r="L419" s="222"/>
      <c r="M419" s="222"/>
      <c r="N419" s="222"/>
      <c r="O419" s="222"/>
      <c r="P419" s="222"/>
      <c r="Q419" s="222"/>
      <c r="R419" s="222"/>
      <c r="S419" s="222"/>
      <c r="T419" s="222"/>
      <c r="U419" s="222"/>
      <c r="V419" s="222"/>
      <c r="W419" s="222"/>
      <c r="X419" s="222"/>
      <c r="Y419" s="222"/>
      <c r="Z419" s="222"/>
    </row>
    <row r="420" ht="12.75" customHeight="1">
      <c r="A420" s="125"/>
      <c r="B420" s="57"/>
      <c r="C420" s="223" t="s">
        <v>2094</v>
      </c>
      <c r="D420" s="224" t="s">
        <v>2095</v>
      </c>
      <c r="E420" s="224" t="s">
        <v>2096</v>
      </c>
      <c r="F420" s="225"/>
      <c r="G420" s="222"/>
      <c r="H420" s="222"/>
      <c r="I420" s="222"/>
      <c r="J420" s="222"/>
      <c r="K420" s="222"/>
      <c r="L420" s="222"/>
      <c r="M420" s="222"/>
      <c r="N420" s="222"/>
      <c r="O420" s="222"/>
      <c r="P420" s="222"/>
      <c r="Q420" s="222"/>
      <c r="R420" s="222"/>
      <c r="S420" s="222"/>
      <c r="T420" s="222"/>
      <c r="U420" s="222"/>
      <c r="V420" s="222"/>
      <c r="W420" s="222"/>
      <c r="X420" s="222"/>
      <c r="Y420" s="222"/>
      <c r="Z420" s="222"/>
    </row>
    <row r="421" ht="12.75" customHeight="1">
      <c r="A421" s="125"/>
      <c r="B421" s="218" t="s">
        <v>969</v>
      </c>
      <c r="C421" s="219" t="s">
        <v>2097</v>
      </c>
      <c r="D421" s="220" t="s">
        <v>2098</v>
      </c>
      <c r="E421" s="220" t="s">
        <v>2099</v>
      </c>
      <c r="F421" s="221"/>
      <c r="G421" s="222"/>
      <c r="H421" s="222"/>
      <c r="I421" s="222"/>
      <c r="J421" s="222"/>
      <c r="K421" s="222"/>
      <c r="L421" s="222"/>
      <c r="M421" s="222"/>
      <c r="N421" s="222"/>
      <c r="O421" s="222"/>
      <c r="P421" s="222"/>
      <c r="Q421" s="222"/>
      <c r="R421" s="222"/>
      <c r="S421" s="222"/>
      <c r="T421" s="222"/>
      <c r="U421" s="222"/>
      <c r="V421" s="222"/>
      <c r="W421" s="222"/>
      <c r="X421" s="222"/>
      <c r="Y421" s="222"/>
      <c r="Z421" s="222"/>
    </row>
    <row r="422" ht="12.75" customHeight="1">
      <c r="A422" s="125"/>
      <c r="B422" s="125"/>
      <c r="C422" s="223" t="s">
        <v>2100</v>
      </c>
      <c r="D422" s="224" t="s">
        <v>2101</v>
      </c>
      <c r="E422" s="224" t="s">
        <v>2102</v>
      </c>
      <c r="F422" s="225"/>
      <c r="G422" s="222"/>
      <c r="H422" s="222"/>
      <c r="I422" s="222"/>
      <c r="J422" s="222"/>
      <c r="K422" s="222"/>
      <c r="L422" s="222"/>
      <c r="M422" s="222"/>
      <c r="N422" s="222"/>
      <c r="O422" s="222"/>
      <c r="P422" s="222"/>
      <c r="Q422" s="222"/>
      <c r="R422" s="222"/>
      <c r="S422" s="222"/>
      <c r="T422" s="222"/>
      <c r="U422" s="222"/>
      <c r="V422" s="222"/>
      <c r="W422" s="222"/>
      <c r="X422" s="222"/>
      <c r="Y422" s="222"/>
      <c r="Z422" s="222"/>
    </row>
    <row r="423" ht="12.75" customHeight="1">
      <c r="A423" s="125"/>
      <c r="B423" s="125"/>
      <c r="C423" s="223" t="s">
        <v>2103</v>
      </c>
      <c r="D423" s="224" t="s">
        <v>2104</v>
      </c>
      <c r="E423" s="224" t="s">
        <v>2105</v>
      </c>
      <c r="F423" s="225"/>
      <c r="G423" s="222"/>
      <c r="H423" s="222"/>
      <c r="I423" s="222"/>
      <c r="J423" s="222"/>
      <c r="K423" s="222"/>
      <c r="L423" s="222"/>
      <c r="M423" s="222"/>
      <c r="N423" s="222"/>
      <c r="O423" s="222"/>
      <c r="P423" s="222"/>
      <c r="Q423" s="222"/>
      <c r="R423" s="222"/>
      <c r="S423" s="222"/>
      <c r="T423" s="222"/>
      <c r="U423" s="222"/>
      <c r="V423" s="222"/>
      <c r="W423" s="222"/>
      <c r="X423" s="222"/>
      <c r="Y423" s="222"/>
      <c r="Z423" s="222"/>
    </row>
    <row r="424" ht="12.75" customHeight="1">
      <c r="A424" s="125"/>
      <c r="B424" s="125"/>
      <c r="C424" s="223" t="s">
        <v>2106</v>
      </c>
      <c r="D424" s="224" t="s">
        <v>2107</v>
      </c>
      <c r="E424" s="224" t="s">
        <v>2108</v>
      </c>
      <c r="F424" s="225"/>
      <c r="G424" s="222"/>
      <c r="H424" s="222"/>
      <c r="I424" s="222"/>
      <c r="J424" s="222"/>
      <c r="K424" s="222"/>
      <c r="L424" s="222"/>
      <c r="M424" s="222"/>
      <c r="N424" s="222"/>
      <c r="O424" s="222"/>
      <c r="P424" s="222"/>
      <c r="Q424" s="222"/>
      <c r="R424" s="222"/>
      <c r="S424" s="222"/>
      <c r="T424" s="222"/>
      <c r="U424" s="222"/>
      <c r="V424" s="222"/>
      <c r="W424" s="222"/>
      <c r="X424" s="222"/>
      <c r="Y424" s="222"/>
      <c r="Z424" s="222"/>
    </row>
    <row r="425" ht="12.75" customHeight="1">
      <c r="A425" s="125"/>
      <c r="B425" s="125"/>
      <c r="C425" s="223" t="s">
        <v>2109</v>
      </c>
      <c r="D425" s="224" t="s">
        <v>2110</v>
      </c>
      <c r="E425" s="224" t="s">
        <v>2111</v>
      </c>
      <c r="F425" s="225"/>
      <c r="G425" s="222"/>
      <c r="H425" s="222"/>
      <c r="I425" s="222"/>
      <c r="J425" s="222"/>
      <c r="K425" s="222"/>
      <c r="L425" s="222"/>
      <c r="M425" s="222"/>
      <c r="N425" s="222"/>
      <c r="O425" s="222"/>
      <c r="P425" s="222"/>
      <c r="Q425" s="222"/>
      <c r="R425" s="222"/>
      <c r="S425" s="222"/>
      <c r="T425" s="222"/>
      <c r="U425" s="222"/>
      <c r="V425" s="222"/>
      <c r="W425" s="222"/>
      <c r="X425" s="222"/>
      <c r="Y425" s="222"/>
      <c r="Z425" s="222"/>
    </row>
    <row r="426" ht="12.75" customHeight="1">
      <c r="A426" s="125"/>
      <c r="B426" s="125"/>
      <c r="C426" s="223" t="s">
        <v>2112</v>
      </c>
      <c r="D426" s="224" t="s">
        <v>2113</v>
      </c>
      <c r="E426" s="224" t="s">
        <v>2114</v>
      </c>
      <c r="F426" s="225"/>
      <c r="G426" s="222"/>
      <c r="H426" s="222"/>
      <c r="I426" s="222"/>
      <c r="J426" s="222"/>
      <c r="K426" s="222"/>
      <c r="L426" s="222"/>
      <c r="M426" s="222"/>
      <c r="N426" s="222"/>
      <c r="O426" s="222"/>
      <c r="P426" s="222"/>
      <c r="Q426" s="222"/>
      <c r="R426" s="222"/>
      <c r="S426" s="222"/>
      <c r="T426" s="222"/>
      <c r="U426" s="222"/>
      <c r="V426" s="222"/>
      <c r="W426" s="222"/>
      <c r="X426" s="222"/>
      <c r="Y426" s="222"/>
      <c r="Z426" s="222"/>
    </row>
    <row r="427" ht="12.75" customHeight="1">
      <c r="A427" s="125"/>
      <c r="B427" s="125"/>
      <c r="C427" s="223" t="s">
        <v>2115</v>
      </c>
      <c r="D427" s="224" t="s">
        <v>2116</v>
      </c>
      <c r="E427" s="224" t="s">
        <v>2117</v>
      </c>
      <c r="F427" s="225"/>
      <c r="G427" s="222"/>
      <c r="H427" s="222"/>
      <c r="I427" s="222"/>
      <c r="J427" s="222"/>
      <c r="K427" s="222"/>
      <c r="L427" s="222"/>
      <c r="M427" s="222"/>
      <c r="N427" s="222"/>
      <c r="O427" s="222"/>
      <c r="P427" s="222"/>
      <c r="Q427" s="222"/>
      <c r="R427" s="222"/>
      <c r="S427" s="222"/>
      <c r="T427" s="222"/>
      <c r="U427" s="222"/>
      <c r="V427" s="222"/>
      <c r="W427" s="222"/>
      <c r="X427" s="222"/>
      <c r="Y427" s="222"/>
      <c r="Z427" s="222"/>
    </row>
    <row r="428" ht="12.75" customHeight="1">
      <c r="A428" s="125"/>
      <c r="B428" s="125"/>
      <c r="C428" s="223" t="s">
        <v>2118</v>
      </c>
      <c r="D428" s="224" t="s">
        <v>2119</v>
      </c>
      <c r="E428" s="224" t="s">
        <v>2120</v>
      </c>
      <c r="F428" s="225"/>
      <c r="G428" s="222"/>
      <c r="H428" s="222"/>
      <c r="I428" s="222"/>
      <c r="J428" s="222"/>
      <c r="K428" s="222"/>
      <c r="L428" s="222"/>
      <c r="M428" s="222"/>
      <c r="N428" s="222"/>
      <c r="O428" s="222"/>
      <c r="P428" s="222"/>
      <c r="Q428" s="222"/>
      <c r="R428" s="222"/>
      <c r="S428" s="222"/>
      <c r="T428" s="222"/>
      <c r="U428" s="222"/>
      <c r="V428" s="222"/>
      <c r="W428" s="222"/>
      <c r="X428" s="222"/>
      <c r="Y428" s="222"/>
      <c r="Z428" s="222"/>
    </row>
    <row r="429" ht="12.75" customHeight="1">
      <c r="A429" s="125"/>
      <c r="B429" s="57"/>
      <c r="C429" s="223" t="s">
        <v>2121</v>
      </c>
      <c r="D429" s="224" t="s">
        <v>2122</v>
      </c>
      <c r="E429" s="224" t="s">
        <v>2123</v>
      </c>
      <c r="F429" s="225"/>
      <c r="G429" s="222"/>
      <c r="H429" s="222"/>
      <c r="I429" s="222"/>
      <c r="J429" s="222"/>
      <c r="K429" s="222"/>
      <c r="L429" s="222"/>
      <c r="M429" s="222"/>
      <c r="N429" s="222"/>
      <c r="O429" s="222"/>
      <c r="P429" s="222"/>
      <c r="Q429" s="222"/>
      <c r="R429" s="222"/>
      <c r="S429" s="222"/>
      <c r="T429" s="222"/>
      <c r="U429" s="222"/>
      <c r="V429" s="222"/>
      <c r="W429" s="222"/>
      <c r="X429" s="222"/>
      <c r="Y429" s="222"/>
      <c r="Z429" s="222"/>
    </row>
    <row r="430" ht="12.75" customHeight="1">
      <c r="A430" s="125"/>
      <c r="B430" s="218" t="s">
        <v>1021</v>
      </c>
      <c r="C430" s="219" t="s">
        <v>2124</v>
      </c>
      <c r="D430" s="220" t="s">
        <v>2125</v>
      </c>
      <c r="E430" s="220" t="s">
        <v>2126</v>
      </c>
      <c r="F430" s="221"/>
      <c r="G430" s="222"/>
      <c r="H430" s="222"/>
      <c r="I430" s="222"/>
      <c r="J430" s="222"/>
      <c r="K430" s="222"/>
      <c r="L430" s="222"/>
      <c r="M430" s="222"/>
      <c r="N430" s="222"/>
      <c r="O430" s="222"/>
      <c r="P430" s="222"/>
      <c r="Q430" s="222"/>
      <c r="R430" s="222"/>
      <c r="S430" s="222"/>
      <c r="T430" s="222"/>
      <c r="U430" s="222"/>
      <c r="V430" s="222"/>
      <c r="W430" s="222"/>
      <c r="X430" s="222"/>
      <c r="Y430" s="222"/>
      <c r="Z430" s="222"/>
    </row>
    <row r="431" ht="12.75" customHeight="1">
      <c r="A431" s="125"/>
      <c r="B431" s="125"/>
      <c r="C431" s="223" t="s">
        <v>2127</v>
      </c>
      <c r="D431" s="224" t="s">
        <v>2128</v>
      </c>
      <c r="E431" s="224" t="s">
        <v>2129</v>
      </c>
      <c r="F431" s="225"/>
      <c r="G431" s="222"/>
      <c r="H431" s="222"/>
      <c r="I431" s="222"/>
      <c r="J431" s="222"/>
      <c r="K431" s="222"/>
      <c r="L431" s="222"/>
      <c r="M431" s="222"/>
      <c r="N431" s="222"/>
      <c r="O431" s="222"/>
      <c r="P431" s="222"/>
      <c r="Q431" s="222"/>
      <c r="R431" s="222"/>
      <c r="S431" s="222"/>
      <c r="T431" s="222"/>
      <c r="U431" s="222"/>
      <c r="V431" s="222"/>
      <c r="W431" s="222"/>
      <c r="X431" s="222"/>
      <c r="Y431" s="222"/>
      <c r="Z431" s="222"/>
    </row>
    <row r="432" ht="12.75" customHeight="1">
      <c r="A432" s="125"/>
      <c r="B432" s="57"/>
      <c r="C432" s="223" t="s">
        <v>2130</v>
      </c>
      <c r="D432" s="224" t="s">
        <v>2131</v>
      </c>
      <c r="E432" s="224" t="s">
        <v>2132</v>
      </c>
      <c r="F432" s="225"/>
      <c r="G432" s="222"/>
      <c r="H432" s="222"/>
      <c r="I432" s="222"/>
      <c r="J432" s="222"/>
      <c r="K432" s="222"/>
      <c r="L432" s="222"/>
      <c r="M432" s="222"/>
      <c r="N432" s="222"/>
      <c r="O432" s="222"/>
      <c r="P432" s="222"/>
      <c r="Q432" s="222"/>
      <c r="R432" s="222"/>
      <c r="S432" s="222"/>
      <c r="T432" s="222"/>
      <c r="U432" s="222"/>
      <c r="V432" s="222"/>
      <c r="W432" s="222"/>
      <c r="X432" s="222"/>
      <c r="Y432" s="222"/>
      <c r="Z432" s="222"/>
    </row>
    <row r="433" ht="12.75" customHeight="1">
      <c r="A433" s="125"/>
      <c r="B433" s="218" t="s">
        <v>1075</v>
      </c>
      <c r="C433" s="219" t="s">
        <v>2133</v>
      </c>
      <c r="D433" s="220" t="s">
        <v>2134</v>
      </c>
      <c r="E433" s="220" t="s">
        <v>2135</v>
      </c>
      <c r="F433" s="221"/>
      <c r="G433" s="222"/>
      <c r="H433" s="222"/>
      <c r="I433" s="222"/>
      <c r="J433" s="222"/>
      <c r="K433" s="222"/>
      <c r="L433" s="222"/>
      <c r="M433" s="222"/>
      <c r="N433" s="222"/>
      <c r="O433" s="222"/>
      <c r="P433" s="222"/>
      <c r="Q433" s="222"/>
      <c r="R433" s="222"/>
      <c r="S433" s="222"/>
      <c r="T433" s="222"/>
      <c r="U433" s="222"/>
      <c r="V433" s="222"/>
      <c r="W433" s="222"/>
      <c r="X433" s="222"/>
      <c r="Y433" s="222"/>
      <c r="Z433" s="222"/>
    </row>
    <row r="434" ht="12.75" customHeight="1">
      <c r="A434" s="125"/>
      <c r="B434" s="125"/>
      <c r="C434" s="223" t="s">
        <v>2136</v>
      </c>
      <c r="D434" s="224" t="s">
        <v>2137</v>
      </c>
      <c r="E434" s="224" t="s">
        <v>2138</v>
      </c>
      <c r="F434" s="225"/>
      <c r="G434" s="222"/>
      <c r="H434" s="222"/>
      <c r="I434" s="222"/>
      <c r="J434" s="222"/>
      <c r="K434" s="222"/>
      <c r="L434" s="222"/>
      <c r="M434" s="222"/>
      <c r="N434" s="222"/>
      <c r="O434" s="222"/>
      <c r="P434" s="222"/>
      <c r="Q434" s="222"/>
      <c r="R434" s="222"/>
      <c r="S434" s="222"/>
      <c r="T434" s="222"/>
      <c r="U434" s="222"/>
      <c r="V434" s="222"/>
      <c r="W434" s="222"/>
      <c r="X434" s="222"/>
      <c r="Y434" s="222"/>
      <c r="Z434" s="222"/>
    </row>
    <row r="435" ht="12.75" customHeight="1">
      <c r="A435" s="125"/>
      <c r="B435" s="125"/>
      <c r="C435" s="223" t="s">
        <v>2139</v>
      </c>
      <c r="D435" s="224" t="s">
        <v>2140</v>
      </c>
      <c r="E435" s="224" t="s">
        <v>2141</v>
      </c>
      <c r="F435" s="225"/>
      <c r="G435" s="222"/>
      <c r="H435" s="222"/>
      <c r="I435" s="222"/>
      <c r="J435" s="222"/>
      <c r="K435" s="222"/>
      <c r="L435" s="222"/>
      <c r="M435" s="222"/>
      <c r="N435" s="222"/>
      <c r="O435" s="222"/>
      <c r="P435" s="222"/>
      <c r="Q435" s="222"/>
      <c r="R435" s="222"/>
      <c r="S435" s="222"/>
      <c r="T435" s="222"/>
      <c r="U435" s="222"/>
      <c r="V435" s="222"/>
      <c r="W435" s="222"/>
      <c r="X435" s="222"/>
      <c r="Y435" s="222"/>
      <c r="Z435" s="222"/>
    </row>
    <row r="436" ht="12.75" customHeight="1">
      <c r="A436" s="125"/>
      <c r="B436" s="125"/>
      <c r="C436" s="223" t="s">
        <v>2142</v>
      </c>
      <c r="D436" s="224" t="s">
        <v>2143</v>
      </c>
      <c r="E436" s="224" t="s">
        <v>2144</v>
      </c>
      <c r="F436" s="225"/>
      <c r="G436" s="222"/>
      <c r="H436" s="222"/>
      <c r="I436" s="222"/>
      <c r="J436" s="222"/>
      <c r="K436" s="222"/>
      <c r="L436" s="222"/>
      <c r="M436" s="222"/>
      <c r="N436" s="222"/>
      <c r="O436" s="222"/>
      <c r="P436" s="222"/>
      <c r="Q436" s="222"/>
      <c r="R436" s="222"/>
      <c r="S436" s="222"/>
      <c r="T436" s="222"/>
      <c r="U436" s="222"/>
      <c r="V436" s="222"/>
      <c r="W436" s="222"/>
      <c r="X436" s="222"/>
      <c r="Y436" s="222"/>
      <c r="Z436" s="222"/>
    </row>
    <row r="437" ht="12.75" customHeight="1">
      <c r="A437" s="125"/>
      <c r="B437" s="125"/>
      <c r="C437" s="223" t="s">
        <v>2145</v>
      </c>
      <c r="D437" s="224" t="s">
        <v>2146</v>
      </c>
      <c r="E437" s="224" t="s">
        <v>2147</v>
      </c>
      <c r="F437" s="225"/>
      <c r="G437" s="222"/>
      <c r="H437" s="222"/>
      <c r="I437" s="222"/>
      <c r="J437" s="222"/>
      <c r="K437" s="222"/>
      <c r="L437" s="222"/>
      <c r="M437" s="222"/>
      <c r="N437" s="222"/>
      <c r="O437" s="222"/>
      <c r="P437" s="222"/>
      <c r="Q437" s="222"/>
      <c r="R437" s="222"/>
      <c r="S437" s="222"/>
      <c r="T437" s="222"/>
      <c r="U437" s="222"/>
      <c r="V437" s="222"/>
      <c r="W437" s="222"/>
      <c r="X437" s="222"/>
      <c r="Y437" s="222"/>
      <c r="Z437" s="222"/>
    </row>
    <row r="438" ht="12.75" customHeight="1">
      <c r="A438" s="125"/>
      <c r="B438" s="125"/>
      <c r="C438" s="223" t="s">
        <v>2148</v>
      </c>
      <c r="D438" s="224" t="s">
        <v>2149</v>
      </c>
      <c r="E438" s="224" t="s">
        <v>2149</v>
      </c>
      <c r="F438" s="225"/>
      <c r="G438" s="222"/>
      <c r="H438" s="222"/>
      <c r="I438" s="222"/>
      <c r="J438" s="222"/>
      <c r="K438" s="222"/>
      <c r="L438" s="222"/>
      <c r="M438" s="222"/>
      <c r="N438" s="222"/>
      <c r="O438" s="222"/>
      <c r="P438" s="222"/>
      <c r="Q438" s="222"/>
      <c r="R438" s="222"/>
      <c r="S438" s="222"/>
      <c r="T438" s="222"/>
      <c r="U438" s="222"/>
      <c r="V438" s="222"/>
      <c r="W438" s="222"/>
      <c r="X438" s="222"/>
      <c r="Y438" s="222"/>
      <c r="Z438" s="222"/>
    </row>
    <row r="439" ht="12.75" customHeight="1">
      <c r="A439" s="125"/>
      <c r="B439" s="125"/>
      <c r="C439" s="223" t="s">
        <v>2150</v>
      </c>
      <c r="D439" s="224" t="s">
        <v>2151</v>
      </c>
      <c r="E439" s="224" t="s">
        <v>2152</v>
      </c>
      <c r="F439" s="225"/>
      <c r="G439" s="222"/>
      <c r="H439" s="222"/>
      <c r="I439" s="222"/>
      <c r="J439" s="222"/>
      <c r="K439" s="222"/>
      <c r="L439" s="222"/>
      <c r="M439" s="222"/>
      <c r="N439" s="222"/>
      <c r="O439" s="222"/>
      <c r="P439" s="222"/>
      <c r="Q439" s="222"/>
      <c r="R439" s="222"/>
      <c r="S439" s="222"/>
      <c r="T439" s="222"/>
      <c r="U439" s="222"/>
      <c r="V439" s="222"/>
      <c r="W439" s="222"/>
      <c r="X439" s="222"/>
      <c r="Y439" s="222"/>
      <c r="Z439" s="222"/>
    </row>
    <row r="440" ht="12.75" customHeight="1">
      <c r="A440" s="125"/>
      <c r="B440" s="57"/>
      <c r="C440" s="223" t="s">
        <v>2153</v>
      </c>
      <c r="D440" s="224" t="s">
        <v>2154</v>
      </c>
      <c r="E440" s="224" t="s">
        <v>2155</v>
      </c>
      <c r="F440" s="225"/>
      <c r="G440" s="222"/>
      <c r="H440" s="222"/>
      <c r="I440" s="222"/>
      <c r="J440" s="222"/>
      <c r="K440" s="222"/>
      <c r="L440" s="222"/>
      <c r="M440" s="222"/>
      <c r="N440" s="222"/>
      <c r="O440" s="222"/>
      <c r="P440" s="222"/>
      <c r="Q440" s="222"/>
      <c r="R440" s="222"/>
      <c r="S440" s="222"/>
      <c r="T440" s="222"/>
      <c r="U440" s="222"/>
      <c r="V440" s="222"/>
      <c r="W440" s="222"/>
      <c r="X440" s="222"/>
      <c r="Y440" s="222"/>
      <c r="Z440" s="222"/>
    </row>
    <row r="441" ht="12.75" customHeight="1">
      <c r="A441" s="125"/>
      <c r="B441" s="218" t="s">
        <v>2156</v>
      </c>
      <c r="C441" s="219" t="s">
        <v>2157</v>
      </c>
      <c r="D441" s="220" t="s">
        <v>2158</v>
      </c>
      <c r="E441" s="220" t="s">
        <v>2159</v>
      </c>
      <c r="F441" s="221"/>
      <c r="G441" s="222"/>
      <c r="H441" s="222"/>
      <c r="I441" s="222"/>
      <c r="J441" s="222"/>
      <c r="K441" s="222"/>
      <c r="L441" s="222"/>
      <c r="M441" s="222"/>
      <c r="N441" s="222"/>
      <c r="O441" s="222"/>
      <c r="P441" s="222"/>
      <c r="Q441" s="222"/>
      <c r="R441" s="222"/>
      <c r="S441" s="222"/>
      <c r="T441" s="222"/>
      <c r="U441" s="222"/>
      <c r="V441" s="222"/>
      <c r="W441" s="222"/>
      <c r="X441" s="222"/>
      <c r="Y441" s="222"/>
      <c r="Z441" s="222"/>
    </row>
    <row r="442" ht="12.75" customHeight="1">
      <c r="A442" s="125"/>
      <c r="B442" s="125"/>
      <c r="C442" s="223" t="s">
        <v>2160</v>
      </c>
      <c r="D442" s="224" t="s">
        <v>1083</v>
      </c>
      <c r="E442" s="224" t="s">
        <v>1084</v>
      </c>
      <c r="F442" s="225"/>
      <c r="G442" s="222"/>
      <c r="H442" s="222"/>
      <c r="I442" s="222"/>
      <c r="J442" s="222"/>
      <c r="K442" s="222"/>
      <c r="L442" s="222"/>
      <c r="M442" s="222"/>
      <c r="N442" s="222"/>
      <c r="O442" s="222"/>
      <c r="P442" s="222"/>
      <c r="Q442" s="222"/>
      <c r="R442" s="222"/>
      <c r="S442" s="222"/>
      <c r="T442" s="222"/>
      <c r="U442" s="222"/>
      <c r="V442" s="222"/>
      <c r="W442" s="222"/>
      <c r="X442" s="222"/>
      <c r="Y442" s="222"/>
      <c r="Z442" s="222"/>
    </row>
    <row r="443" ht="12.75" customHeight="1">
      <c r="A443" s="125"/>
      <c r="B443" s="125"/>
      <c r="C443" s="223" t="s">
        <v>2161</v>
      </c>
      <c r="D443" s="224" t="s">
        <v>2162</v>
      </c>
      <c r="E443" s="224" t="s">
        <v>2163</v>
      </c>
      <c r="F443" s="225"/>
      <c r="G443" s="222"/>
      <c r="H443" s="222"/>
      <c r="I443" s="222"/>
      <c r="J443" s="222"/>
      <c r="K443" s="222"/>
      <c r="L443" s="222"/>
      <c r="M443" s="222"/>
      <c r="N443" s="222"/>
      <c r="O443" s="222"/>
      <c r="P443" s="222"/>
      <c r="Q443" s="222"/>
      <c r="R443" s="222"/>
      <c r="S443" s="222"/>
      <c r="T443" s="222"/>
      <c r="U443" s="222"/>
      <c r="V443" s="222"/>
      <c r="W443" s="222"/>
      <c r="X443" s="222"/>
      <c r="Y443" s="222"/>
      <c r="Z443" s="222"/>
    </row>
    <row r="444" ht="12.75" customHeight="1">
      <c r="A444" s="125"/>
      <c r="B444" s="125"/>
      <c r="C444" s="223" t="s">
        <v>2164</v>
      </c>
      <c r="D444" s="224" t="s">
        <v>2165</v>
      </c>
      <c r="E444" s="224" t="s">
        <v>2166</v>
      </c>
      <c r="F444" s="225"/>
      <c r="G444" s="222"/>
      <c r="H444" s="222"/>
      <c r="I444" s="222"/>
      <c r="J444" s="222"/>
      <c r="K444" s="222"/>
      <c r="L444" s="222"/>
      <c r="M444" s="222"/>
      <c r="N444" s="222"/>
      <c r="O444" s="222"/>
      <c r="P444" s="222"/>
      <c r="Q444" s="222"/>
      <c r="R444" s="222"/>
      <c r="S444" s="222"/>
      <c r="T444" s="222"/>
      <c r="U444" s="222"/>
      <c r="V444" s="222"/>
      <c r="W444" s="222"/>
      <c r="X444" s="222"/>
      <c r="Y444" s="222"/>
      <c r="Z444" s="222"/>
    </row>
    <row r="445" ht="12.75" customHeight="1">
      <c r="A445" s="125"/>
      <c r="B445" s="125"/>
      <c r="C445" s="223" t="s">
        <v>2167</v>
      </c>
      <c r="D445" s="224" t="s">
        <v>1994</v>
      </c>
      <c r="E445" s="224" t="s">
        <v>458</v>
      </c>
      <c r="F445" s="225"/>
      <c r="G445" s="222"/>
      <c r="H445" s="222"/>
      <c r="I445" s="222"/>
      <c r="J445" s="222"/>
      <c r="K445" s="222"/>
      <c r="L445" s="222"/>
      <c r="M445" s="222"/>
      <c r="N445" s="222"/>
      <c r="O445" s="222"/>
      <c r="P445" s="222"/>
      <c r="Q445" s="222"/>
      <c r="R445" s="222"/>
      <c r="S445" s="222"/>
      <c r="T445" s="222"/>
      <c r="U445" s="222"/>
      <c r="V445" s="222"/>
      <c r="W445" s="222"/>
      <c r="X445" s="222"/>
      <c r="Y445" s="222"/>
      <c r="Z445" s="222"/>
    </row>
    <row r="446" ht="12.75" customHeight="1">
      <c r="A446" s="125"/>
      <c r="B446" s="125"/>
      <c r="C446" s="223" t="s">
        <v>2168</v>
      </c>
      <c r="D446" s="224" t="s">
        <v>2169</v>
      </c>
      <c r="E446" s="224" t="s">
        <v>2170</v>
      </c>
      <c r="F446" s="225"/>
      <c r="G446" s="222"/>
      <c r="H446" s="222"/>
      <c r="I446" s="222"/>
      <c r="J446" s="222"/>
      <c r="K446" s="222"/>
      <c r="L446" s="222"/>
      <c r="M446" s="222"/>
      <c r="N446" s="222"/>
      <c r="O446" s="222"/>
      <c r="P446" s="222"/>
      <c r="Q446" s="222"/>
      <c r="R446" s="222"/>
      <c r="S446" s="222"/>
      <c r="T446" s="222"/>
      <c r="U446" s="222"/>
      <c r="V446" s="222"/>
      <c r="W446" s="222"/>
      <c r="X446" s="222"/>
      <c r="Y446" s="222"/>
      <c r="Z446" s="222"/>
    </row>
    <row r="447" ht="12.75" customHeight="1">
      <c r="A447" s="125"/>
      <c r="B447" s="125"/>
      <c r="C447" s="223" t="s">
        <v>2171</v>
      </c>
      <c r="D447" s="224" t="s">
        <v>2172</v>
      </c>
      <c r="E447" s="224" t="s">
        <v>2173</v>
      </c>
      <c r="F447" s="225"/>
      <c r="G447" s="222"/>
      <c r="H447" s="222"/>
      <c r="I447" s="222"/>
      <c r="J447" s="222"/>
      <c r="K447" s="222"/>
      <c r="L447" s="222"/>
      <c r="M447" s="222"/>
      <c r="N447" s="222"/>
      <c r="O447" s="222"/>
      <c r="P447" s="222"/>
      <c r="Q447" s="222"/>
      <c r="R447" s="222"/>
      <c r="S447" s="222"/>
      <c r="T447" s="222"/>
      <c r="U447" s="222"/>
      <c r="V447" s="222"/>
      <c r="W447" s="222"/>
      <c r="X447" s="222"/>
      <c r="Y447" s="222"/>
      <c r="Z447" s="222"/>
    </row>
    <row r="448" ht="12.75" customHeight="1">
      <c r="A448" s="125"/>
      <c r="B448" s="125"/>
      <c r="C448" s="223" t="s">
        <v>2174</v>
      </c>
      <c r="D448" s="224" t="s">
        <v>2175</v>
      </c>
      <c r="E448" s="224" t="s">
        <v>2176</v>
      </c>
      <c r="F448" s="225"/>
      <c r="G448" s="222"/>
      <c r="H448" s="222"/>
      <c r="I448" s="222"/>
      <c r="J448" s="222"/>
      <c r="K448" s="222"/>
      <c r="L448" s="222"/>
      <c r="M448" s="222"/>
      <c r="N448" s="222"/>
      <c r="O448" s="222"/>
      <c r="P448" s="222"/>
      <c r="Q448" s="222"/>
      <c r="R448" s="222"/>
      <c r="S448" s="222"/>
      <c r="T448" s="222"/>
      <c r="U448" s="222"/>
      <c r="V448" s="222"/>
      <c r="W448" s="222"/>
      <c r="X448" s="222"/>
      <c r="Y448" s="222"/>
      <c r="Z448" s="222"/>
    </row>
    <row r="449" ht="12.75" customHeight="1">
      <c r="A449" s="125"/>
      <c r="B449" s="125"/>
      <c r="C449" s="223" t="s">
        <v>2177</v>
      </c>
      <c r="D449" s="224" t="s">
        <v>2178</v>
      </c>
      <c r="E449" s="224" t="s">
        <v>2179</v>
      </c>
      <c r="F449" s="225"/>
      <c r="G449" s="222"/>
      <c r="H449" s="222"/>
      <c r="I449" s="222"/>
      <c r="J449" s="222"/>
      <c r="K449" s="222"/>
      <c r="L449" s="222"/>
      <c r="M449" s="222"/>
      <c r="N449" s="222"/>
      <c r="O449" s="222"/>
      <c r="P449" s="222"/>
      <c r="Q449" s="222"/>
      <c r="R449" s="222"/>
      <c r="S449" s="222"/>
      <c r="T449" s="222"/>
      <c r="U449" s="222"/>
      <c r="V449" s="222"/>
      <c r="W449" s="222"/>
      <c r="X449" s="222"/>
      <c r="Y449" s="222"/>
      <c r="Z449" s="222"/>
    </row>
    <row r="450" ht="12.75" customHeight="1">
      <c r="A450" s="125"/>
      <c r="B450" s="125"/>
      <c r="C450" s="223" t="s">
        <v>2180</v>
      </c>
      <c r="D450" s="224" t="s">
        <v>2181</v>
      </c>
      <c r="E450" s="224" t="s">
        <v>2182</v>
      </c>
      <c r="F450" s="225"/>
      <c r="G450" s="222"/>
      <c r="H450" s="222"/>
      <c r="I450" s="222"/>
      <c r="J450" s="222"/>
      <c r="K450" s="222"/>
      <c r="L450" s="222"/>
      <c r="M450" s="222"/>
      <c r="N450" s="222"/>
      <c r="O450" s="222"/>
      <c r="P450" s="222"/>
      <c r="Q450" s="222"/>
      <c r="R450" s="222"/>
      <c r="S450" s="222"/>
      <c r="T450" s="222"/>
      <c r="U450" s="222"/>
      <c r="V450" s="222"/>
      <c r="W450" s="222"/>
      <c r="X450" s="222"/>
      <c r="Y450" s="222"/>
      <c r="Z450" s="222"/>
    </row>
    <row r="451" ht="12.75" customHeight="1">
      <c r="A451" s="125"/>
      <c r="B451" s="125"/>
      <c r="C451" s="223" t="s">
        <v>2183</v>
      </c>
      <c r="D451" s="224" t="s">
        <v>2184</v>
      </c>
      <c r="E451" s="224" t="s">
        <v>2185</v>
      </c>
      <c r="F451" s="225"/>
      <c r="G451" s="222"/>
      <c r="H451" s="222"/>
      <c r="I451" s="222"/>
      <c r="J451" s="222"/>
      <c r="K451" s="222"/>
      <c r="L451" s="222"/>
      <c r="M451" s="222"/>
      <c r="N451" s="222"/>
      <c r="O451" s="222"/>
      <c r="P451" s="222"/>
      <c r="Q451" s="222"/>
      <c r="R451" s="222"/>
      <c r="S451" s="222"/>
      <c r="T451" s="222"/>
      <c r="U451" s="222"/>
      <c r="V451" s="222"/>
      <c r="W451" s="222"/>
      <c r="X451" s="222"/>
      <c r="Y451" s="222"/>
      <c r="Z451" s="222"/>
    </row>
    <row r="452" ht="12.75" customHeight="1">
      <c r="A452" s="57"/>
      <c r="B452" s="57"/>
      <c r="C452" s="223" t="s">
        <v>2186</v>
      </c>
      <c r="D452" s="224" t="s">
        <v>943</v>
      </c>
      <c r="E452" s="224" t="s">
        <v>2187</v>
      </c>
      <c r="F452" s="225"/>
      <c r="G452" s="222"/>
      <c r="H452" s="222"/>
      <c r="I452" s="222"/>
      <c r="J452" s="222"/>
      <c r="K452" s="222"/>
      <c r="L452" s="222"/>
      <c r="M452" s="222"/>
      <c r="N452" s="222"/>
      <c r="O452" s="222"/>
      <c r="P452" s="222"/>
      <c r="Q452" s="222"/>
      <c r="R452" s="222"/>
      <c r="S452" s="222"/>
      <c r="T452" s="222"/>
      <c r="U452" s="222"/>
      <c r="V452" s="222"/>
      <c r="W452" s="222"/>
      <c r="X452" s="222"/>
      <c r="Y452" s="222"/>
      <c r="Z452" s="222"/>
    </row>
    <row r="453" ht="12.75" customHeight="1">
      <c r="A453" s="227" t="s">
        <v>2188</v>
      </c>
      <c r="B453" s="228"/>
      <c r="C453" s="229"/>
      <c r="D453" s="230"/>
      <c r="E453" s="230" t="s">
        <v>879</v>
      </c>
      <c r="F453" s="231">
        <v>41.0</v>
      </c>
      <c r="G453" s="232"/>
      <c r="H453" s="232"/>
      <c r="I453" s="232"/>
      <c r="J453" s="232"/>
      <c r="K453" s="232"/>
      <c r="L453" s="232"/>
      <c r="M453" s="232"/>
      <c r="N453" s="232"/>
      <c r="O453" s="232"/>
      <c r="P453" s="232"/>
      <c r="Q453" s="232"/>
      <c r="R453" s="232"/>
      <c r="S453" s="232"/>
      <c r="T453" s="232"/>
      <c r="U453" s="232"/>
      <c r="V453" s="232"/>
      <c r="W453" s="232"/>
      <c r="X453" s="232"/>
      <c r="Y453" s="232"/>
      <c r="Z453" s="232"/>
    </row>
    <row r="454" ht="12.75" customHeight="1">
      <c r="A454" s="218" t="s">
        <v>880</v>
      </c>
      <c r="B454" s="218" t="s">
        <v>2189</v>
      </c>
      <c r="C454" s="219" t="s">
        <v>2190</v>
      </c>
      <c r="D454" s="220" t="s">
        <v>2191</v>
      </c>
      <c r="E454" s="220" t="s">
        <v>2192</v>
      </c>
      <c r="F454" s="221"/>
      <c r="G454" s="222"/>
      <c r="H454" s="222"/>
      <c r="I454" s="222"/>
      <c r="J454" s="222"/>
      <c r="K454" s="222"/>
      <c r="L454" s="222"/>
      <c r="M454" s="222"/>
      <c r="N454" s="222"/>
      <c r="O454" s="222"/>
      <c r="P454" s="222"/>
      <c r="Q454" s="222"/>
      <c r="R454" s="222"/>
      <c r="S454" s="222"/>
      <c r="T454" s="222"/>
      <c r="U454" s="222"/>
      <c r="V454" s="222"/>
      <c r="W454" s="222"/>
      <c r="X454" s="222"/>
      <c r="Y454" s="222"/>
      <c r="Z454" s="222"/>
    </row>
    <row r="455" ht="12.75" customHeight="1">
      <c r="A455" s="125"/>
      <c r="B455" s="125"/>
      <c r="C455" s="223" t="s">
        <v>2193</v>
      </c>
      <c r="D455" s="224" t="s">
        <v>2194</v>
      </c>
      <c r="E455" s="224" t="s">
        <v>2195</v>
      </c>
      <c r="F455" s="225"/>
      <c r="G455" s="222"/>
      <c r="H455" s="222"/>
      <c r="I455" s="222"/>
      <c r="J455" s="222"/>
      <c r="K455" s="222"/>
      <c r="L455" s="222"/>
      <c r="M455" s="222"/>
      <c r="N455" s="222"/>
      <c r="O455" s="222"/>
      <c r="P455" s="222"/>
      <c r="Q455" s="222"/>
      <c r="R455" s="222"/>
      <c r="S455" s="222"/>
      <c r="T455" s="222"/>
      <c r="U455" s="222"/>
      <c r="V455" s="222"/>
      <c r="W455" s="222"/>
      <c r="X455" s="222"/>
      <c r="Y455" s="222"/>
      <c r="Z455" s="222"/>
    </row>
    <row r="456" ht="12.75" customHeight="1">
      <c r="A456" s="125"/>
      <c r="B456" s="125"/>
      <c r="C456" s="223" t="s">
        <v>2196</v>
      </c>
      <c r="D456" s="224" t="s">
        <v>2197</v>
      </c>
      <c r="E456" s="224" t="s">
        <v>2198</v>
      </c>
      <c r="F456" s="225"/>
      <c r="G456" s="222"/>
      <c r="H456" s="222"/>
      <c r="I456" s="222"/>
      <c r="J456" s="222"/>
      <c r="K456" s="222"/>
      <c r="L456" s="222"/>
      <c r="M456" s="222"/>
      <c r="N456" s="222"/>
      <c r="O456" s="222"/>
      <c r="P456" s="222"/>
      <c r="Q456" s="222"/>
      <c r="R456" s="222"/>
      <c r="S456" s="222"/>
      <c r="T456" s="222"/>
      <c r="U456" s="222"/>
      <c r="V456" s="222"/>
      <c r="W456" s="222"/>
      <c r="X456" s="222"/>
      <c r="Y456" s="222"/>
      <c r="Z456" s="222"/>
    </row>
    <row r="457" ht="12.75" customHeight="1">
      <c r="A457" s="125"/>
      <c r="B457" s="125"/>
      <c r="C457" s="223" t="s">
        <v>2199</v>
      </c>
      <c r="D457" s="224" t="s">
        <v>2200</v>
      </c>
      <c r="E457" s="224" t="s">
        <v>2201</v>
      </c>
      <c r="F457" s="225"/>
      <c r="G457" s="222"/>
      <c r="H457" s="222"/>
      <c r="I457" s="222"/>
      <c r="J457" s="222"/>
      <c r="K457" s="222"/>
      <c r="L457" s="222"/>
      <c r="M457" s="222"/>
      <c r="N457" s="222"/>
      <c r="O457" s="222"/>
      <c r="P457" s="222"/>
      <c r="Q457" s="222"/>
      <c r="R457" s="222"/>
      <c r="S457" s="222"/>
      <c r="T457" s="222"/>
      <c r="U457" s="222"/>
      <c r="V457" s="222"/>
      <c r="W457" s="222"/>
      <c r="X457" s="222"/>
      <c r="Y457" s="222"/>
      <c r="Z457" s="222"/>
    </row>
    <row r="458" ht="12.75" customHeight="1">
      <c r="A458" s="125"/>
      <c r="B458" s="125"/>
      <c r="C458" s="223" t="s">
        <v>2202</v>
      </c>
      <c r="D458" s="224" t="s">
        <v>2203</v>
      </c>
      <c r="E458" s="224" t="s">
        <v>2204</v>
      </c>
      <c r="F458" s="225"/>
      <c r="G458" s="222"/>
      <c r="H458" s="222"/>
      <c r="I458" s="222"/>
      <c r="J458" s="222"/>
      <c r="K458" s="222"/>
      <c r="L458" s="222"/>
      <c r="M458" s="222"/>
      <c r="N458" s="222"/>
      <c r="O458" s="222"/>
      <c r="P458" s="222"/>
      <c r="Q458" s="222"/>
      <c r="R458" s="222"/>
      <c r="S458" s="222"/>
      <c r="T458" s="222"/>
      <c r="U458" s="222"/>
      <c r="V458" s="222"/>
      <c r="W458" s="222"/>
      <c r="X458" s="222"/>
      <c r="Y458" s="222"/>
      <c r="Z458" s="222"/>
    </row>
    <row r="459" ht="12.75" customHeight="1">
      <c r="A459" s="125"/>
      <c r="B459" s="125"/>
      <c r="C459" s="223" t="s">
        <v>2205</v>
      </c>
      <c r="D459" s="224" t="s">
        <v>2206</v>
      </c>
      <c r="E459" s="224" t="s">
        <v>2207</v>
      </c>
      <c r="F459" s="225"/>
      <c r="G459" s="222"/>
      <c r="H459" s="222"/>
      <c r="I459" s="222"/>
      <c r="J459" s="222"/>
      <c r="K459" s="222"/>
      <c r="L459" s="222"/>
      <c r="M459" s="222"/>
      <c r="N459" s="222"/>
      <c r="O459" s="222"/>
      <c r="P459" s="222"/>
      <c r="Q459" s="222"/>
      <c r="R459" s="222"/>
      <c r="S459" s="222"/>
      <c r="T459" s="222"/>
      <c r="U459" s="222"/>
      <c r="V459" s="222"/>
      <c r="W459" s="222"/>
      <c r="X459" s="222"/>
      <c r="Y459" s="222"/>
      <c r="Z459" s="222"/>
    </row>
    <row r="460" ht="12.75" customHeight="1">
      <c r="A460" s="125"/>
      <c r="B460" s="57"/>
      <c r="C460" s="223" t="s">
        <v>2208</v>
      </c>
      <c r="D460" s="224" t="s">
        <v>2209</v>
      </c>
      <c r="E460" s="224" t="s">
        <v>2210</v>
      </c>
      <c r="F460" s="225"/>
      <c r="G460" s="222"/>
      <c r="H460" s="222"/>
      <c r="I460" s="222"/>
      <c r="J460" s="222"/>
      <c r="K460" s="222"/>
      <c r="L460" s="222"/>
      <c r="M460" s="222"/>
      <c r="N460" s="222"/>
      <c r="O460" s="222"/>
      <c r="P460" s="222"/>
      <c r="Q460" s="222"/>
      <c r="R460" s="222"/>
      <c r="S460" s="222"/>
      <c r="T460" s="222"/>
      <c r="U460" s="222"/>
      <c r="V460" s="222"/>
      <c r="W460" s="222"/>
      <c r="X460" s="222"/>
      <c r="Y460" s="222"/>
      <c r="Z460" s="222"/>
    </row>
    <row r="461" ht="12.75" customHeight="1">
      <c r="A461" s="125"/>
      <c r="B461" s="218" t="s">
        <v>2211</v>
      </c>
      <c r="C461" s="219" t="s">
        <v>2212</v>
      </c>
      <c r="D461" s="220" t="s">
        <v>2213</v>
      </c>
      <c r="E461" s="220" t="s">
        <v>2214</v>
      </c>
      <c r="F461" s="221"/>
      <c r="G461" s="222"/>
      <c r="H461" s="222"/>
      <c r="I461" s="222"/>
      <c r="J461" s="222"/>
      <c r="K461" s="222"/>
      <c r="L461" s="222"/>
      <c r="M461" s="222"/>
      <c r="N461" s="222"/>
      <c r="O461" s="222"/>
      <c r="P461" s="222"/>
      <c r="Q461" s="222"/>
      <c r="R461" s="222"/>
      <c r="S461" s="222"/>
      <c r="T461" s="222"/>
      <c r="U461" s="222"/>
      <c r="V461" s="222"/>
      <c r="W461" s="222"/>
      <c r="X461" s="222"/>
      <c r="Y461" s="222"/>
      <c r="Z461" s="222"/>
    </row>
    <row r="462" ht="12.75" customHeight="1">
      <c r="A462" s="125"/>
      <c r="B462" s="125"/>
      <c r="C462" s="223" t="s">
        <v>2215</v>
      </c>
      <c r="D462" s="224" t="s">
        <v>2216</v>
      </c>
      <c r="E462" s="224" t="s">
        <v>2217</v>
      </c>
      <c r="F462" s="225"/>
      <c r="G462" s="222"/>
      <c r="H462" s="222"/>
      <c r="I462" s="222"/>
      <c r="J462" s="222"/>
      <c r="K462" s="222"/>
      <c r="L462" s="222"/>
      <c r="M462" s="222"/>
      <c r="N462" s="222"/>
      <c r="O462" s="222"/>
      <c r="P462" s="222"/>
      <c r="Q462" s="222"/>
      <c r="R462" s="222"/>
      <c r="S462" s="222"/>
      <c r="T462" s="222"/>
      <c r="U462" s="222"/>
      <c r="V462" s="222"/>
      <c r="W462" s="222"/>
      <c r="X462" s="222"/>
      <c r="Y462" s="222"/>
      <c r="Z462" s="222"/>
    </row>
    <row r="463" ht="12.75" customHeight="1">
      <c r="A463" s="125"/>
      <c r="B463" s="125"/>
      <c r="C463" s="223" t="s">
        <v>2218</v>
      </c>
      <c r="D463" s="224" t="s">
        <v>2219</v>
      </c>
      <c r="E463" s="224" t="s">
        <v>2220</v>
      </c>
      <c r="F463" s="225"/>
      <c r="G463" s="222"/>
      <c r="H463" s="222"/>
      <c r="I463" s="222"/>
      <c r="J463" s="222"/>
      <c r="K463" s="222"/>
      <c r="L463" s="222"/>
      <c r="M463" s="222"/>
      <c r="N463" s="222"/>
      <c r="O463" s="222"/>
      <c r="P463" s="222"/>
      <c r="Q463" s="222"/>
      <c r="R463" s="222"/>
      <c r="S463" s="222"/>
      <c r="T463" s="222"/>
      <c r="U463" s="222"/>
      <c r="V463" s="222"/>
      <c r="W463" s="222"/>
      <c r="X463" s="222"/>
      <c r="Y463" s="222"/>
      <c r="Z463" s="222"/>
    </row>
    <row r="464" ht="12.75" customHeight="1">
      <c r="A464" s="125"/>
      <c r="B464" s="57"/>
      <c r="C464" s="223" t="s">
        <v>2221</v>
      </c>
      <c r="D464" s="224" t="s">
        <v>2222</v>
      </c>
      <c r="E464" s="224" t="s">
        <v>2223</v>
      </c>
      <c r="F464" s="225"/>
      <c r="G464" s="222"/>
      <c r="H464" s="222"/>
      <c r="I464" s="222"/>
      <c r="J464" s="222"/>
      <c r="K464" s="222"/>
      <c r="L464" s="222"/>
      <c r="M464" s="222"/>
      <c r="N464" s="222"/>
      <c r="O464" s="222"/>
      <c r="P464" s="222"/>
      <c r="Q464" s="222"/>
      <c r="R464" s="222"/>
      <c r="S464" s="222"/>
      <c r="T464" s="222"/>
      <c r="U464" s="222"/>
      <c r="V464" s="222"/>
      <c r="W464" s="222"/>
      <c r="X464" s="222"/>
      <c r="Y464" s="222"/>
      <c r="Z464" s="222"/>
    </row>
    <row r="465" ht="12.75" customHeight="1">
      <c r="A465" s="125"/>
      <c r="B465" s="218" t="s">
        <v>969</v>
      </c>
      <c r="C465" s="219" t="s">
        <v>2224</v>
      </c>
      <c r="D465" s="220" t="s">
        <v>2225</v>
      </c>
      <c r="E465" s="220" t="s">
        <v>2226</v>
      </c>
      <c r="F465" s="221"/>
      <c r="G465" s="222"/>
      <c r="H465" s="222"/>
      <c r="I465" s="222"/>
      <c r="J465" s="222"/>
      <c r="K465" s="222"/>
      <c r="L465" s="222"/>
      <c r="M465" s="222"/>
      <c r="N465" s="222"/>
      <c r="O465" s="222"/>
      <c r="P465" s="222"/>
      <c r="Q465" s="222"/>
      <c r="R465" s="222"/>
      <c r="S465" s="222"/>
      <c r="T465" s="222"/>
      <c r="U465" s="222"/>
      <c r="V465" s="222"/>
      <c r="W465" s="222"/>
      <c r="X465" s="222"/>
      <c r="Y465" s="222"/>
      <c r="Z465" s="222"/>
    </row>
    <row r="466" ht="12.75" customHeight="1">
      <c r="A466" s="125"/>
      <c r="B466" s="125"/>
      <c r="C466" s="223" t="s">
        <v>2227</v>
      </c>
      <c r="D466" s="224" t="s">
        <v>2228</v>
      </c>
      <c r="E466" s="224" t="s">
        <v>2229</v>
      </c>
      <c r="F466" s="225"/>
      <c r="G466" s="222"/>
      <c r="H466" s="222"/>
      <c r="I466" s="222"/>
      <c r="J466" s="222"/>
      <c r="K466" s="222"/>
      <c r="L466" s="222"/>
      <c r="M466" s="222"/>
      <c r="N466" s="222"/>
      <c r="O466" s="222"/>
      <c r="P466" s="222"/>
      <c r="Q466" s="222"/>
      <c r="R466" s="222"/>
      <c r="S466" s="222"/>
      <c r="T466" s="222"/>
      <c r="U466" s="222"/>
      <c r="V466" s="222"/>
      <c r="W466" s="222"/>
      <c r="X466" s="222"/>
      <c r="Y466" s="222"/>
      <c r="Z466" s="222"/>
    </row>
    <row r="467" ht="12.75" customHeight="1">
      <c r="A467" s="125"/>
      <c r="B467" s="125"/>
      <c r="C467" s="223" t="s">
        <v>2230</v>
      </c>
      <c r="D467" s="224" t="s">
        <v>2231</v>
      </c>
      <c r="E467" s="224" t="s">
        <v>2232</v>
      </c>
      <c r="F467" s="225"/>
      <c r="G467" s="222"/>
      <c r="H467" s="222"/>
      <c r="I467" s="222"/>
      <c r="J467" s="222"/>
      <c r="K467" s="222"/>
      <c r="L467" s="222"/>
      <c r="M467" s="222"/>
      <c r="N467" s="222"/>
      <c r="O467" s="222"/>
      <c r="P467" s="222"/>
      <c r="Q467" s="222"/>
      <c r="R467" s="222"/>
      <c r="S467" s="222"/>
      <c r="T467" s="222"/>
      <c r="U467" s="222"/>
      <c r="V467" s="222"/>
      <c r="W467" s="222"/>
      <c r="X467" s="222"/>
      <c r="Y467" s="222"/>
      <c r="Z467" s="222"/>
    </row>
    <row r="468" ht="12.75" customHeight="1">
      <c r="A468" s="125"/>
      <c r="B468" s="125"/>
      <c r="C468" s="223" t="s">
        <v>2233</v>
      </c>
      <c r="D468" s="224" t="s">
        <v>2234</v>
      </c>
      <c r="E468" s="224" t="s">
        <v>2235</v>
      </c>
      <c r="F468" s="225"/>
      <c r="G468" s="222"/>
      <c r="H468" s="222"/>
      <c r="I468" s="222"/>
      <c r="J468" s="222"/>
      <c r="K468" s="222"/>
      <c r="L468" s="222"/>
      <c r="M468" s="222"/>
      <c r="N468" s="222"/>
      <c r="O468" s="222"/>
      <c r="P468" s="222"/>
      <c r="Q468" s="222"/>
      <c r="R468" s="222"/>
      <c r="S468" s="222"/>
      <c r="T468" s="222"/>
      <c r="U468" s="222"/>
      <c r="V468" s="222"/>
      <c r="W468" s="222"/>
      <c r="X468" s="222"/>
      <c r="Y468" s="222"/>
      <c r="Z468" s="222"/>
    </row>
    <row r="469" ht="12.75" customHeight="1">
      <c r="A469" s="125"/>
      <c r="B469" s="125"/>
      <c r="C469" s="223" t="s">
        <v>2236</v>
      </c>
      <c r="D469" s="224" t="s">
        <v>2237</v>
      </c>
      <c r="E469" s="224" t="s">
        <v>2238</v>
      </c>
      <c r="F469" s="225"/>
      <c r="G469" s="222"/>
      <c r="H469" s="222"/>
      <c r="I469" s="222"/>
      <c r="J469" s="222"/>
      <c r="K469" s="222"/>
      <c r="L469" s="222"/>
      <c r="M469" s="222"/>
      <c r="N469" s="222"/>
      <c r="O469" s="222"/>
      <c r="P469" s="222"/>
      <c r="Q469" s="222"/>
      <c r="R469" s="222"/>
      <c r="S469" s="222"/>
      <c r="T469" s="222"/>
      <c r="U469" s="222"/>
      <c r="V469" s="222"/>
      <c r="W469" s="222"/>
      <c r="X469" s="222"/>
      <c r="Y469" s="222"/>
      <c r="Z469" s="222"/>
    </row>
    <row r="470" ht="12.75" customHeight="1">
      <c r="A470" s="125"/>
      <c r="B470" s="57"/>
      <c r="C470" s="223" t="s">
        <v>2239</v>
      </c>
      <c r="D470" s="224" t="s">
        <v>2240</v>
      </c>
      <c r="E470" s="224" t="s">
        <v>573</v>
      </c>
      <c r="F470" s="225"/>
      <c r="G470" s="222"/>
      <c r="H470" s="222"/>
      <c r="I470" s="222"/>
      <c r="J470" s="222"/>
      <c r="K470" s="222"/>
      <c r="L470" s="222"/>
      <c r="M470" s="222"/>
      <c r="N470" s="222"/>
      <c r="O470" s="222"/>
      <c r="P470" s="222"/>
      <c r="Q470" s="222"/>
      <c r="R470" s="222"/>
      <c r="S470" s="222"/>
      <c r="T470" s="222"/>
      <c r="U470" s="222"/>
      <c r="V470" s="222"/>
      <c r="W470" s="222"/>
      <c r="X470" s="222"/>
      <c r="Y470" s="222"/>
      <c r="Z470" s="222"/>
    </row>
    <row r="471" ht="12.75" customHeight="1">
      <c r="A471" s="125"/>
      <c r="B471" s="218" t="s">
        <v>2156</v>
      </c>
      <c r="C471" s="219" t="s">
        <v>2241</v>
      </c>
      <c r="D471" s="220" t="s">
        <v>2242</v>
      </c>
      <c r="E471" s="220" t="s">
        <v>2243</v>
      </c>
      <c r="F471" s="221"/>
      <c r="G471" s="222"/>
      <c r="H471" s="222"/>
      <c r="I471" s="222"/>
      <c r="J471" s="222"/>
      <c r="K471" s="222"/>
      <c r="L471" s="222"/>
      <c r="M471" s="222"/>
      <c r="N471" s="222"/>
      <c r="O471" s="222"/>
      <c r="P471" s="222"/>
      <c r="Q471" s="222"/>
      <c r="R471" s="222"/>
      <c r="S471" s="222"/>
      <c r="T471" s="222"/>
      <c r="U471" s="222"/>
      <c r="V471" s="222"/>
      <c r="W471" s="222"/>
      <c r="X471" s="222"/>
      <c r="Y471" s="222"/>
      <c r="Z471" s="222"/>
    </row>
    <row r="472" ht="12.75" customHeight="1">
      <c r="A472" s="125"/>
      <c r="B472" s="125"/>
      <c r="C472" s="223" t="s">
        <v>2244</v>
      </c>
      <c r="D472" s="224" t="s">
        <v>2245</v>
      </c>
      <c r="E472" s="224" t="s">
        <v>2246</v>
      </c>
      <c r="F472" s="225"/>
      <c r="G472" s="222"/>
      <c r="H472" s="222"/>
      <c r="I472" s="222"/>
      <c r="J472" s="222"/>
      <c r="K472" s="222"/>
      <c r="L472" s="222"/>
      <c r="M472" s="222"/>
      <c r="N472" s="222"/>
      <c r="O472" s="222"/>
      <c r="P472" s="222"/>
      <c r="Q472" s="222"/>
      <c r="R472" s="222"/>
      <c r="S472" s="222"/>
      <c r="T472" s="222"/>
      <c r="U472" s="222"/>
      <c r="V472" s="222"/>
      <c r="W472" s="222"/>
      <c r="X472" s="222"/>
      <c r="Y472" s="222"/>
      <c r="Z472" s="222"/>
    </row>
    <row r="473" ht="12.75" customHeight="1">
      <c r="A473" s="125"/>
      <c r="B473" s="125"/>
      <c r="C473" s="223" t="s">
        <v>2247</v>
      </c>
      <c r="D473" s="224" t="s">
        <v>2248</v>
      </c>
      <c r="E473" s="224" t="s">
        <v>2249</v>
      </c>
      <c r="F473" s="225"/>
      <c r="G473" s="222"/>
      <c r="H473" s="222"/>
      <c r="I473" s="222"/>
      <c r="J473" s="222"/>
      <c r="K473" s="222"/>
      <c r="L473" s="222"/>
      <c r="M473" s="222"/>
      <c r="N473" s="222"/>
      <c r="O473" s="222"/>
      <c r="P473" s="222"/>
      <c r="Q473" s="222"/>
      <c r="R473" s="222"/>
      <c r="S473" s="222"/>
      <c r="T473" s="222"/>
      <c r="U473" s="222"/>
      <c r="V473" s="222"/>
      <c r="W473" s="222"/>
      <c r="X473" s="222"/>
      <c r="Y473" s="222"/>
      <c r="Z473" s="222"/>
    </row>
    <row r="474" ht="12.75" customHeight="1">
      <c r="A474" s="125"/>
      <c r="B474" s="125"/>
      <c r="C474" s="223" t="s">
        <v>2250</v>
      </c>
      <c r="D474" s="224" t="s">
        <v>2251</v>
      </c>
      <c r="E474" s="224" t="s">
        <v>2252</v>
      </c>
      <c r="F474" s="225"/>
      <c r="G474" s="222"/>
      <c r="H474" s="222"/>
      <c r="I474" s="222"/>
      <c r="J474" s="222"/>
      <c r="K474" s="222"/>
      <c r="L474" s="222"/>
      <c r="M474" s="222"/>
      <c r="N474" s="222"/>
      <c r="O474" s="222"/>
      <c r="P474" s="222"/>
      <c r="Q474" s="222"/>
      <c r="R474" s="222"/>
      <c r="S474" s="222"/>
      <c r="T474" s="222"/>
      <c r="U474" s="222"/>
      <c r="V474" s="222"/>
      <c r="W474" s="222"/>
      <c r="X474" s="222"/>
      <c r="Y474" s="222"/>
      <c r="Z474" s="222"/>
    </row>
    <row r="475" ht="12.75" customHeight="1">
      <c r="A475" s="125"/>
      <c r="B475" s="125"/>
      <c r="C475" s="223" t="s">
        <v>2253</v>
      </c>
      <c r="D475" s="224" t="s">
        <v>2254</v>
      </c>
      <c r="E475" s="224" t="s">
        <v>2255</v>
      </c>
      <c r="F475" s="225"/>
      <c r="G475" s="222"/>
      <c r="H475" s="222"/>
      <c r="I475" s="222"/>
      <c r="J475" s="222"/>
      <c r="K475" s="222"/>
      <c r="L475" s="222"/>
      <c r="M475" s="222"/>
      <c r="N475" s="222"/>
      <c r="O475" s="222"/>
      <c r="P475" s="222"/>
      <c r="Q475" s="222"/>
      <c r="R475" s="222"/>
      <c r="S475" s="222"/>
      <c r="T475" s="222"/>
      <c r="U475" s="222"/>
      <c r="V475" s="222"/>
      <c r="W475" s="222"/>
      <c r="X475" s="222"/>
      <c r="Y475" s="222"/>
      <c r="Z475" s="222"/>
    </row>
    <row r="476" ht="12.75" customHeight="1">
      <c r="A476" s="125"/>
      <c r="B476" s="125"/>
      <c r="C476" s="223" t="s">
        <v>2256</v>
      </c>
      <c r="D476" s="224" t="s">
        <v>2257</v>
      </c>
      <c r="E476" s="224" t="s">
        <v>2258</v>
      </c>
      <c r="F476" s="225"/>
      <c r="G476" s="222"/>
      <c r="H476" s="222"/>
      <c r="I476" s="222"/>
      <c r="J476" s="222"/>
      <c r="K476" s="222"/>
      <c r="L476" s="222"/>
      <c r="M476" s="222"/>
      <c r="N476" s="222"/>
      <c r="O476" s="222"/>
      <c r="P476" s="222"/>
      <c r="Q476" s="222"/>
      <c r="R476" s="222"/>
      <c r="S476" s="222"/>
      <c r="T476" s="222"/>
      <c r="U476" s="222"/>
      <c r="V476" s="222"/>
      <c r="W476" s="222"/>
      <c r="X476" s="222"/>
      <c r="Y476" s="222"/>
      <c r="Z476" s="222"/>
    </row>
    <row r="477" ht="12.75" customHeight="1">
      <c r="A477" s="125"/>
      <c r="B477" s="125"/>
      <c r="C477" s="223" t="s">
        <v>2259</v>
      </c>
      <c r="D477" s="224" t="s">
        <v>2260</v>
      </c>
      <c r="E477" s="224" t="s">
        <v>2261</v>
      </c>
      <c r="F477" s="225"/>
      <c r="G477" s="222"/>
      <c r="H477" s="222"/>
      <c r="I477" s="222"/>
      <c r="J477" s="222"/>
      <c r="K477" s="222"/>
      <c r="L477" s="222"/>
      <c r="M477" s="222"/>
      <c r="N477" s="222"/>
      <c r="O477" s="222"/>
      <c r="P477" s="222"/>
      <c r="Q477" s="222"/>
      <c r="R477" s="222"/>
      <c r="S477" s="222"/>
      <c r="T477" s="222"/>
      <c r="U477" s="222"/>
      <c r="V477" s="222"/>
      <c r="W477" s="222"/>
      <c r="X477" s="222"/>
      <c r="Y477" s="222"/>
      <c r="Z477" s="222"/>
    </row>
    <row r="478" ht="12.75" customHeight="1">
      <c r="A478" s="57"/>
      <c r="B478" s="57"/>
      <c r="C478" s="223" t="s">
        <v>2262</v>
      </c>
      <c r="D478" s="224" t="s">
        <v>2263</v>
      </c>
      <c r="E478" s="224" t="s">
        <v>2264</v>
      </c>
      <c r="F478" s="225"/>
      <c r="G478" s="222"/>
      <c r="H478" s="222"/>
      <c r="I478" s="222"/>
      <c r="J478" s="222"/>
      <c r="K478" s="222"/>
      <c r="L478" s="222"/>
      <c r="M478" s="222"/>
      <c r="N478" s="222"/>
      <c r="O478" s="222"/>
      <c r="P478" s="222"/>
      <c r="Q478" s="222"/>
      <c r="R478" s="222"/>
      <c r="S478" s="222"/>
      <c r="T478" s="222"/>
      <c r="U478" s="222"/>
      <c r="V478" s="222"/>
      <c r="W478" s="222"/>
      <c r="X478" s="222"/>
      <c r="Y478" s="222"/>
      <c r="Z478" s="222"/>
    </row>
    <row r="479" ht="12.75" customHeight="1">
      <c r="A479" s="227" t="s">
        <v>2265</v>
      </c>
      <c r="B479" s="228"/>
      <c r="C479" s="229"/>
      <c r="D479" s="230"/>
      <c r="E479" s="230" t="s">
        <v>879</v>
      </c>
      <c r="F479" s="231">
        <v>25.0</v>
      </c>
      <c r="G479" s="232"/>
      <c r="H479" s="232"/>
      <c r="I479" s="232"/>
      <c r="J479" s="232"/>
      <c r="K479" s="232"/>
      <c r="L479" s="232"/>
      <c r="M479" s="232"/>
      <c r="N479" s="232"/>
      <c r="O479" s="232"/>
      <c r="P479" s="232"/>
      <c r="Q479" s="232"/>
      <c r="R479" s="232"/>
      <c r="S479" s="232"/>
      <c r="T479" s="232"/>
      <c r="U479" s="232"/>
      <c r="V479" s="232"/>
      <c r="W479" s="232"/>
      <c r="X479" s="232"/>
      <c r="Y479" s="232"/>
      <c r="Z479" s="232"/>
    </row>
    <row r="480" ht="12.75" customHeight="1">
      <c r="A480" s="218" t="s">
        <v>885</v>
      </c>
      <c r="B480" s="218" t="s">
        <v>2266</v>
      </c>
      <c r="C480" s="219" t="s">
        <v>2267</v>
      </c>
      <c r="D480" s="220" t="s">
        <v>2266</v>
      </c>
      <c r="E480" s="220" t="s">
        <v>2268</v>
      </c>
      <c r="F480" s="221"/>
      <c r="G480" s="222"/>
      <c r="H480" s="222"/>
      <c r="I480" s="222"/>
      <c r="J480" s="222"/>
      <c r="K480" s="222"/>
      <c r="L480" s="222"/>
      <c r="M480" s="222"/>
      <c r="N480" s="222"/>
      <c r="O480" s="222"/>
      <c r="P480" s="222"/>
      <c r="Q480" s="222"/>
      <c r="R480" s="222"/>
      <c r="S480" s="222"/>
      <c r="T480" s="222"/>
      <c r="U480" s="222"/>
      <c r="V480" s="222"/>
      <c r="W480" s="222"/>
      <c r="X480" s="222"/>
      <c r="Y480" s="222"/>
      <c r="Z480" s="222"/>
    </row>
    <row r="481" ht="12.75" customHeight="1">
      <c r="A481" s="125"/>
      <c r="B481" s="125"/>
      <c r="C481" s="223" t="s">
        <v>2269</v>
      </c>
      <c r="D481" s="224" t="s">
        <v>2270</v>
      </c>
      <c r="E481" s="224" t="s">
        <v>2271</v>
      </c>
      <c r="F481" s="225"/>
      <c r="G481" s="222"/>
      <c r="H481" s="222"/>
      <c r="I481" s="222"/>
      <c r="J481" s="222"/>
      <c r="K481" s="222"/>
      <c r="L481" s="222"/>
      <c r="M481" s="222"/>
      <c r="N481" s="222"/>
      <c r="O481" s="222"/>
      <c r="P481" s="222"/>
      <c r="Q481" s="222"/>
      <c r="R481" s="222"/>
      <c r="S481" s="222"/>
      <c r="T481" s="222"/>
      <c r="U481" s="222"/>
      <c r="V481" s="222"/>
      <c r="W481" s="222"/>
      <c r="X481" s="222"/>
      <c r="Y481" s="222"/>
      <c r="Z481" s="222"/>
    </row>
    <row r="482" ht="12.75" customHeight="1">
      <c r="A482" s="125"/>
      <c r="B482" s="125"/>
      <c r="C482" s="223" t="s">
        <v>2272</v>
      </c>
      <c r="D482" s="224" t="s">
        <v>2273</v>
      </c>
      <c r="E482" s="224" t="s">
        <v>2274</v>
      </c>
      <c r="F482" s="225"/>
      <c r="G482" s="222"/>
      <c r="H482" s="222"/>
      <c r="I482" s="222"/>
      <c r="J482" s="222"/>
      <c r="K482" s="222"/>
      <c r="L482" s="222"/>
      <c r="M482" s="222"/>
      <c r="N482" s="222"/>
      <c r="O482" s="222"/>
      <c r="P482" s="222"/>
      <c r="Q482" s="222"/>
      <c r="R482" s="222"/>
      <c r="S482" s="222"/>
      <c r="T482" s="222"/>
      <c r="U482" s="222"/>
      <c r="V482" s="222"/>
      <c r="W482" s="222"/>
      <c r="X482" s="222"/>
      <c r="Y482" s="222"/>
      <c r="Z482" s="222"/>
    </row>
    <row r="483" ht="12.75" customHeight="1">
      <c r="A483" s="125"/>
      <c r="B483" s="125"/>
      <c r="C483" s="223" t="s">
        <v>2275</v>
      </c>
      <c r="D483" s="224" t="s">
        <v>2276</v>
      </c>
      <c r="E483" s="224" t="s">
        <v>2277</v>
      </c>
      <c r="F483" s="225"/>
      <c r="G483" s="222"/>
      <c r="H483" s="222"/>
      <c r="I483" s="222"/>
      <c r="J483" s="222"/>
      <c r="K483" s="222"/>
      <c r="L483" s="222"/>
      <c r="M483" s="222"/>
      <c r="N483" s="222"/>
      <c r="O483" s="222"/>
      <c r="P483" s="222"/>
      <c r="Q483" s="222"/>
      <c r="R483" s="222"/>
      <c r="S483" s="222"/>
      <c r="T483" s="222"/>
      <c r="U483" s="222"/>
      <c r="V483" s="222"/>
      <c r="W483" s="222"/>
      <c r="X483" s="222"/>
      <c r="Y483" s="222"/>
      <c r="Z483" s="222"/>
    </row>
    <row r="484" ht="12.75" customHeight="1">
      <c r="A484" s="125"/>
      <c r="B484" s="125"/>
      <c r="C484" s="223" t="s">
        <v>2278</v>
      </c>
      <c r="D484" s="224" t="s">
        <v>2279</v>
      </c>
      <c r="E484" s="224" t="s">
        <v>2280</v>
      </c>
      <c r="F484" s="225"/>
      <c r="G484" s="222"/>
      <c r="H484" s="222"/>
      <c r="I484" s="222"/>
      <c r="J484" s="222"/>
      <c r="K484" s="222"/>
      <c r="L484" s="222"/>
      <c r="M484" s="222"/>
      <c r="N484" s="222"/>
      <c r="O484" s="222"/>
      <c r="P484" s="222"/>
      <c r="Q484" s="222"/>
      <c r="R484" s="222"/>
      <c r="S484" s="222"/>
      <c r="T484" s="222"/>
      <c r="U484" s="222"/>
      <c r="V484" s="222"/>
      <c r="W484" s="222"/>
      <c r="X484" s="222"/>
      <c r="Y484" s="222"/>
      <c r="Z484" s="222"/>
    </row>
    <row r="485" ht="12.75" customHeight="1">
      <c r="A485" s="125"/>
      <c r="B485" s="125"/>
      <c r="C485" s="223" t="s">
        <v>2281</v>
      </c>
      <c r="D485" s="224" t="s">
        <v>2282</v>
      </c>
      <c r="E485" s="224" t="s">
        <v>2283</v>
      </c>
      <c r="F485" s="225"/>
      <c r="G485" s="222"/>
      <c r="H485" s="222"/>
      <c r="I485" s="222"/>
      <c r="J485" s="222"/>
      <c r="K485" s="222"/>
      <c r="L485" s="222"/>
      <c r="M485" s="222"/>
      <c r="N485" s="222"/>
      <c r="O485" s="222"/>
      <c r="P485" s="222"/>
      <c r="Q485" s="222"/>
      <c r="R485" s="222"/>
      <c r="S485" s="222"/>
      <c r="T485" s="222"/>
      <c r="U485" s="222"/>
      <c r="V485" s="222"/>
      <c r="W485" s="222"/>
      <c r="X485" s="222"/>
      <c r="Y485" s="222"/>
      <c r="Z485" s="222"/>
    </row>
    <row r="486" ht="12.75" customHeight="1">
      <c r="A486" s="125"/>
      <c r="B486" s="125"/>
      <c r="C486" s="223" t="s">
        <v>2284</v>
      </c>
      <c r="D486" s="224" t="s">
        <v>2285</v>
      </c>
      <c r="E486" s="224" t="s">
        <v>2286</v>
      </c>
      <c r="F486" s="225"/>
      <c r="G486" s="222"/>
      <c r="H486" s="222"/>
      <c r="I486" s="222"/>
      <c r="J486" s="222"/>
      <c r="K486" s="222"/>
      <c r="L486" s="222"/>
      <c r="M486" s="222"/>
      <c r="N486" s="222"/>
      <c r="O486" s="222"/>
      <c r="P486" s="222"/>
      <c r="Q486" s="222"/>
      <c r="R486" s="222"/>
      <c r="S486" s="222"/>
      <c r="T486" s="222"/>
      <c r="U486" s="222"/>
      <c r="V486" s="222"/>
      <c r="W486" s="222"/>
      <c r="X486" s="222"/>
      <c r="Y486" s="222"/>
      <c r="Z486" s="222"/>
    </row>
    <row r="487" ht="12.75" customHeight="1">
      <c r="A487" s="125"/>
      <c r="B487" s="57"/>
      <c r="C487" s="223" t="s">
        <v>2287</v>
      </c>
      <c r="D487" s="224" t="s">
        <v>2288</v>
      </c>
      <c r="E487" s="224" t="s">
        <v>2289</v>
      </c>
      <c r="F487" s="225"/>
      <c r="G487" s="222"/>
      <c r="H487" s="222"/>
      <c r="I487" s="222"/>
      <c r="J487" s="222"/>
      <c r="K487" s="222"/>
      <c r="L487" s="222"/>
      <c r="M487" s="222"/>
      <c r="N487" s="222"/>
      <c r="O487" s="222"/>
      <c r="P487" s="222"/>
      <c r="Q487" s="222"/>
      <c r="R487" s="222"/>
      <c r="S487" s="222"/>
      <c r="T487" s="222"/>
      <c r="U487" s="222"/>
      <c r="V487" s="222"/>
      <c r="W487" s="222"/>
      <c r="X487" s="222"/>
      <c r="Y487" s="222"/>
      <c r="Z487" s="222"/>
    </row>
    <row r="488" ht="12.75" customHeight="1">
      <c r="A488" s="125"/>
      <c r="B488" s="218" t="s">
        <v>2290</v>
      </c>
      <c r="C488" s="219" t="s">
        <v>2291</v>
      </c>
      <c r="D488" s="220" t="s">
        <v>2292</v>
      </c>
      <c r="E488" s="220" t="s">
        <v>2293</v>
      </c>
      <c r="F488" s="221"/>
      <c r="G488" s="222"/>
      <c r="H488" s="222"/>
      <c r="I488" s="222"/>
      <c r="J488" s="222"/>
      <c r="K488" s="222"/>
      <c r="L488" s="222"/>
      <c r="M488" s="222"/>
      <c r="N488" s="222"/>
      <c r="O488" s="222"/>
      <c r="P488" s="222"/>
      <c r="Q488" s="222"/>
      <c r="R488" s="222"/>
      <c r="S488" s="222"/>
      <c r="T488" s="222"/>
      <c r="U488" s="222"/>
      <c r="V488" s="222"/>
      <c r="W488" s="222"/>
      <c r="X488" s="222"/>
      <c r="Y488" s="222"/>
      <c r="Z488" s="222"/>
    </row>
    <row r="489" ht="12.75" customHeight="1">
      <c r="A489" s="125"/>
      <c r="B489" s="125"/>
      <c r="C489" s="223" t="s">
        <v>2294</v>
      </c>
      <c r="D489" s="224" t="s">
        <v>2295</v>
      </c>
      <c r="E489" s="224" t="s">
        <v>2296</v>
      </c>
      <c r="F489" s="225"/>
      <c r="G489" s="222"/>
      <c r="H489" s="222"/>
      <c r="I489" s="222"/>
      <c r="J489" s="222"/>
      <c r="K489" s="222"/>
      <c r="L489" s="222"/>
      <c r="M489" s="222"/>
      <c r="N489" s="222"/>
      <c r="O489" s="222"/>
      <c r="P489" s="222"/>
      <c r="Q489" s="222"/>
      <c r="R489" s="222"/>
      <c r="S489" s="222"/>
      <c r="T489" s="222"/>
      <c r="U489" s="222"/>
      <c r="V489" s="222"/>
      <c r="W489" s="222"/>
      <c r="X489" s="222"/>
      <c r="Y489" s="222"/>
      <c r="Z489" s="222"/>
    </row>
    <row r="490" ht="12.75" customHeight="1">
      <c r="A490" s="125"/>
      <c r="B490" s="125"/>
      <c r="C490" s="223" t="s">
        <v>2297</v>
      </c>
      <c r="D490" s="224" t="s">
        <v>2298</v>
      </c>
      <c r="E490" s="224" t="s">
        <v>2299</v>
      </c>
      <c r="F490" s="225"/>
      <c r="G490" s="222"/>
      <c r="H490" s="222"/>
      <c r="I490" s="222"/>
      <c r="J490" s="222"/>
      <c r="K490" s="222"/>
      <c r="L490" s="222"/>
      <c r="M490" s="222"/>
      <c r="N490" s="222"/>
      <c r="O490" s="222"/>
      <c r="P490" s="222"/>
      <c r="Q490" s="222"/>
      <c r="R490" s="222"/>
      <c r="S490" s="222"/>
      <c r="T490" s="222"/>
      <c r="U490" s="222"/>
      <c r="V490" s="222"/>
      <c r="W490" s="222"/>
      <c r="X490" s="222"/>
      <c r="Y490" s="222"/>
      <c r="Z490" s="222"/>
    </row>
    <row r="491" ht="12.75" customHeight="1">
      <c r="A491" s="125"/>
      <c r="B491" s="125"/>
      <c r="C491" s="223" t="s">
        <v>2300</v>
      </c>
      <c r="D491" s="224" t="s">
        <v>1905</v>
      </c>
      <c r="E491" s="224" t="s">
        <v>1906</v>
      </c>
      <c r="F491" s="225"/>
      <c r="G491" s="222"/>
      <c r="H491" s="222"/>
      <c r="I491" s="222"/>
      <c r="J491" s="222"/>
      <c r="K491" s="222"/>
      <c r="L491" s="222"/>
      <c r="M491" s="222"/>
      <c r="N491" s="222"/>
      <c r="O491" s="222"/>
      <c r="P491" s="222"/>
      <c r="Q491" s="222"/>
      <c r="R491" s="222"/>
      <c r="S491" s="222"/>
      <c r="T491" s="222"/>
      <c r="U491" s="222"/>
      <c r="V491" s="222"/>
      <c r="W491" s="222"/>
      <c r="X491" s="222"/>
      <c r="Y491" s="222"/>
      <c r="Z491" s="222"/>
    </row>
    <row r="492" ht="12.75" customHeight="1">
      <c r="A492" s="125"/>
      <c r="B492" s="57"/>
      <c r="C492" s="223" t="s">
        <v>2301</v>
      </c>
      <c r="D492" s="224" t="s">
        <v>2302</v>
      </c>
      <c r="E492" s="224" t="s">
        <v>2303</v>
      </c>
      <c r="F492" s="225"/>
      <c r="G492" s="222"/>
      <c r="H492" s="222"/>
      <c r="I492" s="222"/>
      <c r="J492" s="222"/>
      <c r="K492" s="222"/>
      <c r="L492" s="222"/>
      <c r="M492" s="222"/>
      <c r="N492" s="222"/>
      <c r="O492" s="222"/>
      <c r="P492" s="222"/>
      <c r="Q492" s="222"/>
      <c r="R492" s="222"/>
      <c r="S492" s="222"/>
      <c r="T492" s="222"/>
      <c r="U492" s="222"/>
      <c r="V492" s="222"/>
      <c r="W492" s="222"/>
      <c r="X492" s="222"/>
      <c r="Y492" s="222"/>
      <c r="Z492" s="222"/>
    </row>
    <row r="493" ht="12.75" customHeight="1">
      <c r="A493" s="125"/>
      <c r="B493" s="218" t="s">
        <v>2304</v>
      </c>
      <c r="C493" s="219" t="s">
        <v>2305</v>
      </c>
      <c r="D493" s="220" t="s">
        <v>2306</v>
      </c>
      <c r="E493" s="220" t="s">
        <v>2307</v>
      </c>
      <c r="F493" s="221"/>
      <c r="G493" s="222"/>
      <c r="H493" s="222"/>
      <c r="I493" s="222"/>
      <c r="J493" s="222"/>
      <c r="K493" s="222"/>
      <c r="L493" s="222"/>
      <c r="M493" s="222"/>
      <c r="N493" s="222"/>
      <c r="O493" s="222"/>
      <c r="P493" s="222"/>
      <c r="Q493" s="222"/>
      <c r="R493" s="222"/>
      <c r="S493" s="222"/>
      <c r="T493" s="222"/>
      <c r="U493" s="222"/>
      <c r="V493" s="222"/>
      <c r="W493" s="222"/>
      <c r="X493" s="222"/>
      <c r="Y493" s="222"/>
      <c r="Z493" s="222"/>
    </row>
    <row r="494" ht="12.75" customHeight="1">
      <c r="A494" s="125"/>
      <c r="B494" s="125"/>
      <c r="C494" s="223" t="s">
        <v>2308</v>
      </c>
      <c r="D494" s="224" t="s">
        <v>2309</v>
      </c>
      <c r="E494" s="224" t="s">
        <v>2310</v>
      </c>
      <c r="F494" s="225"/>
      <c r="G494" s="222"/>
      <c r="H494" s="222"/>
      <c r="I494" s="222"/>
      <c r="J494" s="222"/>
      <c r="K494" s="222"/>
      <c r="L494" s="222"/>
      <c r="M494" s="222"/>
      <c r="N494" s="222"/>
      <c r="O494" s="222"/>
      <c r="P494" s="222"/>
      <c r="Q494" s="222"/>
      <c r="R494" s="222"/>
      <c r="S494" s="222"/>
      <c r="T494" s="222"/>
      <c r="U494" s="222"/>
      <c r="V494" s="222"/>
      <c r="W494" s="222"/>
      <c r="X494" s="222"/>
      <c r="Y494" s="222"/>
      <c r="Z494" s="222"/>
    </row>
    <row r="495" ht="12.75" customHeight="1">
      <c r="A495" s="125"/>
      <c r="B495" s="57"/>
      <c r="C495" s="223" t="s">
        <v>2311</v>
      </c>
      <c r="D495" s="224" t="s">
        <v>2312</v>
      </c>
      <c r="E495" s="224" t="s">
        <v>2313</v>
      </c>
      <c r="F495" s="225"/>
      <c r="G495" s="222"/>
      <c r="H495" s="222"/>
      <c r="I495" s="222"/>
      <c r="J495" s="222"/>
      <c r="K495" s="222"/>
      <c r="L495" s="222"/>
      <c r="M495" s="222"/>
      <c r="N495" s="222"/>
      <c r="O495" s="222"/>
      <c r="P495" s="222"/>
      <c r="Q495" s="222"/>
      <c r="R495" s="222"/>
      <c r="S495" s="222"/>
      <c r="T495" s="222"/>
      <c r="U495" s="222"/>
      <c r="V495" s="222"/>
      <c r="W495" s="222"/>
      <c r="X495" s="222"/>
      <c r="Y495" s="222"/>
      <c r="Z495" s="222"/>
    </row>
    <row r="496" ht="12.75" customHeight="1">
      <c r="A496" s="125"/>
      <c r="B496" s="218" t="s">
        <v>2314</v>
      </c>
      <c r="C496" s="219" t="s">
        <v>2315</v>
      </c>
      <c r="D496" s="220" t="s">
        <v>2316</v>
      </c>
      <c r="E496" s="220" t="s">
        <v>2317</v>
      </c>
      <c r="F496" s="221"/>
      <c r="G496" s="222"/>
      <c r="H496" s="222"/>
      <c r="I496" s="222"/>
      <c r="J496" s="222"/>
      <c r="K496" s="222"/>
      <c r="L496" s="222"/>
      <c r="M496" s="222"/>
      <c r="N496" s="222"/>
      <c r="O496" s="222"/>
      <c r="P496" s="222"/>
      <c r="Q496" s="222"/>
      <c r="R496" s="222"/>
      <c r="S496" s="222"/>
      <c r="T496" s="222"/>
      <c r="U496" s="222"/>
      <c r="V496" s="222"/>
      <c r="W496" s="222"/>
      <c r="X496" s="222"/>
      <c r="Y496" s="222"/>
      <c r="Z496" s="222"/>
    </row>
    <row r="497" ht="12.75" customHeight="1">
      <c r="A497" s="125"/>
      <c r="B497" s="125"/>
      <c r="C497" s="223" t="s">
        <v>2318</v>
      </c>
      <c r="D497" s="224" t="s">
        <v>2319</v>
      </c>
      <c r="E497" s="224" t="s">
        <v>2320</v>
      </c>
      <c r="F497" s="225"/>
      <c r="G497" s="222"/>
      <c r="H497" s="222"/>
      <c r="I497" s="222"/>
      <c r="J497" s="222"/>
      <c r="K497" s="222"/>
      <c r="L497" s="222"/>
      <c r="M497" s="222"/>
      <c r="N497" s="222"/>
      <c r="O497" s="222"/>
      <c r="P497" s="222"/>
      <c r="Q497" s="222"/>
      <c r="R497" s="222"/>
      <c r="S497" s="222"/>
      <c r="T497" s="222"/>
      <c r="U497" s="222"/>
      <c r="V497" s="222"/>
      <c r="W497" s="222"/>
      <c r="X497" s="222"/>
      <c r="Y497" s="222"/>
      <c r="Z497" s="222"/>
    </row>
    <row r="498" ht="12.75" customHeight="1">
      <c r="A498" s="125"/>
      <c r="B498" s="125"/>
      <c r="C498" s="223" t="s">
        <v>2321</v>
      </c>
      <c r="D498" s="224" t="s">
        <v>2322</v>
      </c>
      <c r="E498" s="224" t="s">
        <v>2323</v>
      </c>
      <c r="F498" s="225"/>
      <c r="G498" s="222"/>
      <c r="H498" s="222"/>
      <c r="I498" s="222"/>
      <c r="J498" s="222"/>
      <c r="K498" s="222"/>
      <c r="L498" s="222"/>
      <c r="M498" s="222"/>
      <c r="N498" s="222"/>
      <c r="O498" s="222"/>
      <c r="P498" s="222"/>
      <c r="Q498" s="222"/>
      <c r="R498" s="222"/>
      <c r="S498" s="222"/>
      <c r="T498" s="222"/>
      <c r="U498" s="222"/>
      <c r="V498" s="222"/>
      <c r="W498" s="222"/>
      <c r="X498" s="222"/>
      <c r="Y498" s="222"/>
      <c r="Z498" s="222"/>
    </row>
    <row r="499" ht="12.75" customHeight="1">
      <c r="A499" s="125"/>
      <c r="B499" s="57"/>
      <c r="C499" s="223" t="s">
        <v>2324</v>
      </c>
      <c r="D499" s="224" t="s">
        <v>2325</v>
      </c>
      <c r="E499" s="224" t="s">
        <v>2326</v>
      </c>
      <c r="F499" s="225"/>
      <c r="G499" s="222"/>
      <c r="H499" s="222"/>
      <c r="I499" s="222"/>
      <c r="J499" s="222"/>
      <c r="K499" s="222"/>
      <c r="L499" s="222"/>
      <c r="M499" s="222"/>
      <c r="N499" s="222"/>
      <c r="O499" s="222"/>
      <c r="P499" s="222"/>
      <c r="Q499" s="222"/>
      <c r="R499" s="222"/>
      <c r="S499" s="222"/>
      <c r="T499" s="222"/>
      <c r="U499" s="222"/>
      <c r="V499" s="222"/>
      <c r="W499" s="222"/>
      <c r="X499" s="222"/>
      <c r="Y499" s="222"/>
      <c r="Z499" s="222"/>
    </row>
    <row r="500" ht="12.75" customHeight="1">
      <c r="A500" s="125"/>
      <c r="B500" s="218" t="s">
        <v>2327</v>
      </c>
      <c r="C500" s="219" t="s">
        <v>2328</v>
      </c>
      <c r="D500" s="220" t="s">
        <v>2329</v>
      </c>
      <c r="E500" s="220" t="s">
        <v>2330</v>
      </c>
      <c r="F500" s="221"/>
      <c r="G500" s="222"/>
      <c r="H500" s="222"/>
      <c r="I500" s="222"/>
      <c r="J500" s="222"/>
      <c r="K500" s="222"/>
      <c r="L500" s="222"/>
      <c r="M500" s="222"/>
      <c r="N500" s="222"/>
      <c r="O500" s="222"/>
      <c r="P500" s="222"/>
      <c r="Q500" s="222"/>
      <c r="R500" s="222"/>
      <c r="S500" s="222"/>
      <c r="T500" s="222"/>
      <c r="U500" s="222"/>
      <c r="V500" s="222"/>
      <c r="W500" s="222"/>
      <c r="X500" s="222"/>
      <c r="Y500" s="222"/>
      <c r="Z500" s="222"/>
    </row>
    <row r="501" ht="12.75" customHeight="1">
      <c r="A501" s="125"/>
      <c r="B501" s="125"/>
      <c r="C501" s="223" t="s">
        <v>2331</v>
      </c>
      <c r="D501" s="224" t="s">
        <v>2332</v>
      </c>
      <c r="E501" s="224" t="s">
        <v>2333</v>
      </c>
      <c r="F501" s="225"/>
      <c r="G501" s="222"/>
      <c r="H501" s="222"/>
      <c r="I501" s="222"/>
      <c r="J501" s="222"/>
      <c r="K501" s="222"/>
      <c r="L501" s="222"/>
      <c r="M501" s="222"/>
      <c r="N501" s="222"/>
      <c r="O501" s="222"/>
      <c r="P501" s="222"/>
      <c r="Q501" s="222"/>
      <c r="R501" s="222"/>
      <c r="S501" s="222"/>
      <c r="T501" s="222"/>
      <c r="U501" s="222"/>
      <c r="V501" s="222"/>
      <c r="W501" s="222"/>
      <c r="X501" s="222"/>
      <c r="Y501" s="222"/>
      <c r="Z501" s="222"/>
    </row>
    <row r="502" ht="12.75" customHeight="1">
      <c r="A502" s="125"/>
      <c r="B502" s="125"/>
      <c r="C502" s="223" t="s">
        <v>2334</v>
      </c>
      <c r="D502" s="224" t="s">
        <v>2335</v>
      </c>
      <c r="E502" s="224" t="s">
        <v>2336</v>
      </c>
      <c r="F502" s="225"/>
      <c r="G502" s="222"/>
      <c r="H502" s="222"/>
      <c r="I502" s="222"/>
      <c r="J502" s="222"/>
      <c r="K502" s="222"/>
      <c r="L502" s="222"/>
      <c r="M502" s="222"/>
      <c r="N502" s="222"/>
      <c r="O502" s="222"/>
      <c r="P502" s="222"/>
      <c r="Q502" s="222"/>
      <c r="R502" s="222"/>
      <c r="S502" s="222"/>
      <c r="T502" s="222"/>
      <c r="U502" s="222"/>
      <c r="V502" s="222"/>
      <c r="W502" s="222"/>
      <c r="X502" s="222"/>
      <c r="Y502" s="222"/>
      <c r="Z502" s="222"/>
    </row>
    <row r="503" ht="12.75" customHeight="1">
      <c r="A503" s="125"/>
      <c r="B503" s="125"/>
      <c r="C503" s="223" t="s">
        <v>2337</v>
      </c>
      <c r="D503" s="224" t="s">
        <v>2338</v>
      </c>
      <c r="E503" s="224" t="s">
        <v>2339</v>
      </c>
      <c r="F503" s="225"/>
      <c r="G503" s="222"/>
      <c r="H503" s="222"/>
      <c r="I503" s="222"/>
      <c r="J503" s="222"/>
      <c r="K503" s="222"/>
      <c r="L503" s="222"/>
      <c r="M503" s="222"/>
      <c r="N503" s="222"/>
      <c r="O503" s="222"/>
      <c r="P503" s="222"/>
      <c r="Q503" s="222"/>
      <c r="R503" s="222"/>
      <c r="S503" s="222"/>
      <c r="T503" s="222"/>
      <c r="U503" s="222"/>
      <c r="V503" s="222"/>
      <c r="W503" s="222"/>
      <c r="X503" s="222"/>
      <c r="Y503" s="222"/>
      <c r="Z503" s="222"/>
    </row>
    <row r="504" ht="12.75" customHeight="1">
      <c r="A504" s="125"/>
      <c r="B504" s="125"/>
      <c r="C504" s="223" t="s">
        <v>2340</v>
      </c>
      <c r="D504" s="224" t="s">
        <v>2341</v>
      </c>
      <c r="E504" s="224" t="s">
        <v>2342</v>
      </c>
      <c r="F504" s="225"/>
      <c r="G504" s="222"/>
      <c r="H504" s="222"/>
      <c r="I504" s="222"/>
      <c r="J504" s="222"/>
      <c r="K504" s="222"/>
      <c r="L504" s="222"/>
      <c r="M504" s="222"/>
      <c r="N504" s="222"/>
      <c r="O504" s="222"/>
      <c r="P504" s="222"/>
      <c r="Q504" s="222"/>
      <c r="R504" s="222"/>
      <c r="S504" s="222"/>
      <c r="T504" s="222"/>
      <c r="U504" s="222"/>
      <c r="V504" s="222"/>
      <c r="W504" s="222"/>
      <c r="X504" s="222"/>
      <c r="Y504" s="222"/>
      <c r="Z504" s="222"/>
    </row>
    <row r="505" ht="12.75" customHeight="1">
      <c r="A505" s="125"/>
      <c r="B505" s="125"/>
      <c r="C505" s="223" t="s">
        <v>2343</v>
      </c>
      <c r="D505" s="224" t="s">
        <v>2344</v>
      </c>
      <c r="E505" s="224" t="s">
        <v>2345</v>
      </c>
      <c r="F505" s="225"/>
      <c r="G505" s="222"/>
      <c r="H505" s="222"/>
      <c r="I505" s="222"/>
      <c r="J505" s="222"/>
      <c r="K505" s="222"/>
      <c r="L505" s="222"/>
      <c r="M505" s="222"/>
      <c r="N505" s="222"/>
      <c r="O505" s="222"/>
      <c r="P505" s="222"/>
      <c r="Q505" s="222"/>
      <c r="R505" s="222"/>
      <c r="S505" s="222"/>
      <c r="T505" s="222"/>
      <c r="U505" s="222"/>
      <c r="V505" s="222"/>
      <c r="W505" s="222"/>
      <c r="X505" s="222"/>
      <c r="Y505" s="222"/>
      <c r="Z505" s="222"/>
    </row>
    <row r="506" ht="12.75" customHeight="1">
      <c r="A506" s="125"/>
      <c r="B506" s="125"/>
      <c r="C506" s="223" t="s">
        <v>2346</v>
      </c>
      <c r="D506" s="224" t="s">
        <v>2347</v>
      </c>
      <c r="E506" s="224" t="s">
        <v>2348</v>
      </c>
      <c r="F506" s="225"/>
      <c r="G506" s="222"/>
      <c r="H506" s="222"/>
      <c r="I506" s="222"/>
      <c r="J506" s="222"/>
      <c r="K506" s="222"/>
      <c r="L506" s="222"/>
      <c r="M506" s="222"/>
      <c r="N506" s="222"/>
      <c r="O506" s="222"/>
      <c r="P506" s="222"/>
      <c r="Q506" s="222"/>
      <c r="R506" s="222"/>
      <c r="S506" s="222"/>
      <c r="T506" s="222"/>
      <c r="U506" s="222"/>
      <c r="V506" s="222"/>
      <c r="W506" s="222"/>
      <c r="X506" s="222"/>
      <c r="Y506" s="222"/>
      <c r="Z506" s="222"/>
    </row>
    <row r="507" ht="12.75" customHeight="1">
      <c r="A507" s="125"/>
      <c r="B507" s="125"/>
      <c r="C507" s="223" t="s">
        <v>2349</v>
      </c>
      <c r="D507" s="224" t="s">
        <v>2350</v>
      </c>
      <c r="E507" s="224" t="s">
        <v>2351</v>
      </c>
      <c r="F507" s="225"/>
      <c r="G507" s="222"/>
      <c r="H507" s="222"/>
      <c r="I507" s="222"/>
      <c r="J507" s="222"/>
      <c r="K507" s="222"/>
      <c r="L507" s="222"/>
      <c r="M507" s="222"/>
      <c r="N507" s="222"/>
      <c r="O507" s="222"/>
      <c r="P507" s="222"/>
      <c r="Q507" s="222"/>
      <c r="R507" s="222"/>
      <c r="S507" s="222"/>
      <c r="T507" s="222"/>
      <c r="U507" s="222"/>
      <c r="V507" s="222"/>
      <c r="W507" s="222"/>
      <c r="X507" s="222"/>
      <c r="Y507" s="222"/>
      <c r="Z507" s="222"/>
    </row>
    <row r="508" ht="12.75" customHeight="1">
      <c r="A508" s="125"/>
      <c r="B508" s="125"/>
      <c r="C508" s="223" t="s">
        <v>2352</v>
      </c>
      <c r="D508" s="224" t="s">
        <v>2353</v>
      </c>
      <c r="E508" s="224" t="s">
        <v>2354</v>
      </c>
      <c r="F508" s="225"/>
      <c r="G508" s="222"/>
      <c r="H508" s="222"/>
      <c r="I508" s="222"/>
      <c r="J508" s="222"/>
      <c r="K508" s="222"/>
      <c r="L508" s="222"/>
      <c r="M508" s="222"/>
      <c r="N508" s="222"/>
      <c r="O508" s="222"/>
      <c r="P508" s="222"/>
      <c r="Q508" s="222"/>
      <c r="R508" s="222"/>
      <c r="S508" s="222"/>
      <c r="T508" s="222"/>
      <c r="U508" s="222"/>
      <c r="V508" s="222"/>
      <c r="W508" s="222"/>
      <c r="X508" s="222"/>
      <c r="Y508" s="222"/>
      <c r="Z508" s="222"/>
    </row>
    <row r="509" ht="12.75" customHeight="1">
      <c r="A509" s="125"/>
      <c r="B509" s="125"/>
      <c r="C509" s="223" t="s">
        <v>2355</v>
      </c>
      <c r="D509" s="224" t="s">
        <v>2356</v>
      </c>
      <c r="E509" s="224" t="s">
        <v>2357</v>
      </c>
      <c r="F509" s="225"/>
      <c r="G509" s="222"/>
      <c r="H509" s="222"/>
      <c r="I509" s="222"/>
      <c r="J509" s="222"/>
      <c r="K509" s="222"/>
      <c r="L509" s="222"/>
      <c r="M509" s="222"/>
      <c r="N509" s="222"/>
      <c r="O509" s="222"/>
      <c r="P509" s="222"/>
      <c r="Q509" s="222"/>
      <c r="R509" s="222"/>
      <c r="S509" s="222"/>
      <c r="T509" s="222"/>
      <c r="U509" s="222"/>
      <c r="V509" s="222"/>
      <c r="W509" s="222"/>
      <c r="X509" s="222"/>
      <c r="Y509" s="222"/>
      <c r="Z509" s="222"/>
    </row>
    <row r="510" ht="12.75" customHeight="1">
      <c r="A510" s="57"/>
      <c r="B510" s="57"/>
      <c r="C510" s="223" t="s">
        <v>2358</v>
      </c>
      <c r="D510" s="224" t="s">
        <v>2359</v>
      </c>
      <c r="E510" s="224" t="s">
        <v>2360</v>
      </c>
      <c r="F510" s="225"/>
      <c r="G510" s="222"/>
      <c r="H510" s="222"/>
      <c r="I510" s="222"/>
      <c r="J510" s="222"/>
      <c r="K510" s="222"/>
      <c r="L510" s="222"/>
      <c r="M510" s="222"/>
      <c r="N510" s="222"/>
      <c r="O510" s="222"/>
      <c r="P510" s="222"/>
      <c r="Q510" s="222"/>
      <c r="R510" s="222"/>
      <c r="S510" s="222"/>
      <c r="T510" s="222"/>
      <c r="U510" s="222"/>
      <c r="V510" s="222"/>
      <c r="W510" s="222"/>
      <c r="X510" s="222"/>
      <c r="Y510" s="222"/>
      <c r="Z510" s="222"/>
    </row>
    <row r="511" ht="12.75" customHeight="1">
      <c r="A511" s="227" t="s">
        <v>2361</v>
      </c>
      <c r="B511" s="228"/>
      <c r="C511" s="229"/>
      <c r="D511" s="230"/>
      <c r="E511" s="230" t="s">
        <v>879</v>
      </c>
      <c r="F511" s="231">
        <v>31.0</v>
      </c>
      <c r="G511" s="232"/>
      <c r="H511" s="232"/>
      <c r="I511" s="232"/>
      <c r="J511" s="232"/>
      <c r="K511" s="232"/>
      <c r="L511" s="232"/>
      <c r="M511" s="232"/>
      <c r="N511" s="232"/>
      <c r="O511" s="232"/>
      <c r="P511" s="232"/>
      <c r="Q511" s="232"/>
      <c r="R511" s="232"/>
      <c r="S511" s="232"/>
      <c r="T511" s="232"/>
      <c r="U511" s="232"/>
      <c r="V511" s="232"/>
      <c r="W511" s="232"/>
      <c r="X511" s="232"/>
      <c r="Y511" s="232"/>
      <c r="Z511" s="232"/>
    </row>
    <row r="512" ht="12.75" customHeight="1">
      <c r="A512" s="218" t="s">
        <v>889</v>
      </c>
      <c r="B512" s="218" t="s">
        <v>2362</v>
      </c>
      <c r="C512" s="219" t="s">
        <v>2363</v>
      </c>
      <c r="D512" s="220" t="s">
        <v>2364</v>
      </c>
      <c r="E512" s="220" t="s">
        <v>2365</v>
      </c>
      <c r="F512" s="221"/>
      <c r="G512" s="222"/>
      <c r="H512" s="222"/>
      <c r="I512" s="222"/>
      <c r="J512" s="222"/>
      <c r="K512" s="222"/>
      <c r="L512" s="222"/>
      <c r="M512" s="222"/>
      <c r="N512" s="222"/>
      <c r="O512" s="222"/>
      <c r="P512" s="222"/>
      <c r="Q512" s="222"/>
      <c r="R512" s="222"/>
      <c r="S512" s="222"/>
      <c r="T512" s="222"/>
      <c r="U512" s="222"/>
      <c r="V512" s="222"/>
      <c r="W512" s="222"/>
      <c r="X512" s="222"/>
      <c r="Y512" s="222"/>
      <c r="Z512" s="222"/>
    </row>
    <row r="513" ht="12.75" customHeight="1">
      <c r="A513" s="125"/>
      <c r="B513" s="57"/>
      <c r="C513" s="223" t="s">
        <v>2366</v>
      </c>
      <c r="D513" s="224" t="s">
        <v>2367</v>
      </c>
      <c r="E513" s="224" t="s">
        <v>330</v>
      </c>
      <c r="F513" s="225"/>
      <c r="G513" s="222"/>
      <c r="H513" s="222"/>
      <c r="I513" s="222"/>
      <c r="J513" s="222"/>
      <c r="K513" s="222"/>
      <c r="L513" s="222"/>
      <c r="M513" s="222"/>
      <c r="N513" s="222"/>
      <c r="O513" s="222"/>
      <c r="P513" s="222"/>
      <c r="Q513" s="222"/>
      <c r="R513" s="222"/>
      <c r="S513" s="222"/>
      <c r="T513" s="222"/>
      <c r="U513" s="222"/>
      <c r="V513" s="222"/>
      <c r="W513" s="222"/>
      <c r="X513" s="222"/>
      <c r="Y513" s="222"/>
      <c r="Z513" s="222"/>
    </row>
    <row r="514" ht="12.75" customHeight="1">
      <c r="A514" s="125"/>
      <c r="B514" s="218" t="s">
        <v>2368</v>
      </c>
      <c r="C514" s="219" t="s">
        <v>2369</v>
      </c>
      <c r="D514" s="220" t="s">
        <v>2370</v>
      </c>
      <c r="E514" s="220" t="s">
        <v>2371</v>
      </c>
      <c r="F514" s="221"/>
      <c r="G514" s="222"/>
      <c r="H514" s="222"/>
      <c r="I514" s="222"/>
      <c r="J514" s="222"/>
      <c r="K514" s="222"/>
      <c r="L514" s="222"/>
      <c r="M514" s="222"/>
      <c r="N514" s="222"/>
      <c r="O514" s="222"/>
      <c r="P514" s="222"/>
      <c r="Q514" s="222"/>
      <c r="R514" s="222"/>
      <c r="S514" s="222"/>
      <c r="T514" s="222"/>
      <c r="U514" s="222"/>
      <c r="V514" s="222"/>
      <c r="W514" s="222"/>
      <c r="X514" s="222"/>
      <c r="Y514" s="222"/>
      <c r="Z514" s="222"/>
    </row>
    <row r="515" ht="12.75" customHeight="1">
      <c r="A515" s="125"/>
      <c r="B515" s="125"/>
      <c r="C515" s="223" t="s">
        <v>2372</v>
      </c>
      <c r="D515" s="224" t="s">
        <v>2373</v>
      </c>
      <c r="E515" s="224" t="s">
        <v>2374</v>
      </c>
      <c r="F515" s="225"/>
      <c r="G515" s="222"/>
      <c r="H515" s="222"/>
      <c r="I515" s="222"/>
      <c r="J515" s="222"/>
      <c r="K515" s="222"/>
      <c r="L515" s="222"/>
      <c r="M515" s="222"/>
      <c r="N515" s="222"/>
      <c r="O515" s="222"/>
      <c r="P515" s="222"/>
      <c r="Q515" s="222"/>
      <c r="R515" s="222"/>
      <c r="S515" s="222"/>
      <c r="T515" s="222"/>
      <c r="U515" s="222"/>
      <c r="V515" s="222"/>
      <c r="W515" s="222"/>
      <c r="X515" s="222"/>
      <c r="Y515" s="222"/>
      <c r="Z515" s="222"/>
    </row>
    <row r="516" ht="12.75" customHeight="1">
      <c r="A516" s="125"/>
      <c r="B516" s="125"/>
      <c r="C516" s="223" t="s">
        <v>2375</v>
      </c>
      <c r="D516" s="224" t="s">
        <v>2376</v>
      </c>
      <c r="E516" s="224" t="s">
        <v>2377</v>
      </c>
      <c r="F516" s="225"/>
      <c r="G516" s="222"/>
      <c r="H516" s="222"/>
      <c r="I516" s="222"/>
      <c r="J516" s="222"/>
      <c r="K516" s="222"/>
      <c r="L516" s="222"/>
      <c r="M516" s="222"/>
      <c r="N516" s="222"/>
      <c r="O516" s="222"/>
      <c r="P516" s="222"/>
      <c r="Q516" s="222"/>
      <c r="R516" s="222"/>
      <c r="S516" s="222"/>
      <c r="T516" s="222"/>
      <c r="U516" s="222"/>
      <c r="V516" s="222"/>
      <c r="W516" s="222"/>
      <c r="X516" s="222"/>
      <c r="Y516" s="222"/>
      <c r="Z516" s="222"/>
    </row>
    <row r="517" ht="12.75" customHeight="1">
      <c r="A517" s="125"/>
      <c r="B517" s="125"/>
      <c r="C517" s="223" t="s">
        <v>2378</v>
      </c>
      <c r="D517" s="224" t="s">
        <v>2379</v>
      </c>
      <c r="E517" s="224" t="s">
        <v>2380</v>
      </c>
      <c r="F517" s="225"/>
      <c r="G517" s="222"/>
      <c r="H517" s="222"/>
      <c r="I517" s="222"/>
      <c r="J517" s="222"/>
      <c r="K517" s="222"/>
      <c r="L517" s="222"/>
      <c r="M517" s="222"/>
      <c r="N517" s="222"/>
      <c r="O517" s="222"/>
      <c r="P517" s="222"/>
      <c r="Q517" s="222"/>
      <c r="R517" s="222"/>
      <c r="S517" s="222"/>
      <c r="T517" s="222"/>
      <c r="U517" s="222"/>
      <c r="V517" s="222"/>
      <c r="W517" s="222"/>
      <c r="X517" s="222"/>
      <c r="Y517" s="222"/>
      <c r="Z517" s="222"/>
    </row>
    <row r="518" ht="12.75" customHeight="1">
      <c r="A518" s="125"/>
      <c r="B518" s="57"/>
      <c r="C518" s="223" t="s">
        <v>2381</v>
      </c>
      <c r="D518" s="224" t="s">
        <v>2382</v>
      </c>
      <c r="E518" s="224" t="s">
        <v>2383</v>
      </c>
      <c r="F518" s="225"/>
      <c r="G518" s="222"/>
      <c r="H518" s="222"/>
      <c r="I518" s="222"/>
      <c r="J518" s="222"/>
      <c r="K518" s="222"/>
      <c r="L518" s="222"/>
      <c r="M518" s="222"/>
      <c r="N518" s="222"/>
      <c r="O518" s="222"/>
      <c r="P518" s="222"/>
      <c r="Q518" s="222"/>
      <c r="R518" s="222"/>
      <c r="S518" s="222"/>
      <c r="T518" s="222"/>
      <c r="U518" s="222"/>
      <c r="V518" s="222"/>
      <c r="W518" s="222"/>
      <c r="X518" s="222"/>
      <c r="Y518" s="222"/>
      <c r="Z518" s="222"/>
    </row>
    <row r="519" ht="12.75" customHeight="1">
      <c r="A519" s="125"/>
      <c r="B519" s="236" t="s">
        <v>1523</v>
      </c>
      <c r="C519" s="219" t="s">
        <v>2384</v>
      </c>
      <c r="D519" s="220" t="s">
        <v>2385</v>
      </c>
      <c r="E519" s="220" t="s">
        <v>2386</v>
      </c>
      <c r="F519" s="221"/>
      <c r="G519" s="222"/>
      <c r="H519" s="222"/>
      <c r="I519" s="222"/>
      <c r="J519" s="222"/>
      <c r="K519" s="222"/>
      <c r="L519" s="222"/>
      <c r="M519" s="222"/>
      <c r="N519" s="222"/>
      <c r="O519" s="222"/>
      <c r="P519" s="222"/>
      <c r="Q519" s="222"/>
      <c r="R519" s="222"/>
      <c r="S519" s="222"/>
      <c r="T519" s="222"/>
      <c r="U519" s="222"/>
      <c r="V519" s="222"/>
      <c r="W519" s="222"/>
      <c r="X519" s="222"/>
      <c r="Y519" s="222"/>
      <c r="Z519" s="222"/>
    </row>
    <row r="520" ht="12.75" customHeight="1">
      <c r="A520" s="125"/>
      <c r="B520" s="218" t="s">
        <v>2387</v>
      </c>
      <c r="C520" s="219" t="s">
        <v>2388</v>
      </c>
      <c r="D520" s="220" t="s">
        <v>2389</v>
      </c>
      <c r="E520" s="220" t="s">
        <v>2390</v>
      </c>
      <c r="F520" s="221"/>
      <c r="G520" s="222"/>
      <c r="H520" s="222"/>
      <c r="I520" s="222"/>
      <c r="J520" s="222"/>
      <c r="K520" s="222"/>
      <c r="L520" s="222"/>
      <c r="M520" s="222"/>
      <c r="N520" s="222"/>
      <c r="O520" s="222"/>
      <c r="P520" s="222"/>
      <c r="Q520" s="222"/>
      <c r="R520" s="222"/>
      <c r="S520" s="222"/>
      <c r="T520" s="222"/>
      <c r="U520" s="222"/>
      <c r="V520" s="222"/>
      <c r="W520" s="222"/>
      <c r="X520" s="222"/>
      <c r="Y520" s="222"/>
      <c r="Z520" s="222"/>
    </row>
    <row r="521" ht="12.75" customHeight="1">
      <c r="A521" s="125"/>
      <c r="B521" s="125"/>
      <c r="C521" s="223" t="s">
        <v>2391</v>
      </c>
      <c r="D521" s="224" t="s">
        <v>2392</v>
      </c>
      <c r="E521" s="224" t="s">
        <v>2393</v>
      </c>
      <c r="F521" s="225"/>
      <c r="G521" s="222"/>
      <c r="H521" s="222"/>
      <c r="I521" s="222"/>
      <c r="J521" s="222"/>
      <c r="K521" s="222"/>
      <c r="L521" s="222"/>
      <c r="M521" s="222"/>
      <c r="N521" s="222"/>
      <c r="O521" s="222"/>
      <c r="P521" s="222"/>
      <c r="Q521" s="222"/>
      <c r="R521" s="222"/>
      <c r="S521" s="222"/>
      <c r="T521" s="222"/>
      <c r="U521" s="222"/>
      <c r="V521" s="222"/>
      <c r="W521" s="222"/>
      <c r="X521" s="222"/>
      <c r="Y521" s="222"/>
      <c r="Z521" s="222"/>
    </row>
    <row r="522" ht="12.75" customHeight="1">
      <c r="A522" s="125"/>
      <c r="B522" s="125"/>
      <c r="C522" s="223" t="s">
        <v>2394</v>
      </c>
      <c r="D522" s="224" t="s">
        <v>2395</v>
      </c>
      <c r="E522" s="224" t="s">
        <v>2396</v>
      </c>
      <c r="F522" s="225"/>
      <c r="G522" s="222"/>
      <c r="H522" s="222"/>
      <c r="I522" s="222"/>
      <c r="J522" s="222"/>
      <c r="K522" s="222"/>
      <c r="L522" s="222"/>
      <c r="M522" s="222"/>
      <c r="N522" s="222"/>
      <c r="O522" s="222"/>
      <c r="P522" s="222"/>
      <c r="Q522" s="222"/>
      <c r="R522" s="222"/>
      <c r="S522" s="222"/>
      <c r="T522" s="222"/>
      <c r="U522" s="222"/>
      <c r="V522" s="222"/>
      <c r="W522" s="222"/>
      <c r="X522" s="222"/>
      <c r="Y522" s="222"/>
      <c r="Z522" s="222"/>
    </row>
    <row r="523" ht="12.75" customHeight="1">
      <c r="A523" s="125"/>
      <c r="B523" s="125"/>
      <c r="C523" s="223" t="s">
        <v>2397</v>
      </c>
      <c r="D523" s="224" t="s">
        <v>2398</v>
      </c>
      <c r="E523" s="224" t="s">
        <v>2399</v>
      </c>
      <c r="F523" s="225"/>
      <c r="G523" s="222"/>
      <c r="H523" s="222"/>
      <c r="I523" s="222"/>
      <c r="J523" s="222"/>
      <c r="K523" s="222"/>
      <c r="L523" s="222"/>
      <c r="M523" s="222"/>
      <c r="N523" s="222"/>
      <c r="O523" s="222"/>
      <c r="P523" s="222"/>
      <c r="Q523" s="222"/>
      <c r="R523" s="222"/>
      <c r="S523" s="222"/>
      <c r="T523" s="222"/>
      <c r="U523" s="222"/>
      <c r="V523" s="222"/>
      <c r="W523" s="222"/>
      <c r="X523" s="222"/>
      <c r="Y523" s="222"/>
      <c r="Z523" s="222"/>
    </row>
    <row r="524" ht="12.75" customHeight="1">
      <c r="A524" s="125"/>
      <c r="B524" s="125"/>
      <c r="C524" s="223" t="s">
        <v>2400</v>
      </c>
      <c r="D524" s="224" t="s">
        <v>2401</v>
      </c>
      <c r="E524" s="224" t="s">
        <v>2402</v>
      </c>
      <c r="F524" s="225"/>
      <c r="G524" s="222"/>
      <c r="H524" s="222"/>
      <c r="I524" s="222"/>
      <c r="J524" s="222"/>
      <c r="K524" s="222"/>
      <c r="L524" s="222"/>
      <c r="M524" s="222"/>
      <c r="N524" s="222"/>
      <c r="O524" s="222"/>
      <c r="P524" s="222"/>
      <c r="Q524" s="222"/>
      <c r="R524" s="222"/>
      <c r="S524" s="222"/>
      <c r="T524" s="222"/>
      <c r="U524" s="222"/>
      <c r="V524" s="222"/>
      <c r="W524" s="222"/>
      <c r="X524" s="222"/>
      <c r="Y524" s="222"/>
      <c r="Z524" s="222"/>
    </row>
    <row r="525" ht="12.75" customHeight="1">
      <c r="A525" s="125"/>
      <c r="B525" s="57"/>
      <c r="C525" s="223" t="s">
        <v>2403</v>
      </c>
      <c r="D525" s="224" t="s">
        <v>2404</v>
      </c>
      <c r="E525" s="224" t="s">
        <v>2405</v>
      </c>
      <c r="F525" s="225"/>
      <c r="G525" s="222"/>
      <c r="H525" s="222"/>
      <c r="I525" s="222"/>
      <c r="J525" s="222"/>
      <c r="K525" s="222"/>
      <c r="L525" s="222"/>
      <c r="M525" s="222"/>
      <c r="N525" s="222"/>
      <c r="O525" s="222"/>
      <c r="P525" s="222"/>
      <c r="Q525" s="222"/>
      <c r="R525" s="222"/>
      <c r="S525" s="222"/>
      <c r="T525" s="222"/>
      <c r="U525" s="222"/>
      <c r="V525" s="222"/>
      <c r="W525" s="222"/>
      <c r="X525" s="222"/>
      <c r="Y525" s="222"/>
      <c r="Z525" s="222"/>
    </row>
    <row r="526" ht="12.75" customHeight="1">
      <c r="A526" s="125"/>
      <c r="B526" s="218" t="s">
        <v>2406</v>
      </c>
      <c r="C526" s="219" t="s">
        <v>2407</v>
      </c>
      <c r="D526" s="220" t="s">
        <v>2408</v>
      </c>
      <c r="E526" s="220" t="s">
        <v>2409</v>
      </c>
      <c r="F526" s="221"/>
      <c r="G526" s="222"/>
      <c r="H526" s="222"/>
      <c r="I526" s="222"/>
      <c r="J526" s="222"/>
      <c r="K526" s="222"/>
      <c r="L526" s="222"/>
      <c r="M526" s="222"/>
      <c r="N526" s="222"/>
      <c r="O526" s="222"/>
      <c r="P526" s="222"/>
      <c r="Q526" s="222"/>
      <c r="R526" s="222"/>
      <c r="S526" s="222"/>
      <c r="T526" s="222"/>
      <c r="U526" s="222"/>
      <c r="V526" s="222"/>
      <c r="W526" s="222"/>
      <c r="X526" s="222"/>
      <c r="Y526" s="222"/>
      <c r="Z526" s="222"/>
    </row>
    <row r="527" ht="12.75" customHeight="1">
      <c r="A527" s="125"/>
      <c r="B527" s="125"/>
      <c r="C527" s="223" t="s">
        <v>2410</v>
      </c>
      <c r="D527" s="224" t="s">
        <v>2411</v>
      </c>
      <c r="E527" s="224" t="s">
        <v>2412</v>
      </c>
      <c r="F527" s="225"/>
      <c r="G527" s="222"/>
      <c r="H527" s="222"/>
      <c r="I527" s="222"/>
      <c r="J527" s="222"/>
      <c r="K527" s="222"/>
      <c r="L527" s="222"/>
      <c r="M527" s="222"/>
      <c r="N527" s="222"/>
      <c r="O527" s="222"/>
      <c r="P527" s="222"/>
      <c r="Q527" s="222"/>
      <c r="R527" s="222"/>
      <c r="S527" s="222"/>
      <c r="T527" s="222"/>
      <c r="U527" s="222"/>
      <c r="V527" s="222"/>
      <c r="W527" s="222"/>
      <c r="X527" s="222"/>
      <c r="Y527" s="222"/>
      <c r="Z527" s="222"/>
    </row>
    <row r="528" ht="12.75" customHeight="1">
      <c r="A528" s="125"/>
      <c r="B528" s="57"/>
      <c r="C528" s="223" t="s">
        <v>2413</v>
      </c>
      <c r="D528" s="224" t="s">
        <v>2414</v>
      </c>
      <c r="E528" s="224" t="s">
        <v>2415</v>
      </c>
      <c r="F528" s="225"/>
      <c r="G528" s="222"/>
      <c r="H528" s="222"/>
      <c r="I528" s="222"/>
      <c r="J528" s="222"/>
      <c r="K528" s="222"/>
      <c r="L528" s="222"/>
      <c r="M528" s="222"/>
      <c r="N528" s="222"/>
      <c r="O528" s="222"/>
      <c r="P528" s="222"/>
      <c r="Q528" s="222"/>
      <c r="R528" s="222"/>
      <c r="S528" s="222"/>
      <c r="T528" s="222"/>
      <c r="U528" s="222"/>
      <c r="V528" s="222"/>
      <c r="W528" s="222"/>
      <c r="X528" s="222"/>
      <c r="Y528" s="222"/>
      <c r="Z528" s="222"/>
    </row>
    <row r="529" ht="12.75" customHeight="1">
      <c r="A529" s="125"/>
      <c r="B529" s="218" t="s">
        <v>2416</v>
      </c>
      <c r="C529" s="219" t="s">
        <v>2417</v>
      </c>
      <c r="D529" s="220" t="s">
        <v>2418</v>
      </c>
      <c r="E529" s="220" t="s">
        <v>2419</v>
      </c>
      <c r="F529" s="221"/>
      <c r="G529" s="222"/>
      <c r="H529" s="222"/>
      <c r="I529" s="222"/>
      <c r="J529" s="222"/>
      <c r="K529" s="222"/>
      <c r="L529" s="222"/>
      <c r="M529" s="222"/>
      <c r="N529" s="222"/>
      <c r="O529" s="222"/>
      <c r="P529" s="222"/>
      <c r="Q529" s="222"/>
      <c r="R529" s="222"/>
      <c r="S529" s="222"/>
      <c r="T529" s="222"/>
      <c r="U529" s="222"/>
      <c r="V529" s="222"/>
      <c r="W529" s="222"/>
      <c r="X529" s="222"/>
      <c r="Y529" s="222"/>
      <c r="Z529" s="222"/>
    </row>
    <row r="530" ht="12.75" customHeight="1">
      <c r="A530" s="125"/>
      <c r="B530" s="125"/>
      <c r="C530" s="223" t="s">
        <v>2420</v>
      </c>
      <c r="D530" s="224" t="s">
        <v>1701</v>
      </c>
      <c r="E530" s="224" t="s">
        <v>1702</v>
      </c>
      <c r="F530" s="225"/>
      <c r="G530" s="222"/>
      <c r="H530" s="222"/>
      <c r="I530" s="222"/>
      <c r="J530" s="222"/>
      <c r="K530" s="222"/>
      <c r="L530" s="222"/>
      <c r="M530" s="222"/>
      <c r="N530" s="222"/>
      <c r="O530" s="222"/>
      <c r="P530" s="222"/>
      <c r="Q530" s="222"/>
      <c r="R530" s="222"/>
      <c r="S530" s="222"/>
      <c r="T530" s="222"/>
      <c r="U530" s="222"/>
      <c r="V530" s="222"/>
      <c r="W530" s="222"/>
      <c r="X530" s="222"/>
      <c r="Y530" s="222"/>
      <c r="Z530" s="222"/>
    </row>
    <row r="531" ht="12.75" customHeight="1">
      <c r="A531" s="125"/>
      <c r="B531" s="125"/>
      <c r="C531" s="223" t="s">
        <v>2421</v>
      </c>
      <c r="D531" s="224" t="s">
        <v>2422</v>
      </c>
      <c r="E531" s="224" t="s">
        <v>2423</v>
      </c>
      <c r="F531" s="225"/>
      <c r="G531" s="222"/>
      <c r="H531" s="222"/>
      <c r="I531" s="222"/>
      <c r="J531" s="222"/>
      <c r="K531" s="222"/>
      <c r="L531" s="222"/>
      <c r="M531" s="222"/>
      <c r="N531" s="222"/>
      <c r="O531" s="222"/>
      <c r="P531" s="222"/>
      <c r="Q531" s="222"/>
      <c r="R531" s="222"/>
      <c r="S531" s="222"/>
      <c r="T531" s="222"/>
      <c r="U531" s="222"/>
      <c r="V531" s="222"/>
      <c r="W531" s="222"/>
      <c r="X531" s="222"/>
      <c r="Y531" s="222"/>
      <c r="Z531" s="222"/>
    </row>
    <row r="532" ht="12.75" customHeight="1">
      <c r="A532" s="125"/>
      <c r="B532" s="125"/>
      <c r="C532" s="223" t="s">
        <v>2424</v>
      </c>
      <c r="D532" s="224" t="s">
        <v>2425</v>
      </c>
      <c r="E532" s="224" t="s">
        <v>2426</v>
      </c>
      <c r="F532" s="225"/>
      <c r="G532" s="222"/>
      <c r="H532" s="222"/>
      <c r="I532" s="222"/>
      <c r="J532" s="222"/>
      <c r="K532" s="222"/>
      <c r="L532" s="222"/>
      <c r="M532" s="222"/>
      <c r="N532" s="222"/>
      <c r="O532" s="222"/>
      <c r="P532" s="222"/>
      <c r="Q532" s="222"/>
      <c r="R532" s="222"/>
      <c r="S532" s="222"/>
      <c r="T532" s="222"/>
      <c r="U532" s="222"/>
      <c r="V532" s="222"/>
      <c r="W532" s="222"/>
      <c r="X532" s="222"/>
      <c r="Y532" s="222"/>
      <c r="Z532" s="222"/>
    </row>
    <row r="533" ht="12.75" customHeight="1">
      <c r="A533" s="125"/>
      <c r="B533" s="125"/>
      <c r="C533" s="223" t="s">
        <v>2427</v>
      </c>
      <c r="D533" s="224" t="s">
        <v>2428</v>
      </c>
      <c r="E533" s="224" t="s">
        <v>2429</v>
      </c>
      <c r="F533" s="225"/>
      <c r="G533" s="222"/>
      <c r="H533" s="222"/>
      <c r="I533" s="222"/>
      <c r="J533" s="222"/>
      <c r="K533" s="222"/>
      <c r="L533" s="222"/>
      <c r="M533" s="222"/>
      <c r="N533" s="222"/>
      <c r="O533" s="222"/>
      <c r="P533" s="222"/>
      <c r="Q533" s="222"/>
      <c r="R533" s="222"/>
      <c r="S533" s="222"/>
      <c r="T533" s="222"/>
      <c r="U533" s="222"/>
      <c r="V533" s="222"/>
      <c r="W533" s="222"/>
      <c r="X533" s="222"/>
      <c r="Y533" s="222"/>
      <c r="Z533" s="222"/>
    </row>
    <row r="534" ht="12.75" customHeight="1">
      <c r="A534" s="125"/>
      <c r="B534" s="125"/>
      <c r="C534" s="223" t="s">
        <v>2430</v>
      </c>
      <c r="D534" s="224" t="s">
        <v>2431</v>
      </c>
      <c r="E534" s="224" t="s">
        <v>2432</v>
      </c>
      <c r="F534" s="225"/>
      <c r="G534" s="222"/>
      <c r="H534" s="222"/>
      <c r="I534" s="222"/>
      <c r="J534" s="222"/>
      <c r="K534" s="222"/>
      <c r="L534" s="222"/>
      <c r="M534" s="222"/>
      <c r="N534" s="222"/>
      <c r="O534" s="222"/>
      <c r="P534" s="222"/>
      <c r="Q534" s="222"/>
      <c r="R534" s="222"/>
      <c r="S534" s="222"/>
      <c r="T534" s="222"/>
      <c r="U534" s="222"/>
      <c r="V534" s="222"/>
      <c r="W534" s="222"/>
      <c r="X534" s="222"/>
      <c r="Y534" s="222"/>
      <c r="Z534" s="222"/>
    </row>
    <row r="535" ht="12.75" customHeight="1">
      <c r="A535" s="125"/>
      <c r="B535" s="57"/>
      <c r="C535" s="223" t="s">
        <v>2433</v>
      </c>
      <c r="D535" s="224" t="s">
        <v>2434</v>
      </c>
      <c r="E535" s="224" t="s">
        <v>2435</v>
      </c>
      <c r="F535" s="225"/>
      <c r="G535" s="222"/>
      <c r="H535" s="222"/>
      <c r="I535" s="222"/>
      <c r="J535" s="222"/>
      <c r="K535" s="222"/>
      <c r="L535" s="222"/>
      <c r="M535" s="222"/>
      <c r="N535" s="222"/>
      <c r="O535" s="222"/>
      <c r="P535" s="222"/>
      <c r="Q535" s="222"/>
      <c r="R535" s="222"/>
      <c r="S535" s="222"/>
      <c r="T535" s="222"/>
      <c r="U535" s="222"/>
      <c r="V535" s="222"/>
      <c r="W535" s="222"/>
      <c r="X535" s="222"/>
      <c r="Y535" s="222"/>
      <c r="Z535" s="222"/>
    </row>
    <row r="536" ht="12.75" customHeight="1">
      <c r="A536" s="125"/>
      <c r="B536" s="218" t="s">
        <v>2436</v>
      </c>
      <c r="C536" s="219" t="s">
        <v>2437</v>
      </c>
      <c r="D536" s="220" t="s">
        <v>2438</v>
      </c>
      <c r="E536" s="220" t="s">
        <v>2439</v>
      </c>
      <c r="F536" s="221"/>
      <c r="G536" s="222"/>
      <c r="H536" s="222"/>
      <c r="I536" s="222"/>
      <c r="J536" s="222"/>
      <c r="K536" s="222"/>
      <c r="L536" s="222"/>
      <c r="M536" s="222"/>
      <c r="N536" s="222"/>
      <c r="O536" s="222"/>
      <c r="P536" s="222"/>
      <c r="Q536" s="222"/>
      <c r="R536" s="222"/>
      <c r="S536" s="222"/>
      <c r="T536" s="222"/>
      <c r="U536" s="222"/>
      <c r="V536" s="222"/>
      <c r="W536" s="222"/>
      <c r="X536" s="222"/>
      <c r="Y536" s="222"/>
      <c r="Z536" s="222"/>
    </row>
    <row r="537" ht="12.75" customHeight="1">
      <c r="A537" s="125"/>
      <c r="B537" s="125"/>
      <c r="C537" s="223" t="s">
        <v>2440</v>
      </c>
      <c r="D537" s="224" t="s">
        <v>2441</v>
      </c>
      <c r="E537" s="224" t="s">
        <v>2442</v>
      </c>
      <c r="F537" s="225"/>
      <c r="G537" s="222"/>
      <c r="H537" s="222"/>
      <c r="I537" s="222"/>
      <c r="J537" s="222"/>
      <c r="K537" s="222"/>
      <c r="L537" s="222"/>
      <c r="M537" s="222"/>
      <c r="N537" s="222"/>
      <c r="O537" s="222"/>
      <c r="P537" s="222"/>
      <c r="Q537" s="222"/>
      <c r="R537" s="222"/>
      <c r="S537" s="222"/>
      <c r="T537" s="222"/>
      <c r="U537" s="222"/>
      <c r="V537" s="222"/>
      <c r="W537" s="222"/>
      <c r="X537" s="222"/>
      <c r="Y537" s="222"/>
      <c r="Z537" s="222"/>
    </row>
    <row r="538" ht="12.75" customHeight="1">
      <c r="A538" s="125"/>
      <c r="B538" s="125"/>
      <c r="C538" s="223" t="s">
        <v>2443</v>
      </c>
      <c r="D538" s="224" t="s">
        <v>1124</v>
      </c>
      <c r="E538" s="224" t="s">
        <v>1125</v>
      </c>
      <c r="F538" s="225"/>
      <c r="G538" s="222"/>
      <c r="H538" s="222"/>
      <c r="I538" s="222"/>
      <c r="J538" s="222"/>
      <c r="K538" s="222"/>
      <c r="L538" s="222"/>
      <c r="M538" s="222"/>
      <c r="N538" s="222"/>
      <c r="O538" s="222"/>
      <c r="P538" s="222"/>
      <c r="Q538" s="222"/>
      <c r="R538" s="222"/>
      <c r="S538" s="222"/>
      <c r="T538" s="222"/>
      <c r="U538" s="222"/>
      <c r="V538" s="222"/>
      <c r="W538" s="222"/>
      <c r="X538" s="222"/>
      <c r="Y538" s="222"/>
      <c r="Z538" s="222"/>
    </row>
    <row r="539" ht="12.75" customHeight="1">
      <c r="A539" s="57"/>
      <c r="B539" s="57"/>
      <c r="C539" s="223" t="s">
        <v>2444</v>
      </c>
      <c r="D539" s="224" t="s">
        <v>2445</v>
      </c>
      <c r="E539" s="224" t="s">
        <v>2446</v>
      </c>
      <c r="F539" s="225"/>
      <c r="G539" s="222"/>
      <c r="H539" s="222"/>
      <c r="I539" s="222"/>
      <c r="J539" s="222"/>
      <c r="K539" s="222"/>
      <c r="L539" s="222"/>
      <c r="M539" s="222"/>
      <c r="N539" s="222"/>
      <c r="O539" s="222"/>
      <c r="P539" s="222"/>
      <c r="Q539" s="222"/>
      <c r="R539" s="222"/>
      <c r="S539" s="222"/>
      <c r="T539" s="222"/>
      <c r="U539" s="222"/>
      <c r="V539" s="222"/>
      <c r="W539" s="222"/>
      <c r="X539" s="222"/>
      <c r="Y539" s="222"/>
      <c r="Z539" s="222"/>
    </row>
    <row r="540" ht="12.75" customHeight="1">
      <c r="A540" s="227" t="s">
        <v>2447</v>
      </c>
      <c r="B540" s="228"/>
      <c r="C540" s="229"/>
      <c r="D540" s="230"/>
      <c r="E540" s="230" t="s">
        <v>879</v>
      </c>
      <c r="F540" s="231">
        <v>28.0</v>
      </c>
      <c r="G540" s="232"/>
      <c r="H540" s="232"/>
      <c r="I540" s="232"/>
      <c r="J540" s="232"/>
      <c r="K540" s="232"/>
      <c r="L540" s="232"/>
      <c r="M540" s="232"/>
      <c r="N540" s="232"/>
      <c r="O540" s="232"/>
      <c r="P540" s="232"/>
      <c r="Q540" s="232"/>
      <c r="R540" s="232"/>
      <c r="S540" s="232"/>
      <c r="T540" s="232"/>
      <c r="U540" s="232"/>
      <c r="V540" s="232"/>
      <c r="W540" s="232"/>
      <c r="X540" s="232"/>
      <c r="Y540" s="232"/>
      <c r="Z540" s="232"/>
    </row>
    <row r="541" ht="12.75" customHeight="1">
      <c r="A541" s="218" t="s">
        <v>854</v>
      </c>
      <c r="B541" s="218" t="s">
        <v>2448</v>
      </c>
      <c r="C541" s="219" t="s">
        <v>2449</v>
      </c>
      <c r="D541" s="220" t="s">
        <v>2450</v>
      </c>
      <c r="E541" s="220" t="s">
        <v>2451</v>
      </c>
      <c r="F541" s="221"/>
      <c r="G541" s="222"/>
      <c r="H541" s="222"/>
      <c r="I541" s="222"/>
      <c r="J541" s="222"/>
      <c r="K541" s="222"/>
      <c r="L541" s="222"/>
      <c r="M541" s="222"/>
      <c r="N541" s="222"/>
      <c r="O541" s="222"/>
      <c r="P541" s="222"/>
      <c r="Q541" s="222"/>
      <c r="R541" s="222"/>
      <c r="S541" s="222"/>
      <c r="T541" s="222"/>
      <c r="U541" s="222"/>
      <c r="V541" s="222"/>
      <c r="W541" s="222"/>
      <c r="X541" s="222"/>
      <c r="Y541" s="222"/>
      <c r="Z541" s="222"/>
    </row>
    <row r="542" ht="12.75" customHeight="1">
      <c r="A542" s="125"/>
      <c r="B542" s="125"/>
      <c r="C542" s="223" t="s">
        <v>2452</v>
      </c>
      <c r="D542" s="224" t="s">
        <v>2453</v>
      </c>
      <c r="E542" s="224" t="s">
        <v>2454</v>
      </c>
      <c r="F542" s="225"/>
      <c r="G542" s="222"/>
      <c r="H542" s="222"/>
      <c r="I542" s="222"/>
      <c r="J542" s="222"/>
      <c r="K542" s="222"/>
      <c r="L542" s="222"/>
      <c r="M542" s="222"/>
      <c r="N542" s="222"/>
      <c r="O542" s="222"/>
      <c r="P542" s="222"/>
      <c r="Q542" s="222"/>
      <c r="R542" s="222"/>
      <c r="S542" s="222"/>
      <c r="T542" s="222"/>
      <c r="U542" s="222"/>
      <c r="V542" s="222"/>
      <c r="W542" s="222"/>
      <c r="X542" s="222"/>
      <c r="Y542" s="222"/>
      <c r="Z542" s="222"/>
    </row>
    <row r="543" ht="12.75" customHeight="1">
      <c r="A543" s="125"/>
      <c r="B543" s="125"/>
      <c r="C543" s="223" t="s">
        <v>2455</v>
      </c>
      <c r="D543" s="224" t="s">
        <v>2456</v>
      </c>
      <c r="E543" s="224" t="s">
        <v>2457</v>
      </c>
      <c r="F543" s="225"/>
      <c r="G543" s="222"/>
      <c r="H543" s="222"/>
      <c r="I543" s="222"/>
      <c r="J543" s="222"/>
      <c r="K543" s="222"/>
      <c r="L543" s="222"/>
      <c r="M543" s="222"/>
      <c r="N543" s="222"/>
      <c r="O543" s="222"/>
      <c r="P543" s="222"/>
      <c r="Q543" s="222"/>
      <c r="R543" s="222"/>
      <c r="S543" s="222"/>
      <c r="T543" s="222"/>
      <c r="U543" s="222"/>
      <c r="V543" s="222"/>
      <c r="W543" s="222"/>
      <c r="X543" s="222"/>
      <c r="Y543" s="222"/>
      <c r="Z543" s="222"/>
    </row>
    <row r="544" ht="12.75" customHeight="1">
      <c r="A544" s="125"/>
      <c r="B544" s="125"/>
      <c r="C544" s="223" t="s">
        <v>2458</v>
      </c>
      <c r="D544" s="224" t="s">
        <v>2459</v>
      </c>
      <c r="E544" s="224" t="s">
        <v>2460</v>
      </c>
      <c r="F544" s="225"/>
      <c r="G544" s="222"/>
      <c r="H544" s="222"/>
      <c r="I544" s="222"/>
      <c r="J544" s="222"/>
      <c r="K544" s="222"/>
      <c r="L544" s="222"/>
      <c r="M544" s="222"/>
      <c r="N544" s="222"/>
      <c r="O544" s="222"/>
      <c r="P544" s="222"/>
      <c r="Q544" s="222"/>
      <c r="R544" s="222"/>
      <c r="S544" s="222"/>
      <c r="T544" s="222"/>
      <c r="U544" s="222"/>
      <c r="V544" s="222"/>
      <c r="W544" s="222"/>
      <c r="X544" s="222"/>
      <c r="Y544" s="222"/>
      <c r="Z544" s="222"/>
    </row>
    <row r="545" ht="12.75" customHeight="1">
      <c r="A545" s="125"/>
      <c r="B545" s="125"/>
      <c r="C545" s="223" t="s">
        <v>2461</v>
      </c>
      <c r="D545" s="224" t="s">
        <v>2462</v>
      </c>
      <c r="E545" s="224" t="s">
        <v>2463</v>
      </c>
      <c r="F545" s="225"/>
      <c r="G545" s="222"/>
      <c r="H545" s="222"/>
      <c r="I545" s="222"/>
      <c r="J545" s="222"/>
      <c r="K545" s="222"/>
      <c r="L545" s="222"/>
      <c r="M545" s="222"/>
      <c r="N545" s="222"/>
      <c r="O545" s="222"/>
      <c r="P545" s="222"/>
      <c r="Q545" s="222"/>
      <c r="R545" s="222"/>
      <c r="S545" s="222"/>
      <c r="T545" s="222"/>
      <c r="U545" s="222"/>
      <c r="V545" s="222"/>
      <c r="W545" s="222"/>
      <c r="X545" s="222"/>
      <c r="Y545" s="222"/>
      <c r="Z545" s="222"/>
    </row>
    <row r="546" ht="12.75" customHeight="1">
      <c r="A546" s="125"/>
      <c r="B546" s="125"/>
      <c r="C546" s="223" t="s">
        <v>2464</v>
      </c>
      <c r="D546" s="224" t="s">
        <v>2465</v>
      </c>
      <c r="E546" s="224" t="s">
        <v>2466</v>
      </c>
      <c r="F546" s="225"/>
      <c r="G546" s="222"/>
      <c r="H546" s="222"/>
      <c r="I546" s="222"/>
      <c r="J546" s="222"/>
      <c r="K546" s="222"/>
      <c r="L546" s="222"/>
      <c r="M546" s="222"/>
      <c r="N546" s="222"/>
      <c r="O546" s="222"/>
      <c r="P546" s="222"/>
      <c r="Q546" s="222"/>
      <c r="R546" s="222"/>
      <c r="S546" s="222"/>
      <c r="T546" s="222"/>
      <c r="U546" s="222"/>
      <c r="V546" s="222"/>
      <c r="W546" s="222"/>
      <c r="X546" s="222"/>
      <c r="Y546" s="222"/>
      <c r="Z546" s="222"/>
    </row>
    <row r="547" ht="12.75" customHeight="1">
      <c r="A547" s="125"/>
      <c r="B547" s="57"/>
      <c r="C547" s="223" t="s">
        <v>2467</v>
      </c>
      <c r="D547" s="224" t="s">
        <v>2468</v>
      </c>
      <c r="E547" s="224" t="s">
        <v>2469</v>
      </c>
      <c r="F547" s="225"/>
      <c r="G547" s="222"/>
      <c r="H547" s="222"/>
      <c r="I547" s="222"/>
      <c r="J547" s="222"/>
      <c r="K547" s="222"/>
      <c r="L547" s="222"/>
      <c r="M547" s="222"/>
      <c r="N547" s="222"/>
      <c r="O547" s="222"/>
      <c r="P547" s="222"/>
      <c r="Q547" s="222"/>
      <c r="R547" s="222"/>
      <c r="S547" s="222"/>
      <c r="T547" s="222"/>
      <c r="U547" s="222"/>
      <c r="V547" s="222"/>
      <c r="W547" s="222"/>
      <c r="X547" s="222"/>
      <c r="Y547" s="222"/>
      <c r="Z547" s="222"/>
    </row>
    <row r="548" ht="12.75" customHeight="1">
      <c r="A548" s="125"/>
      <c r="B548" s="218" t="s">
        <v>2470</v>
      </c>
      <c r="C548" s="219" t="s">
        <v>2471</v>
      </c>
      <c r="D548" s="220" t="s">
        <v>2472</v>
      </c>
      <c r="E548" s="220" t="s">
        <v>2473</v>
      </c>
      <c r="F548" s="221"/>
      <c r="G548" s="222"/>
      <c r="H548" s="222"/>
      <c r="I548" s="222"/>
      <c r="J548" s="222"/>
      <c r="K548" s="222"/>
      <c r="L548" s="222"/>
      <c r="M548" s="222"/>
      <c r="N548" s="222"/>
      <c r="O548" s="222"/>
      <c r="P548" s="222"/>
      <c r="Q548" s="222"/>
      <c r="R548" s="222"/>
      <c r="S548" s="222"/>
      <c r="T548" s="222"/>
      <c r="U548" s="222"/>
      <c r="V548" s="222"/>
      <c r="W548" s="222"/>
      <c r="X548" s="222"/>
      <c r="Y548" s="222"/>
      <c r="Z548" s="222"/>
    </row>
    <row r="549" ht="12.75" customHeight="1">
      <c r="A549" s="125"/>
      <c r="B549" s="125"/>
      <c r="C549" s="223" t="s">
        <v>2474</v>
      </c>
      <c r="D549" s="224" t="s">
        <v>2475</v>
      </c>
      <c r="E549" s="224" t="s">
        <v>2476</v>
      </c>
      <c r="F549" s="225"/>
      <c r="G549" s="222"/>
      <c r="H549" s="222"/>
      <c r="I549" s="222"/>
      <c r="J549" s="222"/>
      <c r="K549" s="222"/>
      <c r="L549" s="222"/>
      <c r="M549" s="222"/>
      <c r="N549" s="222"/>
      <c r="O549" s="222"/>
      <c r="P549" s="222"/>
      <c r="Q549" s="222"/>
      <c r="R549" s="222"/>
      <c r="S549" s="222"/>
      <c r="T549" s="222"/>
      <c r="U549" s="222"/>
      <c r="V549" s="222"/>
      <c r="W549" s="222"/>
      <c r="X549" s="222"/>
      <c r="Y549" s="222"/>
      <c r="Z549" s="222"/>
    </row>
    <row r="550" ht="12.75" customHeight="1">
      <c r="A550" s="125"/>
      <c r="B550" s="125"/>
      <c r="C550" s="223" t="s">
        <v>2477</v>
      </c>
      <c r="D550" s="224" t="s">
        <v>2478</v>
      </c>
      <c r="E550" s="224" t="s">
        <v>2479</v>
      </c>
      <c r="F550" s="225"/>
      <c r="G550" s="222"/>
      <c r="H550" s="222"/>
      <c r="I550" s="222"/>
      <c r="J550" s="222"/>
      <c r="K550" s="222"/>
      <c r="L550" s="222"/>
      <c r="M550" s="222"/>
      <c r="N550" s="222"/>
      <c r="O550" s="222"/>
      <c r="P550" s="222"/>
      <c r="Q550" s="222"/>
      <c r="R550" s="222"/>
      <c r="S550" s="222"/>
      <c r="T550" s="222"/>
      <c r="U550" s="222"/>
      <c r="V550" s="222"/>
      <c r="W550" s="222"/>
      <c r="X550" s="222"/>
      <c r="Y550" s="222"/>
      <c r="Z550" s="222"/>
    </row>
    <row r="551" ht="12.75" customHeight="1">
      <c r="A551" s="125"/>
      <c r="B551" s="125"/>
      <c r="C551" s="223" t="s">
        <v>2480</v>
      </c>
      <c r="D551" s="224" t="s">
        <v>2481</v>
      </c>
      <c r="E551" s="224" t="s">
        <v>2482</v>
      </c>
      <c r="F551" s="225"/>
      <c r="G551" s="222"/>
      <c r="H551" s="222"/>
      <c r="I551" s="222"/>
      <c r="J551" s="222"/>
      <c r="K551" s="222"/>
      <c r="L551" s="222"/>
      <c r="M551" s="222"/>
      <c r="N551" s="222"/>
      <c r="O551" s="222"/>
      <c r="P551" s="222"/>
      <c r="Q551" s="222"/>
      <c r="R551" s="222"/>
      <c r="S551" s="222"/>
      <c r="T551" s="222"/>
      <c r="U551" s="222"/>
      <c r="V551" s="222"/>
      <c r="W551" s="222"/>
      <c r="X551" s="222"/>
      <c r="Y551" s="222"/>
      <c r="Z551" s="222"/>
    </row>
    <row r="552" ht="12.75" customHeight="1">
      <c r="A552" s="125"/>
      <c r="B552" s="125"/>
      <c r="C552" s="223" t="s">
        <v>2483</v>
      </c>
      <c r="D552" s="224" t="s">
        <v>918</v>
      </c>
      <c r="E552" s="224" t="s">
        <v>1113</v>
      </c>
      <c r="F552" s="225"/>
      <c r="G552" s="222"/>
      <c r="H552" s="222"/>
      <c r="I552" s="222"/>
      <c r="J552" s="222"/>
      <c r="K552" s="222"/>
      <c r="L552" s="222"/>
      <c r="M552" s="222"/>
      <c r="N552" s="222"/>
      <c r="O552" s="222"/>
      <c r="P552" s="222"/>
      <c r="Q552" s="222"/>
      <c r="R552" s="222"/>
      <c r="S552" s="222"/>
      <c r="T552" s="222"/>
      <c r="U552" s="222"/>
      <c r="V552" s="222"/>
      <c r="W552" s="222"/>
      <c r="X552" s="222"/>
      <c r="Y552" s="222"/>
      <c r="Z552" s="222"/>
    </row>
    <row r="553" ht="12.75" customHeight="1">
      <c r="A553" s="125"/>
      <c r="B553" s="125"/>
      <c r="C553" s="223" t="s">
        <v>2484</v>
      </c>
      <c r="D553" s="224" t="s">
        <v>2485</v>
      </c>
      <c r="E553" s="224" t="s">
        <v>2486</v>
      </c>
      <c r="F553" s="225"/>
      <c r="G553" s="222"/>
      <c r="H553" s="222"/>
      <c r="I553" s="222"/>
      <c r="J553" s="222"/>
      <c r="K553" s="222"/>
      <c r="L553" s="222"/>
      <c r="M553" s="222"/>
      <c r="N553" s="222"/>
      <c r="O553" s="222"/>
      <c r="P553" s="222"/>
      <c r="Q553" s="222"/>
      <c r="R553" s="222"/>
      <c r="S553" s="222"/>
      <c r="T553" s="222"/>
      <c r="U553" s="222"/>
      <c r="V553" s="222"/>
      <c r="W553" s="222"/>
      <c r="X553" s="222"/>
      <c r="Y553" s="222"/>
      <c r="Z553" s="222"/>
    </row>
    <row r="554" ht="12.75" customHeight="1">
      <c r="A554" s="125"/>
      <c r="B554" s="125"/>
      <c r="C554" s="223" t="s">
        <v>2487</v>
      </c>
      <c r="D554" s="224" t="s">
        <v>1765</v>
      </c>
      <c r="E554" s="224" t="s">
        <v>2488</v>
      </c>
      <c r="F554" s="225"/>
      <c r="G554" s="222"/>
      <c r="H554" s="222"/>
      <c r="I554" s="222"/>
      <c r="J554" s="222"/>
      <c r="K554" s="222"/>
      <c r="L554" s="222"/>
      <c r="M554" s="222"/>
      <c r="N554" s="222"/>
      <c r="O554" s="222"/>
      <c r="P554" s="222"/>
      <c r="Q554" s="222"/>
      <c r="R554" s="222"/>
      <c r="S554" s="222"/>
      <c r="T554" s="222"/>
      <c r="U554" s="222"/>
      <c r="V554" s="222"/>
      <c r="W554" s="222"/>
      <c r="X554" s="222"/>
      <c r="Y554" s="222"/>
      <c r="Z554" s="222"/>
    </row>
    <row r="555" ht="12.75" customHeight="1">
      <c r="A555" s="125"/>
      <c r="B555" s="57"/>
      <c r="C555" s="223" t="s">
        <v>2489</v>
      </c>
      <c r="D555" s="224" t="s">
        <v>2490</v>
      </c>
      <c r="E555" s="224" t="s">
        <v>2491</v>
      </c>
      <c r="F555" s="225"/>
      <c r="G555" s="222"/>
      <c r="H555" s="222"/>
      <c r="I555" s="222"/>
      <c r="J555" s="222"/>
      <c r="K555" s="222"/>
      <c r="L555" s="222"/>
      <c r="M555" s="222"/>
      <c r="N555" s="222"/>
      <c r="O555" s="222"/>
      <c r="P555" s="222"/>
      <c r="Q555" s="222"/>
      <c r="R555" s="222"/>
      <c r="S555" s="222"/>
      <c r="T555" s="222"/>
      <c r="U555" s="222"/>
      <c r="V555" s="222"/>
      <c r="W555" s="222"/>
      <c r="X555" s="222"/>
      <c r="Y555" s="222"/>
      <c r="Z555" s="222"/>
    </row>
    <row r="556" ht="12.75" customHeight="1">
      <c r="A556" s="125"/>
      <c r="B556" s="218" t="s">
        <v>2492</v>
      </c>
      <c r="C556" s="219" t="s">
        <v>2493</v>
      </c>
      <c r="D556" s="220" t="s">
        <v>2494</v>
      </c>
      <c r="E556" s="220" t="s">
        <v>2495</v>
      </c>
      <c r="F556" s="221"/>
      <c r="G556" s="222"/>
      <c r="H556" s="222"/>
      <c r="I556" s="222"/>
      <c r="J556" s="222"/>
      <c r="K556" s="222"/>
      <c r="L556" s="222"/>
      <c r="M556" s="222"/>
      <c r="N556" s="222"/>
      <c r="O556" s="222"/>
      <c r="P556" s="222"/>
      <c r="Q556" s="222"/>
      <c r="R556" s="222"/>
      <c r="S556" s="222"/>
      <c r="T556" s="222"/>
      <c r="U556" s="222"/>
      <c r="V556" s="222"/>
      <c r="W556" s="222"/>
      <c r="X556" s="222"/>
      <c r="Y556" s="222"/>
      <c r="Z556" s="222"/>
    </row>
    <row r="557" ht="12.75" customHeight="1">
      <c r="A557" s="125"/>
      <c r="B557" s="125"/>
      <c r="C557" s="223" t="s">
        <v>2496</v>
      </c>
      <c r="D557" s="224" t="s">
        <v>2497</v>
      </c>
      <c r="E557" s="224" t="s">
        <v>2498</v>
      </c>
      <c r="F557" s="225"/>
      <c r="G557" s="222"/>
      <c r="H557" s="222"/>
      <c r="I557" s="222"/>
      <c r="J557" s="222"/>
      <c r="K557" s="222"/>
      <c r="L557" s="222"/>
      <c r="M557" s="222"/>
      <c r="N557" s="222"/>
      <c r="O557" s="222"/>
      <c r="P557" s="222"/>
      <c r="Q557" s="222"/>
      <c r="R557" s="222"/>
      <c r="S557" s="222"/>
      <c r="T557" s="222"/>
      <c r="U557" s="222"/>
      <c r="V557" s="222"/>
      <c r="W557" s="222"/>
      <c r="X557" s="222"/>
      <c r="Y557" s="222"/>
      <c r="Z557" s="222"/>
    </row>
    <row r="558" ht="12.75" customHeight="1">
      <c r="A558" s="125"/>
      <c r="B558" s="57"/>
      <c r="C558" s="223" t="s">
        <v>2499</v>
      </c>
      <c r="D558" s="224" t="s">
        <v>2500</v>
      </c>
      <c r="E558" s="224" t="s">
        <v>2501</v>
      </c>
      <c r="F558" s="225"/>
      <c r="G558" s="222"/>
      <c r="H558" s="222"/>
      <c r="I558" s="222"/>
      <c r="J558" s="222"/>
      <c r="K558" s="222"/>
      <c r="L558" s="222"/>
      <c r="M558" s="222"/>
      <c r="N558" s="222"/>
      <c r="O558" s="222"/>
      <c r="P558" s="222"/>
      <c r="Q558" s="222"/>
      <c r="R558" s="222"/>
      <c r="S558" s="222"/>
      <c r="T558" s="222"/>
      <c r="U558" s="222"/>
      <c r="V558" s="222"/>
      <c r="W558" s="222"/>
      <c r="X558" s="222"/>
      <c r="Y558" s="222"/>
      <c r="Z558" s="222"/>
    </row>
    <row r="559" ht="12.75" customHeight="1">
      <c r="A559" s="125"/>
      <c r="B559" s="218" t="s">
        <v>2502</v>
      </c>
      <c r="C559" s="219" t="s">
        <v>2503</v>
      </c>
      <c r="D559" s="220" t="s">
        <v>2504</v>
      </c>
      <c r="E559" s="220" t="s">
        <v>2505</v>
      </c>
      <c r="F559" s="221"/>
      <c r="G559" s="222"/>
      <c r="H559" s="222"/>
      <c r="I559" s="222"/>
      <c r="J559" s="222"/>
      <c r="K559" s="222"/>
      <c r="L559" s="222"/>
      <c r="M559" s="222"/>
      <c r="N559" s="222"/>
      <c r="O559" s="222"/>
      <c r="P559" s="222"/>
      <c r="Q559" s="222"/>
      <c r="R559" s="222"/>
      <c r="S559" s="222"/>
      <c r="T559" s="222"/>
      <c r="U559" s="222"/>
      <c r="V559" s="222"/>
      <c r="W559" s="222"/>
      <c r="X559" s="222"/>
      <c r="Y559" s="222"/>
      <c r="Z559" s="222"/>
    </row>
    <row r="560" ht="12.75" customHeight="1">
      <c r="A560" s="125"/>
      <c r="B560" s="125"/>
      <c r="C560" s="223" t="s">
        <v>2506</v>
      </c>
      <c r="D560" s="224" t="s">
        <v>2507</v>
      </c>
      <c r="E560" s="224" t="s">
        <v>2508</v>
      </c>
      <c r="F560" s="225"/>
      <c r="G560" s="222"/>
      <c r="H560" s="222"/>
      <c r="I560" s="222"/>
      <c r="J560" s="222"/>
      <c r="K560" s="222"/>
      <c r="L560" s="222"/>
      <c r="M560" s="222"/>
      <c r="N560" s="222"/>
      <c r="O560" s="222"/>
      <c r="P560" s="222"/>
      <c r="Q560" s="222"/>
      <c r="R560" s="222"/>
      <c r="S560" s="222"/>
      <c r="T560" s="222"/>
      <c r="U560" s="222"/>
      <c r="V560" s="222"/>
      <c r="W560" s="222"/>
      <c r="X560" s="222"/>
      <c r="Y560" s="222"/>
      <c r="Z560" s="222"/>
    </row>
    <row r="561" ht="12.75" customHeight="1">
      <c r="A561" s="125"/>
      <c r="B561" s="125"/>
      <c r="C561" s="223" t="s">
        <v>2509</v>
      </c>
      <c r="D561" s="224" t="s">
        <v>2169</v>
      </c>
      <c r="E561" s="224" t="s">
        <v>2170</v>
      </c>
      <c r="F561" s="225"/>
      <c r="G561" s="222"/>
      <c r="H561" s="222"/>
      <c r="I561" s="222"/>
      <c r="J561" s="222"/>
      <c r="K561" s="222"/>
      <c r="L561" s="222"/>
      <c r="M561" s="222"/>
      <c r="N561" s="222"/>
      <c r="O561" s="222"/>
      <c r="P561" s="222"/>
      <c r="Q561" s="222"/>
      <c r="R561" s="222"/>
      <c r="S561" s="222"/>
      <c r="T561" s="222"/>
      <c r="U561" s="222"/>
      <c r="V561" s="222"/>
      <c r="W561" s="222"/>
      <c r="X561" s="222"/>
      <c r="Y561" s="222"/>
      <c r="Z561" s="222"/>
    </row>
    <row r="562" ht="12.75" customHeight="1">
      <c r="A562" s="125"/>
      <c r="B562" s="125"/>
      <c r="C562" s="223" t="s">
        <v>2510</v>
      </c>
      <c r="D562" s="224" t="s">
        <v>2511</v>
      </c>
      <c r="E562" s="224" t="s">
        <v>2512</v>
      </c>
      <c r="F562" s="225"/>
      <c r="G562" s="222"/>
      <c r="H562" s="222"/>
      <c r="I562" s="222"/>
      <c r="J562" s="222"/>
      <c r="K562" s="222"/>
      <c r="L562" s="222"/>
      <c r="M562" s="222"/>
      <c r="N562" s="222"/>
      <c r="O562" s="222"/>
      <c r="P562" s="222"/>
      <c r="Q562" s="222"/>
      <c r="R562" s="222"/>
      <c r="S562" s="222"/>
      <c r="T562" s="222"/>
      <c r="U562" s="222"/>
      <c r="V562" s="222"/>
      <c r="W562" s="222"/>
      <c r="X562" s="222"/>
      <c r="Y562" s="222"/>
      <c r="Z562" s="222"/>
    </row>
    <row r="563" ht="12.75" customHeight="1">
      <c r="A563" s="125"/>
      <c r="B563" s="125"/>
      <c r="C563" s="223" t="s">
        <v>2513</v>
      </c>
      <c r="D563" s="224" t="s">
        <v>2514</v>
      </c>
      <c r="E563" s="224" t="s">
        <v>2515</v>
      </c>
      <c r="F563" s="225"/>
      <c r="G563" s="222"/>
      <c r="H563" s="222"/>
      <c r="I563" s="222"/>
      <c r="J563" s="222"/>
      <c r="K563" s="222"/>
      <c r="L563" s="222"/>
      <c r="M563" s="222"/>
      <c r="N563" s="222"/>
      <c r="O563" s="222"/>
      <c r="P563" s="222"/>
      <c r="Q563" s="222"/>
      <c r="R563" s="222"/>
      <c r="S563" s="222"/>
      <c r="T563" s="222"/>
      <c r="U563" s="222"/>
      <c r="V563" s="222"/>
      <c r="W563" s="222"/>
      <c r="X563" s="222"/>
      <c r="Y563" s="222"/>
      <c r="Z563" s="222"/>
    </row>
    <row r="564" ht="12.75" customHeight="1">
      <c r="A564" s="125"/>
      <c r="B564" s="125"/>
      <c r="C564" s="223" t="s">
        <v>2516</v>
      </c>
      <c r="D564" s="224" t="s">
        <v>2517</v>
      </c>
      <c r="E564" s="224" t="s">
        <v>2518</v>
      </c>
      <c r="F564" s="225"/>
      <c r="G564" s="222"/>
      <c r="H564" s="222"/>
      <c r="I564" s="222"/>
      <c r="J564" s="222"/>
      <c r="K564" s="222"/>
      <c r="L564" s="222"/>
      <c r="M564" s="222"/>
      <c r="N564" s="222"/>
      <c r="O564" s="222"/>
      <c r="P564" s="222"/>
      <c r="Q564" s="222"/>
      <c r="R564" s="222"/>
      <c r="S564" s="222"/>
      <c r="T564" s="222"/>
      <c r="U564" s="222"/>
      <c r="V564" s="222"/>
      <c r="W564" s="222"/>
      <c r="X564" s="222"/>
      <c r="Y564" s="222"/>
      <c r="Z564" s="222"/>
    </row>
    <row r="565" ht="12.75" customHeight="1">
      <c r="A565" s="125"/>
      <c r="B565" s="125"/>
      <c r="C565" s="223" t="s">
        <v>2519</v>
      </c>
      <c r="D565" s="224" t="s">
        <v>1127</v>
      </c>
      <c r="E565" s="224" t="s">
        <v>1128</v>
      </c>
      <c r="F565" s="225"/>
      <c r="G565" s="222"/>
      <c r="H565" s="222"/>
      <c r="I565" s="222"/>
      <c r="J565" s="222"/>
      <c r="K565" s="222"/>
      <c r="L565" s="222"/>
      <c r="M565" s="222"/>
      <c r="N565" s="222"/>
      <c r="O565" s="222"/>
      <c r="P565" s="222"/>
      <c r="Q565" s="222"/>
      <c r="R565" s="222"/>
      <c r="S565" s="222"/>
      <c r="T565" s="222"/>
      <c r="U565" s="222"/>
      <c r="V565" s="222"/>
      <c r="W565" s="222"/>
      <c r="X565" s="222"/>
      <c r="Y565" s="222"/>
      <c r="Z565" s="222"/>
    </row>
    <row r="566" ht="12.75" customHeight="1">
      <c r="A566" s="125"/>
      <c r="B566" s="125"/>
      <c r="C566" s="223" t="s">
        <v>2520</v>
      </c>
      <c r="D566" s="224" t="s">
        <v>2521</v>
      </c>
      <c r="E566" s="224" t="s">
        <v>2522</v>
      </c>
      <c r="F566" s="225"/>
      <c r="G566" s="222"/>
      <c r="H566" s="222"/>
      <c r="I566" s="222"/>
      <c r="J566" s="222"/>
      <c r="K566" s="222"/>
      <c r="L566" s="222"/>
      <c r="M566" s="222"/>
      <c r="N566" s="222"/>
      <c r="O566" s="222"/>
      <c r="P566" s="222"/>
      <c r="Q566" s="222"/>
      <c r="R566" s="222"/>
      <c r="S566" s="222"/>
      <c r="T566" s="222"/>
      <c r="U566" s="222"/>
      <c r="V566" s="222"/>
      <c r="W566" s="222"/>
      <c r="X566" s="222"/>
      <c r="Y566" s="222"/>
      <c r="Z566" s="222"/>
    </row>
    <row r="567" ht="12.75" customHeight="1">
      <c r="A567" s="125"/>
      <c r="B567" s="125"/>
      <c r="C567" s="223" t="s">
        <v>2523</v>
      </c>
      <c r="D567" s="224" t="s">
        <v>2524</v>
      </c>
      <c r="E567" s="224" t="s">
        <v>2525</v>
      </c>
      <c r="F567" s="225"/>
      <c r="G567" s="222"/>
      <c r="H567" s="222"/>
      <c r="I567" s="222"/>
      <c r="J567" s="222"/>
      <c r="K567" s="222"/>
      <c r="L567" s="222"/>
      <c r="M567" s="222"/>
      <c r="N567" s="222"/>
      <c r="O567" s="222"/>
      <c r="P567" s="222"/>
      <c r="Q567" s="222"/>
      <c r="R567" s="222"/>
      <c r="S567" s="222"/>
      <c r="T567" s="222"/>
      <c r="U567" s="222"/>
      <c r="V567" s="222"/>
      <c r="W567" s="222"/>
      <c r="X567" s="222"/>
      <c r="Y567" s="222"/>
      <c r="Z567" s="222"/>
    </row>
    <row r="568" ht="12.75" customHeight="1">
      <c r="A568" s="125"/>
      <c r="B568" s="125"/>
      <c r="C568" s="223" t="s">
        <v>2526</v>
      </c>
      <c r="D568" s="224" t="s">
        <v>2527</v>
      </c>
      <c r="E568" s="224" t="s">
        <v>2528</v>
      </c>
      <c r="F568" s="225"/>
      <c r="G568" s="222"/>
      <c r="H568" s="222"/>
      <c r="I568" s="222"/>
      <c r="J568" s="222"/>
      <c r="K568" s="222"/>
      <c r="L568" s="222"/>
      <c r="M568" s="222"/>
      <c r="N568" s="222"/>
      <c r="O568" s="222"/>
      <c r="P568" s="222"/>
      <c r="Q568" s="222"/>
      <c r="R568" s="222"/>
      <c r="S568" s="222"/>
      <c r="T568" s="222"/>
      <c r="U568" s="222"/>
      <c r="V568" s="222"/>
      <c r="W568" s="222"/>
      <c r="X568" s="222"/>
      <c r="Y568" s="222"/>
      <c r="Z568" s="222"/>
    </row>
    <row r="569" ht="12.75" customHeight="1">
      <c r="A569" s="125"/>
      <c r="B569" s="125"/>
      <c r="C569" s="223" t="s">
        <v>2529</v>
      </c>
      <c r="D569" s="224" t="s">
        <v>2530</v>
      </c>
      <c r="E569" s="224" t="s">
        <v>2531</v>
      </c>
      <c r="F569" s="225"/>
      <c r="G569" s="222"/>
      <c r="H569" s="222"/>
      <c r="I569" s="222"/>
      <c r="J569" s="222"/>
      <c r="K569" s="222"/>
      <c r="L569" s="222"/>
      <c r="M569" s="222"/>
      <c r="N569" s="222"/>
      <c r="O569" s="222"/>
      <c r="P569" s="222"/>
      <c r="Q569" s="222"/>
      <c r="R569" s="222"/>
      <c r="S569" s="222"/>
      <c r="T569" s="222"/>
      <c r="U569" s="222"/>
      <c r="V569" s="222"/>
      <c r="W569" s="222"/>
      <c r="X569" s="222"/>
      <c r="Y569" s="222"/>
      <c r="Z569" s="222"/>
    </row>
    <row r="570" ht="12.75" customHeight="1">
      <c r="A570" s="125"/>
      <c r="B570" s="57"/>
      <c r="C570" s="223" t="s">
        <v>2532</v>
      </c>
      <c r="D570" s="224" t="s">
        <v>2533</v>
      </c>
      <c r="E570" s="224" t="s">
        <v>2534</v>
      </c>
      <c r="F570" s="225"/>
      <c r="G570" s="222"/>
      <c r="H570" s="222"/>
      <c r="I570" s="222"/>
      <c r="J570" s="222"/>
      <c r="K570" s="222"/>
      <c r="L570" s="222"/>
      <c r="M570" s="222"/>
      <c r="N570" s="222"/>
      <c r="O570" s="222"/>
      <c r="P570" s="222"/>
      <c r="Q570" s="222"/>
      <c r="R570" s="222"/>
      <c r="S570" s="222"/>
      <c r="T570" s="222"/>
      <c r="U570" s="222"/>
      <c r="V570" s="222"/>
      <c r="W570" s="222"/>
      <c r="X570" s="222"/>
      <c r="Y570" s="222"/>
      <c r="Z570" s="222"/>
    </row>
    <row r="571" ht="12.75" customHeight="1">
      <c r="A571" s="125"/>
      <c r="B571" s="218" t="s">
        <v>2535</v>
      </c>
      <c r="C571" s="219" t="s">
        <v>2536</v>
      </c>
      <c r="D571" s="220" t="s">
        <v>2537</v>
      </c>
      <c r="E571" s="220" t="s">
        <v>2538</v>
      </c>
      <c r="F571" s="221"/>
      <c r="G571" s="222"/>
      <c r="H571" s="222"/>
      <c r="I571" s="222"/>
      <c r="J571" s="222"/>
      <c r="K571" s="222"/>
      <c r="L571" s="222"/>
      <c r="M571" s="222"/>
      <c r="N571" s="222"/>
      <c r="O571" s="222"/>
      <c r="P571" s="222"/>
      <c r="Q571" s="222"/>
      <c r="R571" s="222"/>
      <c r="S571" s="222"/>
      <c r="T571" s="222"/>
      <c r="U571" s="222"/>
      <c r="V571" s="222"/>
      <c r="W571" s="222"/>
      <c r="X571" s="222"/>
      <c r="Y571" s="222"/>
      <c r="Z571" s="222"/>
    </row>
    <row r="572" ht="12.75" customHeight="1">
      <c r="A572" s="125"/>
      <c r="B572" s="125"/>
      <c r="C572" s="223" t="s">
        <v>2539</v>
      </c>
      <c r="D572" s="224" t="s">
        <v>2540</v>
      </c>
      <c r="E572" s="224" t="s">
        <v>2541</v>
      </c>
      <c r="F572" s="225"/>
      <c r="G572" s="222"/>
      <c r="H572" s="222"/>
      <c r="I572" s="222"/>
      <c r="J572" s="222"/>
      <c r="K572" s="222"/>
      <c r="L572" s="222"/>
      <c r="M572" s="222"/>
      <c r="N572" s="222"/>
      <c r="O572" s="222"/>
      <c r="P572" s="222"/>
      <c r="Q572" s="222"/>
      <c r="R572" s="222"/>
      <c r="S572" s="222"/>
      <c r="T572" s="222"/>
      <c r="U572" s="222"/>
      <c r="V572" s="222"/>
      <c r="W572" s="222"/>
      <c r="X572" s="222"/>
      <c r="Y572" s="222"/>
      <c r="Z572" s="222"/>
    </row>
    <row r="573" ht="12.75" customHeight="1">
      <c r="A573" s="125"/>
      <c r="B573" s="125"/>
      <c r="C573" s="223" t="s">
        <v>2542</v>
      </c>
      <c r="D573" s="224" t="s">
        <v>2543</v>
      </c>
      <c r="E573" s="224" t="s">
        <v>2544</v>
      </c>
      <c r="F573" s="225"/>
      <c r="G573" s="222"/>
      <c r="H573" s="222"/>
      <c r="I573" s="222"/>
      <c r="J573" s="222"/>
      <c r="K573" s="222"/>
      <c r="L573" s="222"/>
      <c r="M573" s="222"/>
      <c r="N573" s="222"/>
      <c r="O573" s="222"/>
      <c r="P573" s="222"/>
      <c r="Q573" s="222"/>
      <c r="R573" s="222"/>
      <c r="S573" s="222"/>
      <c r="T573" s="222"/>
      <c r="U573" s="222"/>
      <c r="V573" s="222"/>
      <c r="W573" s="222"/>
      <c r="X573" s="222"/>
      <c r="Y573" s="222"/>
      <c r="Z573" s="222"/>
    </row>
    <row r="574" ht="12.75" customHeight="1">
      <c r="A574" s="125"/>
      <c r="B574" s="125"/>
      <c r="C574" s="223" t="s">
        <v>2545</v>
      </c>
      <c r="D574" s="224" t="s">
        <v>2546</v>
      </c>
      <c r="E574" s="224" t="s">
        <v>2547</v>
      </c>
      <c r="F574" s="225"/>
      <c r="G574" s="222"/>
      <c r="H574" s="222"/>
      <c r="I574" s="222"/>
      <c r="J574" s="222"/>
      <c r="K574" s="222"/>
      <c r="L574" s="222"/>
      <c r="M574" s="222"/>
      <c r="N574" s="222"/>
      <c r="O574" s="222"/>
      <c r="P574" s="222"/>
      <c r="Q574" s="222"/>
      <c r="R574" s="222"/>
      <c r="S574" s="222"/>
      <c r="T574" s="222"/>
      <c r="U574" s="222"/>
      <c r="V574" s="222"/>
      <c r="W574" s="222"/>
      <c r="X574" s="222"/>
      <c r="Y574" s="222"/>
      <c r="Z574" s="222"/>
    </row>
    <row r="575" ht="12.75" customHeight="1">
      <c r="A575" s="125"/>
      <c r="B575" s="125"/>
      <c r="C575" s="223" t="s">
        <v>2548</v>
      </c>
      <c r="D575" s="224" t="s">
        <v>2549</v>
      </c>
      <c r="E575" s="224" t="s">
        <v>2550</v>
      </c>
      <c r="F575" s="225"/>
      <c r="G575" s="222"/>
      <c r="H575" s="222"/>
      <c r="I575" s="222"/>
      <c r="J575" s="222"/>
      <c r="K575" s="222"/>
      <c r="L575" s="222"/>
      <c r="M575" s="222"/>
      <c r="N575" s="222"/>
      <c r="O575" s="222"/>
      <c r="P575" s="222"/>
      <c r="Q575" s="222"/>
      <c r="R575" s="222"/>
      <c r="S575" s="222"/>
      <c r="T575" s="222"/>
      <c r="U575" s="222"/>
      <c r="V575" s="222"/>
      <c r="W575" s="222"/>
      <c r="X575" s="222"/>
      <c r="Y575" s="222"/>
      <c r="Z575" s="222"/>
    </row>
    <row r="576" ht="12.75" customHeight="1">
      <c r="A576" s="125"/>
      <c r="B576" s="125"/>
      <c r="C576" s="223" t="s">
        <v>2551</v>
      </c>
      <c r="D576" s="224" t="s">
        <v>2552</v>
      </c>
      <c r="E576" s="224" t="s">
        <v>2553</v>
      </c>
      <c r="F576" s="225"/>
      <c r="G576" s="222"/>
      <c r="H576" s="222"/>
      <c r="I576" s="222"/>
      <c r="J576" s="222"/>
      <c r="K576" s="222"/>
      <c r="L576" s="222"/>
      <c r="M576" s="222"/>
      <c r="N576" s="222"/>
      <c r="O576" s="222"/>
      <c r="P576" s="222"/>
      <c r="Q576" s="222"/>
      <c r="R576" s="222"/>
      <c r="S576" s="222"/>
      <c r="T576" s="222"/>
      <c r="U576" s="222"/>
      <c r="V576" s="222"/>
      <c r="W576" s="222"/>
      <c r="X576" s="222"/>
      <c r="Y576" s="222"/>
      <c r="Z576" s="222"/>
    </row>
    <row r="577" ht="12.75" customHeight="1">
      <c r="A577" s="125"/>
      <c r="B577" s="125"/>
      <c r="C577" s="223" t="s">
        <v>2554</v>
      </c>
      <c r="D577" s="224" t="s">
        <v>2555</v>
      </c>
      <c r="E577" s="224" t="s">
        <v>2556</v>
      </c>
      <c r="F577" s="225"/>
      <c r="G577" s="222"/>
      <c r="H577" s="222"/>
      <c r="I577" s="222"/>
      <c r="J577" s="222"/>
      <c r="K577" s="222"/>
      <c r="L577" s="222"/>
      <c r="M577" s="222"/>
      <c r="N577" s="222"/>
      <c r="O577" s="222"/>
      <c r="P577" s="222"/>
      <c r="Q577" s="222"/>
      <c r="R577" s="222"/>
      <c r="S577" s="222"/>
      <c r="T577" s="222"/>
      <c r="U577" s="222"/>
      <c r="V577" s="222"/>
      <c r="W577" s="222"/>
      <c r="X577" s="222"/>
      <c r="Y577" s="222"/>
      <c r="Z577" s="222"/>
    </row>
    <row r="578" ht="12.75" customHeight="1">
      <c r="A578" s="125"/>
      <c r="B578" s="57"/>
      <c r="C578" s="223" t="s">
        <v>2557</v>
      </c>
      <c r="D578" s="224" t="s">
        <v>2558</v>
      </c>
      <c r="E578" s="224" t="s">
        <v>2559</v>
      </c>
      <c r="F578" s="225"/>
      <c r="G578" s="222"/>
      <c r="H578" s="222"/>
      <c r="I578" s="222"/>
      <c r="J578" s="222"/>
      <c r="K578" s="222"/>
      <c r="L578" s="222"/>
      <c r="M578" s="222"/>
      <c r="N578" s="222"/>
      <c r="O578" s="222"/>
      <c r="P578" s="222"/>
      <c r="Q578" s="222"/>
      <c r="R578" s="222"/>
      <c r="S578" s="222"/>
      <c r="T578" s="222"/>
      <c r="U578" s="222"/>
      <c r="V578" s="222"/>
      <c r="W578" s="222"/>
      <c r="X578" s="222"/>
      <c r="Y578" s="222"/>
      <c r="Z578" s="222"/>
    </row>
    <row r="579" ht="12.75" customHeight="1">
      <c r="A579" s="125"/>
      <c r="B579" s="218" t="s">
        <v>2560</v>
      </c>
      <c r="C579" s="219" t="s">
        <v>2561</v>
      </c>
      <c r="D579" s="220" t="s">
        <v>2562</v>
      </c>
      <c r="E579" s="220" t="s">
        <v>2563</v>
      </c>
      <c r="F579" s="221"/>
      <c r="G579" s="222"/>
      <c r="H579" s="222"/>
      <c r="I579" s="222"/>
      <c r="J579" s="222"/>
      <c r="K579" s="222"/>
      <c r="L579" s="222"/>
      <c r="M579" s="222"/>
      <c r="N579" s="222"/>
      <c r="O579" s="222"/>
      <c r="P579" s="222"/>
      <c r="Q579" s="222"/>
      <c r="R579" s="222"/>
      <c r="S579" s="222"/>
      <c r="T579" s="222"/>
      <c r="U579" s="222"/>
      <c r="V579" s="222"/>
      <c r="W579" s="222"/>
      <c r="X579" s="222"/>
      <c r="Y579" s="222"/>
      <c r="Z579" s="222"/>
    </row>
    <row r="580" ht="12.75" customHeight="1">
      <c r="A580" s="125"/>
      <c r="B580" s="125"/>
      <c r="C580" s="223" t="s">
        <v>2564</v>
      </c>
      <c r="D580" s="224" t="s">
        <v>2565</v>
      </c>
      <c r="E580" s="224" t="s">
        <v>2566</v>
      </c>
      <c r="F580" s="225"/>
      <c r="G580" s="222"/>
      <c r="H580" s="222"/>
      <c r="I580" s="222"/>
      <c r="J580" s="222"/>
      <c r="K580" s="222"/>
      <c r="L580" s="222"/>
      <c r="M580" s="222"/>
      <c r="N580" s="222"/>
      <c r="O580" s="222"/>
      <c r="P580" s="222"/>
      <c r="Q580" s="222"/>
      <c r="R580" s="222"/>
      <c r="S580" s="222"/>
      <c r="T580" s="222"/>
      <c r="U580" s="222"/>
      <c r="V580" s="222"/>
      <c r="W580" s="222"/>
      <c r="X580" s="222"/>
      <c r="Y580" s="222"/>
      <c r="Z580" s="222"/>
    </row>
    <row r="581" ht="12.75" customHeight="1">
      <c r="A581" s="125"/>
      <c r="B581" s="125"/>
      <c r="C581" s="223" t="s">
        <v>2567</v>
      </c>
      <c r="D581" s="224" t="s">
        <v>2568</v>
      </c>
      <c r="E581" s="224" t="s">
        <v>2569</v>
      </c>
      <c r="F581" s="225"/>
      <c r="G581" s="222"/>
      <c r="H581" s="222"/>
      <c r="I581" s="222"/>
      <c r="J581" s="222"/>
      <c r="K581" s="222"/>
      <c r="L581" s="222"/>
      <c r="M581" s="222"/>
      <c r="N581" s="222"/>
      <c r="O581" s="222"/>
      <c r="P581" s="222"/>
      <c r="Q581" s="222"/>
      <c r="R581" s="222"/>
      <c r="S581" s="222"/>
      <c r="T581" s="222"/>
      <c r="U581" s="222"/>
      <c r="V581" s="222"/>
      <c r="W581" s="222"/>
      <c r="X581" s="222"/>
      <c r="Y581" s="222"/>
      <c r="Z581" s="222"/>
    </row>
    <row r="582" ht="12.75" customHeight="1">
      <c r="A582" s="125"/>
      <c r="B582" s="125"/>
      <c r="C582" s="223" t="s">
        <v>2570</v>
      </c>
      <c r="D582" s="224" t="s">
        <v>2571</v>
      </c>
      <c r="E582" s="224" t="s">
        <v>2572</v>
      </c>
      <c r="F582" s="225"/>
      <c r="G582" s="222"/>
      <c r="H582" s="222"/>
      <c r="I582" s="222"/>
      <c r="J582" s="222"/>
      <c r="K582" s="222"/>
      <c r="L582" s="222"/>
      <c r="M582" s="222"/>
      <c r="N582" s="222"/>
      <c r="O582" s="222"/>
      <c r="P582" s="222"/>
      <c r="Q582" s="222"/>
      <c r="R582" s="222"/>
      <c r="S582" s="222"/>
      <c r="T582" s="222"/>
      <c r="U582" s="222"/>
      <c r="V582" s="222"/>
      <c r="W582" s="222"/>
      <c r="X582" s="222"/>
      <c r="Y582" s="222"/>
      <c r="Z582" s="222"/>
    </row>
    <row r="583" ht="12.75" customHeight="1">
      <c r="A583" s="125"/>
      <c r="B583" s="125"/>
      <c r="C583" s="223" t="s">
        <v>2573</v>
      </c>
      <c r="D583" s="224" t="s">
        <v>2574</v>
      </c>
      <c r="E583" s="224" t="s">
        <v>2575</v>
      </c>
      <c r="F583" s="225"/>
      <c r="G583" s="222"/>
      <c r="H583" s="222"/>
      <c r="I583" s="222"/>
      <c r="J583" s="222"/>
      <c r="K583" s="222"/>
      <c r="L583" s="222"/>
      <c r="M583" s="222"/>
      <c r="N583" s="222"/>
      <c r="O583" s="222"/>
      <c r="P583" s="222"/>
      <c r="Q583" s="222"/>
      <c r="R583" s="222"/>
      <c r="S583" s="222"/>
      <c r="T583" s="222"/>
      <c r="U583" s="222"/>
      <c r="V583" s="222"/>
      <c r="W583" s="222"/>
      <c r="X583" s="222"/>
      <c r="Y583" s="222"/>
      <c r="Z583" s="222"/>
    </row>
    <row r="584" ht="12.75" customHeight="1">
      <c r="A584" s="125"/>
      <c r="B584" s="125"/>
      <c r="C584" s="223" t="s">
        <v>2576</v>
      </c>
      <c r="D584" s="224" t="s">
        <v>2577</v>
      </c>
      <c r="E584" s="224" t="s">
        <v>2578</v>
      </c>
      <c r="F584" s="225"/>
      <c r="G584" s="222"/>
      <c r="H584" s="222"/>
      <c r="I584" s="222"/>
      <c r="J584" s="222"/>
      <c r="K584" s="222"/>
      <c r="L584" s="222"/>
      <c r="M584" s="222"/>
      <c r="N584" s="222"/>
      <c r="O584" s="222"/>
      <c r="P584" s="222"/>
      <c r="Q584" s="222"/>
      <c r="R584" s="222"/>
      <c r="S584" s="222"/>
      <c r="T584" s="222"/>
      <c r="U584" s="222"/>
      <c r="V584" s="222"/>
      <c r="W584" s="222"/>
      <c r="X584" s="222"/>
      <c r="Y584" s="222"/>
      <c r="Z584" s="222"/>
    </row>
    <row r="585" ht="12.75" customHeight="1">
      <c r="A585" s="125"/>
      <c r="B585" s="57"/>
      <c r="C585" s="223" t="s">
        <v>2579</v>
      </c>
      <c r="D585" s="224" t="s">
        <v>2580</v>
      </c>
      <c r="E585" s="224" t="s">
        <v>2581</v>
      </c>
      <c r="F585" s="225"/>
      <c r="G585" s="222"/>
      <c r="H585" s="222"/>
      <c r="I585" s="222"/>
      <c r="J585" s="222"/>
      <c r="K585" s="222"/>
      <c r="L585" s="222"/>
      <c r="M585" s="222"/>
      <c r="N585" s="222"/>
      <c r="O585" s="222"/>
      <c r="P585" s="222"/>
      <c r="Q585" s="222"/>
      <c r="R585" s="222"/>
      <c r="S585" s="222"/>
      <c r="T585" s="222"/>
      <c r="U585" s="222"/>
      <c r="V585" s="222"/>
      <c r="W585" s="222"/>
      <c r="X585" s="222"/>
      <c r="Y585" s="222"/>
      <c r="Z585" s="222"/>
    </row>
    <row r="586" ht="12.75" customHeight="1">
      <c r="A586" s="125"/>
      <c r="B586" s="218" t="s">
        <v>2582</v>
      </c>
      <c r="C586" s="219" t="s">
        <v>2583</v>
      </c>
      <c r="D586" s="220" t="s">
        <v>2582</v>
      </c>
      <c r="E586" s="220" t="s">
        <v>2584</v>
      </c>
      <c r="F586" s="221"/>
      <c r="G586" s="222"/>
      <c r="H586" s="222"/>
      <c r="I586" s="222"/>
      <c r="J586" s="222"/>
      <c r="K586" s="222"/>
      <c r="L586" s="222"/>
      <c r="M586" s="222"/>
      <c r="N586" s="222"/>
      <c r="O586" s="222"/>
      <c r="P586" s="222"/>
      <c r="Q586" s="222"/>
      <c r="R586" s="222"/>
      <c r="S586" s="222"/>
      <c r="T586" s="222"/>
      <c r="U586" s="222"/>
      <c r="V586" s="222"/>
      <c r="W586" s="222"/>
      <c r="X586" s="222"/>
      <c r="Y586" s="222"/>
      <c r="Z586" s="222"/>
    </row>
    <row r="587" ht="12.75" customHeight="1">
      <c r="A587" s="125"/>
      <c r="B587" s="57"/>
      <c r="C587" s="223" t="s">
        <v>2585</v>
      </c>
      <c r="D587" s="224" t="s">
        <v>2586</v>
      </c>
      <c r="E587" s="224" t="s">
        <v>2587</v>
      </c>
      <c r="F587" s="225"/>
      <c r="G587" s="222"/>
      <c r="H587" s="222"/>
      <c r="I587" s="222"/>
      <c r="J587" s="222"/>
      <c r="K587" s="222"/>
      <c r="L587" s="222"/>
      <c r="M587" s="222"/>
      <c r="N587" s="222"/>
      <c r="O587" s="222"/>
      <c r="P587" s="222"/>
      <c r="Q587" s="222"/>
      <c r="R587" s="222"/>
      <c r="S587" s="222"/>
      <c r="T587" s="222"/>
      <c r="U587" s="222"/>
      <c r="V587" s="222"/>
      <c r="W587" s="222"/>
      <c r="X587" s="222"/>
      <c r="Y587" s="222"/>
      <c r="Z587" s="222"/>
    </row>
    <row r="588" ht="12.75" customHeight="1">
      <c r="A588" s="125"/>
      <c r="B588" s="218" t="s">
        <v>1075</v>
      </c>
      <c r="C588" s="219" t="s">
        <v>2588</v>
      </c>
      <c r="D588" s="220" t="s">
        <v>2589</v>
      </c>
      <c r="E588" s="220" t="s">
        <v>2590</v>
      </c>
      <c r="F588" s="221"/>
      <c r="G588" s="222"/>
      <c r="H588" s="222"/>
      <c r="I588" s="222"/>
      <c r="J588" s="222"/>
      <c r="K588" s="222"/>
      <c r="L588" s="222"/>
      <c r="M588" s="222"/>
      <c r="N588" s="222"/>
      <c r="O588" s="222"/>
      <c r="P588" s="222"/>
      <c r="Q588" s="222"/>
      <c r="R588" s="222"/>
      <c r="S588" s="222"/>
      <c r="T588" s="222"/>
      <c r="U588" s="222"/>
      <c r="V588" s="222"/>
      <c r="W588" s="222"/>
      <c r="X588" s="222"/>
      <c r="Y588" s="222"/>
      <c r="Z588" s="222"/>
    </row>
    <row r="589" ht="12.75" customHeight="1">
      <c r="A589" s="125"/>
      <c r="B589" s="125"/>
      <c r="C589" s="223" t="s">
        <v>2591</v>
      </c>
      <c r="D589" s="224" t="s">
        <v>2592</v>
      </c>
      <c r="E589" s="224" t="s">
        <v>2593</v>
      </c>
      <c r="F589" s="225"/>
      <c r="G589" s="222"/>
      <c r="H589" s="222"/>
      <c r="I589" s="222"/>
      <c r="J589" s="222"/>
      <c r="K589" s="222"/>
      <c r="L589" s="222"/>
      <c r="M589" s="222"/>
      <c r="N589" s="222"/>
      <c r="O589" s="222"/>
      <c r="P589" s="222"/>
      <c r="Q589" s="222"/>
      <c r="R589" s="222"/>
      <c r="S589" s="222"/>
      <c r="T589" s="222"/>
      <c r="U589" s="222"/>
      <c r="V589" s="222"/>
      <c r="W589" s="222"/>
      <c r="X589" s="222"/>
      <c r="Y589" s="222"/>
      <c r="Z589" s="222"/>
    </row>
    <row r="590" ht="12.75" customHeight="1">
      <c r="A590" s="125"/>
      <c r="B590" s="125"/>
      <c r="C590" s="223" t="s">
        <v>2594</v>
      </c>
      <c r="D590" s="224" t="s">
        <v>2595</v>
      </c>
      <c r="E590" s="224" t="s">
        <v>2596</v>
      </c>
      <c r="F590" s="225"/>
      <c r="G590" s="222"/>
      <c r="H590" s="222"/>
      <c r="I590" s="222"/>
      <c r="J590" s="222"/>
      <c r="K590" s="222"/>
      <c r="L590" s="222"/>
      <c r="M590" s="222"/>
      <c r="N590" s="222"/>
      <c r="O590" s="222"/>
      <c r="P590" s="222"/>
      <c r="Q590" s="222"/>
      <c r="R590" s="222"/>
      <c r="S590" s="222"/>
      <c r="T590" s="222"/>
      <c r="U590" s="222"/>
      <c r="V590" s="222"/>
      <c r="W590" s="222"/>
      <c r="X590" s="222"/>
      <c r="Y590" s="222"/>
      <c r="Z590" s="222"/>
    </row>
    <row r="591" ht="12.75" customHeight="1">
      <c r="A591" s="125"/>
      <c r="B591" s="125"/>
      <c r="C591" s="223" t="s">
        <v>2597</v>
      </c>
      <c r="D591" s="224" t="s">
        <v>2598</v>
      </c>
      <c r="E591" s="224" t="s">
        <v>2599</v>
      </c>
      <c r="F591" s="225"/>
      <c r="G591" s="222"/>
      <c r="H591" s="222"/>
      <c r="I591" s="222"/>
      <c r="J591" s="222"/>
      <c r="K591" s="222"/>
      <c r="L591" s="222"/>
      <c r="M591" s="222"/>
      <c r="N591" s="222"/>
      <c r="O591" s="222"/>
      <c r="P591" s="222"/>
      <c r="Q591" s="222"/>
      <c r="R591" s="222"/>
      <c r="S591" s="222"/>
      <c r="T591" s="222"/>
      <c r="U591" s="222"/>
      <c r="V591" s="222"/>
      <c r="W591" s="222"/>
      <c r="X591" s="222"/>
      <c r="Y591" s="222"/>
      <c r="Z591" s="222"/>
    </row>
    <row r="592" ht="12.75" customHeight="1">
      <c r="A592" s="125"/>
      <c r="B592" s="125"/>
      <c r="C592" s="223" t="s">
        <v>2600</v>
      </c>
      <c r="D592" s="224" t="s">
        <v>2601</v>
      </c>
      <c r="E592" s="224" t="s">
        <v>2602</v>
      </c>
      <c r="F592" s="225"/>
      <c r="G592" s="222"/>
      <c r="H592" s="222"/>
      <c r="I592" s="222"/>
      <c r="J592" s="222"/>
      <c r="K592" s="222"/>
      <c r="L592" s="222"/>
      <c r="M592" s="222"/>
      <c r="N592" s="222"/>
      <c r="O592" s="222"/>
      <c r="P592" s="222"/>
      <c r="Q592" s="222"/>
      <c r="R592" s="222"/>
      <c r="S592" s="222"/>
      <c r="T592" s="222"/>
      <c r="U592" s="222"/>
      <c r="V592" s="222"/>
      <c r="W592" s="222"/>
      <c r="X592" s="222"/>
      <c r="Y592" s="222"/>
      <c r="Z592" s="222"/>
    </row>
    <row r="593" ht="12.75" customHeight="1">
      <c r="A593" s="125"/>
      <c r="B593" s="125"/>
      <c r="C593" s="223" t="s">
        <v>2603</v>
      </c>
      <c r="D593" s="224" t="s">
        <v>2604</v>
      </c>
      <c r="E593" s="224" t="s">
        <v>2605</v>
      </c>
      <c r="F593" s="225"/>
      <c r="G593" s="222"/>
      <c r="H593" s="222"/>
      <c r="I593" s="222"/>
      <c r="J593" s="222"/>
      <c r="K593" s="222"/>
      <c r="L593" s="222"/>
      <c r="M593" s="222"/>
      <c r="N593" s="222"/>
      <c r="O593" s="222"/>
      <c r="P593" s="222"/>
      <c r="Q593" s="222"/>
      <c r="R593" s="222"/>
      <c r="S593" s="222"/>
      <c r="T593" s="222"/>
      <c r="U593" s="222"/>
      <c r="V593" s="222"/>
      <c r="W593" s="222"/>
      <c r="X593" s="222"/>
      <c r="Y593" s="222"/>
      <c r="Z593" s="222"/>
    </row>
    <row r="594" ht="12.75" customHeight="1">
      <c r="A594" s="125"/>
      <c r="B594" s="125"/>
      <c r="C594" s="223" t="s">
        <v>2606</v>
      </c>
      <c r="D594" s="224" t="s">
        <v>2607</v>
      </c>
      <c r="E594" s="224" t="s">
        <v>2608</v>
      </c>
      <c r="F594" s="225"/>
      <c r="G594" s="222"/>
      <c r="H594" s="222"/>
      <c r="I594" s="222"/>
      <c r="J594" s="222"/>
      <c r="K594" s="222"/>
      <c r="L594" s="222"/>
      <c r="M594" s="222"/>
      <c r="N594" s="222"/>
      <c r="O594" s="222"/>
      <c r="P594" s="222"/>
      <c r="Q594" s="222"/>
      <c r="R594" s="222"/>
      <c r="S594" s="222"/>
      <c r="T594" s="222"/>
      <c r="U594" s="222"/>
      <c r="V594" s="222"/>
      <c r="W594" s="222"/>
      <c r="X594" s="222"/>
      <c r="Y594" s="222"/>
      <c r="Z594" s="222"/>
    </row>
    <row r="595" ht="12.75" customHeight="1">
      <c r="A595" s="125"/>
      <c r="B595" s="125"/>
      <c r="C595" s="223" t="s">
        <v>2609</v>
      </c>
      <c r="D595" s="224" t="s">
        <v>2610</v>
      </c>
      <c r="E595" s="224" t="s">
        <v>2611</v>
      </c>
      <c r="F595" s="225"/>
      <c r="G595" s="222"/>
      <c r="H595" s="222"/>
      <c r="I595" s="222"/>
      <c r="J595" s="222"/>
      <c r="K595" s="222"/>
      <c r="L595" s="222"/>
      <c r="M595" s="222"/>
      <c r="N595" s="222"/>
      <c r="O595" s="222"/>
      <c r="P595" s="222"/>
      <c r="Q595" s="222"/>
      <c r="R595" s="222"/>
      <c r="S595" s="222"/>
      <c r="T595" s="222"/>
      <c r="U595" s="222"/>
      <c r="V595" s="222"/>
      <c r="W595" s="222"/>
      <c r="X595" s="222"/>
      <c r="Y595" s="222"/>
      <c r="Z595" s="222"/>
    </row>
    <row r="596" ht="12.75" customHeight="1">
      <c r="A596" s="125"/>
      <c r="B596" s="125"/>
      <c r="C596" s="223" t="s">
        <v>2612</v>
      </c>
      <c r="D596" s="224" t="s">
        <v>2613</v>
      </c>
      <c r="E596" s="224" t="s">
        <v>2614</v>
      </c>
      <c r="F596" s="225"/>
      <c r="G596" s="222"/>
      <c r="H596" s="222"/>
      <c r="I596" s="222"/>
      <c r="J596" s="222"/>
      <c r="K596" s="222"/>
      <c r="L596" s="222"/>
      <c r="M596" s="222"/>
      <c r="N596" s="222"/>
      <c r="O596" s="222"/>
      <c r="P596" s="222"/>
      <c r="Q596" s="222"/>
      <c r="R596" s="222"/>
      <c r="S596" s="222"/>
      <c r="T596" s="222"/>
      <c r="U596" s="222"/>
      <c r="V596" s="222"/>
      <c r="W596" s="222"/>
      <c r="X596" s="222"/>
      <c r="Y596" s="222"/>
      <c r="Z596" s="222"/>
    </row>
    <row r="597" ht="12.75" customHeight="1">
      <c r="A597" s="125"/>
      <c r="B597" s="57"/>
      <c r="C597" s="223" t="s">
        <v>2615</v>
      </c>
      <c r="D597" s="224" t="s">
        <v>2616</v>
      </c>
      <c r="E597" s="224" t="s">
        <v>2617</v>
      </c>
      <c r="F597" s="225"/>
      <c r="G597" s="222"/>
      <c r="H597" s="222"/>
      <c r="I597" s="222"/>
      <c r="J597" s="222"/>
      <c r="K597" s="222"/>
      <c r="L597" s="222"/>
      <c r="M597" s="222"/>
      <c r="N597" s="222"/>
      <c r="O597" s="222"/>
      <c r="P597" s="222"/>
      <c r="Q597" s="222"/>
      <c r="R597" s="222"/>
      <c r="S597" s="222"/>
      <c r="T597" s="222"/>
      <c r="U597" s="222"/>
      <c r="V597" s="222"/>
      <c r="W597" s="222"/>
      <c r="X597" s="222"/>
      <c r="Y597" s="222"/>
      <c r="Z597" s="222"/>
    </row>
    <row r="598" ht="12.75" customHeight="1">
      <c r="A598" s="125"/>
      <c r="B598" s="218" t="s">
        <v>2618</v>
      </c>
      <c r="C598" s="219" t="s">
        <v>2619</v>
      </c>
      <c r="D598" s="220" t="s">
        <v>2620</v>
      </c>
      <c r="E598" s="220" t="s">
        <v>2621</v>
      </c>
      <c r="F598" s="221"/>
      <c r="G598" s="222"/>
      <c r="H598" s="222"/>
      <c r="I598" s="222"/>
      <c r="J598" s="222"/>
      <c r="K598" s="222"/>
      <c r="L598" s="222"/>
      <c r="M598" s="222"/>
      <c r="N598" s="222"/>
      <c r="O598" s="222"/>
      <c r="P598" s="222"/>
      <c r="Q598" s="222"/>
      <c r="R598" s="222"/>
      <c r="S598" s="222"/>
      <c r="T598" s="222"/>
      <c r="U598" s="222"/>
      <c r="V598" s="222"/>
      <c r="W598" s="222"/>
      <c r="X598" s="222"/>
      <c r="Y598" s="222"/>
      <c r="Z598" s="222"/>
    </row>
    <row r="599" ht="12.75" customHeight="1">
      <c r="A599" s="125"/>
      <c r="B599" s="125"/>
      <c r="C599" s="223" t="s">
        <v>2622</v>
      </c>
      <c r="D599" s="224" t="s">
        <v>2623</v>
      </c>
      <c r="E599" s="224" t="s">
        <v>2624</v>
      </c>
      <c r="F599" s="225"/>
      <c r="G599" s="222"/>
      <c r="H599" s="222"/>
      <c r="I599" s="222"/>
      <c r="J599" s="222"/>
      <c r="K599" s="222"/>
      <c r="L599" s="222"/>
      <c r="M599" s="222"/>
      <c r="N599" s="222"/>
      <c r="O599" s="222"/>
      <c r="P599" s="222"/>
      <c r="Q599" s="222"/>
      <c r="R599" s="222"/>
      <c r="S599" s="222"/>
      <c r="T599" s="222"/>
      <c r="U599" s="222"/>
      <c r="V599" s="222"/>
      <c r="W599" s="222"/>
      <c r="X599" s="222"/>
      <c r="Y599" s="222"/>
      <c r="Z599" s="222"/>
    </row>
    <row r="600" ht="12.75" customHeight="1">
      <c r="A600" s="125"/>
      <c r="B600" s="125"/>
      <c r="C600" s="223" t="s">
        <v>2625</v>
      </c>
      <c r="D600" s="224" t="s">
        <v>2626</v>
      </c>
      <c r="E600" s="224" t="s">
        <v>2627</v>
      </c>
      <c r="F600" s="225"/>
      <c r="G600" s="222"/>
      <c r="H600" s="222"/>
      <c r="I600" s="222"/>
      <c r="J600" s="222"/>
      <c r="K600" s="222"/>
      <c r="L600" s="222"/>
      <c r="M600" s="222"/>
      <c r="N600" s="222"/>
      <c r="O600" s="222"/>
      <c r="P600" s="222"/>
      <c r="Q600" s="222"/>
      <c r="R600" s="222"/>
      <c r="S600" s="222"/>
      <c r="T600" s="222"/>
      <c r="U600" s="222"/>
      <c r="V600" s="222"/>
      <c r="W600" s="222"/>
      <c r="X600" s="222"/>
      <c r="Y600" s="222"/>
      <c r="Z600" s="222"/>
    </row>
    <row r="601" ht="12.75" customHeight="1">
      <c r="A601" s="125"/>
      <c r="B601" s="125"/>
      <c r="C601" s="223" t="s">
        <v>2628</v>
      </c>
      <c r="D601" s="224" t="s">
        <v>2629</v>
      </c>
      <c r="E601" s="224" t="s">
        <v>2630</v>
      </c>
      <c r="F601" s="225"/>
      <c r="G601" s="222"/>
      <c r="H601" s="222"/>
      <c r="I601" s="222"/>
      <c r="J601" s="222"/>
      <c r="K601" s="222"/>
      <c r="L601" s="222"/>
      <c r="M601" s="222"/>
      <c r="N601" s="222"/>
      <c r="O601" s="222"/>
      <c r="P601" s="222"/>
      <c r="Q601" s="222"/>
      <c r="R601" s="222"/>
      <c r="S601" s="222"/>
      <c r="T601" s="222"/>
      <c r="U601" s="222"/>
      <c r="V601" s="222"/>
      <c r="W601" s="222"/>
      <c r="X601" s="222"/>
      <c r="Y601" s="222"/>
      <c r="Z601" s="222"/>
    </row>
    <row r="602" ht="12.75" customHeight="1">
      <c r="A602" s="125"/>
      <c r="B602" s="125"/>
      <c r="C602" s="223" t="s">
        <v>2631</v>
      </c>
      <c r="D602" s="224" t="s">
        <v>2632</v>
      </c>
      <c r="E602" s="224" t="s">
        <v>2633</v>
      </c>
      <c r="F602" s="225"/>
      <c r="G602" s="222"/>
      <c r="H602" s="222"/>
      <c r="I602" s="222"/>
      <c r="J602" s="222"/>
      <c r="K602" s="222"/>
      <c r="L602" s="222"/>
      <c r="M602" s="222"/>
      <c r="N602" s="222"/>
      <c r="O602" s="222"/>
      <c r="P602" s="222"/>
      <c r="Q602" s="222"/>
      <c r="R602" s="222"/>
      <c r="S602" s="222"/>
      <c r="T602" s="222"/>
      <c r="U602" s="222"/>
      <c r="V602" s="222"/>
      <c r="W602" s="222"/>
      <c r="X602" s="222"/>
      <c r="Y602" s="222"/>
      <c r="Z602" s="222"/>
    </row>
    <row r="603" ht="12.75" customHeight="1">
      <c r="A603" s="125"/>
      <c r="B603" s="125"/>
      <c r="C603" s="223" t="s">
        <v>2634</v>
      </c>
      <c r="D603" s="224" t="s">
        <v>2635</v>
      </c>
      <c r="E603" s="224" t="s">
        <v>2636</v>
      </c>
      <c r="F603" s="225"/>
      <c r="G603" s="222"/>
      <c r="H603" s="222"/>
      <c r="I603" s="222"/>
      <c r="J603" s="222"/>
      <c r="K603" s="222"/>
      <c r="L603" s="222"/>
      <c r="M603" s="222"/>
      <c r="N603" s="222"/>
      <c r="O603" s="222"/>
      <c r="P603" s="222"/>
      <c r="Q603" s="222"/>
      <c r="R603" s="222"/>
      <c r="S603" s="222"/>
      <c r="T603" s="222"/>
      <c r="U603" s="222"/>
      <c r="V603" s="222"/>
      <c r="W603" s="222"/>
      <c r="X603" s="222"/>
      <c r="Y603" s="222"/>
      <c r="Z603" s="222"/>
    </row>
    <row r="604" ht="12.75" customHeight="1">
      <c r="A604" s="125"/>
      <c r="B604" s="125"/>
      <c r="C604" s="223" t="s">
        <v>2637</v>
      </c>
      <c r="D604" s="224" t="s">
        <v>2638</v>
      </c>
      <c r="E604" s="224" t="s">
        <v>2639</v>
      </c>
      <c r="F604" s="225"/>
      <c r="G604" s="222"/>
      <c r="H604" s="222"/>
      <c r="I604" s="222"/>
      <c r="J604" s="222"/>
      <c r="K604" s="222"/>
      <c r="L604" s="222"/>
      <c r="M604" s="222"/>
      <c r="N604" s="222"/>
      <c r="O604" s="222"/>
      <c r="P604" s="222"/>
      <c r="Q604" s="222"/>
      <c r="R604" s="222"/>
      <c r="S604" s="222"/>
      <c r="T604" s="222"/>
      <c r="U604" s="222"/>
      <c r="V604" s="222"/>
      <c r="W604" s="222"/>
      <c r="X604" s="222"/>
      <c r="Y604" s="222"/>
      <c r="Z604" s="222"/>
    </row>
    <row r="605" ht="12.75" customHeight="1">
      <c r="A605" s="125"/>
      <c r="B605" s="57"/>
      <c r="C605" s="223" t="s">
        <v>2640</v>
      </c>
      <c r="D605" s="224" t="s">
        <v>2641</v>
      </c>
      <c r="E605" s="224" t="s">
        <v>2642</v>
      </c>
      <c r="F605" s="225"/>
      <c r="G605" s="222"/>
      <c r="H605" s="222"/>
      <c r="I605" s="222"/>
      <c r="J605" s="222"/>
      <c r="K605" s="222"/>
      <c r="L605" s="222"/>
      <c r="M605" s="222"/>
      <c r="N605" s="222"/>
      <c r="O605" s="222"/>
      <c r="P605" s="222"/>
      <c r="Q605" s="222"/>
      <c r="R605" s="222"/>
      <c r="S605" s="222"/>
      <c r="T605" s="222"/>
      <c r="U605" s="222"/>
      <c r="V605" s="222"/>
      <c r="W605" s="222"/>
      <c r="X605" s="222"/>
      <c r="Y605" s="222"/>
      <c r="Z605" s="222"/>
    </row>
    <row r="606" ht="12.75" customHeight="1">
      <c r="A606" s="125"/>
      <c r="B606" s="218" t="s">
        <v>2643</v>
      </c>
      <c r="C606" s="219" t="s">
        <v>2644</v>
      </c>
      <c r="D606" s="220" t="s">
        <v>2645</v>
      </c>
      <c r="E606" s="220" t="s">
        <v>2646</v>
      </c>
      <c r="F606" s="221"/>
      <c r="G606" s="222"/>
      <c r="H606" s="222"/>
      <c r="I606" s="222"/>
      <c r="J606" s="222"/>
      <c r="K606" s="222"/>
      <c r="L606" s="222"/>
      <c r="M606" s="222"/>
      <c r="N606" s="222"/>
      <c r="O606" s="222"/>
      <c r="P606" s="222"/>
      <c r="Q606" s="222"/>
      <c r="R606" s="222"/>
      <c r="S606" s="222"/>
      <c r="T606" s="222"/>
      <c r="U606" s="222"/>
      <c r="V606" s="222"/>
      <c r="W606" s="222"/>
      <c r="X606" s="222"/>
      <c r="Y606" s="222"/>
      <c r="Z606" s="222"/>
    </row>
    <row r="607" ht="12.75" customHeight="1">
      <c r="A607" s="125"/>
      <c r="B607" s="125"/>
      <c r="C607" s="223" t="s">
        <v>2647</v>
      </c>
      <c r="D607" s="224" t="s">
        <v>2648</v>
      </c>
      <c r="E607" s="224" t="s">
        <v>2649</v>
      </c>
      <c r="F607" s="225"/>
      <c r="G607" s="222"/>
      <c r="H607" s="222"/>
      <c r="I607" s="222"/>
      <c r="J607" s="222"/>
      <c r="K607" s="222"/>
      <c r="L607" s="222"/>
      <c r="M607" s="222"/>
      <c r="N607" s="222"/>
      <c r="O607" s="222"/>
      <c r="P607" s="222"/>
      <c r="Q607" s="222"/>
      <c r="R607" s="222"/>
      <c r="S607" s="222"/>
      <c r="T607" s="222"/>
      <c r="U607" s="222"/>
      <c r="V607" s="222"/>
      <c r="W607" s="222"/>
      <c r="X607" s="222"/>
      <c r="Y607" s="222"/>
      <c r="Z607" s="222"/>
    </row>
    <row r="608" ht="12.75" customHeight="1">
      <c r="A608" s="125"/>
      <c r="B608" s="125"/>
      <c r="C608" s="223" t="s">
        <v>2650</v>
      </c>
      <c r="D608" s="224" t="s">
        <v>2651</v>
      </c>
      <c r="E608" s="224" t="s">
        <v>2652</v>
      </c>
      <c r="F608" s="225"/>
      <c r="G608" s="222"/>
      <c r="H608" s="222"/>
      <c r="I608" s="222"/>
      <c r="J608" s="222"/>
      <c r="K608" s="222"/>
      <c r="L608" s="222"/>
      <c r="M608" s="222"/>
      <c r="N608" s="222"/>
      <c r="O608" s="222"/>
      <c r="P608" s="222"/>
      <c r="Q608" s="222"/>
      <c r="R608" s="222"/>
      <c r="S608" s="222"/>
      <c r="T608" s="222"/>
      <c r="U608" s="222"/>
      <c r="V608" s="222"/>
      <c r="W608" s="222"/>
      <c r="X608" s="222"/>
      <c r="Y608" s="222"/>
      <c r="Z608" s="222"/>
    </row>
    <row r="609" ht="12.75" customHeight="1">
      <c r="A609" s="125"/>
      <c r="B609" s="125"/>
      <c r="C609" s="223" t="s">
        <v>2653</v>
      </c>
      <c r="D609" s="224" t="s">
        <v>2654</v>
      </c>
      <c r="E609" s="224" t="s">
        <v>2655</v>
      </c>
      <c r="F609" s="225"/>
      <c r="G609" s="222"/>
      <c r="H609" s="222"/>
      <c r="I609" s="222"/>
      <c r="J609" s="222"/>
      <c r="K609" s="222"/>
      <c r="L609" s="222"/>
      <c r="M609" s="222"/>
      <c r="N609" s="222"/>
      <c r="O609" s="222"/>
      <c r="P609" s="222"/>
      <c r="Q609" s="222"/>
      <c r="R609" s="222"/>
      <c r="S609" s="222"/>
      <c r="T609" s="222"/>
      <c r="U609" s="222"/>
      <c r="V609" s="222"/>
      <c r="W609" s="222"/>
      <c r="X609" s="222"/>
      <c r="Y609" s="222"/>
      <c r="Z609" s="222"/>
    </row>
    <row r="610" ht="12.75" customHeight="1">
      <c r="A610" s="125"/>
      <c r="B610" s="125"/>
      <c r="C610" s="223" t="s">
        <v>2656</v>
      </c>
      <c r="D610" s="224" t="s">
        <v>2657</v>
      </c>
      <c r="E610" s="224" t="s">
        <v>2658</v>
      </c>
      <c r="F610" s="225"/>
      <c r="G610" s="222"/>
      <c r="H610" s="222"/>
      <c r="I610" s="222"/>
      <c r="J610" s="222"/>
      <c r="K610" s="222"/>
      <c r="L610" s="222"/>
      <c r="M610" s="222"/>
      <c r="N610" s="222"/>
      <c r="O610" s="222"/>
      <c r="P610" s="222"/>
      <c r="Q610" s="222"/>
      <c r="R610" s="222"/>
      <c r="S610" s="222"/>
      <c r="T610" s="222"/>
      <c r="U610" s="222"/>
      <c r="V610" s="222"/>
      <c r="W610" s="222"/>
      <c r="X610" s="222"/>
      <c r="Y610" s="222"/>
      <c r="Z610" s="222"/>
    </row>
    <row r="611" ht="12.75" customHeight="1">
      <c r="A611" s="125"/>
      <c r="B611" s="125"/>
      <c r="C611" s="223" t="s">
        <v>2659</v>
      </c>
      <c r="D611" s="224" t="s">
        <v>2660</v>
      </c>
      <c r="E611" s="224" t="s">
        <v>2661</v>
      </c>
      <c r="F611" s="225"/>
      <c r="G611" s="222"/>
      <c r="H611" s="222"/>
      <c r="I611" s="222"/>
      <c r="J611" s="222"/>
      <c r="K611" s="222"/>
      <c r="L611" s="222"/>
      <c r="M611" s="222"/>
      <c r="N611" s="222"/>
      <c r="O611" s="222"/>
      <c r="P611" s="222"/>
      <c r="Q611" s="222"/>
      <c r="R611" s="222"/>
      <c r="S611" s="222"/>
      <c r="T611" s="222"/>
      <c r="U611" s="222"/>
      <c r="V611" s="222"/>
      <c r="W611" s="222"/>
      <c r="X611" s="222"/>
      <c r="Y611" s="222"/>
      <c r="Z611" s="222"/>
    </row>
    <row r="612" ht="12.75" customHeight="1">
      <c r="A612" s="125"/>
      <c r="B612" s="125"/>
      <c r="C612" s="223" t="s">
        <v>2662</v>
      </c>
      <c r="D612" s="224" t="s">
        <v>2663</v>
      </c>
      <c r="E612" s="224" t="s">
        <v>2664</v>
      </c>
      <c r="F612" s="225"/>
      <c r="G612" s="222"/>
      <c r="H612" s="222"/>
      <c r="I612" s="222"/>
      <c r="J612" s="222"/>
      <c r="K612" s="222"/>
      <c r="L612" s="222"/>
      <c r="M612" s="222"/>
      <c r="N612" s="222"/>
      <c r="O612" s="222"/>
      <c r="P612" s="222"/>
      <c r="Q612" s="222"/>
      <c r="R612" s="222"/>
      <c r="S612" s="222"/>
      <c r="T612" s="222"/>
      <c r="U612" s="222"/>
      <c r="V612" s="222"/>
      <c r="W612" s="222"/>
      <c r="X612" s="222"/>
      <c r="Y612" s="222"/>
      <c r="Z612" s="222"/>
    </row>
    <row r="613" ht="12.75" customHeight="1">
      <c r="A613" s="125"/>
      <c r="B613" s="125"/>
      <c r="C613" s="223" t="s">
        <v>2665</v>
      </c>
      <c r="D613" s="224" t="s">
        <v>2666</v>
      </c>
      <c r="E613" s="224" t="s">
        <v>2667</v>
      </c>
      <c r="F613" s="225"/>
      <c r="G613" s="222"/>
      <c r="H613" s="222"/>
      <c r="I613" s="222"/>
      <c r="J613" s="222"/>
      <c r="K613" s="222"/>
      <c r="L613" s="222"/>
      <c r="M613" s="222"/>
      <c r="N613" s="222"/>
      <c r="O613" s="222"/>
      <c r="P613" s="222"/>
      <c r="Q613" s="222"/>
      <c r="R613" s="222"/>
      <c r="S613" s="222"/>
      <c r="T613" s="222"/>
      <c r="U613" s="222"/>
      <c r="V613" s="222"/>
      <c r="W613" s="222"/>
      <c r="X613" s="222"/>
      <c r="Y613" s="222"/>
      <c r="Z613" s="222"/>
    </row>
    <row r="614" ht="12.75" customHeight="1">
      <c r="A614" s="125"/>
      <c r="B614" s="57"/>
      <c r="C614" s="223" t="s">
        <v>2668</v>
      </c>
      <c r="D614" s="224" t="s">
        <v>2669</v>
      </c>
      <c r="E614" s="224" t="s">
        <v>2670</v>
      </c>
      <c r="F614" s="225"/>
      <c r="G614" s="222"/>
      <c r="H614" s="222"/>
      <c r="I614" s="222"/>
      <c r="J614" s="222"/>
      <c r="K614" s="222"/>
      <c r="L614" s="222"/>
      <c r="M614" s="222"/>
      <c r="N614" s="222"/>
      <c r="O614" s="222"/>
      <c r="P614" s="222"/>
      <c r="Q614" s="222"/>
      <c r="R614" s="222"/>
      <c r="S614" s="222"/>
      <c r="T614" s="222"/>
      <c r="U614" s="222"/>
      <c r="V614" s="222"/>
      <c r="W614" s="222"/>
      <c r="X614" s="222"/>
      <c r="Y614" s="222"/>
      <c r="Z614" s="222"/>
    </row>
    <row r="615" ht="12.75" customHeight="1">
      <c r="A615" s="125"/>
      <c r="B615" s="218" t="s">
        <v>2671</v>
      </c>
      <c r="C615" s="219" t="s">
        <v>2672</v>
      </c>
      <c r="D615" s="220" t="s">
        <v>2673</v>
      </c>
      <c r="E615" s="220" t="s">
        <v>2674</v>
      </c>
      <c r="F615" s="221"/>
      <c r="G615" s="222"/>
      <c r="H615" s="222"/>
      <c r="I615" s="222"/>
      <c r="J615" s="222"/>
      <c r="K615" s="222"/>
      <c r="L615" s="222"/>
      <c r="M615" s="222"/>
      <c r="N615" s="222"/>
      <c r="O615" s="222"/>
      <c r="P615" s="222"/>
      <c r="Q615" s="222"/>
      <c r="R615" s="222"/>
      <c r="S615" s="222"/>
      <c r="T615" s="222"/>
      <c r="U615" s="222"/>
      <c r="V615" s="222"/>
      <c r="W615" s="222"/>
      <c r="X615" s="222"/>
      <c r="Y615" s="222"/>
      <c r="Z615" s="222"/>
    </row>
    <row r="616" ht="12.75" customHeight="1">
      <c r="A616" s="125"/>
      <c r="B616" s="125"/>
      <c r="C616" s="223" t="s">
        <v>2675</v>
      </c>
      <c r="D616" s="224" t="s">
        <v>2676</v>
      </c>
      <c r="E616" s="224" t="s">
        <v>2677</v>
      </c>
      <c r="F616" s="225"/>
      <c r="G616" s="222"/>
      <c r="H616" s="222"/>
      <c r="I616" s="222"/>
      <c r="J616" s="222"/>
      <c r="K616" s="222"/>
      <c r="L616" s="222"/>
      <c r="M616" s="222"/>
      <c r="N616" s="222"/>
      <c r="O616" s="222"/>
      <c r="P616" s="222"/>
      <c r="Q616" s="222"/>
      <c r="R616" s="222"/>
      <c r="S616" s="222"/>
      <c r="T616" s="222"/>
      <c r="U616" s="222"/>
      <c r="V616" s="222"/>
      <c r="W616" s="222"/>
      <c r="X616" s="222"/>
      <c r="Y616" s="222"/>
      <c r="Z616" s="222"/>
    </row>
    <row r="617" ht="12.75" customHeight="1">
      <c r="A617" s="125"/>
      <c r="B617" s="125"/>
      <c r="C617" s="223" t="s">
        <v>2678</v>
      </c>
      <c r="D617" s="224" t="s">
        <v>2679</v>
      </c>
      <c r="E617" s="224" t="s">
        <v>2680</v>
      </c>
      <c r="F617" s="225"/>
      <c r="G617" s="222"/>
      <c r="H617" s="222"/>
      <c r="I617" s="222"/>
      <c r="J617" s="222"/>
      <c r="K617" s="222"/>
      <c r="L617" s="222"/>
      <c r="M617" s="222"/>
      <c r="N617" s="222"/>
      <c r="O617" s="222"/>
      <c r="P617" s="222"/>
      <c r="Q617" s="222"/>
      <c r="R617" s="222"/>
      <c r="S617" s="222"/>
      <c r="T617" s="222"/>
      <c r="U617" s="222"/>
      <c r="V617" s="222"/>
      <c r="W617" s="222"/>
      <c r="X617" s="222"/>
      <c r="Y617" s="222"/>
      <c r="Z617" s="222"/>
    </row>
    <row r="618" ht="12.75" customHeight="1">
      <c r="A618" s="125"/>
      <c r="B618" s="125"/>
      <c r="C618" s="223" t="s">
        <v>2681</v>
      </c>
      <c r="D618" s="224" t="s">
        <v>2682</v>
      </c>
      <c r="E618" s="224" t="s">
        <v>2683</v>
      </c>
      <c r="F618" s="225"/>
      <c r="G618" s="222"/>
      <c r="H618" s="222"/>
      <c r="I618" s="222"/>
      <c r="J618" s="222"/>
      <c r="K618" s="222"/>
      <c r="L618" s="222"/>
      <c r="M618" s="222"/>
      <c r="N618" s="222"/>
      <c r="O618" s="222"/>
      <c r="P618" s="222"/>
      <c r="Q618" s="222"/>
      <c r="R618" s="222"/>
      <c r="S618" s="222"/>
      <c r="T618" s="222"/>
      <c r="U618" s="222"/>
      <c r="V618" s="222"/>
      <c r="W618" s="222"/>
      <c r="X618" s="222"/>
      <c r="Y618" s="222"/>
      <c r="Z618" s="222"/>
    </row>
    <row r="619" ht="12.75" customHeight="1">
      <c r="A619" s="125"/>
      <c r="B619" s="125"/>
      <c r="C619" s="223" t="s">
        <v>2684</v>
      </c>
      <c r="D619" s="224" t="s">
        <v>2685</v>
      </c>
      <c r="E619" s="224" t="s">
        <v>2686</v>
      </c>
      <c r="F619" s="225"/>
      <c r="G619" s="222"/>
      <c r="H619" s="222"/>
      <c r="I619" s="222"/>
      <c r="J619" s="222"/>
      <c r="K619" s="222"/>
      <c r="L619" s="222"/>
      <c r="M619" s="222"/>
      <c r="N619" s="222"/>
      <c r="O619" s="222"/>
      <c r="P619" s="222"/>
      <c r="Q619" s="222"/>
      <c r="R619" s="222"/>
      <c r="S619" s="222"/>
      <c r="T619" s="222"/>
      <c r="U619" s="222"/>
      <c r="V619" s="222"/>
      <c r="W619" s="222"/>
      <c r="X619" s="222"/>
      <c r="Y619" s="222"/>
      <c r="Z619" s="222"/>
    </row>
    <row r="620" ht="12.75" customHeight="1">
      <c r="A620" s="125"/>
      <c r="B620" s="125"/>
      <c r="C620" s="223" t="s">
        <v>2687</v>
      </c>
      <c r="D620" s="224" t="s">
        <v>2688</v>
      </c>
      <c r="E620" s="224" t="s">
        <v>247</v>
      </c>
      <c r="F620" s="225"/>
      <c r="G620" s="222"/>
      <c r="H620" s="222"/>
      <c r="I620" s="222"/>
      <c r="J620" s="222"/>
      <c r="K620" s="222"/>
      <c r="L620" s="222"/>
      <c r="M620" s="222"/>
      <c r="N620" s="222"/>
      <c r="O620" s="222"/>
      <c r="P620" s="222"/>
      <c r="Q620" s="222"/>
      <c r="R620" s="222"/>
      <c r="S620" s="222"/>
      <c r="T620" s="222"/>
      <c r="U620" s="222"/>
      <c r="V620" s="222"/>
      <c r="W620" s="222"/>
      <c r="X620" s="222"/>
      <c r="Y620" s="222"/>
      <c r="Z620" s="222"/>
    </row>
    <row r="621" ht="12.75" customHeight="1">
      <c r="A621" s="125"/>
      <c r="B621" s="125"/>
      <c r="C621" s="223" t="s">
        <v>2689</v>
      </c>
      <c r="D621" s="224" t="s">
        <v>2690</v>
      </c>
      <c r="E621" s="224" t="s">
        <v>2691</v>
      </c>
      <c r="F621" s="225"/>
      <c r="G621" s="222"/>
      <c r="H621" s="222"/>
      <c r="I621" s="222"/>
      <c r="J621" s="222"/>
      <c r="K621" s="222"/>
      <c r="L621" s="222"/>
      <c r="M621" s="222"/>
      <c r="N621" s="222"/>
      <c r="O621" s="222"/>
      <c r="P621" s="222"/>
      <c r="Q621" s="222"/>
      <c r="R621" s="222"/>
      <c r="S621" s="222"/>
      <c r="T621" s="222"/>
      <c r="U621" s="222"/>
      <c r="V621" s="222"/>
      <c r="W621" s="222"/>
      <c r="X621" s="222"/>
      <c r="Y621" s="222"/>
      <c r="Z621" s="222"/>
    </row>
    <row r="622" ht="12.75" customHeight="1">
      <c r="A622" s="125"/>
      <c r="B622" s="125"/>
      <c r="C622" s="223" t="s">
        <v>2692</v>
      </c>
      <c r="D622" s="224" t="s">
        <v>2693</v>
      </c>
      <c r="E622" s="224" t="s">
        <v>2694</v>
      </c>
      <c r="F622" s="225"/>
      <c r="G622" s="222"/>
      <c r="H622" s="222"/>
      <c r="I622" s="222"/>
      <c r="J622" s="222"/>
      <c r="K622" s="222"/>
      <c r="L622" s="222"/>
      <c r="M622" s="222"/>
      <c r="N622" s="222"/>
      <c r="O622" s="222"/>
      <c r="P622" s="222"/>
      <c r="Q622" s="222"/>
      <c r="R622" s="222"/>
      <c r="S622" s="222"/>
      <c r="T622" s="222"/>
      <c r="U622" s="222"/>
      <c r="V622" s="222"/>
      <c r="W622" s="222"/>
      <c r="X622" s="222"/>
      <c r="Y622" s="222"/>
      <c r="Z622" s="222"/>
    </row>
    <row r="623" ht="12.75" customHeight="1">
      <c r="A623" s="125"/>
      <c r="B623" s="125"/>
      <c r="C623" s="223" t="s">
        <v>2695</v>
      </c>
      <c r="D623" s="224" t="s">
        <v>2696</v>
      </c>
      <c r="E623" s="224" t="s">
        <v>2697</v>
      </c>
      <c r="F623" s="225"/>
      <c r="G623" s="222"/>
      <c r="H623" s="222"/>
      <c r="I623" s="222"/>
      <c r="J623" s="222"/>
      <c r="K623" s="222"/>
      <c r="L623" s="222"/>
      <c r="M623" s="222"/>
      <c r="N623" s="222"/>
      <c r="O623" s="222"/>
      <c r="P623" s="222"/>
      <c r="Q623" s="222"/>
      <c r="R623" s="222"/>
      <c r="S623" s="222"/>
      <c r="T623" s="222"/>
      <c r="U623" s="222"/>
      <c r="V623" s="222"/>
      <c r="W623" s="222"/>
      <c r="X623" s="222"/>
      <c r="Y623" s="222"/>
      <c r="Z623" s="222"/>
    </row>
    <row r="624" ht="12.75" customHeight="1">
      <c r="A624" s="125"/>
      <c r="B624" s="57"/>
      <c r="C624" s="223" t="s">
        <v>2698</v>
      </c>
      <c r="D624" s="224" t="s">
        <v>2699</v>
      </c>
      <c r="E624" s="224" t="s">
        <v>2700</v>
      </c>
      <c r="F624" s="225"/>
      <c r="G624" s="222"/>
      <c r="H624" s="222"/>
      <c r="I624" s="222"/>
      <c r="J624" s="222"/>
      <c r="K624" s="222"/>
      <c r="L624" s="222"/>
      <c r="M624" s="222"/>
      <c r="N624" s="222"/>
      <c r="O624" s="222"/>
      <c r="P624" s="222"/>
      <c r="Q624" s="222"/>
      <c r="R624" s="222"/>
      <c r="S624" s="222"/>
      <c r="T624" s="222"/>
      <c r="U624" s="222"/>
      <c r="V624" s="222"/>
      <c r="W624" s="222"/>
      <c r="X624" s="222"/>
      <c r="Y624" s="222"/>
      <c r="Z624" s="222"/>
    </row>
    <row r="625" ht="12.75" customHeight="1">
      <c r="A625" s="125"/>
      <c r="B625" s="218" t="s">
        <v>2701</v>
      </c>
      <c r="C625" s="219" t="s">
        <v>2702</v>
      </c>
      <c r="D625" s="220" t="s">
        <v>2703</v>
      </c>
      <c r="E625" s="220" t="s">
        <v>2704</v>
      </c>
      <c r="F625" s="221"/>
      <c r="G625" s="222"/>
      <c r="H625" s="222"/>
      <c r="I625" s="222"/>
      <c r="J625" s="222"/>
      <c r="K625" s="222"/>
      <c r="L625" s="222"/>
      <c r="M625" s="222"/>
      <c r="N625" s="222"/>
      <c r="O625" s="222"/>
      <c r="P625" s="222"/>
      <c r="Q625" s="222"/>
      <c r="R625" s="222"/>
      <c r="S625" s="222"/>
      <c r="T625" s="222"/>
      <c r="U625" s="222"/>
      <c r="V625" s="222"/>
      <c r="W625" s="222"/>
      <c r="X625" s="222"/>
      <c r="Y625" s="222"/>
      <c r="Z625" s="222"/>
    </row>
    <row r="626" ht="12.75" customHeight="1">
      <c r="A626" s="125"/>
      <c r="B626" s="57"/>
      <c r="C626" s="223" t="s">
        <v>2705</v>
      </c>
      <c r="D626" s="224" t="s">
        <v>2701</v>
      </c>
      <c r="E626" s="224" t="s">
        <v>2706</v>
      </c>
      <c r="F626" s="225"/>
      <c r="G626" s="222"/>
      <c r="H626" s="222"/>
      <c r="I626" s="222"/>
      <c r="J626" s="222"/>
      <c r="K626" s="222"/>
      <c r="L626" s="222"/>
      <c r="M626" s="222"/>
      <c r="N626" s="222"/>
      <c r="O626" s="222"/>
      <c r="P626" s="222"/>
      <c r="Q626" s="222"/>
      <c r="R626" s="222"/>
      <c r="S626" s="222"/>
      <c r="T626" s="222"/>
      <c r="U626" s="222"/>
      <c r="V626" s="222"/>
      <c r="W626" s="222"/>
      <c r="X626" s="222"/>
      <c r="Y626" s="222"/>
      <c r="Z626" s="222"/>
    </row>
    <row r="627" ht="12.75" customHeight="1">
      <c r="A627" s="125"/>
      <c r="B627" s="218" t="s">
        <v>2707</v>
      </c>
      <c r="C627" s="219" t="s">
        <v>2708</v>
      </c>
      <c r="D627" s="220" t="s">
        <v>2709</v>
      </c>
      <c r="E627" s="220" t="s">
        <v>2710</v>
      </c>
      <c r="F627" s="221"/>
      <c r="G627" s="222"/>
      <c r="H627" s="222"/>
      <c r="I627" s="222"/>
      <c r="J627" s="222"/>
      <c r="K627" s="222"/>
      <c r="L627" s="222"/>
      <c r="M627" s="222"/>
      <c r="N627" s="222"/>
      <c r="O627" s="222"/>
      <c r="P627" s="222"/>
      <c r="Q627" s="222"/>
      <c r="R627" s="222"/>
      <c r="S627" s="222"/>
      <c r="T627" s="222"/>
      <c r="U627" s="222"/>
      <c r="V627" s="222"/>
      <c r="W627" s="222"/>
      <c r="X627" s="222"/>
      <c r="Y627" s="222"/>
      <c r="Z627" s="222"/>
    </row>
    <row r="628" ht="12.75" customHeight="1">
      <c r="A628" s="125"/>
      <c r="B628" s="125"/>
      <c r="C628" s="223" t="s">
        <v>2711</v>
      </c>
      <c r="D628" s="224" t="s">
        <v>2712</v>
      </c>
      <c r="E628" s="224" t="s">
        <v>2713</v>
      </c>
      <c r="F628" s="225"/>
      <c r="G628" s="222"/>
      <c r="H628" s="222"/>
      <c r="I628" s="222"/>
      <c r="J628" s="222"/>
      <c r="K628" s="222"/>
      <c r="L628" s="222"/>
      <c r="M628" s="222"/>
      <c r="N628" s="222"/>
      <c r="O628" s="222"/>
      <c r="P628" s="222"/>
      <c r="Q628" s="222"/>
      <c r="R628" s="222"/>
      <c r="S628" s="222"/>
      <c r="T628" s="222"/>
      <c r="U628" s="222"/>
      <c r="V628" s="222"/>
      <c r="W628" s="222"/>
      <c r="X628" s="222"/>
      <c r="Y628" s="222"/>
      <c r="Z628" s="222"/>
    </row>
    <row r="629" ht="12.75" customHeight="1">
      <c r="A629" s="125"/>
      <c r="B629" s="125"/>
      <c r="C629" s="223" t="s">
        <v>2714</v>
      </c>
      <c r="D629" s="224" t="s">
        <v>2715</v>
      </c>
      <c r="E629" s="224" t="s">
        <v>2716</v>
      </c>
      <c r="F629" s="225"/>
      <c r="G629" s="222"/>
      <c r="H629" s="222"/>
      <c r="I629" s="222"/>
      <c r="J629" s="222"/>
      <c r="K629" s="222"/>
      <c r="L629" s="222"/>
      <c r="M629" s="222"/>
      <c r="N629" s="222"/>
      <c r="O629" s="222"/>
      <c r="P629" s="222"/>
      <c r="Q629" s="222"/>
      <c r="R629" s="222"/>
      <c r="S629" s="222"/>
      <c r="T629" s="222"/>
      <c r="U629" s="222"/>
      <c r="V629" s="222"/>
      <c r="W629" s="222"/>
      <c r="X629" s="222"/>
      <c r="Y629" s="222"/>
      <c r="Z629" s="222"/>
    </row>
    <row r="630" ht="12.75" customHeight="1">
      <c r="A630" s="125"/>
      <c r="B630" s="125"/>
      <c r="C630" s="223" t="s">
        <v>2717</v>
      </c>
      <c r="D630" s="224" t="s">
        <v>1095</v>
      </c>
      <c r="E630" s="224" t="s">
        <v>1096</v>
      </c>
      <c r="F630" s="225"/>
      <c r="G630" s="222"/>
      <c r="H630" s="222"/>
      <c r="I630" s="222"/>
      <c r="J630" s="222"/>
      <c r="K630" s="222"/>
      <c r="L630" s="222"/>
      <c r="M630" s="222"/>
      <c r="N630" s="222"/>
      <c r="O630" s="222"/>
      <c r="P630" s="222"/>
      <c r="Q630" s="222"/>
      <c r="R630" s="222"/>
      <c r="S630" s="222"/>
      <c r="T630" s="222"/>
      <c r="U630" s="222"/>
      <c r="V630" s="222"/>
      <c r="W630" s="222"/>
      <c r="X630" s="222"/>
      <c r="Y630" s="222"/>
      <c r="Z630" s="222"/>
    </row>
    <row r="631" ht="12.75" customHeight="1">
      <c r="A631" s="125"/>
      <c r="B631" s="125"/>
      <c r="C631" s="223" t="s">
        <v>2718</v>
      </c>
      <c r="D631" s="224" t="s">
        <v>2719</v>
      </c>
      <c r="E631" s="224" t="s">
        <v>2720</v>
      </c>
      <c r="F631" s="225"/>
      <c r="G631" s="222"/>
      <c r="H631" s="222"/>
      <c r="I631" s="222"/>
      <c r="J631" s="222"/>
      <c r="K631" s="222"/>
      <c r="L631" s="222"/>
      <c r="M631" s="222"/>
      <c r="N631" s="222"/>
      <c r="O631" s="222"/>
      <c r="P631" s="222"/>
      <c r="Q631" s="222"/>
      <c r="R631" s="222"/>
      <c r="S631" s="222"/>
      <c r="T631" s="222"/>
      <c r="U631" s="222"/>
      <c r="V631" s="222"/>
      <c r="W631" s="222"/>
      <c r="X631" s="222"/>
      <c r="Y631" s="222"/>
      <c r="Z631" s="222"/>
    </row>
    <row r="632" ht="12.75" customHeight="1">
      <c r="A632" s="125"/>
      <c r="B632" s="125"/>
      <c r="C632" s="223" t="s">
        <v>2721</v>
      </c>
      <c r="D632" s="224" t="s">
        <v>2722</v>
      </c>
      <c r="E632" s="224" t="s">
        <v>2723</v>
      </c>
      <c r="F632" s="225"/>
      <c r="G632" s="222"/>
      <c r="H632" s="222"/>
      <c r="I632" s="222"/>
      <c r="J632" s="222"/>
      <c r="K632" s="222"/>
      <c r="L632" s="222"/>
      <c r="M632" s="222"/>
      <c r="N632" s="222"/>
      <c r="O632" s="222"/>
      <c r="P632" s="222"/>
      <c r="Q632" s="222"/>
      <c r="R632" s="222"/>
      <c r="S632" s="222"/>
      <c r="T632" s="222"/>
      <c r="U632" s="222"/>
      <c r="V632" s="222"/>
      <c r="W632" s="222"/>
      <c r="X632" s="222"/>
      <c r="Y632" s="222"/>
      <c r="Z632" s="222"/>
    </row>
    <row r="633" ht="12.75" customHeight="1">
      <c r="A633" s="125"/>
      <c r="B633" s="125"/>
      <c r="C633" s="223" t="s">
        <v>2724</v>
      </c>
      <c r="D633" s="224" t="s">
        <v>2725</v>
      </c>
      <c r="E633" s="224" t="s">
        <v>2726</v>
      </c>
      <c r="F633" s="225"/>
      <c r="G633" s="222"/>
      <c r="H633" s="222"/>
      <c r="I633" s="222"/>
      <c r="J633" s="222"/>
      <c r="K633" s="222"/>
      <c r="L633" s="222"/>
      <c r="M633" s="222"/>
      <c r="N633" s="222"/>
      <c r="O633" s="222"/>
      <c r="P633" s="222"/>
      <c r="Q633" s="222"/>
      <c r="R633" s="222"/>
      <c r="S633" s="222"/>
      <c r="T633" s="222"/>
      <c r="U633" s="222"/>
      <c r="V633" s="222"/>
      <c r="W633" s="222"/>
      <c r="X633" s="222"/>
      <c r="Y633" s="222"/>
      <c r="Z633" s="222"/>
    </row>
    <row r="634" ht="12.75" customHeight="1">
      <c r="A634" s="125"/>
      <c r="B634" s="125"/>
      <c r="C634" s="223" t="s">
        <v>2727</v>
      </c>
      <c r="D634" s="224" t="s">
        <v>2728</v>
      </c>
      <c r="E634" s="224" t="s">
        <v>2729</v>
      </c>
      <c r="F634" s="225"/>
      <c r="G634" s="222"/>
      <c r="H634" s="222"/>
      <c r="I634" s="222"/>
      <c r="J634" s="222"/>
      <c r="K634" s="222"/>
      <c r="L634" s="222"/>
      <c r="M634" s="222"/>
      <c r="N634" s="222"/>
      <c r="O634" s="222"/>
      <c r="P634" s="222"/>
      <c r="Q634" s="222"/>
      <c r="R634" s="222"/>
      <c r="S634" s="222"/>
      <c r="T634" s="222"/>
      <c r="U634" s="222"/>
      <c r="V634" s="222"/>
      <c r="W634" s="222"/>
      <c r="X634" s="222"/>
      <c r="Y634" s="222"/>
      <c r="Z634" s="222"/>
    </row>
    <row r="635" ht="12.75" customHeight="1">
      <c r="A635" s="125"/>
      <c r="B635" s="125"/>
      <c r="C635" s="223" t="s">
        <v>2730</v>
      </c>
      <c r="D635" s="224" t="s">
        <v>2731</v>
      </c>
      <c r="E635" s="224" t="s">
        <v>2732</v>
      </c>
      <c r="F635" s="225"/>
      <c r="G635" s="222"/>
      <c r="H635" s="222"/>
      <c r="I635" s="222"/>
      <c r="J635" s="222"/>
      <c r="K635" s="222"/>
      <c r="L635" s="222"/>
      <c r="M635" s="222"/>
      <c r="N635" s="222"/>
      <c r="O635" s="222"/>
      <c r="P635" s="222"/>
      <c r="Q635" s="222"/>
      <c r="R635" s="222"/>
      <c r="S635" s="222"/>
      <c r="T635" s="222"/>
      <c r="U635" s="222"/>
      <c r="V635" s="222"/>
      <c r="W635" s="222"/>
      <c r="X635" s="222"/>
      <c r="Y635" s="222"/>
      <c r="Z635" s="222"/>
    </row>
    <row r="636" ht="12.75" customHeight="1">
      <c r="A636" s="125"/>
      <c r="B636" s="57"/>
      <c r="C636" s="223" t="s">
        <v>2733</v>
      </c>
      <c r="D636" s="224" t="s">
        <v>1215</v>
      </c>
      <c r="E636" s="224" t="s">
        <v>516</v>
      </c>
      <c r="F636" s="225"/>
      <c r="G636" s="222"/>
      <c r="H636" s="222"/>
      <c r="I636" s="222"/>
      <c r="J636" s="222"/>
      <c r="K636" s="222"/>
      <c r="L636" s="222"/>
      <c r="M636" s="222"/>
      <c r="N636" s="222"/>
      <c r="O636" s="222"/>
      <c r="P636" s="222"/>
      <c r="Q636" s="222"/>
      <c r="R636" s="222"/>
      <c r="S636" s="222"/>
      <c r="T636" s="222"/>
      <c r="U636" s="222"/>
      <c r="V636" s="222"/>
      <c r="W636" s="222"/>
      <c r="X636" s="222"/>
      <c r="Y636" s="222"/>
      <c r="Z636" s="222"/>
    </row>
    <row r="637" ht="12.75" customHeight="1">
      <c r="A637" s="125"/>
      <c r="B637" s="218" t="s">
        <v>2734</v>
      </c>
      <c r="C637" s="219" t="s">
        <v>2735</v>
      </c>
      <c r="D637" s="220" t="s">
        <v>2736</v>
      </c>
      <c r="E637" s="220" t="s">
        <v>2737</v>
      </c>
      <c r="F637" s="221"/>
      <c r="G637" s="222"/>
      <c r="H637" s="222"/>
      <c r="I637" s="222"/>
      <c r="J637" s="222"/>
      <c r="K637" s="222"/>
      <c r="L637" s="222"/>
      <c r="M637" s="222"/>
      <c r="N637" s="222"/>
      <c r="O637" s="222"/>
      <c r="P637" s="222"/>
      <c r="Q637" s="222"/>
      <c r="R637" s="222"/>
      <c r="S637" s="222"/>
      <c r="T637" s="222"/>
      <c r="U637" s="222"/>
      <c r="V637" s="222"/>
      <c r="W637" s="222"/>
      <c r="X637" s="222"/>
      <c r="Y637" s="222"/>
      <c r="Z637" s="222"/>
    </row>
    <row r="638" ht="12.75" customHeight="1">
      <c r="A638" s="125"/>
      <c r="B638" s="125"/>
      <c r="C638" s="223" t="s">
        <v>2738</v>
      </c>
      <c r="D638" s="224" t="s">
        <v>2739</v>
      </c>
      <c r="E638" s="224" t="s">
        <v>2740</v>
      </c>
      <c r="F638" s="225"/>
      <c r="G638" s="222"/>
      <c r="H638" s="222"/>
      <c r="I638" s="222"/>
      <c r="J638" s="222"/>
      <c r="K638" s="222"/>
      <c r="L638" s="222"/>
      <c r="M638" s="222"/>
      <c r="N638" s="222"/>
      <c r="O638" s="222"/>
      <c r="P638" s="222"/>
      <c r="Q638" s="222"/>
      <c r="R638" s="222"/>
      <c r="S638" s="222"/>
      <c r="T638" s="222"/>
      <c r="U638" s="222"/>
      <c r="V638" s="222"/>
      <c r="W638" s="222"/>
      <c r="X638" s="222"/>
      <c r="Y638" s="222"/>
      <c r="Z638" s="222"/>
    </row>
    <row r="639" ht="12.75" customHeight="1">
      <c r="A639" s="125"/>
      <c r="B639" s="125"/>
      <c r="C639" s="223" t="s">
        <v>2741</v>
      </c>
      <c r="D639" s="224" t="s">
        <v>2742</v>
      </c>
      <c r="E639" s="224" t="s">
        <v>2743</v>
      </c>
      <c r="F639" s="225"/>
      <c r="G639" s="222"/>
      <c r="H639" s="222"/>
      <c r="I639" s="222"/>
      <c r="J639" s="222"/>
      <c r="K639" s="222"/>
      <c r="L639" s="222"/>
      <c r="M639" s="222"/>
      <c r="N639" s="222"/>
      <c r="O639" s="222"/>
      <c r="P639" s="222"/>
      <c r="Q639" s="222"/>
      <c r="R639" s="222"/>
      <c r="S639" s="222"/>
      <c r="T639" s="222"/>
      <c r="U639" s="222"/>
      <c r="V639" s="222"/>
      <c r="W639" s="222"/>
      <c r="X639" s="222"/>
      <c r="Y639" s="222"/>
      <c r="Z639" s="222"/>
    </row>
    <row r="640" ht="12.75" customHeight="1">
      <c r="A640" s="125"/>
      <c r="B640" s="125"/>
      <c r="C640" s="223" t="s">
        <v>2744</v>
      </c>
      <c r="D640" s="224" t="s">
        <v>2745</v>
      </c>
      <c r="E640" s="224" t="s">
        <v>2746</v>
      </c>
      <c r="F640" s="225"/>
      <c r="G640" s="222"/>
      <c r="H640" s="222"/>
      <c r="I640" s="222"/>
      <c r="J640" s="222"/>
      <c r="K640" s="222"/>
      <c r="L640" s="222"/>
      <c r="M640" s="222"/>
      <c r="N640" s="222"/>
      <c r="O640" s="222"/>
      <c r="P640" s="222"/>
      <c r="Q640" s="222"/>
      <c r="R640" s="222"/>
      <c r="S640" s="222"/>
      <c r="T640" s="222"/>
      <c r="U640" s="222"/>
      <c r="V640" s="222"/>
      <c r="W640" s="222"/>
      <c r="X640" s="222"/>
      <c r="Y640" s="222"/>
      <c r="Z640" s="222"/>
    </row>
    <row r="641" ht="12.75" customHeight="1">
      <c r="A641" s="125"/>
      <c r="B641" s="125"/>
      <c r="C641" s="223" t="s">
        <v>2747</v>
      </c>
      <c r="D641" s="224" t="s">
        <v>2748</v>
      </c>
      <c r="E641" s="224" t="s">
        <v>2749</v>
      </c>
      <c r="F641" s="225"/>
      <c r="G641" s="222"/>
      <c r="H641" s="222"/>
      <c r="I641" s="222"/>
      <c r="J641" s="222"/>
      <c r="K641" s="222"/>
      <c r="L641" s="222"/>
      <c r="M641" s="222"/>
      <c r="N641" s="222"/>
      <c r="O641" s="222"/>
      <c r="P641" s="222"/>
      <c r="Q641" s="222"/>
      <c r="R641" s="222"/>
      <c r="S641" s="222"/>
      <c r="T641" s="222"/>
      <c r="U641" s="222"/>
      <c r="V641" s="222"/>
      <c r="W641" s="222"/>
      <c r="X641" s="222"/>
      <c r="Y641" s="222"/>
      <c r="Z641" s="222"/>
    </row>
    <row r="642" ht="12.75" customHeight="1">
      <c r="A642" s="125"/>
      <c r="B642" s="125"/>
      <c r="C642" s="223" t="s">
        <v>2750</v>
      </c>
      <c r="D642" s="224" t="s">
        <v>2751</v>
      </c>
      <c r="E642" s="224" t="s">
        <v>2752</v>
      </c>
      <c r="F642" s="225"/>
      <c r="G642" s="222"/>
      <c r="H642" s="222"/>
      <c r="I642" s="222"/>
      <c r="J642" s="222"/>
      <c r="K642" s="222"/>
      <c r="L642" s="222"/>
      <c r="M642" s="222"/>
      <c r="N642" s="222"/>
      <c r="O642" s="222"/>
      <c r="P642" s="222"/>
      <c r="Q642" s="222"/>
      <c r="R642" s="222"/>
      <c r="S642" s="222"/>
      <c r="T642" s="222"/>
      <c r="U642" s="222"/>
      <c r="V642" s="222"/>
      <c r="W642" s="222"/>
      <c r="X642" s="222"/>
      <c r="Y642" s="222"/>
      <c r="Z642" s="222"/>
    </row>
    <row r="643" ht="12.75" customHeight="1">
      <c r="A643" s="125"/>
      <c r="B643" s="125"/>
      <c r="C643" s="223" t="s">
        <v>2753</v>
      </c>
      <c r="D643" s="224" t="s">
        <v>2754</v>
      </c>
      <c r="E643" s="224" t="s">
        <v>2755</v>
      </c>
      <c r="F643" s="225"/>
      <c r="G643" s="222"/>
      <c r="H643" s="222"/>
      <c r="I643" s="222"/>
      <c r="J643" s="222"/>
      <c r="K643" s="222"/>
      <c r="L643" s="222"/>
      <c r="M643" s="222"/>
      <c r="N643" s="222"/>
      <c r="O643" s="222"/>
      <c r="P643" s="222"/>
      <c r="Q643" s="222"/>
      <c r="R643" s="222"/>
      <c r="S643" s="222"/>
      <c r="T643" s="222"/>
      <c r="U643" s="222"/>
      <c r="V643" s="222"/>
      <c r="W643" s="222"/>
      <c r="X643" s="222"/>
      <c r="Y643" s="222"/>
      <c r="Z643" s="222"/>
    </row>
    <row r="644" ht="12.75" customHeight="1">
      <c r="A644" s="125"/>
      <c r="B644" s="125"/>
      <c r="C644" s="223" t="s">
        <v>2756</v>
      </c>
      <c r="D644" s="224" t="s">
        <v>2757</v>
      </c>
      <c r="E644" s="224" t="s">
        <v>2758</v>
      </c>
      <c r="F644" s="225"/>
      <c r="G644" s="222"/>
      <c r="H644" s="222"/>
      <c r="I644" s="222"/>
      <c r="J644" s="222"/>
      <c r="K644" s="222"/>
      <c r="L644" s="222"/>
      <c r="M644" s="222"/>
      <c r="N644" s="222"/>
      <c r="O644" s="222"/>
      <c r="P644" s="222"/>
      <c r="Q644" s="222"/>
      <c r="R644" s="222"/>
      <c r="S644" s="222"/>
      <c r="T644" s="222"/>
      <c r="U644" s="222"/>
      <c r="V644" s="222"/>
      <c r="W644" s="222"/>
      <c r="X644" s="222"/>
      <c r="Y644" s="222"/>
      <c r="Z644" s="222"/>
    </row>
    <row r="645" ht="12.75" customHeight="1">
      <c r="A645" s="125"/>
      <c r="B645" s="125"/>
      <c r="C645" s="223" t="s">
        <v>2759</v>
      </c>
      <c r="D645" s="224" t="s">
        <v>2760</v>
      </c>
      <c r="E645" s="224" t="s">
        <v>2761</v>
      </c>
      <c r="F645" s="225"/>
      <c r="G645" s="222"/>
      <c r="H645" s="222"/>
      <c r="I645" s="222"/>
      <c r="J645" s="222"/>
      <c r="K645" s="222"/>
      <c r="L645" s="222"/>
      <c r="M645" s="222"/>
      <c r="N645" s="222"/>
      <c r="O645" s="222"/>
      <c r="P645" s="222"/>
      <c r="Q645" s="222"/>
      <c r="R645" s="222"/>
      <c r="S645" s="222"/>
      <c r="T645" s="222"/>
      <c r="U645" s="222"/>
      <c r="V645" s="222"/>
      <c r="W645" s="222"/>
      <c r="X645" s="222"/>
      <c r="Y645" s="222"/>
      <c r="Z645" s="222"/>
    </row>
    <row r="646" ht="12.75" customHeight="1">
      <c r="A646" s="125"/>
      <c r="B646" s="57"/>
      <c r="C646" s="223" t="s">
        <v>2762</v>
      </c>
      <c r="D646" s="224" t="s">
        <v>2763</v>
      </c>
      <c r="E646" s="224" t="s">
        <v>2764</v>
      </c>
      <c r="F646" s="225"/>
      <c r="G646" s="222"/>
      <c r="H646" s="222"/>
      <c r="I646" s="222"/>
      <c r="J646" s="222"/>
      <c r="K646" s="222"/>
      <c r="L646" s="222"/>
      <c r="M646" s="222"/>
      <c r="N646" s="222"/>
      <c r="O646" s="222"/>
      <c r="P646" s="222"/>
      <c r="Q646" s="222"/>
      <c r="R646" s="222"/>
      <c r="S646" s="222"/>
      <c r="T646" s="222"/>
      <c r="U646" s="222"/>
      <c r="V646" s="222"/>
      <c r="W646" s="222"/>
      <c r="X646" s="222"/>
      <c r="Y646" s="222"/>
      <c r="Z646" s="222"/>
    </row>
    <row r="647" ht="12.75" customHeight="1">
      <c r="A647" s="125"/>
      <c r="B647" s="218" t="s">
        <v>2765</v>
      </c>
      <c r="C647" s="219" t="s">
        <v>2766</v>
      </c>
      <c r="D647" s="220" t="s">
        <v>2767</v>
      </c>
      <c r="E647" s="220" t="s">
        <v>2768</v>
      </c>
      <c r="F647" s="221"/>
      <c r="G647" s="222"/>
      <c r="H647" s="222"/>
      <c r="I647" s="222"/>
      <c r="J647" s="222"/>
      <c r="K647" s="222"/>
      <c r="L647" s="222"/>
      <c r="M647" s="222"/>
      <c r="N647" s="222"/>
      <c r="O647" s="222"/>
      <c r="P647" s="222"/>
      <c r="Q647" s="222"/>
      <c r="R647" s="222"/>
      <c r="S647" s="222"/>
      <c r="T647" s="222"/>
      <c r="U647" s="222"/>
      <c r="V647" s="222"/>
      <c r="W647" s="222"/>
      <c r="X647" s="222"/>
      <c r="Y647" s="222"/>
      <c r="Z647" s="222"/>
    </row>
    <row r="648" ht="12.75" customHeight="1">
      <c r="A648" s="125"/>
      <c r="B648" s="125"/>
      <c r="C648" s="223" t="s">
        <v>2769</v>
      </c>
      <c r="D648" s="224" t="s">
        <v>2770</v>
      </c>
      <c r="E648" s="224" t="s">
        <v>2771</v>
      </c>
      <c r="F648" s="225"/>
      <c r="G648" s="222"/>
      <c r="H648" s="222"/>
      <c r="I648" s="222"/>
      <c r="J648" s="222"/>
      <c r="K648" s="222"/>
      <c r="L648" s="222"/>
      <c r="M648" s="222"/>
      <c r="N648" s="222"/>
      <c r="O648" s="222"/>
      <c r="P648" s="222"/>
      <c r="Q648" s="222"/>
      <c r="R648" s="222"/>
      <c r="S648" s="222"/>
      <c r="T648" s="222"/>
      <c r="U648" s="222"/>
      <c r="V648" s="222"/>
      <c r="W648" s="222"/>
      <c r="X648" s="222"/>
      <c r="Y648" s="222"/>
      <c r="Z648" s="222"/>
    </row>
    <row r="649" ht="12.75" customHeight="1">
      <c r="A649" s="125"/>
      <c r="B649" s="125"/>
      <c r="C649" s="223" t="s">
        <v>2772</v>
      </c>
      <c r="D649" s="224" t="s">
        <v>2773</v>
      </c>
      <c r="E649" s="224" t="s">
        <v>2774</v>
      </c>
      <c r="F649" s="225"/>
      <c r="G649" s="222"/>
      <c r="H649" s="222"/>
      <c r="I649" s="222"/>
      <c r="J649" s="222"/>
      <c r="K649" s="222"/>
      <c r="L649" s="222"/>
      <c r="M649" s="222"/>
      <c r="N649" s="222"/>
      <c r="O649" s="222"/>
      <c r="P649" s="222"/>
      <c r="Q649" s="222"/>
      <c r="R649" s="222"/>
      <c r="S649" s="222"/>
      <c r="T649" s="222"/>
      <c r="U649" s="222"/>
      <c r="V649" s="222"/>
      <c r="W649" s="222"/>
      <c r="X649" s="222"/>
      <c r="Y649" s="222"/>
      <c r="Z649" s="222"/>
    </row>
    <row r="650" ht="12.75" customHeight="1">
      <c r="A650" s="125"/>
      <c r="B650" s="125"/>
      <c r="C650" s="223" t="s">
        <v>2775</v>
      </c>
      <c r="D650" s="224" t="s">
        <v>2776</v>
      </c>
      <c r="E650" s="224" t="s">
        <v>2777</v>
      </c>
      <c r="F650" s="225"/>
      <c r="G650" s="222"/>
      <c r="H650" s="222"/>
      <c r="I650" s="222"/>
      <c r="J650" s="222"/>
      <c r="K650" s="222"/>
      <c r="L650" s="222"/>
      <c r="M650" s="222"/>
      <c r="N650" s="222"/>
      <c r="O650" s="222"/>
      <c r="P650" s="222"/>
      <c r="Q650" s="222"/>
      <c r="R650" s="222"/>
      <c r="S650" s="222"/>
      <c r="T650" s="222"/>
      <c r="U650" s="222"/>
      <c r="V650" s="222"/>
      <c r="W650" s="222"/>
      <c r="X650" s="222"/>
      <c r="Y650" s="222"/>
      <c r="Z650" s="222"/>
    </row>
    <row r="651" ht="12.75" customHeight="1">
      <c r="A651" s="125"/>
      <c r="B651" s="125"/>
      <c r="C651" s="223" t="s">
        <v>2778</v>
      </c>
      <c r="D651" s="224" t="s">
        <v>2779</v>
      </c>
      <c r="E651" s="224" t="s">
        <v>2780</v>
      </c>
      <c r="F651" s="225"/>
      <c r="G651" s="222"/>
      <c r="H651" s="222"/>
      <c r="I651" s="222"/>
      <c r="J651" s="222"/>
      <c r="K651" s="222"/>
      <c r="L651" s="222"/>
      <c r="M651" s="222"/>
      <c r="N651" s="222"/>
      <c r="O651" s="222"/>
      <c r="P651" s="222"/>
      <c r="Q651" s="222"/>
      <c r="R651" s="222"/>
      <c r="S651" s="222"/>
      <c r="T651" s="222"/>
      <c r="U651" s="222"/>
      <c r="V651" s="222"/>
      <c r="W651" s="222"/>
      <c r="X651" s="222"/>
      <c r="Y651" s="222"/>
      <c r="Z651" s="222"/>
    </row>
    <row r="652" ht="12.75" customHeight="1">
      <c r="A652" s="125"/>
      <c r="B652" s="125"/>
      <c r="C652" s="223" t="s">
        <v>2781</v>
      </c>
      <c r="D652" s="224" t="s">
        <v>2782</v>
      </c>
      <c r="E652" s="224" t="s">
        <v>2783</v>
      </c>
      <c r="F652" s="225"/>
      <c r="G652" s="222"/>
      <c r="H652" s="222"/>
      <c r="I652" s="222"/>
      <c r="J652" s="222"/>
      <c r="K652" s="222"/>
      <c r="L652" s="222"/>
      <c r="M652" s="222"/>
      <c r="N652" s="222"/>
      <c r="O652" s="222"/>
      <c r="P652" s="222"/>
      <c r="Q652" s="222"/>
      <c r="R652" s="222"/>
      <c r="S652" s="222"/>
      <c r="T652" s="222"/>
      <c r="U652" s="222"/>
      <c r="V652" s="222"/>
      <c r="W652" s="222"/>
      <c r="X652" s="222"/>
      <c r="Y652" s="222"/>
      <c r="Z652" s="222"/>
    </row>
    <row r="653" ht="12.75" customHeight="1">
      <c r="A653" s="125"/>
      <c r="B653" s="125"/>
      <c r="C653" s="223" t="s">
        <v>2784</v>
      </c>
      <c r="D653" s="224" t="s">
        <v>2785</v>
      </c>
      <c r="E653" s="224" t="s">
        <v>2786</v>
      </c>
      <c r="F653" s="225"/>
      <c r="G653" s="222"/>
      <c r="H653" s="222"/>
      <c r="I653" s="222"/>
      <c r="J653" s="222"/>
      <c r="K653" s="222"/>
      <c r="L653" s="222"/>
      <c r="M653" s="222"/>
      <c r="N653" s="222"/>
      <c r="O653" s="222"/>
      <c r="P653" s="222"/>
      <c r="Q653" s="222"/>
      <c r="R653" s="222"/>
      <c r="S653" s="222"/>
      <c r="T653" s="222"/>
      <c r="U653" s="222"/>
      <c r="V653" s="222"/>
      <c r="W653" s="222"/>
      <c r="X653" s="222"/>
      <c r="Y653" s="222"/>
      <c r="Z653" s="222"/>
    </row>
    <row r="654" ht="12.75" customHeight="1">
      <c r="A654" s="125"/>
      <c r="B654" s="125"/>
      <c r="C654" s="223" t="s">
        <v>2787</v>
      </c>
      <c r="D654" s="224" t="s">
        <v>2788</v>
      </c>
      <c r="E654" s="224" t="s">
        <v>2789</v>
      </c>
      <c r="F654" s="225"/>
      <c r="G654" s="222"/>
      <c r="H654" s="222"/>
      <c r="I654" s="222"/>
      <c r="J654" s="222"/>
      <c r="K654" s="222"/>
      <c r="L654" s="222"/>
      <c r="M654" s="222"/>
      <c r="N654" s="222"/>
      <c r="O654" s="222"/>
      <c r="P654" s="222"/>
      <c r="Q654" s="222"/>
      <c r="R654" s="222"/>
      <c r="S654" s="222"/>
      <c r="T654" s="222"/>
      <c r="U654" s="222"/>
      <c r="V654" s="222"/>
      <c r="W654" s="222"/>
      <c r="X654" s="222"/>
      <c r="Y654" s="222"/>
      <c r="Z654" s="222"/>
    </row>
    <row r="655" ht="12.75" customHeight="1">
      <c r="A655" s="125"/>
      <c r="B655" s="125"/>
      <c r="C655" s="223" t="s">
        <v>2790</v>
      </c>
      <c r="D655" s="224" t="s">
        <v>2791</v>
      </c>
      <c r="E655" s="224" t="s">
        <v>2792</v>
      </c>
      <c r="F655" s="225"/>
      <c r="G655" s="222"/>
      <c r="H655" s="222"/>
      <c r="I655" s="222"/>
      <c r="J655" s="222"/>
      <c r="K655" s="222"/>
      <c r="L655" s="222"/>
      <c r="M655" s="222"/>
      <c r="N655" s="222"/>
      <c r="O655" s="222"/>
      <c r="P655" s="222"/>
      <c r="Q655" s="222"/>
      <c r="R655" s="222"/>
      <c r="S655" s="222"/>
      <c r="T655" s="222"/>
      <c r="U655" s="222"/>
      <c r="V655" s="222"/>
      <c r="W655" s="222"/>
      <c r="X655" s="222"/>
      <c r="Y655" s="222"/>
      <c r="Z655" s="222"/>
    </row>
    <row r="656" ht="12.75" customHeight="1">
      <c r="A656" s="57"/>
      <c r="B656" s="57"/>
      <c r="C656" s="223" t="s">
        <v>2793</v>
      </c>
      <c r="D656" s="224" t="s">
        <v>2765</v>
      </c>
      <c r="E656" s="224" t="s">
        <v>2794</v>
      </c>
      <c r="F656" s="225"/>
      <c r="G656" s="222"/>
      <c r="H656" s="222"/>
      <c r="I656" s="222"/>
      <c r="J656" s="222"/>
      <c r="K656" s="222"/>
      <c r="L656" s="222"/>
      <c r="M656" s="222"/>
      <c r="N656" s="222"/>
      <c r="O656" s="222"/>
      <c r="P656" s="222"/>
      <c r="Q656" s="222"/>
      <c r="R656" s="222"/>
      <c r="S656" s="222"/>
      <c r="T656" s="222"/>
      <c r="U656" s="222"/>
      <c r="V656" s="222"/>
      <c r="W656" s="222"/>
      <c r="X656" s="222"/>
      <c r="Y656" s="222"/>
      <c r="Z656" s="222"/>
    </row>
    <row r="657" ht="12.75" customHeight="1">
      <c r="A657" s="227" t="s">
        <v>2795</v>
      </c>
      <c r="B657" s="228"/>
      <c r="C657" s="229"/>
      <c r="D657" s="230"/>
      <c r="E657" s="230" t="s">
        <v>879</v>
      </c>
      <c r="F657" s="231">
        <v>116.0</v>
      </c>
      <c r="G657" s="232"/>
      <c r="H657" s="232"/>
      <c r="I657" s="232"/>
      <c r="J657" s="232"/>
      <c r="K657" s="232"/>
      <c r="L657" s="232"/>
      <c r="M657" s="232"/>
      <c r="N657" s="232"/>
      <c r="O657" s="232"/>
      <c r="P657" s="232"/>
      <c r="Q657" s="232"/>
      <c r="R657" s="232"/>
      <c r="S657" s="232"/>
      <c r="T657" s="232"/>
      <c r="U657" s="232"/>
      <c r="V657" s="232"/>
      <c r="W657" s="232"/>
      <c r="X657" s="232"/>
      <c r="Y657" s="232"/>
      <c r="Z657" s="232"/>
    </row>
    <row r="658" ht="12.75" customHeight="1">
      <c r="A658" s="233" t="s">
        <v>893</v>
      </c>
      <c r="B658" s="218" t="s">
        <v>893</v>
      </c>
      <c r="C658" s="219" t="s">
        <v>2796</v>
      </c>
      <c r="D658" s="220" t="s">
        <v>2797</v>
      </c>
      <c r="E658" s="220" t="s">
        <v>2798</v>
      </c>
      <c r="F658" s="221"/>
      <c r="G658" s="222"/>
      <c r="H658" s="222"/>
      <c r="I658" s="222"/>
      <c r="J658" s="222"/>
      <c r="K658" s="222"/>
      <c r="L658" s="222"/>
      <c r="M658" s="222"/>
      <c r="N658" s="222"/>
      <c r="O658" s="222"/>
      <c r="P658" s="222"/>
      <c r="Q658" s="222"/>
      <c r="R658" s="222"/>
      <c r="S658" s="222"/>
      <c r="T658" s="222"/>
      <c r="U658" s="222"/>
      <c r="V658" s="222"/>
      <c r="W658" s="222"/>
      <c r="X658" s="222"/>
      <c r="Y658" s="222"/>
      <c r="Z658" s="222"/>
    </row>
    <row r="659" ht="12.75" customHeight="1">
      <c r="A659" s="125"/>
      <c r="B659" s="125"/>
      <c r="C659" s="223" t="s">
        <v>2799</v>
      </c>
      <c r="D659" s="224" t="s">
        <v>2800</v>
      </c>
      <c r="E659" s="224" t="s">
        <v>2801</v>
      </c>
      <c r="F659" s="225"/>
      <c r="G659" s="222"/>
      <c r="H659" s="222"/>
      <c r="I659" s="222"/>
      <c r="J659" s="222"/>
      <c r="K659" s="222"/>
      <c r="L659" s="222"/>
      <c r="M659" s="222"/>
      <c r="N659" s="222"/>
      <c r="O659" s="222"/>
      <c r="P659" s="222"/>
      <c r="Q659" s="222"/>
      <c r="R659" s="222"/>
      <c r="S659" s="222"/>
      <c r="T659" s="222"/>
      <c r="U659" s="222"/>
      <c r="V659" s="222"/>
      <c r="W659" s="222"/>
      <c r="X659" s="222"/>
      <c r="Y659" s="222"/>
      <c r="Z659" s="222"/>
    </row>
    <row r="660" ht="12.75" customHeight="1">
      <c r="A660" s="125"/>
      <c r="B660" s="125"/>
      <c r="C660" s="223" t="s">
        <v>2802</v>
      </c>
      <c r="D660" s="224" t="s">
        <v>2803</v>
      </c>
      <c r="E660" s="224" t="s">
        <v>2804</v>
      </c>
      <c r="F660" s="225"/>
      <c r="G660" s="222"/>
      <c r="H660" s="222"/>
      <c r="I660" s="222"/>
      <c r="J660" s="222"/>
      <c r="K660" s="222"/>
      <c r="L660" s="222"/>
      <c r="M660" s="222"/>
      <c r="N660" s="222"/>
      <c r="O660" s="222"/>
      <c r="P660" s="222"/>
      <c r="Q660" s="222"/>
      <c r="R660" s="222"/>
      <c r="S660" s="222"/>
      <c r="T660" s="222"/>
      <c r="U660" s="222"/>
      <c r="V660" s="222"/>
      <c r="W660" s="222"/>
      <c r="X660" s="222"/>
      <c r="Y660" s="222"/>
      <c r="Z660" s="222"/>
    </row>
    <row r="661" ht="12.75" customHeight="1">
      <c r="A661" s="125"/>
      <c r="B661" s="125"/>
      <c r="C661" s="223" t="s">
        <v>2805</v>
      </c>
      <c r="D661" s="224" t="s">
        <v>2806</v>
      </c>
      <c r="E661" s="224" t="s">
        <v>2807</v>
      </c>
      <c r="F661" s="225"/>
      <c r="G661" s="222"/>
      <c r="H661" s="222"/>
      <c r="I661" s="222"/>
      <c r="J661" s="222"/>
      <c r="K661" s="222"/>
      <c r="L661" s="222"/>
      <c r="M661" s="222"/>
      <c r="N661" s="222"/>
      <c r="O661" s="222"/>
      <c r="P661" s="222"/>
      <c r="Q661" s="222"/>
      <c r="R661" s="222"/>
      <c r="S661" s="222"/>
      <c r="T661" s="222"/>
      <c r="U661" s="222"/>
      <c r="V661" s="222"/>
      <c r="W661" s="222"/>
      <c r="X661" s="222"/>
      <c r="Y661" s="222"/>
      <c r="Z661" s="222"/>
    </row>
    <row r="662" ht="12.75" customHeight="1">
      <c r="A662" s="125"/>
      <c r="B662" s="125"/>
      <c r="C662" s="223" t="s">
        <v>2808</v>
      </c>
      <c r="D662" s="224" t="s">
        <v>2809</v>
      </c>
      <c r="E662" s="224" t="s">
        <v>2810</v>
      </c>
      <c r="F662" s="225"/>
      <c r="G662" s="222"/>
      <c r="H662" s="222"/>
      <c r="I662" s="222"/>
      <c r="J662" s="222"/>
      <c r="K662" s="222"/>
      <c r="L662" s="222"/>
      <c r="M662" s="222"/>
      <c r="N662" s="222"/>
      <c r="O662" s="222"/>
      <c r="P662" s="222"/>
      <c r="Q662" s="222"/>
      <c r="R662" s="222"/>
      <c r="S662" s="222"/>
      <c r="T662" s="222"/>
      <c r="U662" s="222"/>
      <c r="V662" s="222"/>
      <c r="W662" s="222"/>
      <c r="X662" s="222"/>
      <c r="Y662" s="222"/>
      <c r="Z662" s="222"/>
    </row>
    <row r="663" ht="12.75" customHeight="1">
      <c r="A663" s="125"/>
      <c r="B663" s="125"/>
      <c r="C663" s="223" t="s">
        <v>2811</v>
      </c>
      <c r="D663" s="224" t="s">
        <v>2812</v>
      </c>
      <c r="E663" s="224" t="s">
        <v>2813</v>
      </c>
      <c r="F663" s="225"/>
      <c r="G663" s="222"/>
      <c r="H663" s="222"/>
      <c r="I663" s="222"/>
      <c r="J663" s="222"/>
      <c r="K663" s="222"/>
      <c r="L663" s="222"/>
      <c r="M663" s="222"/>
      <c r="N663" s="222"/>
      <c r="O663" s="222"/>
      <c r="P663" s="222"/>
      <c r="Q663" s="222"/>
      <c r="R663" s="222"/>
      <c r="S663" s="222"/>
      <c r="T663" s="222"/>
      <c r="U663" s="222"/>
      <c r="V663" s="222"/>
      <c r="W663" s="222"/>
      <c r="X663" s="222"/>
      <c r="Y663" s="222"/>
      <c r="Z663" s="222"/>
    </row>
    <row r="664" ht="12.75" customHeight="1">
      <c r="A664" s="125"/>
      <c r="B664" s="125"/>
      <c r="C664" s="223" t="s">
        <v>2814</v>
      </c>
      <c r="D664" s="224" t="s">
        <v>2815</v>
      </c>
      <c r="E664" s="224" t="s">
        <v>2816</v>
      </c>
      <c r="F664" s="225"/>
      <c r="G664" s="222"/>
      <c r="H664" s="222"/>
      <c r="I664" s="222"/>
      <c r="J664" s="222"/>
      <c r="K664" s="222"/>
      <c r="L664" s="222"/>
      <c r="M664" s="222"/>
      <c r="N664" s="222"/>
      <c r="O664" s="222"/>
      <c r="P664" s="222"/>
      <c r="Q664" s="222"/>
      <c r="R664" s="222"/>
      <c r="S664" s="222"/>
      <c r="T664" s="222"/>
      <c r="U664" s="222"/>
      <c r="V664" s="222"/>
      <c r="W664" s="222"/>
      <c r="X664" s="222"/>
      <c r="Y664" s="222"/>
      <c r="Z664" s="222"/>
    </row>
    <row r="665" ht="12.75" customHeight="1">
      <c r="A665" s="125"/>
      <c r="B665" s="125"/>
      <c r="C665" s="223" t="s">
        <v>2817</v>
      </c>
      <c r="D665" s="224" t="s">
        <v>1317</v>
      </c>
      <c r="E665" s="224" t="s">
        <v>1318</v>
      </c>
      <c r="F665" s="225"/>
      <c r="G665" s="222"/>
      <c r="H665" s="222"/>
      <c r="I665" s="222"/>
      <c r="J665" s="222"/>
      <c r="K665" s="222"/>
      <c r="L665" s="222"/>
      <c r="M665" s="222"/>
      <c r="N665" s="222"/>
      <c r="O665" s="222"/>
      <c r="P665" s="222"/>
      <c r="Q665" s="222"/>
      <c r="R665" s="222"/>
      <c r="S665" s="222"/>
      <c r="T665" s="222"/>
      <c r="U665" s="222"/>
      <c r="V665" s="222"/>
      <c r="W665" s="222"/>
      <c r="X665" s="222"/>
      <c r="Y665" s="222"/>
      <c r="Z665" s="222"/>
    </row>
    <row r="666" ht="12.75" customHeight="1">
      <c r="A666" s="57"/>
      <c r="B666" s="57"/>
      <c r="C666" s="223" t="s">
        <v>2818</v>
      </c>
      <c r="D666" s="224" t="s">
        <v>2819</v>
      </c>
      <c r="E666" s="224" t="s">
        <v>2820</v>
      </c>
      <c r="F666" s="225"/>
      <c r="G666" s="222"/>
      <c r="H666" s="222"/>
      <c r="I666" s="222"/>
      <c r="J666" s="222"/>
      <c r="K666" s="222"/>
      <c r="L666" s="222"/>
      <c r="M666" s="222"/>
      <c r="N666" s="222"/>
      <c r="O666" s="222"/>
      <c r="P666" s="222"/>
      <c r="Q666" s="222"/>
      <c r="R666" s="222"/>
      <c r="S666" s="222"/>
      <c r="T666" s="222"/>
      <c r="U666" s="222"/>
      <c r="V666" s="222"/>
      <c r="W666" s="222"/>
      <c r="X666" s="222"/>
      <c r="Y666" s="222"/>
      <c r="Z666" s="222"/>
    </row>
    <row r="667" ht="12.75" customHeight="1">
      <c r="A667" s="227" t="s">
        <v>2821</v>
      </c>
      <c r="B667" s="228"/>
      <c r="C667" s="229"/>
      <c r="D667" s="230"/>
      <c r="E667" s="230" t="s">
        <v>879</v>
      </c>
      <c r="F667" s="231">
        <v>9.0</v>
      </c>
      <c r="G667" s="232"/>
      <c r="H667" s="232"/>
      <c r="I667" s="232"/>
      <c r="J667" s="232"/>
      <c r="K667" s="232"/>
      <c r="L667" s="232"/>
      <c r="M667" s="232"/>
      <c r="N667" s="232"/>
      <c r="O667" s="232"/>
      <c r="P667" s="232"/>
      <c r="Q667" s="232"/>
      <c r="R667" s="232"/>
      <c r="S667" s="232"/>
      <c r="T667" s="232"/>
      <c r="U667" s="232"/>
      <c r="V667" s="232"/>
      <c r="W667" s="232"/>
      <c r="X667" s="232"/>
      <c r="Y667" s="232"/>
      <c r="Z667" s="232"/>
    </row>
    <row r="668" ht="12.75" customHeight="1">
      <c r="A668" s="233" t="s">
        <v>897</v>
      </c>
      <c r="B668" s="218" t="s">
        <v>897</v>
      </c>
      <c r="C668" s="219" t="s">
        <v>2822</v>
      </c>
      <c r="D668" s="220" t="s">
        <v>1409</v>
      </c>
      <c r="E668" s="220" t="s">
        <v>1410</v>
      </c>
      <c r="F668" s="221"/>
      <c r="G668" s="222"/>
      <c r="H668" s="222"/>
      <c r="I668" s="222"/>
      <c r="J668" s="222"/>
      <c r="K668" s="222"/>
      <c r="L668" s="222"/>
      <c r="M668" s="222"/>
      <c r="N668" s="222"/>
      <c r="O668" s="222"/>
      <c r="P668" s="222"/>
      <c r="Q668" s="222"/>
      <c r="R668" s="222"/>
      <c r="S668" s="222"/>
      <c r="T668" s="222"/>
      <c r="U668" s="222"/>
      <c r="V668" s="222"/>
      <c r="W668" s="222"/>
      <c r="X668" s="222"/>
      <c r="Y668" s="222"/>
      <c r="Z668" s="222"/>
    </row>
    <row r="669" ht="12.75" customHeight="1">
      <c r="A669" s="125"/>
      <c r="B669" s="125"/>
      <c r="C669" s="223" t="s">
        <v>2823</v>
      </c>
      <c r="D669" s="224" t="s">
        <v>2824</v>
      </c>
      <c r="E669" s="224" t="s">
        <v>2825</v>
      </c>
      <c r="F669" s="225"/>
      <c r="G669" s="222"/>
      <c r="H669" s="222"/>
      <c r="I669" s="222"/>
      <c r="J669" s="222"/>
      <c r="K669" s="222"/>
      <c r="L669" s="222"/>
      <c r="M669" s="222"/>
      <c r="N669" s="222"/>
      <c r="O669" s="222"/>
      <c r="P669" s="222"/>
      <c r="Q669" s="222"/>
      <c r="R669" s="222"/>
      <c r="S669" s="222"/>
      <c r="T669" s="222"/>
      <c r="U669" s="222"/>
      <c r="V669" s="222"/>
      <c r="W669" s="222"/>
      <c r="X669" s="222"/>
      <c r="Y669" s="222"/>
      <c r="Z669" s="222"/>
    </row>
    <row r="670" ht="12.75" customHeight="1">
      <c r="A670" s="125"/>
      <c r="B670" s="125"/>
      <c r="C670" s="223" t="s">
        <v>2826</v>
      </c>
      <c r="D670" s="224" t="s">
        <v>1612</v>
      </c>
      <c r="E670" s="224" t="s">
        <v>1613</v>
      </c>
      <c r="F670" s="225"/>
      <c r="G670" s="222"/>
      <c r="H670" s="222"/>
      <c r="I670" s="222"/>
      <c r="J670" s="222"/>
      <c r="K670" s="222"/>
      <c r="L670" s="222"/>
      <c r="M670" s="222"/>
      <c r="N670" s="222"/>
      <c r="O670" s="222"/>
      <c r="P670" s="222"/>
      <c r="Q670" s="222"/>
      <c r="R670" s="222"/>
      <c r="S670" s="222"/>
      <c r="T670" s="222"/>
      <c r="U670" s="222"/>
      <c r="V670" s="222"/>
      <c r="W670" s="222"/>
      <c r="X670" s="222"/>
      <c r="Y670" s="222"/>
      <c r="Z670" s="222"/>
    </row>
    <row r="671" ht="12.75" customHeight="1">
      <c r="A671" s="125"/>
      <c r="B671" s="57"/>
      <c r="C671" s="223" t="s">
        <v>2827</v>
      </c>
      <c r="D671" s="224" t="s">
        <v>2828</v>
      </c>
      <c r="E671" s="224" t="s">
        <v>2829</v>
      </c>
      <c r="F671" s="225"/>
      <c r="G671" s="222"/>
      <c r="H671" s="222"/>
      <c r="I671" s="222"/>
      <c r="J671" s="222"/>
      <c r="K671" s="222"/>
      <c r="L671" s="222"/>
      <c r="M671" s="222"/>
      <c r="N671" s="222"/>
      <c r="O671" s="222"/>
      <c r="P671" s="222"/>
      <c r="Q671" s="222"/>
      <c r="R671" s="222"/>
      <c r="S671" s="222"/>
      <c r="T671" s="222"/>
      <c r="U671" s="222"/>
      <c r="V671" s="222"/>
      <c r="W671" s="222"/>
      <c r="X671" s="222"/>
      <c r="Y671" s="222"/>
      <c r="Z671" s="222"/>
    </row>
    <row r="672" ht="12.75" customHeight="1">
      <c r="A672" s="227" t="s">
        <v>2830</v>
      </c>
      <c r="B672" s="228"/>
      <c r="C672" s="229"/>
      <c r="D672" s="230"/>
      <c r="E672" s="230" t="s">
        <v>879</v>
      </c>
      <c r="F672" s="231">
        <v>4.0</v>
      </c>
      <c r="G672" s="232"/>
      <c r="H672" s="232"/>
      <c r="I672" s="232"/>
      <c r="J672" s="232"/>
      <c r="K672" s="232"/>
      <c r="L672" s="232"/>
      <c r="M672" s="232"/>
      <c r="N672" s="232"/>
      <c r="O672" s="232"/>
      <c r="P672" s="232"/>
      <c r="Q672" s="232"/>
      <c r="R672" s="232"/>
      <c r="S672" s="232"/>
      <c r="T672" s="232"/>
      <c r="U672" s="232"/>
      <c r="V672" s="232"/>
      <c r="W672" s="232"/>
      <c r="X672" s="232"/>
      <c r="Y672" s="232"/>
      <c r="Z672" s="232"/>
    </row>
    <row r="673" ht="12.75" customHeight="1">
      <c r="A673" s="233" t="s">
        <v>901</v>
      </c>
      <c r="B673" s="218" t="s">
        <v>1523</v>
      </c>
      <c r="C673" s="219" t="s">
        <v>2831</v>
      </c>
      <c r="D673" s="220" t="s">
        <v>2832</v>
      </c>
      <c r="E673" s="220" t="s">
        <v>2833</v>
      </c>
      <c r="F673" s="221"/>
      <c r="G673" s="222"/>
      <c r="H673" s="222"/>
      <c r="I673" s="222"/>
      <c r="J673" s="222"/>
      <c r="K673" s="222"/>
      <c r="L673" s="222"/>
      <c r="M673" s="222"/>
      <c r="N673" s="222"/>
      <c r="O673" s="222"/>
      <c r="P673" s="222"/>
      <c r="Q673" s="222"/>
      <c r="R673" s="222"/>
      <c r="S673" s="222"/>
      <c r="T673" s="222"/>
      <c r="U673" s="222"/>
      <c r="V673" s="222"/>
      <c r="W673" s="222"/>
      <c r="X673" s="222"/>
      <c r="Y673" s="222"/>
      <c r="Z673" s="222"/>
    </row>
    <row r="674" ht="12.75" customHeight="1">
      <c r="A674" s="125"/>
      <c r="B674" s="125"/>
      <c r="C674" s="223" t="s">
        <v>2834</v>
      </c>
      <c r="D674" s="224" t="s">
        <v>2835</v>
      </c>
      <c r="E674" s="224" t="s">
        <v>2836</v>
      </c>
      <c r="F674" s="225"/>
      <c r="G674" s="222"/>
      <c r="H674" s="222"/>
      <c r="I674" s="222"/>
      <c r="J674" s="222"/>
      <c r="K674" s="222"/>
      <c r="L674" s="222"/>
      <c r="M674" s="222"/>
      <c r="N674" s="222"/>
      <c r="O674" s="222"/>
      <c r="P674" s="222"/>
      <c r="Q674" s="222"/>
      <c r="R674" s="222"/>
      <c r="S674" s="222"/>
      <c r="T674" s="222"/>
      <c r="U674" s="222"/>
      <c r="V674" s="222"/>
      <c r="W674" s="222"/>
      <c r="X674" s="222"/>
      <c r="Y674" s="222"/>
      <c r="Z674" s="222"/>
    </row>
    <row r="675" ht="12.75" customHeight="1">
      <c r="A675" s="125"/>
      <c r="B675" s="125"/>
      <c r="C675" s="223" t="s">
        <v>2837</v>
      </c>
      <c r="D675" s="224" t="s">
        <v>2838</v>
      </c>
      <c r="E675" s="224" t="s">
        <v>2839</v>
      </c>
      <c r="F675" s="225"/>
      <c r="G675" s="222"/>
      <c r="H675" s="222"/>
      <c r="I675" s="222"/>
      <c r="J675" s="222"/>
      <c r="K675" s="222"/>
      <c r="L675" s="222"/>
      <c r="M675" s="222"/>
      <c r="N675" s="222"/>
      <c r="O675" s="222"/>
      <c r="P675" s="222"/>
      <c r="Q675" s="222"/>
      <c r="R675" s="222"/>
      <c r="S675" s="222"/>
      <c r="T675" s="222"/>
      <c r="U675" s="222"/>
      <c r="V675" s="222"/>
      <c r="W675" s="222"/>
      <c r="X675" s="222"/>
      <c r="Y675" s="222"/>
      <c r="Z675" s="222"/>
    </row>
    <row r="676" ht="12.75" customHeight="1">
      <c r="A676" s="125"/>
      <c r="B676" s="125"/>
      <c r="C676" s="223" t="s">
        <v>2840</v>
      </c>
      <c r="D676" s="224" t="s">
        <v>2841</v>
      </c>
      <c r="E676" s="224" t="s">
        <v>2842</v>
      </c>
      <c r="F676" s="225"/>
      <c r="G676" s="222"/>
      <c r="H676" s="222"/>
      <c r="I676" s="222"/>
      <c r="J676" s="222"/>
      <c r="K676" s="222"/>
      <c r="L676" s="222"/>
      <c r="M676" s="222"/>
      <c r="N676" s="222"/>
      <c r="O676" s="222"/>
      <c r="P676" s="222"/>
      <c r="Q676" s="222"/>
      <c r="R676" s="222"/>
      <c r="S676" s="222"/>
      <c r="T676" s="222"/>
      <c r="U676" s="222"/>
      <c r="V676" s="222"/>
      <c r="W676" s="222"/>
      <c r="X676" s="222"/>
      <c r="Y676" s="222"/>
      <c r="Z676" s="222"/>
    </row>
    <row r="677" ht="12.75" customHeight="1">
      <c r="A677" s="125"/>
      <c r="B677" s="125"/>
      <c r="C677" s="223" t="s">
        <v>2843</v>
      </c>
      <c r="D677" s="224" t="s">
        <v>995</v>
      </c>
      <c r="E677" s="224" t="s">
        <v>996</v>
      </c>
      <c r="F677" s="225"/>
      <c r="G677" s="222"/>
      <c r="H677" s="222"/>
      <c r="I677" s="222"/>
      <c r="J677" s="222"/>
      <c r="K677" s="222"/>
      <c r="L677" s="222"/>
      <c r="M677" s="222"/>
      <c r="N677" s="222"/>
      <c r="O677" s="222"/>
      <c r="P677" s="222"/>
      <c r="Q677" s="222"/>
      <c r="R677" s="222"/>
      <c r="S677" s="222"/>
      <c r="T677" s="222"/>
      <c r="U677" s="222"/>
      <c r="V677" s="222"/>
      <c r="W677" s="222"/>
      <c r="X677" s="222"/>
      <c r="Y677" s="222"/>
      <c r="Z677" s="222"/>
    </row>
    <row r="678" ht="12.75" customHeight="1">
      <c r="A678" s="125"/>
      <c r="B678" s="125"/>
      <c r="C678" s="223" t="s">
        <v>2844</v>
      </c>
      <c r="D678" s="224" t="s">
        <v>2845</v>
      </c>
      <c r="E678" s="224" t="s">
        <v>2846</v>
      </c>
      <c r="F678" s="225"/>
      <c r="G678" s="222"/>
      <c r="H678" s="222"/>
      <c r="I678" s="222"/>
      <c r="J678" s="222"/>
      <c r="K678" s="222"/>
      <c r="L678" s="222"/>
      <c r="M678" s="222"/>
      <c r="N678" s="222"/>
      <c r="O678" s="222"/>
      <c r="P678" s="222"/>
      <c r="Q678" s="222"/>
      <c r="R678" s="222"/>
      <c r="S678" s="222"/>
      <c r="T678" s="222"/>
      <c r="U678" s="222"/>
      <c r="V678" s="222"/>
      <c r="W678" s="222"/>
      <c r="X678" s="222"/>
      <c r="Y678" s="222"/>
      <c r="Z678" s="222"/>
    </row>
    <row r="679" ht="12.75" customHeight="1">
      <c r="A679" s="125"/>
      <c r="B679" s="125"/>
      <c r="C679" s="223" t="s">
        <v>2847</v>
      </c>
      <c r="D679" s="224" t="s">
        <v>2848</v>
      </c>
      <c r="E679" s="224" t="s">
        <v>2849</v>
      </c>
      <c r="F679" s="225"/>
      <c r="G679" s="222"/>
      <c r="H679" s="222"/>
      <c r="I679" s="222"/>
      <c r="J679" s="222"/>
      <c r="K679" s="222"/>
      <c r="L679" s="222"/>
      <c r="M679" s="222"/>
      <c r="N679" s="222"/>
      <c r="O679" s="222"/>
      <c r="P679" s="222"/>
      <c r="Q679" s="222"/>
      <c r="R679" s="222"/>
      <c r="S679" s="222"/>
      <c r="T679" s="222"/>
      <c r="U679" s="222"/>
      <c r="V679" s="222"/>
      <c r="W679" s="222"/>
      <c r="X679" s="222"/>
      <c r="Y679" s="222"/>
      <c r="Z679" s="222"/>
    </row>
    <row r="680" ht="12.75" customHeight="1">
      <c r="A680" s="125"/>
      <c r="B680" s="57"/>
      <c r="C680" s="223" t="s">
        <v>2850</v>
      </c>
      <c r="D680" s="224" t="s">
        <v>2851</v>
      </c>
      <c r="E680" s="224" t="s">
        <v>2852</v>
      </c>
      <c r="F680" s="225"/>
      <c r="G680" s="222"/>
      <c r="H680" s="222"/>
      <c r="I680" s="222"/>
      <c r="J680" s="222"/>
      <c r="K680" s="222"/>
      <c r="L680" s="222"/>
      <c r="M680" s="222"/>
      <c r="N680" s="222"/>
      <c r="O680" s="222"/>
      <c r="P680" s="222"/>
      <c r="Q680" s="222"/>
      <c r="R680" s="222"/>
      <c r="S680" s="222"/>
      <c r="T680" s="222"/>
      <c r="U680" s="222"/>
      <c r="V680" s="222"/>
      <c r="W680" s="222"/>
      <c r="X680" s="222"/>
      <c r="Y680" s="222"/>
      <c r="Z680" s="222"/>
    </row>
    <row r="681" ht="12.75" customHeight="1">
      <c r="A681" s="125"/>
      <c r="B681" s="218" t="s">
        <v>969</v>
      </c>
      <c r="C681" s="219" t="s">
        <v>2853</v>
      </c>
      <c r="D681" s="220" t="s">
        <v>2854</v>
      </c>
      <c r="E681" s="220" t="s">
        <v>2855</v>
      </c>
      <c r="F681" s="221"/>
      <c r="G681" s="222"/>
      <c r="H681" s="222"/>
      <c r="I681" s="222"/>
      <c r="J681" s="222"/>
      <c r="K681" s="222"/>
      <c r="L681" s="222"/>
      <c r="M681" s="222"/>
      <c r="N681" s="222"/>
      <c r="O681" s="222"/>
      <c r="P681" s="222"/>
      <c r="Q681" s="222"/>
      <c r="R681" s="222"/>
      <c r="S681" s="222"/>
      <c r="T681" s="222"/>
      <c r="U681" s="222"/>
      <c r="V681" s="222"/>
      <c r="W681" s="222"/>
      <c r="X681" s="222"/>
      <c r="Y681" s="222"/>
      <c r="Z681" s="222"/>
    </row>
    <row r="682" ht="12.75" customHeight="1">
      <c r="A682" s="125"/>
      <c r="B682" s="125"/>
      <c r="C682" s="223" t="s">
        <v>2856</v>
      </c>
      <c r="D682" s="224" t="s">
        <v>2857</v>
      </c>
      <c r="E682" s="224" t="s">
        <v>2858</v>
      </c>
      <c r="F682" s="225"/>
      <c r="G682" s="222"/>
      <c r="H682" s="222"/>
      <c r="I682" s="222"/>
      <c r="J682" s="222"/>
      <c r="K682" s="222"/>
      <c r="L682" s="222"/>
      <c r="M682" s="222"/>
      <c r="N682" s="222"/>
      <c r="O682" s="222"/>
      <c r="P682" s="222"/>
      <c r="Q682" s="222"/>
      <c r="R682" s="222"/>
      <c r="S682" s="222"/>
      <c r="T682" s="222"/>
      <c r="U682" s="222"/>
      <c r="V682" s="222"/>
      <c r="W682" s="222"/>
      <c r="X682" s="222"/>
      <c r="Y682" s="222"/>
      <c r="Z682" s="222"/>
    </row>
    <row r="683" ht="12.75" customHeight="1">
      <c r="A683" s="125"/>
      <c r="B683" s="125"/>
      <c r="C683" s="223" t="s">
        <v>2859</v>
      </c>
      <c r="D683" s="224" t="s">
        <v>2860</v>
      </c>
      <c r="E683" s="224" t="s">
        <v>2861</v>
      </c>
      <c r="F683" s="225"/>
      <c r="G683" s="222"/>
      <c r="H683" s="222"/>
      <c r="I683" s="222"/>
      <c r="J683" s="222"/>
      <c r="K683" s="222"/>
      <c r="L683" s="222"/>
      <c r="M683" s="222"/>
      <c r="N683" s="222"/>
      <c r="O683" s="222"/>
      <c r="P683" s="222"/>
      <c r="Q683" s="222"/>
      <c r="R683" s="222"/>
      <c r="S683" s="222"/>
      <c r="T683" s="222"/>
      <c r="U683" s="222"/>
      <c r="V683" s="222"/>
      <c r="W683" s="222"/>
      <c r="X683" s="222"/>
      <c r="Y683" s="222"/>
      <c r="Z683" s="222"/>
    </row>
    <row r="684" ht="12.75" customHeight="1">
      <c r="A684" s="125"/>
      <c r="B684" s="125"/>
      <c r="C684" s="223" t="s">
        <v>2862</v>
      </c>
      <c r="D684" s="224" t="s">
        <v>2863</v>
      </c>
      <c r="E684" s="224" t="s">
        <v>2864</v>
      </c>
      <c r="F684" s="225"/>
      <c r="G684" s="222"/>
      <c r="H684" s="222"/>
      <c r="I684" s="222"/>
      <c r="J684" s="222"/>
      <c r="K684" s="222"/>
      <c r="L684" s="222"/>
      <c r="M684" s="222"/>
      <c r="N684" s="222"/>
      <c r="O684" s="222"/>
      <c r="P684" s="222"/>
      <c r="Q684" s="222"/>
      <c r="R684" s="222"/>
      <c r="S684" s="222"/>
      <c r="T684" s="222"/>
      <c r="U684" s="222"/>
      <c r="V684" s="222"/>
      <c r="W684" s="222"/>
      <c r="X684" s="222"/>
      <c r="Y684" s="222"/>
      <c r="Z684" s="222"/>
    </row>
    <row r="685" ht="12.75" customHeight="1">
      <c r="A685" s="125"/>
      <c r="B685" s="125"/>
      <c r="C685" s="223" t="s">
        <v>2865</v>
      </c>
      <c r="D685" s="224" t="s">
        <v>2866</v>
      </c>
      <c r="E685" s="224" t="s">
        <v>2867</v>
      </c>
      <c r="F685" s="225"/>
      <c r="G685" s="222"/>
      <c r="H685" s="222"/>
      <c r="I685" s="222"/>
      <c r="J685" s="222"/>
      <c r="K685" s="222"/>
      <c r="L685" s="222"/>
      <c r="M685" s="222"/>
      <c r="N685" s="222"/>
      <c r="O685" s="222"/>
      <c r="P685" s="222"/>
      <c r="Q685" s="222"/>
      <c r="R685" s="222"/>
      <c r="S685" s="222"/>
      <c r="T685" s="222"/>
      <c r="U685" s="222"/>
      <c r="V685" s="222"/>
      <c r="W685" s="222"/>
      <c r="X685" s="222"/>
      <c r="Y685" s="222"/>
      <c r="Z685" s="222"/>
    </row>
    <row r="686" ht="12.75" customHeight="1">
      <c r="A686" s="125"/>
      <c r="B686" s="125"/>
      <c r="C686" s="223" t="s">
        <v>2868</v>
      </c>
      <c r="D686" s="224" t="s">
        <v>2869</v>
      </c>
      <c r="E686" s="224" t="s">
        <v>2870</v>
      </c>
      <c r="F686" s="225"/>
      <c r="G686" s="222"/>
      <c r="H686" s="222"/>
      <c r="I686" s="222"/>
      <c r="J686" s="222"/>
      <c r="K686" s="222"/>
      <c r="L686" s="222"/>
      <c r="M686" s="222"/>
      <c r="N686" s="222"/>
      <c r="O686" s="222"/>
      <c r="P686" s="222"/>
      <c r="Q686" s="222"/>
      <c r="R686" s="222"/>
      <c r="S686" s="222"/>
      <c r="T686" s="222"/>
      <c r="U686" s="222"/>
      <c r="V686" s="222"/>
      <c r="W686" s="222"/>
      <c r="X686" s="222"/>
      <c r="Y686" s="222"/>
      <c r="Z686" s="222"/>
    </row>
    <row r="687" ht="12.75" customHeight="1">
      <c r="A687" s="125"/>
      <c r="B687" s="125"/>
      <c r="C687" s="223" t="s">
        <v>2871</v>
      </c>
      <c r="D687" s="224" t="s">
        <v>2872</v>
      </c>
      <c r="E687" s="224" t="s">
        <v>2873</v>
      </c>
      <c r="F687" s="225"/>
      <c r="G687" s="222"/>
      <c r="H687" s="222"/>
      <c r="I687" s="222"/>
      <c r="J687" s="222"/>
      <c r="K687" s="222"/>
      <c r="L687" s="222"/>
      <c r="M687" s="222"/>
      <c r="N687" s="222"/>
      <c r="O687" s="222"/>
      <c r="P687" s="222"/>
      <c r="Q687" s="222"/>
      <c r="R687" s="222"/>
      <c r="S687" s="222"/>
      <c r="T687" s="222"/>
      <c r="U687" s="222"/>
      <c r="V687" s="222"/>
      <c r="W687" s="222"/>
      <c r="X687" s="222"/>
      <c r="Y687" s="222"/>
      <c r="Z687" s="222"/>
    </row>
    <row r="688" ht="12.75" customHeight="1">
      <c r="A688" s="125"/>
      <c r="B688" s="125"/>
      <c r="C688" s="223" t="s">
        <v>2874</v>
      </c>
      <c r="D688" s="224" t="s">
        <v>2875</v>
      </c>
      <c r="E688" s="224" t="s">
        <v>542</v>
      </c>
      <c r="F688" s="225"/>
      <c r="G688" s="222"/>
      <c r="H688" s="222"/>
      <c r="I688" s="222"/>
      <c r="J688" s="222"/>
      <c r="K688" s="222"/>
      <c r="L688" s="222"/>
      <c r="M688" s="222"/>
      <c r="N688" s="222"/>
      <c r="O688" s="222"/>
      <c r="P688" s="222"/>
      <c r="Q688" s="222"/>
      <c r="R688" s="222"/>
      <c r="S688" s="222"/>
      <c r="T688" s="222"/>
      <c r="U688" s="222"/>
      <c r="V688" s="222"/>
      <c r="W688" s="222"/>
      <c r="X688" s="222"/>
      <c r="Y688" s="222"/>
      <c r="Z688" s="222"/>
    </row>
    <row r="689" ht="12.75" customHeight="1">
      <c r="A689" s="125"/>
      <c r="B689" s="125"/>
      <c r="C689" s="223" t="s">
        <v>2876</v>
      </c>
      <c r="D689" s="224" t="s">
        <v>2877</v>
      </c>
      <c r="E689" s="224" t="s">
        <v>2878</v>
      </c>
      <c r="F689" s="225"/>
      <c r="G689" s="222"/>
      <c r="H689" s="222"/>
      <c r="I689" s="222"/>
      <c r="J689" s="222"/>
      <c r="K689" s="222"/>
      <c r="L689" s="222"/>
      <c r="M689" s="222"/>
      <c r="N689" s="222"/>
      <c r="O689" s="222"/>
      <c r="P689" s="222"/>
      <c r="Q689" s="222"/>
      <c r="R689" s="222"/>
      <c r="S689" s="222"/>
      <c r="T689" s="222"/>
      <c r="U689" s="222"/>
      <c r="V689" s="222"/>
      <c r="W689" s="222"/>
      <c r="X689" s="222"/>
      <c r="Y689" s="222"/>
      <c r="Z689" s="222"/>
    </row>
    <row r="690" ht="12.75" customHeight="1">
      <c r="A690" s="125"/>
      <c r="B690" s="125"/>
      <c r="C690" s="223" t="s">
        <v>2879</v>
      </c>
      <c r="D690" s="224" t="s">
        <v>2880</v>
      </c>
      <c r="E690" s="224" t="s">
        <v>2881</v>
      </c>
      <c r="F690" s="225"/>
      <c r="G690" s="222"/>
      <c r="H690" s="222"/>
      <c r="I690" s="222"/>
      <c r="J690" s="222"/>
      <c r="K690" s="222"/>
      <c r="L690" s="222"/>
      <c r="M690" s="222"/>
      <c r="N690" s="222"/>
      <c r="O690" s="222"/>
      <c r="P690" s="222"/>
      <c r="Q690" s="222"/>
      <c r="R690" s="222"/>
      <c r="S690" s="222"/>
      <c r="T690" s="222"/>
      <c r="U690" s="222"/>
      <c r="V690" s="222"/>
      <c r="W690" s="222"/>
      <c r="X690" s="222"/>
      <c r="Y690" s="222"/>
      <c r="Z690" s="222"/>
    </row>
    <row r="691" ht="12.75" customHeight="1">
      <c r="A691" s="125"/>
      <c r="B691" s="125"/>
      <c r="C691" s="223" t="s">
        <v>2882</v>
      </c>
      <c r="D691" s="224" t="s">
        <v>1670</v>
      </c>
      <c r="E691" s="224" t="s">
        <v>1671</v>
      </c>
      <c r="F691" s="225"/>
      <c r="G691" s="222"/>
      <c r="H691" s="222"/>
      <c r="I691" s="222"/>
      <c r="J691" s="222"/>
      <c r="K691" s="222"/>
      <c r="L691" s="222"/>
      <c r="M691" s="222"/>
      <c r="N691" s="222"/>
      <c r="O691" s="222"/>
      <c r="P691" s="222"/>
      <c r="Q691" s="222"/>
      <c r="R691" s="222"/>
      <c r="S691" s="222"/>
      <c r="T691" s="222"/>
      <c r="U691" s="222"/>
      <c r="V691" s="222"/>
      <c r="W691" s="222"/>
      <c r="X691" s="222"/>
      <c r="Y691" s="222"/>
      <c r="Z691" s="222"/>
    </row>
    <row r="692" ht="12.75" customHeight="1">
      <c r="A692" s="125"/>
      <c r="B692" s="125"/>
      <c r="C692" s="223" t="s">
        <v>2883</v>
      </c>
      <c r="D692" s="224" t="s">
        <v>2884</v>
      </c>
      <c r="E692" s="224" t="s">
        <v>2885</v>
      </c>
      <c r="F692" s="225"/>
      <c r="G692" s="222"/>
      <c r="H692" s="222"/>
      <c r="I692" s="222"/>
      <c r="J692" s="222"/>
      <c r="K692" s="222"/>
      <c r="L692" s="222"/>
      <c r="M692" s="222"/>
      <c r="N692" s="222"/>
      <c r="O692" s="222"/>
      <c r="P692" s="222"/>
      <c r="Q692" s="222"/>
      <c r="R692" s="222"/>
      <c r="S692" s="222"/>
      <c r="T692" s="222"/>
      <c r="U692" s="222"/>
      <c r="V692" s="222"/>
      <c r="W692" s="222"/>
      <c r="X692" s="222"/>
      <c r="Y692" s="222"/>
      <c r="Z692" s="222"/>
    </row>
    <row r="693" ht="12.75" customHeight="1">
      <c r="A693" s="125"/>
      <c r="B693" s="125"/>
      <c r="C693" s="223" t="s">
        <v>2886</v>
      </c>
      <c r="D693" s="224" t="s">
        <v>2887</v>
      </c>
      <c r="E693" s="224" t="s">
        <v>2888</v>
      </c>
      <c r="F693" s="225"/>
      <c r="G693" s="222"/>
      <c r="H693" s="222"/>
      <c r="I693" s="222"/>
      <c r="J693" s="222"/>
      <c r="K693" s="222"/>
      <c r="L693" s="222"/>
      <c r="M693" s="222"/>
      <c r="N693" s="222"/>
      <c r="O693" s="222"/>
      <c r="P693" s="222"/>
      <c r="Q693" s="222"/>
      <c r="R693" s="222"/>
      <c r="S693" s="222"/>
      <c r="T693" s="222"/>
      <c r="U693" s="222"/>
      <c r="V693" s="222"/>
      <c r="W693" s="222"/>
      <c r="X693" s="222"/>
      <c r="Y693" s="222"/>
      <c r="Z693" s="222"/>
    </row>
    <row r="694" ht="12.75" customHeight="1">
      <c r="A694" s="125"/>
      <c r="B694" s="125"/>
      <c r="C694" s="223" t="s">
        <v>2889</v>
      </c>
      <c r="D694" s="224" t="s">
        <v>2890</v>
      </c>
      <c r="E694" s="224" t="s">
        <v>2891</v>
      </c>
      <c r="F694" s="225"/>
      <c r="G694" s="222"/>
      <c r="H694" s="222"/>
      <c r="I694" s="222"/>
      <c r="J694" s="222"/>
      <c r="K694" s="222"/>
      <c r="L694" s="222"/>
      <c r="M694" s="222"/>
      <c r="N694" s="222"/>
      <c r="O694" s="222"/>
      <c r="P694" s="222"/>
      <c r="Q694" s="222"/>
      <c r="R694" s="222"/>
      <c r="S694" s="222"/>
      <c r="T694" s="222"/>
      <c r="U694" s="222"/>
      <c r="V694" s="222"/>
      <c r="W694" s="222"/>
      <c r="X694" s="222"/>
      <c r="Y694" s="222"/>
      <c r="Z694" s="222"/>
    </row>
    <row r="695" ht="12.75" customHeight="1">
      <c r="A695" s="125"/>
      <c r="B695" s="57"/>
      <c r="C695" s="223" t="s">
        <v>2892</v>
      </c>
      <c r="D695" s="224" t="s">
        <v>2893</v>
      </c>
      <c r="E695" s="224" t="s">
        <v>2894</v>
      </c>
      <c r="F695" s="225"/>
      <c r="G695" s="222"/>
      <c r="H695" s="222"/>
      <c r="I695" s="222"/>
      <c r="J695" s="222"/>
      <c r="K695" s="222"/>
      <c r="L695" s="222"/>
      <c r="M695" s="222"/>
      <c r="N695" s="222"/>
      <c r="O695" s="222"/>
      <c r="P695" s="222"/>
      <c r="Q695" s="222"/>
      <c r="R695" s="222"/>
      <c r="S695" s="222"/>
      <c r="T695" s="222"/>
      <c r="U695" s="222"/>
      <c r="V695" s="222"/>
      <c r="W695" s="222"/>
      <c r="X695" s="222"/>
      <c r="Y695" s="222"/>
      <c r="Z695" s="222"/>
    </row>
    <row r="696" ht="12.75" customHeight="1">
      <c r="A696" s="125"/>
      <c r="B696" s="218" t="s">
        <v>1021</v>
      </c>
      <c r="C696" s="219" t="s">
        <v>2895</v>
      </c>
      <c r="D696" s="220" t="s">
        <v>2896</v>
      </c>
      <c r="E696" s="220" t="s">
        <v>2897</v>
      </c>
      <c r="F696" s="221"/>
      <c r="G696" s="222"/>
      <c r="H696" s="222"/>
      <c r="I696" s="222"/>
      <c r="J696" s="222"/>
      <c r="K696" s="222"/>
      <c r="L696" s="222"/>
      <c r="M696" s="222"/>
      <c r="N696" s="222"/>
      <c r="O696" s="222"/>
      <c r="P696" s="222"/>
      <c r="Q696" s="222"/>
      <c r="R696" s="222"/>
      <c r="S696" s="222"/>
      <c r="T696" s="222"/>
      <c r="U696" s="222"/>
      <c r="V696" s="222"/>
      <c r="W696" s="222"/>
      <c r="X696" s="222"/>
      <c r="Y696" s="222"/>
      <c r="Z696" s="222"/>
    </row>
    <row r="697" ht="12.75" customHeight="1">
      <c r="A697" s="125"/>
      <c r="B697" s="125"/>
      <c r="C697" s="223" t="s">
        <v>2898</v>
      </c>
      <c r="D697" s="224" t="s">
        <v>2899</v>
      </c>
      <c r="E697" s="224" t="s">
        <v>2900</v>
      </c>
      <c r="F697" s="225"/>
      <c r="G697" s="222"/>
      <c r="H697" s="222"/>
      <c r="I697" s="222"/>
      <c r="J697" s="222"/>
      <c r="K697" s="222"/>
      <c r="L697" s="222"/>
      <c r="M697" s="222"/>
      <c r="N697" s="222"/>
      <c r="O697" s="222"/>
      <c r="P697" s="222"/>
      <c r="Q697" s="222"/>
      <c r="R697" s="222"/>
      <c r="S697" s="222"/>
      <c r="T697" s="222"/>
      <c r="U697" s="222"/>
      <c r="V697" s="222"/>
      <c r="W697" s="222"/>
      <c r="X697" s="222"/>
      <c r="Y697" s="222"/>
      <c r="Z697" s="222"/>
    </row>
    <row r="698" ht="12.75" customHeight="1">
      <c r="A698" s="125"/>
      <c r="B698" s="125"/>
      <c r="C698" s="223" t="s">
        <v>2901</v>
      </c>
      <c r="D698" s="224" t="s">
        <v>2902</v>
      </c>
      <c r="E698" s="224" t="s">
        <v>2903</v>
      </c>
      <c r="F698" s="225"/>
      <c r="G698" s="222"/>
      <c r="H698" s="222"/>
      <c r="I698" s="222"/>
      <c r="J698" s="222"/>
      <c r="K698" s="222"/>
      <c r="L698" s="222"/>
      <c r="M698" s="222"/>
      <c r="N698" s="222"/>
      <c r="O698" s="222"/>
      <c r="P698" s="222"/>
      <c r="Q698" s="222"/>
      <c r="R698" s="222"/>
      <c r="S698" s="222"/>
      <c r="T698" s="222"/>
      <c r="U698" s="222"/>
      <c r="V698" s="222"/>
      <c r="W698" s="222"/>
      <c r="X698" s="222"/>
      <c r="Y698" s="222"/>
      <c r="Z698" s="222"/>
    </row>
    <row r="699" ht="12.75" customHeight="1">
      <c r="A699" s="125"/>
      <c r="B699" s="125"/>
      <c r="C699" s="223" t="s">
        <v>2904</v>
      </c>
      <c r="D699" s="224" t="s">
        <v>2905</v>
      </c>
      <c r="E699" s="224" t="s">
        <v>2906</v>
      </c>
      <c r="F699" s="225"/>
      <c r="G699" s="222"/>
      <c r="H699" s="222"/>
      <c r="I699" s="222"/>
      <c r="J699" s="222"/>
      <c r="K699" s="222"/>
      <c r="L699" s="222"/>
      <c r="M699" s="222"/>
      <c r="N699" s="222"/>
      <c r="O699" s="222"/>
      <c r="P699" s="222"/>
      <c r="Q699" s="222"/>
      <c r="R699" s="222"/>
      <c r="S699" s="222"/>
      <c r="T699" s="222"/>
      <c r="U699" s="222"/>
      <c r="V699" s="222"/>
      <c r="W699" s="222"/>
      <c r="X699" s="222"/>
      <c r="Y699" s="222"/>
      <c r="Z699" s="222"/>
    </row>
    <row r="700" ht="12.75" customHeight="1">
      <c r="A700" s="125"/>
      <c r="B700" s="57"/>
      <c r="C700" s="223" t="s">
        <v>2907</v>
      </c>
      <c r="D700" s="224" t="s">
        <v>2908</v>
      </c>
      <c r="E700" s="224" t="s">
        <v>2909</v>
      </c>
      <c r="F700" s="225"/>
      <c r="G700" s="222"/>
      <c r="H700" s="222"/>
      <c r="I700" s="222"/>
      <c r="J700" s="222"/>
      <c r="K700" s="222"/>
      <c r="L700" s="222"/>
      <c r="M700" s="222"/>
      <c r="N700" s="222"/>
      <c r="O700" s="222"/>
      <c r="P700" s="222"/>
      <c r="Q700" s="222"/>
      <c r="R700" s="222"/>
      <c r="S700" s="222"/>
      <c r="T700" s="222"/>
      <c r="U700" s="222"/>
      <c r="V700" s="222"/>
      <c r="W700" s="222"/>
      <c r="X700" s="222"/>
      <c r="Y700" s="222"/>
      <c r="Z700" s="222"/>
    </row>
    <row r="701" ht="12.75" customHeight="1">
      <c r="A701" s="125"/>
      <c r="B701" s="218" t="s">
        <v>1322</v>
      </c>
      <c r="C701" s="219" t="s">
        <v>2910</v>
      </c>
      <c r="D701" s="220" t="s">
        <v>2911</v>
      </c>
      <c r="E701" s="220" t="s">
        <v>2912</v>
      </c>
      <c r="F701" s="221"/>
      <c r="G701" s="222"/>
      <c r="H701" s="222"/>
      <c r="I701" s="222"/>
      <c r="J701" s="222"/>
      <c r="K701" s="222"/>
      <c r="L701" s="222"/>
      <c r="M701" s="222"/>
      <c r="N701" s="222"/>
      <c r="O701" s="222"/>
      <c r="P701" s="222"/>
      <c r="Q701" s="222"/>
      <c r="R701" s="222"/>
      <c r="S701" s="222"/>
      <c r="T701" s="222"/>
      <c r="U701" s="222"/>
      <c r="V701" s="222"/>
      <c r="W701" s="222"/>
      <c r="X701" s="222"/>
      <c r="Y701" s="222"/>
      <c r="Z701" s="222"/>
    </row>
    <row r="702" ht="12.75" customHeight="1">
      <c r="A702" s="125"/>
      <c r="B702" s="125"/>
      <c r="C702" s="223" t="s">
        <v>2913</v>
      </c>
      <c r="D702" s="224" t="s">
        <v>2914</v>
      </c>
      <c r="E702" s="224" t="s">
        <v>2915</v>
      </c>
      <c r="F702" s="225"/>
      <c r="G702" s="222"/>
      <c r="H702" s="222"/>
      <c r="I702" s="222"/>
      <c r="J702" s="222"/>
      <c r="K702" s="222"/>
      <c r="L702" s="222"/>
      <c r="M702" s="222"/>
      <c r="N702" s="222"/>
      <c r="O702" s="222"/>
      <c r="P702" s="222"/>
      <c r="Q702" s="222"/>
      <c r="R702" s="222"/>
      <c r="S702" s="222"/>
      <c r="T702" s="222"/>
      <c r="U702" s="222"/>
      <c r="V702" s="222"/>
      <c r="W702" s="222"/>
      <c r="X702" s="222"/>
      <c r="Y702" s="222"/>
      <c r="Z702" s="222"/>
    </row>
    <row r="703" ht="12.75" customHeight="1">
      <c r="A703" s="125"/>
      <c r="B703" s="125"/>
      <c r="C703" s="223" t="s">
        <v>2916</v>
      </c>
      <c r="D703" s="224" t="s">
        <v>2917</v>
      </c>
      <c r="E703" s="224" t="s">
        <v>2918</v>
      </c>
      <c r="F703" s="225"/>
      <c r="G703" s="222"/>
      <c r="H703" s="222"/>
      <c r="I703" s="222"/>
      <c r="J703" s="222"/>
      <c r="K703" s="222"/>
      <c r="L703" s="222"/>
      <c r="M703" s="222"/>
      <c r="N703" s="222"/>
      <c r="O703" s="222"/>
      <c r="P703" s="222"/>
      <c r="Q703" s="222"/>
      <c r="R703" s="222"/>
      <c r="S703" s="222"/>
      <c r="T703" s="222"/>
      <c r="U703" s="222"/>
      <c r="V703" s="222"/>
      <c r="W703" s="222"/>
      <c r="X703" s="222"/>
      <c r="Y703" s="222"/>
      <c r="Z703" s="222"/>
    </row>
    <row r="704" ht="12.75" customHeight="1">
      <c r="A704" s="125"/>
      <c r="B704" s="125"/>
      <c r="C704" s="223" t="s">
        <v>2919</v>
      </c>
      <c r="D704" s="224" t="s">
        <v>2920</v>
      </c>
      <c r="E704" s="224" t="s">
        <v>2921</v>
      </c>
      <c r="F704" s="225"/>
      <c r="G704" s="222"/>
      <c r="H704" s="222"/>
      <c r="I704" s="222"/>
      <c r="J704" s="222"/>
      <c r="K704" s="222"/>
      <c r="L704" s="222"/>
      <c r="M704" s="222"/>
      <c r="N704" s="222"/>
      <c r="O704" s="222"/>
      <c r="P704" s="222"/>
      <c r="Q704" s="222"/>
      <c r="R704" s="222"/>
      <c r="S704" s="222"/>
      <c r="T704" s="222"/>
      <c r="U704" s="222"/>
      <c r="V704" s="222"/>
      <c r="W704" s="222"/>
      <c r="X704" s="222"/>
      <c r="Y704" s="222"/>
      <c r="Z704" s="222"/>
    </row>
    <row r="705" ht="12.75" customHeight="1">
      <c r="A705" s="125"/>
      <c r="B705" s="125"/>
      <c r="C705" s="223" t="s">
        <v>2922</v>
      </c>
      <c r="D705" s="224" t="s">
        <v>1945</v>
      </c>
      <c r="E705" s="224" t="s">
        <v>1946</v>
      </c>
      <c r="F705" s="225"/>
      <c r="G705" s="222"/>
      <c r="H705" s="222"/>
      <c r="I705" s="222"/>
      <c r="J705" s="222"/>
      <c r="K705" s="222"/>
      <c r="L705" s="222"/>
      <c r="M705" s="222"/>
      <c r="N705" s="222"/>
      <c r="O705" s="222"/>
      <c r="P705" s="222"/>
      <c r="Q705" s="222"/>
      <c r="R705" s="222"/>
      <c r="S705" s="222"/>
      <c r="T705" s="222"/>
      <c r="U705" s="222"/>
      <c r="V705" s="222"/>
      <c r="W705" s="222"/>
      <c r="X705" s="222"/>
      <c r="Y705" s="222"/>
      <c r="Z705" s="222"/>
    </row>
    <row r="706" ht="12.75" customHeight="1">
      <c r="A706" s="125"/>
      <c r="B706" s="125"/>
      <c r="C706" s="223" t="s">
        <v>2923</v>
      </c>
      <c r="D706" s="224" t="s">
        <v>2924</v>
      </c>
      <c r="E706" s="224" t="s">
        <v>625</v>
      </c>
      <c r="F706" s="225"/>
      <c r="G706" s="222"/>
      <c r="H706" s="222"/>
      <c r="I706" s="222"/>
      <c r="J706" s="222"/>
      <c r="K706" s="222"/>
      <c r="L706" s="222"/>
      <c r="M706" s="222"/>
      <c r="N706" s="222"/>
      <c r="O706" s="222"/>
      <c r="P706" s="222"/>
      <c r="Q706" s="222"/>
      <c r="R706" s="222"/>
      <c r="S706" s="222"/>
      <c r="T706" s="222"/>
      <c r="U706" s="222"/>
      <c r="V706" s="222"/>
      <c r="W706" s="222"/>
      <c r="X706" s="222"/>
      <c r="Y706" s="222"/>
      <c r="Z706" s="222"/>
    </row>
    <row r="707" ht="12.75" customHeight="1">
      <c r="A707" s="125"/>
      <c r="B707" s="125"/>
      <c r="C707" s="223" t="s">
        <v>2925</v>
      </c>
      <c r="D707" s="224" t="s">
        <v>2926</v>
      </c>
      <c r="E707" s="224" t="s">
        <v>2927</v>
      </c>
      <c r="F707" s="225"/>
      <c r="G707" s="222"/>
      <c r="H707" s="222"/>
      <c r="I707" s="222"/>
      <c r="J707" s="222"/>
      <c r="K707" s="222"/>
      <c r="L707" s="222"/>
      <c r="M707" s="222"/>
      <c r="N707" s="222"/>
      <c r="O707" s="222"/>
      <c r="P707" s="222"/>
      <c r="Q707" s="222"/>
      <c r="R707" s="222"/>
      <c r="S707" s="222"/>
      <c r="T707" s="222"/>
      <c r="U707" s="222"/>
      <c r="V707" s="222"/>
      <c r="W707" s="222"/>
      <c r="X707" s="222"/>
      <c r="Y707" s="222"/>
      <c r="Z707" s="222"/>
    </row>
    <row r="708" ht="12.75" customHeight="1">
      <c r="A708" s="125"/>
      <c r="B708" s="125"/>
      <c r="C708" s="223" t="s">
        <v>2928</v>
      </c>
      <c r="D708" s="224" t="s">
        <v>2929</v>
      </c>
      <c r="E708" s="224" t="s">
        <v>2930</v>
      </c>
      <c r="F708" s="225"/>
      <c r="G708" s="222"/>
      <c r="H708" s="222"/>
      <c r="I708" s="222"/>
      <c r="J708" s="222"/>
      <c r="K708" s="222"/>
      <c r="L708" s="222"/>
      <c r="M708" s="222"/>
      <c r="N708" s="222"/>
      <c r="O708" s="222"/>
      <c r="P708" s="222"/>
      <c r="Q708" s="222"/>
      <c r="R708" s="222"/>
      <c r="S708" s="222"/>
      <c r="T708" s="222"/>
      <c r="U708" s="222"/>
      <c r="V708" s="222"/>
      <c r="W708" s="222"/>
      <c r="X708" s="222"/>
      <c r="Y708" s="222"/>
      <c r="Z708" s="222"/>
    </row>
    <row r="709" ht="12.75" customHeight="1">
      <c r="A709" s="57"/>
      <c r="B709" s="57"/>
      <c r="C709" s="223" t="s">
        <v>2931</v>
      </c>
      <c r="D709" s="224" t="s">
        <v>2932</v>
      </c>
      <c r="E709" s="224" t="s">
        <v>2933</v>
      </c>
      <c r="F709" s="225"/>
      <c r="G709" s="222"/>
      <c r="H709" s="222"/>
      <c r="I709" s="222"/>
      <c r="J709" s="222"/>
      <c r="K709" s="222"/>
      <c r="L709" s="222"/>
      <c r="M709" s="222"/>
      <c r="N709" s="222"/>
      <c r="O709" s="222"/>
      <c r="P709" s="222"/>
      <c r="Q709" s="222"/>
      <c r="R709" s="222"/>
      <c r="S709" s="222"/>
      <c r="T709" s="222"/>
      <c r="U709" s="222"/>
      <c r="V709" s="222"/>
      <c r="W709" s="222"/>
      <c r="X709" s="222"/>
      <c r="Y709" s="222"/>
      <c r="Z709" s="222"/>
    </row>
    <row r="710" ht="12.75" customHeight="1">
      <c r="A710" s="227" t="s">
        <v>2934</v>
      </c>
      <c r="B710" s="228"/>
      <c r="C710" s="229"/>
      <c r="D710" s="230"/>
      <c r="E710" s="230" t="s">
        <v>879</v>
      </c>
      <c r="F710" s="231">
        <v>37.0</v>
      </c>
      <c r="G710" s="232"/>
      <c r="H710" s="232"/>
      <c r="I710" s="232"/>
      <c r="J710" s="232"/>
      <c r="K710" s="232"/>
      <c r="L710" s="232"/>
      <c r="M710" s="232"/>
      <c r="N710" s="232"/>
      <c r="O710" s="232"/>
      <c r="P710" s="232"/>
      <c r="Q710" s="232"/>
      <c r="R710" s="232"/>
      <c r="S710" s="232"/>
      <c r="T710" s="232"/>
      <c r="U710" s="232"/>
      <c r="V710" s="232"/>
      <c r="W710" s="232"/>
      <c r="X710" s="232"/>
      <c r="Y710" s="232"/>
      <c r="Z710" s="232"/>
    </row>
    <row r="711" ht="12.75" customHeight="1">
      <c r="A711" s="233" t="s">
        <v>905</v>
      </c>
      <c r="B711" s="218" t="s">
        <v>969</v>
      </c>
      <c r="C711" s="219" t="s">
        <v>2935</v>
      </c>
      <c r="D711" s="220" t="s">
        <v>1976</v>
      </c>
      <c r="E711" s="220" t="s">
        <v>1977</v>
      </c>
      <c r="F711" s="221"/>
      <c r="G711" s="222"/>
      <c r="H711" s="222"/>
      <c r="I711" s="222"/>
      <c r="J711" s="222"/>
      <c r="K711" s="222"/>
      <c r="L711" s="222"/>
      <c r="M711" s="222"/>
      <c r="N711" s="222"/>
      <c r="O711" s="222"/>
      <c r="P711" s="222"/>
      <c r="Q711" s="222"/>
      <c r="R711" s="222"/>
      <c r="S711" s="222"/>
      <c r="T711" s="222"/>
      <c r="U711" s="222"/>
      <c r="V711" s="222"/>
      <c r="W711" s="222"/>
      <c r="X711" s="222"/>
      <c r="Y711" s="222"/>
      <c r="Z711" s="222"/>
    </row>
    <row r="712" ht="12.75" customHeight="1">
      <c r="A712" s="125"/>
      <c r="B712" s="125"/>
      <c r="C712" s="223" t="s">
        <v>2936</v>
      </c>
      <c r="D712" s="224" t="s">
        <v>2937</v>
      </c>
      <c r="E712" s="224" t="s">
        <v>2938</v>
      </c>
      <c r="F712" s="225"/>
      <c r="G712" s="222"/>
      <c r="H712" s="222"/>
      <c r="I712" s="222"/>
      <c r="J712" s="222"/>
      <c r="K712" s="222"/>
      <c r="L712" s="222"/>
      <c r="M712" s="222"/>
      <c r="N712" s="222"/>
      <c r="O712" s="222"/>
      <c r="P712" s="222"/>
      <c r="Q712" s="222"/>
      <c r="R712" s="222"/>
      <c r="S712" s="222"/>
      <c r="T712" s="222"/>
      <c r="U712" s="222"/>
      <c r="V712" s="222"/>
      <c r="W712" s="222"/>
      <c r="X712" s="222"/>
      <c r="Y712" s="222"/>
      <c r="Z712" s="222"/>
    </row>
    <row r="713" ht="12.75" customHeight="1">
      <c r="A713" s="125"/>
      <c r="B713" s="125"/>
      <c r="C713" s="223" t="s">
        <v>2939</v>
      </c>
      <c r="D713" s="224" t="s">
        <v>2940</v>
      </c>
      <c r="E713" s="224" t="s">
        <v>2941</v>
      </c>
      <c r="F713" s="225"/>
      <c r="G713" s="222"/>
      <c r="H713" s="222"/>
      <c r="I713" s="222"/>
      <c r="J713" s="222"/>
      <c r="K713" s="222"/>
      <c r="L713" s="222"/>
      <c r="M713" s="222"/>
      <c r="N713" s="222"/>
      <c r="O713" s="222"/>
      <c r="P713" s="222"/>
      <c r="Q713" s="222"/>
      <c r="R713" s="222"/>
      <c r="S713" s="222"/>
      <c r="T713" s="222"/>
      <c r="U713" s="222"/>
      <c r="V713" s="222"/>
      <c r="W713" s="222"/>
      <c r="X713" s="222"/>
      <c r="Y713" s="222"/>
      <c r="Z713" s="222"/>
    </row>
    <row r="714" ht="12.75" customHeight="1">
      <c r="A714" s="125"/>
      <c r="B714" s="125"/>
      <c r="C714" s="223" t="s">
        <v>2942</v>
      </c>
      <c r="D714" s="224" t="s">
        <v>2231</v>
      </c>
      <c r="E714" s="224" t="s">
        <v>2232</v>
      </c>
      <c r="F714" s="225"/>
      <c r="G714" s="222"/>
      <c r="H714" s="222"/>
      <c r="I714" s="222"/>
      <c r="J714" s="222"/>
      <c r="K714" s="222"/>
      <c r="L714" s="222"/>
      <c r="M714" s="222"/>
      <c r="N714" s="222"/>
      <c r="O714" s="222"/>
      <c r="P714" s="222"/>
      <c r="Q714" s="222"/>
      <c r="R714" s="222"/>
      <c r="S714" s="222"/>
      <c r="T714" s="222"/>
      <c r="U714" s="222"/>
      <c r="V714" s="222"/>
      <c r="W714" s="222"/>
      <c r="X714" s="222"/>
      <c r="Y714" s="222"/>
      <c r="Z714" s="222"/>
    </row>
    <row r="715" ht="12.75" customHeight="1">
      <c r="A715" s="125"/>
      <c r="B715" s="125"/>
      <c r="C715" s="223" t="s">
        <v>2943</v>
      </c>
      <c r="D715" s="224" t="s">
        <v>2944</v>
      </c>
      <c r="E715" s="224" t="s">
        <v>583</v>
      </c>
      <c r="F715" s="225"/>
      <c r="G715" s="222"/>
      <c r="H715" s="222"/>
      <c r="I715" s="222"/>
      <c r="J715" s="222"/>
      <c r="K715" s="222"/>
      <c r="L715" s="222"/>
      <c r="M715" s="222"/>
      <c r="N715" s="222"/>
      <c r="O715" s="222"/>
      <c r="P715" s="222"/>
      <c r="Q715" s="222"/>
      <c r="R715" s="222"/>
      <c r="S715" s="222"/>
      <c r="T715" s="222"/>
      <c r="U715" s="222"/>
      <c r="V715" s="222"/>
      <c r="W715" s="222"/>
      <c r="X715" s="222"/>
      <c r="Y715" s="222"/>
      <c r="Z715" s="222"/>
    </row>
    <row r="716" ht="12.75" customHeight="1">
      <c r="A716" s="125"/>
      <c r="B716" s="57"/>
      <c r="C716" s="223" t="s">
        <v>2945</v>
      </c>
      <c r="D716" s="224" t="s">
        <v>2946</v>
      </c>
      <c r="E716" s="224" t="s">
        <v>2947</v>
      </c>
      <c r="F716" s="225"/>
      <c r="G716" s="222"/>
      <c r="H716" s="222"/>
      <c r="I716" s="222"/>
      <c r="J716" s="222"/>
      <c r="K716" s="222"/>
      <c r="L716" s="222"/>
      <c r="M716" s="222"/>
      <c r="N716" s="222"/>
      <c r="O716" s="222"/>
      <c r="P716" s="222"/>
      <c r="Q716" s="222"/>
      <c r="R716" s="222"/>
      <c r="S716" s="222"/>
      <c r="T716" s="222"/>
      <c r="U716" s="222"/>
      <c r="V716" s="222"/>
      <c r="W716" s="222"/>
      <c r="X716" s="222"/>
      <c r="Y716" s="222"/>
      <c r="Z716" s="222"/>
    </row>
    <row r="717" ht="12.75" customHeight="1">
      <c r="A717" s="125"/>
      <c r="B717" s="218" t="s">
        <v>1322</v>
      </c>
      <c r="C717" s="219" t="s">
        <v>2948</v>
      </c>
      <c r="D717" s="220" t="s">
        <v>2949</v>
      </c>
      <c r="E717" s="220" t="s">
        <v>2950</v>
      </c>
      <c r="F717" s="221"/>
      <c r="G717" s="222"/>
      <c r="H717" s="222"/>
      <c r="I717" s="222"/>
      <c r="J717" s="222"/>
      <c r="K717" s="222"/>
      <c r="L717" s="222"/>
      <c r="M717" s="222"/>
      <c r="N717" s="222"/>
      <c r="O717" s="222"/>
      <c r="P717" s="222"/>
      <c r="Q717" s="222"/>
      <c r="R717" s="222"/>
      <c r="S717" s="222"/>
      <c r="T717" s="222"/>
      <c r="U717" s="222"/>
      <c r="V717" s="222"/>
      <c r="W717" s="222"/>
      <c r="X717" s="222"/>
      <c r="Y717" s="222"/>
      <c r="Z717" s="222"/>
    </row>
    <row r="718" ht="12.75" customHeight="1">
      <c r="A718" s="125"/>
      <c r="B718" s="125"/>
      <c r="C718" s="223" t="s">
        <v>2951</v>
      </c>
      <c r="D718" s="224" t="s">
        <v>2952</v>
      </c>
      <c r="E718" s="224" t="s">
        <v>2953</v>
      </c>
      <c r="F718" s="225"/>
      <c r="G718" s="222"/>
      <c r="H718" s="222"/>
      <c r="I718" s="222"/>
      <c r="J718" s="222"/>
      <c r="K718" s="222"/>
      <c r="L718" s="222"/>
      <c r="M718" s="222"/>
      <c r="N718" s="222"/>
      <c r="O718" s="222"/>
      <c r="P718" s="222"/>
      <c r="Q718" s="222"/>
      <c r="R718" s="222"/>
      <c r="S718" s="222"/>
      <c r="T718" s="222"/>
      <c r="U718" s="222"/>
      <c r="V718" s="222"/>
      <c r="W718" s="222"/>
      <c r="X718" s="222"/>
      <c r="Y718" s="222"/>
      <c r="Z718" s="222"/>
    </row>
    <row r="719" ht="12.75" customHeight="1">
      <c r="A719" s="125"/>
      <c r="B719" s="125"/>
      <c r="C719" s="223" t="s">
        <v>2954</v>
      </c>
      <c r="D719" s="224" t="s">
        <v>2955</v>
      </c>
      <c r="E719" s="224" t="s">
        <v>2956</v>
      </c>
      <c r="F719" s="225"/>
      <c r="G719" s="222"/>
      <c r="H719" s="222"/>
      <c r="I719" s="222"/>
      <c r="J719" s="222"/>
      <c r="K719" s="222"/>
      <c r="L719" s="222"/>
      <c r="M719" s="222"/>
      <c r="N719" s="222"/>
      <c r="O719" s="222"/>
      <c r="P719" s="222"/>
      <c r="Q719" s="222"/>
      <c r="R719" s="222"/>
      <c r="S719" s="222"/>
      <c r="T719" s="222"/>
      <c r="U719" s="222"/>
      <c r="V719" s="222"/>
      <c r="W719" s="222"/>
      <c r="X719" s="222"/>
      <c r="Y719" s="222"/>
      <c r="Z719" s="222"/>
    </row>
    <row r="720" ht="12.75" customHeight="1">
      <c r="A720" s="125"/>
      <c r="B720" s="125"/>
      <c r="C720" s="223" t="s">
        <v>2957</v>
      </c>
      <c r="D720" s="224" t="s">
        <v>2958</v>
      </c>
      <c r="E720" s="224" t="s">
        <v>2959</v>
      </c>
      <c r="F720" s="225"/>
      <c r="G720" s="222"/>
      <c r="H720" s="222"/>
      <c r="I720" s="222"/>
      <c r="J720" s="222"/>
      <c r="K720" s="222"/>
      <c r="L720" s="222"/>
      <c r="M720" s="222"/>
      <c r="N720" s="222"/>
      <c r="O720" s="222"/>
      <c r="P720" s="222"/>
      <c r="Q720" s="222"/>
      <c r="R720" s="222"/>
      <c r="S720" s="222"/>
      <c r="T720" s="222"/>
      <c r="U720" s="222"/>
      <c r="V720" s="222"/>
      <c r="W720" s="222"/>
      <c r="X720" s="222"/>
      <c r="Y720" s="222"/>
      <c r="Z720" s="222"/>
    </row>
    <row r="721" ht="12.75" customHeight="1">
      <c r="A721" s="125"/>
      <c r="B721" s="125"/>
      <c r="C721" s="223" t="s">
        <v>2960</v>
      </c>
      <c r="D721" s="224" t="s">
        <v>2961</v>
      </c>
      <c r="E721" s="224" t="s">
        <v>2962</v>
      </c>
      <c r="F721" s="225"/>
      <c r="G721" s="222"/>
      <c r="H721" s="222"/>
      <c r="I721" s="222"/>
      <c r="J721" s="222"/>
      <c r="K721" s="222"/>
      <c r="L721" s="222"/>
      <c r="M721" s="222"/>
      <c r="N721" s="222"/>
      <c r="O721" s="222"/>
      <c r="P721" s="222"/>
      <c r="Q721" s="222"/>
      <c r="R721" s="222"/>
      <c r="S721" s="222"/>
      <c r="T721" s="222"/>
      <c r="U721" s="222"/>
      <c r="V721" s="222"/>
      <c r="W721" s="222"/>
      <c r="X721" s="222"/>
      <c r="Y721" s="222"/>
      <c r="Z721" s="222"/>
    </row>
    <row r="722" ht="12.75" customHeight="1">
      <c r="A722" s="125"/>
      <c r="B722" s="125"/>
      <c r="C722" s="223" t="s">
        <v>2963</v>
      </c>
      <c r="D722" s="224" t="s">
        <v>2964</v>
      </c>
      <c r="E722" s="224" t="s">
        <v>2965</v>
      </c>
      <c r="F722" s="225"/>
      <c r="G722" s="222"/>
      <c r="H722" s="222"/>
      <c r="I722" s="222"/>
      <c r="J722" s="222"/>
      <c r="K722" s="222"/>
      <c r="L722" s="222"/>
      <c r="M722" s="222"/>
      <c r="N722" s="222"/>
      <c r="O722" s="222"/>
      <c r="P722" s="222"/>
      <c r="Q722" s="222"/>
      <c r="R722" s="222"/>
      <c r="S722" s="222"/>
      <c r="T722" s="222"/>
      <c r="U722" s="222"/>
      <c r="V722" s="222"/>
      <c r="W722" s="222"/>
      <c r="X722" s="222"/>
      <c r="Y722" s="222"/>
      <c r="Z722" s="222"/>
    </row>
    <row r="723" ht="12.75" customHeight="1">
      <c r="A723" s="125"/>
      <c r="B723" s="125"/>
      <c r="C723" s="223" t="s">
        <v>2966</v>
      </c>
      <c r="D723" s="224" t="s">
        <v>2967</v>
      </c>
      <c r="E723" s="224" t="s">
        <v>2968</v>
      </c>
      <c r="F723" s="225"/>
      <c r="G723" s="222"/>
      <c r="H723" s="222"/>
      <c r="I723" s="222"/>
      <c r="J723" s="222"/>
      <c r="K723" s="222"/>
      <c r="L723" s="222"/>
      <c r="M723" s="222"/>
      <c r="N723" s="222"/>
      <c r="O723" s="222"/>
      <c r="P723" s="222"/>
      <c r="Q723" s="222"/>
      <c r="R723" s="222"/>
      <c r="S723" s="222"/>
      <c r="T723" s="222"/>
      <c r="U723" s="222"/>
      <c r="V723" s="222"/>
      <c r="W723" s="222"/>
      <c r="X723" s="222"/>
      <c r="Y723" s="222"/>
      <c r="Z723" s="222"/>
    </row>
    <row r="724" ht="12.75" customHeight="1">
      <c r="A724" s="125"/>
      <c r="B724" s="125"/>
      <c r="C724" s="223" t="s">
        <v>2969</v>
      </c>
      <c r="D724" s="224" t="s">
        <v>2970</v>
      </c>
      <c r="E724" s="224" t="s">
        <v>2971</v>
      </c>
      <c r="F724" s="225"/>
      <c r="G724" s="222"/>
      <c r="H724" s="222"/>
      <c r="I724" s="222"/>
      <c r="J724" s="222"/>
      <c r="K724" s="222"/>
      <c r="L724" s="222"/>
      <c r="M724" s="222"/>
      <c r="N724" s="222"/>
      <c r="O724" s="222"/>
      <c r="P724" s="222"/>
      <c r="Q724" s="222"/>
      <c r="R724" s="222"/>
      <c r="S724" s="222"/>
      <c r="T724" s="222"/>
      <c r="U724" s="222"/>
      <c r="V724" s="222"/>
      <c r="W724" s="222"/>
      <c r="X724" s="222"/>
      <c r="Y724" s="222"/>
      <c r="Z724" s="222"/>
    </row>
    <row r="725" ht="12.75" customHeight="1">
      <c r="A725" s="57"/>
      <c r="B725" s="57"/>
      <c r="C725" s="223" t="s">
        <v>2972</v>
      </c>
      <c r="D725" s="224" t="s">
        <v>1441</v>
      </c>
      <c r="E725" s="224" t="s">
        <v>1442</v>
      </c>
      <c r="F725" s="225"/>
      <c r="G725" s="222"/>
      <c r="H725" s="222"/>
      <c r="I725" s="222"/>
      <c r="J725" s="222"/>
      <c r="K725" s="222"/>
      <c r="L725" s="222"/>
      <c r="M725" s="222"/>
      <c r="N725" s="222"/>
      <c r="O725" s="222"/>
      <c r="P725" s="222"/>
      <c r="Q725" s="222"/>
      <c r="R725" s="222"/>
      <c r="S725" s="222"/>
      <c r="T725" s="222"/>
      <c r="U725" s="222"/>
      <c r="V725" s="222"/>
      <c r="W725" s="222"/>
      <c r="X725" s="222"/>
      <c r="Y725" s="222"/>
      <c r="Z725" s="222"/>
    </row>
    <row r="726" ht="12.75" customHeight="1">
      <c r="A726" s="227" t="s">
        <v>2973</v>
      </c>
      <c r="B726" s="228"/>
      <c r="C726" s="229"/>
      <c r="D726" s="230"/>
      <c r="E726" s="230" t="s">
        <v>879</v>
      </c>
      <c r="F726" s="231">
        <v>15.0</v>
      </c>
      <c r="G726" s="232"/>
      <c r="H726" s="232"/>
      <c r="I726" s="232"/>
      <c r="J726" s="232"/>
      <c r="K726" s="232"/>
      <c r="L726" s="232"/>
      <c r="M726" s="232"/>
      <c r="N726" s="232"/>
      <c r="O726" s="232"/>
      <c r="P726" s="232"/>
      <c r="Q726" s="232"/>
      <c r="R726" s="232"/>
      <c r="S726" s="232"/>
      <c r="T726" s="232"/>
      <c r="U726" s="232"/>
      <c r="V726" s="232"/>
      <c r="W726" s="232"/>
      <c r="X726" s="232"/>
      <c r="Y726" s="232"/>
      <c r="Z726" s="232"/>
    </row>
    <row r="727" ht="12.75" customHeight="1">
      <c r="A727" s="233" t="s">
        <v>910</v>
      </c>
      <c r="B727" s="218" t="s">
        <v>1523</v>
      </c>
      <c r="C727" s="219" t="s">
        <v>2974</v>
      </c>
      <c r="D727" s="220" t="s">
        <v>2975</v>
      </c>
      <c r="E727" s="220" t="s">
        <v>2976</v>
      </c>
      <c r="F727" s="221"/>
      <c r="G727" s="222"/>
      <c r="H727" s="222"/>
      <c r="I727" s="222"/>
      <c r="J727" s="222"/>
      <c r="K727" s="222"/>
      <c r="L727" s="222"/>
      <c r="M727" s="222"/>
      <c r="N727" s="222"/>
      <c r="O727" s="222"/>
      <c r="P727" s="222"/>
      <c r="Q727" s="222"/>
      <c r="R727" s="222"/>
      <c r="S727" s="222"/>
      <c r="T727" s="222"/>
      <c r="U727" s="222"/>
      <c r="V727" s="222"/>
      <c r="W727" s="222"/>
      <c r="X727" s="222"/>
      <c r="Y727" s="222"/>
      <c r="Z727" s="222"/>
    </row>
    <row r="728" ht="12.75" customHeight="1">
      <c r="A728" s="125"/>
      <c r="B728" s="125"/>
      <c r="C728" s="223" t="s">
        <v>2977</v>
      </c>
      <c r="D728" s="224" t="s">
        <v>2978</v>
      </c>
      <c r="E728" s="224" t="s">
        <v>2979</v>
      </c>
      <c r="F728" s="225"/>
      <c r="G728" s="222"/>
      <c r="H728" s="222"/>
      <c r="I728" s="222"/>
      <c r="J728" s="222"/>
      <c r="K728" s="222"/>
      <c r="L728" s="222"/>
      <c r="M728" s="222"/>
      <c r="N728" s="222"/>
      <c r="O728" s="222"/>
      <c r="P728" s="222"/>
      <c r="Q728" s="222"/>
      <c r="R728" s="222"/>
      <c r="S728" s="222"/>
      <c r="T728" s="222"/>
      <c r="U728" s="222"/>
      <c r="V728" s="222"/>
      <c r="W728" s="222"/>
      <c r="X728" s="222"/>
      <c r="Y728" s="222"/>
      <c r="Z728" s="222"/>
    </row>
    <row r="729" ht="12.75" customHeight="1">
      <c r="A729" s="125"/>
      <c r="B729" s="125"/>
      <c r="C729" s="223" t="s">
        <v>2980</v>
      </c>
      <c r="D729" s="224" t="s">
        <v>2981</v>
      </c>
      <c r="E729" s="224" t="s">
        <v>2982</v>
      </c>
      <c r="F729" s="225"/>
      <c r="G729" s="222"/>
      <c r="H729" s="222"/>
      <c r="I729" s="222"/>
      <c r="J729" s="222"/>
      <c r="K729" s="222"/>
      <c r="L729" s="222"/>
      <c r="M729" s="222"/>
      <c r="N729" s="222"/>
      <c r="O729" s="222"/>
      <c r="P729" s="222"/>
      <c r="Q729" s="222"/>
      <c r="R729" s="222"/>
      <c r="S729" s="222"/>
      <c r="T729" s="222"/>
      <c r="U729" s="222"/>
      <c r="V729" s="222"/>
      <c r="W729" s="222"/>
      <c r="X729" s="222"/>
      <c r="Y729" s="222"/>
      <c r="Z729" s="222"/>
    </row>
    <row r="730" ht="12.75" customHeight="1">
      <c r="A730" s="125"/>
      <c r="B730" s="125"/>
      <c r="C730" s="223" t="s">
        <v>2983</v>
      </c>
      <c r="D730" s="224" t="s">
        <v>2984</v>
      </c>
      <c r="E730" s="224" t="s">
        <v>2985</v>
      </c>
      <c r="F730" s="225"/>
      <c r="G730" s="222"/>
      <c r="H730" s="222"/>
      <c r="I730" s="222"/>
      <c r="J730" s="222"/>
      <c r="K730" s="222"/>
      <c r="L730" s="222"/>
      <c r="M730" s="222"/>
      <c r="N730" s="222"/>
      <c r="O730" s="222"/>
      <c r="P730" s="222"/>
      <c r="Q730" s="222"/>
      <c r="R730" s="222"/>
      <c r="S730" s="222"/>
      <c r="T730" s="222"/>
      <c r="U730" s="222"/>
      <c r="V730" s="222"/>
      <c r="W730" s="222"/>
      <c r="X730" s="222"/>
      <c r="Y730" s="222"/>
      <c r="Z730" s="222"/>
    </row>
    <row r="731" ht="12.75" customHeight="1">
      <c r="A731" s="125"/>
      <c r="B731" s="125"/>
      <c r="C731" s="223" t="s">
        <v>2986</v>
      </c>
      <c r="D731" s="224" t="s">
        <v>2987</v>
      </c>
      <c r="E731" s="224" t="s">
        <v>2988</v>
      </c>
      <c r="F731" s="225"/>
      <c r="G731" s="222"/>
      <c r="H731" s="222"/>
      <c r="I731" s="222"/>
      <c r="J731" s="222"/>
      <c r="K731" s="222"/>
      <c r="L731" s="222"/>
      <c r="M731" s="222"/>
      <c r="N731" s="222"/>
      <c r="O731" s="222"/>
      <c r="P731" s="222"/>
      <c r="Q731" s="222"/>
      <c r="R731" s="222"/>
      <c r="S731" s="222"/>
      <c r="T731" s="222"/>
      <c r="U731" s="222"/>
      <c r="V731" s="222"/>
      <c r="W731" s="222"/>
      <c r="X731" s="222"/>
      <c r="Y731" s="222"/>
      <c r="Z731" s="222"/>
    </row>
    <row r="732" ht="12.75" customHeight="1">
      <c r="A732" s="125"/>
      <c r="B732" s="57"/>
      <c r="C732" s="223" t="s">
        <v>2989</v>
      </c>
      <c r="D732" s="224" t="s">
        <v>2990</v>
      </c>
      <c r="E732" s="224" t="s">
        <v>2991</v>
      </c>
      <c r="F732" s="225"/>
      <c r="G732" s="222"/>
      <c r="H732" s="222"/>
      <c r="I732" s="222"/>
      <c r="J732" s="222"/>
      <c r="K732" s="222"/>
      <c r="L732" s="222"/>
      <c r="M732" s="222"/>
      <c r="N732" s="222"/>
      <c r="O732" s="222"/>
      <c r="P732" s="222"/>
      <c r="Q732" s="222"/>
      <c r="R732" s="222"/>
      <c r="S732" s="222"/>
      <c r="T732" s="222"/>
      <c r="U732" s="222"/>
      <c r="V732" s="222"/>
      <c r="W732" s="222"/>
      <c r="X732" s="222"/>
      <c r="Y732" s="222"/>
      <c r="Z732" s="222"/>
    </row>
    <row r="733" ht="12.75" customHeight="1">
      <c r="A733" s="125"/>
      <c r="B733" s="218" t="s">
        <v>969</v>
      </c>
      <c r="C733" s="219" t="s">
        <v>2992</v>
      </c>
      <c r="D733" s="220" t="s">
        <v>2993</v>
      </c>
      <c r="E733" s="220" t="s">
        <v>2994</v>
      </c>
      <c r="F733" s="221"/>
      <c r="G733" s="222"/>
      <c r="H733" s="222"/>
      <c r="I733" s="222"/>
      <c r="J733" s="222"/>
      <c r="K733" s="222"/>
      <c r="L733" s="222"/>
      <c r="M733" s="222"/>
      <c r="N733" s="222"/>
      <c r="O733" s="222"/>
      <c r="P733" s="222"/>
      <c r="Q733" s="222"/>
      <c r="R733" s="222"/>
      <c r="S733" s="222"/>
      <c r="T733" s="222"/>
      <c r="U733" s="222"/>
      <c r="V733" s="222"/>
      <c r="W733" s="222"/>
      <c r="X733" s="222"/>
      <c r="Y733" s="222"/>
      <c r="Z733" s="222"/>
    </row>
    <row r="734" ht="12.75" customHeight="1">
      <c r="A734" s="125"/>
      <c r="B734" s="125"/>
      <c r="C734" s="223" t="s">
        <v>2995</v>
      </c>
      <c r="D734" s="224" t="s">
        <v>2996</v>
      </c>
      <c r="E734" s="224" t="s">
        <v>2997</v>
      </c>
      <c r="F734" s="225"/>
      <c r="G734" s="222"/>
      <c r="H734" s="222"/>
      <c r="I734" s="222"/>
      <c r="J734" s="222"/>
      <c r="K734" s="222"/>
      <c r="L734" s="222"/>
      <c r="M734" s="222"/>
      <c r="N734" s="222"/>
      <c r="O734" s="222"/>
      <c r="P734" s="222"/>
      <c r="Q734" s="222"/>
      <c r="R734" s="222"/>
      <c r="S734" s="222"/>
      <c r="T734" s="222"/>
      <c r="U734" s="222"/>
      <c r="V734" s="222"/>
      <c r="W734" s="222"/>
      <c r="X734" s="222"/>
      <c r="Y734" s="222"/>
      <c r="Z734" s="222"/>
    </row>
    <row r="735" ht="12.75" customHeight="1">
      <c r="A735" s="125"/>
      <c r="B735" s="125"/>
      <c r="C735" s="223" t="s">
        <v>2998</v>
      </c>
      <c r="D735" s="224" t="s">
        <v>2999</v>
      </c>
      <c r="E735" s="224" t="s">
        <v>3000</v>
      </c>
      <c r="F735" s="225"/>
      <c r="G735" s="222"/>
      <c r="H735" s="222"/>
      <c r="I735" s="222"/>
      <c r="J735" s="222"/>
      <c r="K735" s="222"/>
      <c r="L735" s="222"/>
      <c r="M735" s="222"/>
      <c r="N735" s="222"/>
      <c r="O735" s="222"/>
      <c r="P735" s="222"/>
      <c r="Q735" s="222"/>
      <c r="R735" s="222"/>
      <c r="S735" s="222"/>
      <c r="T735" s="222"/>
      <c r="U735" s="222"/>
      <c r="V735" s="222"/>
      <c r="W735" s="222"/>
      <c r="X735" s="222"/>
      <c r="Y735" s="222"/>
      <c r="Z735" s="222"/>
    </row>
    <row r="736" ht="12.75" customHeight="1">
      <c r="A736" s="125"/>
      <c r="B736" s="125"/>
      <c r="C736" s="223" t="s">
        <v>3001</v>
      </c>
      <c r="D736" s="224" t="s">
        <v>3002</v>
      </c>
      <c r="E736" s="224" t="s">
        <v>3003</v>
      </c>
      <c r="F736" s="225"/>
      <c r="G736" s="222"/>
      <c r="H736" s="222"/>
      <c r="I736" s="222"/>
      <c r="J736" s="222"/>
      <c r="K736" s="222"/>
      <c r="L736" s="222"/>
      <c r="M736" s="222"/>
      <c r="N736" s="222"/>
      <c r="O736" s="222"/>
      <c r="P736" s="222"/>
      <c r="Q736" s="222"/>
      <c r="R736" s="222"/>
      <c r="S736" s="222"/>
      <c r="T736" s="222"/>
      <c r="U736" s="222"/>
      <c r="V736" s="222"/>
      <c r="W736" s="222"/>
      <c r="X736" s="222"/>
      <c r="Y736" s="222"/>
      <c r="Z736" s="222"/>
    </row>
    <row r="737" ht="12.75" customHeight="1">
      <c r="A737" s="125"/>
      <c r="B737" s="125"/>
      <c r="C737" s="223" t="s">
        <v>3004</v>
      </c>
      <c r="D737" s="224" t="s">
        <v>3005</v>
      </c>
      <c r="E737" s="224" t="s">
        <v>3006</v>
      </c>
      <c r="F737" s="225"/>
      <c r="G737" s="222"/>
      <c r="H737" s="222"/>
      <c r="I737" s="222"/>
      <c r="J737" s="222"/>
      <c r="K737" s="222"/>
      <c r="L737" s="222"/>
      <c r="M737" s="222"/>
      <c r="N737" s="222"/>
      <c r="O737" s="222"/>
      <c r="P737" s="222"/>
      <c r="Q737" s="222"/>
      <c r="R737" s="222"/>
      <c r="S737" s="222"/>
      <c r="T737" s="222"/>
      <c r="U737" s="222"/>
      <c r="V737" s="222"/>
      <c r="W737" s="222"/>
      <c r="X737" s="222"/>
      <c r="Y737" s="222"/>
      <c r="Z737" s="222"/>
    </row>
    <row r="738" ht="12.75" customHeight="1">
      <c r="A738" s="125"/>
      <c r="B738" s="125"/>
      <c r="C738" s="223" t="s">
        <v>3007</v>
      </c>
      <c r="D738" s="224" t="s">
        <v>3008</v>
      </c>
      <c r="E738" s="224" t="s">
        <v>3009</v>
      </c>
      <c r="F738" s="225"/>
      <c r="G738" s="222"/>
      <c r="H738" s="222"/>
      <c r="I738" s="222"/>
      <c r="J738" s="222"/>
      <c r="K738" s="222"/>
      <c r="L738" s="222"/>
      <c r="M738" s="222"/>
      <c r="N738" s="222"/>
      <c r="O738" s="222"/>
      <c r="P738" s="222"/>
      <c r="Q738" s="222"/>
      <c r="R738" s="222"/>
      <c r="S738" s="222"/>
      <c r="T738" s="222"/>
      <c r="U738" s="222"/>
      <c r="V738" s="222"/>
      <c r="W738" s="222"/>
      <c r="X738" s="222"/>
      <c r="Y738" s="222"/>
      <c r="Z738" s="222"/>
    </row>
    <row r="739" ht="12.75" customHeight="1">
      <c r="A739" s="125"/>
      <c r="B739" s="57"/>
      <c r="C739" s="223" t="s">
        <v>3010</v>
      </c>
      <c r="D739" s="224" t="s">
        <v>3011</v>
      </c>
      <c r="E739" s="224" t="s">
        <v>3012</v>
      </c>
      <c r="F739" s="225"/>
      <c r="G739" s="222"/>
      <c r="H739" s="222"/>
      <c r="I739" s="222"/>
      <c r="J739" s="222"/>
      <c r="K739" s="222"/>
      <c r="L739" s="222"/>
      <c r="M739" s="222"/>
      <c r="N739" s="222"/>
      <c r="O739" s="222"/>
      <c r="P739" s="222"/>
      <c r="Q739" s="222"/>
      <c r="R739" s="222"/>
      <c r="S739" s="222"/>
      <c r="T739" s="222"/>
      <c r="U739" s="222"/>
      <c r="V739" s="222"/>
      <c r="W739" s="222"/>
      <c r="X739" s="222"/>
      <c r="Y739" s="222"/>
      <c r="Z739" s="222"/>
    </row>
    <row r="740" ht="12.75" customHeight="1">
      <c r="A740" s="125"/>
      <c r="B740" s="218" t="s">
        <v>3013</v>
      </c>
      <c r="C740" s="219" t="s">
        <v>3014</v>
      </c>
      <c r="D740" s="220" t="s">
        <v>3015</v>
      </c>
      <c r="E740" s="220" t="s">
        <v>3016</v>
      </c>
      <c r="F740" s="221"/>
      <c r="G740" s="222"/>
      <c r="H740" s="222"/>
      <c r="I740" s="222"/>
      <c r="J740" s="222"/>
      <c r="K740" s="222"/>
      <c r="L740" s="222"/>
      <c r="M740" s="222"/>
      <c r="N740" s="222"/>
      <c r="O740" s="222"/>
      <c r="P740" s="222"/>
      <c r="Q740" s="222"/>
      <c r="R740" s="222"/>
      <c r="S740" s="222"/>
      <c r="T740" s="222"/>
      <c r="U740" s="222"/>
      <c r="V740" s="222"/>
      <c r="W740" s="222"/>
      <c r="X740" s="222"/>
      <c r="Y740" s="222"/>
      <c r="Z740" s="222"/>
    </row>
    <row r="741" ht="12.75" customHeight="1">
      <c r="A741" s="125"/>
      <c r="B741" s="125"/>
      <c r="C741" s="223" t="s">
        <v>3017</v>
      </c>
      <c r="D741" s="224" t="s">
        <v>1170</v>
      </c>
      <c r="E741" s="224" t="s">
        <v>1171</v>
      </c>
      <c r="F741" s="225"/>
      <c r="G741" s="222"/>
      <c r="H741" s="222"/>
      <c r="I741" s="222"/>
      <c r="J741" s="222"/>
      <c r="K741" s="222"/>
      <c r="L741" s="222"/>
      <c r="M741" s="222"/>
      <c r="N741" s="222"/>
      <c r="O741" s="222"/>
      <c r="P741" s="222"/>
      <c r="Q741" s="222"/>
      <c r="R741" s="222"/>
      <c r="S741" s="222"/>
      <c r="T741" s="222"/>
      <c r="U741" s="222"/>
      <c r="V741" s="222"/>
      <c r="W741" s="222"/>
      <c r="X741" s="222"/>
      <c r="Y741" s="222"/>
      <c r="Z741" s="222"/>
    </row>
    <row r="742" ht="12.75" customHeight="1">
      <c r="A742" s="125"/>
      <c r="B742" s="125"/>
      <c r="C742" s="223" t="s">
        <v>3018</v>
      </c>
      <c r="D742" s="224" t="s">
        <v>3019</v>
      </c>
      <c r="E742" s="224" t="s">
        <v>3020</v>
      </c>
      <c r="F742" s="225"/>
      <c r="G742" s="222"/>
      <c r="H742" s="222"/>
      <c r="I742" s="222"/>
      <c r="J742" s="222"/>
      <c r="K742" s="222"/>
      <c r="L742" s="222"/>
      <c r="M742" s="222"/>
      <c r="N742" s="222"/>
      <c r="O742" s="222"/>
      <c r="P742" s="222"/>
      <c r="Q742" s="222"/>
      <c r="R742" s="222"/>
      <c r="S742" s="222"/>
      <c r="T742" s="222"/>
      <c r="U742" s="222"/>
      <c r="V742" s="222"/>
      <c r="W742" s="222"/>
      <c r="X742" s="222"/>
      <c r="Y742" s="222"/>
      <c r="Z742" s="222"/>
    </row>
    <row r="743" ht="12.75" customHeight="1">
      <c r="A743" s="125"/>
      <c r="B743" s="125"/>
      <c r="C743" s="223" t="s">
        <v>3021</v>
      </c>
      <c r="D743" s="224" t="s">
        <v>3022</v>
      </c>
      <c r="E743" s="224" t="s">
        <v>3023</v>
      </c>
      <c r="F743" s="225"/>
      <c r="G743" s="222"/>
      <c r="H743" s="222"/>
      <c r="I743" s="222"/>
      <c r="J743" s="222"/>
      <c r="K743" s="222"/>
      <c r="L743" s="222"/>
      <c r="M743" s="222"/>
      <c r="N743" s="222"/>
      <c r="O743" s="222"/>
      <c r="P743" s="222"/>
      <c r="Q743" s="222"/>
      <c r="R743" s="222"/>
      <c r="S743" s="222"/>
      <c r="T743" s="222"/>
      <c r="U743" s="222"/>
      <c r="V743" s="222"/>
      <c r="W743" s="222"/>
      <c r="X743" s="222"/>
      <c r="Y743" s="222"/>
      <c r="Z743" s="222"/>
    </row>
    <row r="744" ht="12.75" customHeight="1">
      <c r="A744" s="125"/>
      <c r="B744" s="125"/>
      <c r="C744" s="223" t="s">
        <v>3024</v>
      </c>
      <c r="D744" s="224" t="s">
        <v>3025</v>
      </c>
      <c r="E744" s="224" t="s">
        <v>3026</v>
      </c>
      <c r="F744" s="225"/>
      <c r="G744" s="222"/>
      <c r="H744" s="222"/>
      <c r="I744" s="222"/>
      <c r="J744" s="222"/>
      <c r="K744" s="222"/>
      <c r="L744" s="222"/>
      <c r="M744" s="222"/>
      <c r="N744" s="222"/>
      <c r="O744" s="222"/>
      <c r="P744" s="222"/>
      <c r="Q744" s="222"/>
      <c r="R744" s="222"/>
      <c r="S744" s="222"/>
      <c r="T744" s="222"/>
      <c r="U744" s="222"/>
      <c r="V744" s="222"/>
      <c r="W744" s="222"/>
      <c r="X744" s="222"/>
      <c r="Y744" s="222"/>
      <c r="Z744" s="222"/>
    </row>
    <row r="745" ht="12.75" customHeight="1">
      <c r="A745" s="125"/>
      <c r="B745" s="125"/>
      <c r="C745" s="223" t="s">
        <v>3027</v>
      </c>
      <c r="D745" s="224" t="s">
        <v>3028</v>
      </c>
      <c r="E745" s="224" t="s">
        <v>3029</v>
      </c>
      <c r="F745" s="225"/>
      <c r="G745" s="222"/>
      <c r="H745" s="222"/>
      <c r="I745" s="222"/>
      <c r="J745" s="222"/>
      <c r="K745" s="222"/>
      <c r="L745" s="222"/>
      <c r="M745" s="222"/>
      <c r="N745" s="222"/>
      <c r="O745" s="222"/>
      <c r="P745" s="222"/>
      <c r="Q745" s="222"/>
      <c r="R745" s="222"/>
      <c r="S745" s="222"/>
      <c r="T745" s="222"/>
      <c r="U745" s="222"/>
      <c r="V745" s="222"/>
      <c r="W745" s="222"/>
      <c r="X745" s="222"/>
      <c r="Y745" s="222"/>
      <c r="Z745" s="222"/>
    </row>
    <row r="746" ht="12.75" customHeight="1">
      <c r="A746" s="125"/>
      <c r="B746" s="125"/>
      <c r="C746" s="223" t="s">
        <v>3030</v>
      </c>
      <c r="D746" s="224" t="s">
        <v>1960</v>
      </c>
      <c r="E746" s="224" t="s">
        <v>1961</v>
      </c>
      <c r="F746" s="225"/>
      <c r="G746" s="222"/>
      <c r="H746" s="222"/>
      <c r="I746" s="222"/>
      <c r="J746" s="222"/>
      <c r="K746" s="222"/>
      <c r="L746" s="222"/>
      <c r="M746" s="222"/>
      <c r="N746" s="222"/>
      <c r="O746" s="222"/>
      <c r="P746" s="222"/>
      <c r="Q746" s="222"/>
      <c r="R746" s="222"/>
      <c r="S746" s="222"/>
      <c r="T746" s="222"/>
      <c r="U746" s="222"/>
      <c r="V746" s="222"/>
      <c r="W746" s="222"/>
      <c r="X746" s="222"/>
      <c r="Y746" s="222"/>
      <c r="Z746" s="222"/>
    </row>
    <row r="747" ht="12.75" customHeight="1">
      <c r="A747" s="125"/>
      <c r="B747" s="125"/>
      <c r="C747" s="223" t="s">
        <v>3031</v>
      </c>
      <c r="D747" s="224" t="s">
        <v>3032</v>
      </c>
      <c r="E747" s="224" t="s">
        <v>3033</v>
      </c>
      <c r="F747" s="225"/>
      <c r="G747" s="222"/>
      <c r="H747" s="222"/>
      <c r="I747" s="222"/>
      <c r="J747" s="222"/>
      <c r="K747" s="222"/>
      <c r="L747" s="222"/>
      <c r="M747" s="222"/>
      <c r="N747" s="222"/>
      <c r="O747" s="222"/>
      <c r="P747" s="222"/>
      <c r="Q747" s="222"/>
      <c r="R747" s="222"/>
      <c r="S747" s="222"/>
      <c r="T747" s="222"/>
      <c r="U747" s="222"/>
      <c r="V747" s="222"/>
      <c r="W747" s="222"/>
      <c r="X747" s="222"/>
      <c r="Y747" s="222"/>
      <c r="Z747" s="222"/>
    </row>
    <row r="748" ht="12.75" customHeight="1">
      <c r="A748" s="125"/>
      <c r="B748" s="57"/>
      <c r="C748" s="223" t="s">
        <v>3034</v>
      </c>
      <c r="D748" s="224" t="s">
        <v>3035</v>
      </c>
      <c r="E748" s="224" t="s">
        <v>3036</v>
      </c>
      <c r="F748" s="225"/>
      <c r="G748" s="222"/>
      <c r="H748" s="222"/>
      <c r="I748" s="222"/>
      <c r="J748" s="222"/>
      <c r="K748" s="222"/>
      <c r="L748" s="222"/>
      <c r="M748" s="222"/>
      <c r="N748" s="222"/>
      <c r="O748" s="222"/>
      <c r="P748" s="222"/>
      <c r="Q748" s="222"/>
      <c r="R748" s="222"/>
      <c r="S748" s="222"/>
      <c r="T748" s="222"/>
      <c r="U748" s="222"/>
      <c r="V748" s="222"/>
      <c r="W748" s="222"/>
      <c r="X748" s="222"/>
      <c r="Y748" s="222"/>
      <c r="Z748" s="222"/>
    </row>
    <row r="749" ht="12.75" customHeight="1">
      <c r="A749" s="125"/>
      <c r="B749" s="236" t="s">
        <v>3037</v>
      </c>
      <c r="C749" s="219" t="s">
        <v>3038</v>
      </c>
      <c r="D749" s="220" t="s">
        <v>3037</v>
      </c>
      <c r="E749" s="220" t="s">
        <v>3039</v>
      </c>
      <c r="F749" s="221"/>
      <c r="G749" s="222"/>
      <c r="H749" s="222"/>
      <c r="I749" s="222"/>
      <c r="J749" s="222"/>
      <c r="K749" s="222"/>
      <c r="L749" s="222"/>
      <c r="M749" s="222"/>
      <c r="N749" s="222"/>
      <c r="O749" s="222"/>
      <c r="P749" s="222"/>
      <c r="Q749" s="222"/>
      <c r="R749" s="222"/>
      <c r="S749" s="222"/>
      <c r="T749" s="222"/>
      <c r="U749" s="222"/>
      <c r="V749" s="222"/>
      <c r="W749" s="222"/>
      <c r="X749" s="222"/>
      <c r="Y749" s="222"/>
      <c r="Z749" s="222"/>
    </row>
    <row r="750" ht="12.75" customHeight="1">
      <c r="A750" s="125"/>
      <c r="B750" s="218" t="s">
        <v>1322</v>
      </c>
      <c r="C750" s="219" t="s">
        <v>3040</v>
      </c>
      <c r="D750" s="220" t="s">
        <v>3041</v>
      </c>
      <c r="E750" s="220" t="s">
        <v>3042</v>
      </c>
      <c r="F750" s="221"/>
      <c r="G750" s="222"/>
      <c r="H750" s="222"/>
      <c r="I750" s="222"/>
      <c r="J750" s="222"/>
      <c r="K750" s="222"/>
      <c r="L750" s="222"/>
      <c r="M750" s="222"/>
      <c r="N750" s="222"/>
      <c r="O750" s="222"/>
      <c r="P750" s="222"/>
      <c r="Q750" s="222"/>
      <c r="R750" s="222"/>
      <c r="S750" s="222"/>
      <c r="T750" s="222"/>
      <c r="U750" s="222"/>
      <c r="V750" s="222"/>
      <c r="W750" s="222"/>
      <c r="X750" s="222"/>
      <c r="Y750" s="222"/>
      <c r="Z750" s="222"/>
    </row>
    <row r="751" ht="12.75" customHeight="1">
      <c r="A751" s="125"/>
      <c r="B751" s="125"/>
      <c r="C751" s="223" t="s">
        <v>3043</v>
      </c>
      <c r="D751" s="224" t="s">
        <v>3044</v>
      </c>
      <c r="E751" s="224" t="s">
        <v>3045</v>
      </c>
      <c r="F751" s="225"/>
      <c r="G751" s="222"/>
      <c r="H751" s="222"/>
      <c r="I751" s="222"/>
      <c r="J751" s="222"/>
      <c r="K751" s="222"/>
      <c r="L751" s="222"/>
      <c r="M751" s="222"/>
      <c r="N751" s="222"/>
      <c r="O751" s="222"/>
      <c r="P751" s="222"/>
      <c r="Q751" s="222"/>
      <c r="R751" s="222"/>
      <c r="S751" s="222"/>
      <c r="T751" s="222"/>
      <c r="U751" s="222"/>
      <c r="V751" s="222"/>
      <c r="W751" s="222"/>
      <c r="X751" s="222"/>
      <c r="Y751" s="222"/>
      <c r="Z751" s="222"/>
    </row>
    <row r="752" ht="12.75" customHeight="1">
      <c r="A752" s="125"/>
      <c r="B752" s="125"/>
      <c r="C752" s="223" t="s">
        <v>3046</v>
      </c>
      <c r="D752" s="224" t="s">
        <v>3047</v>
      </c>
      <c r="E752" s="224" t="s">
        <v>3048</v>
      </c>
      <c r="F752" s="225"/>
      <c r="G752" s="222"/>
      <c r="H752" s="222"/>
      <c r="I752" s="222"/>
      <c r="J752" s="222"/>
      <c r="K752" s="222"/>
      <c r="L752" s="222"/>
      <c r="M752" s="222"/>
      <c r="N752" s="222"/>
      <c r="O752" s="222"/>
      <c r="P752" s="222"/>
      <c r="Q752" s="222"/>
      <c r="R752" s="222"/>
      <c r="S752" s="222"/>
      <c r="T752" s="222"/>
      <c r="U752" s="222"/>
      <c r="V752" s="222"/>
      <c r="W752" s="222"/>
      <c r="X752" s="222"/>
      <c r="Y752" s="222"/>
      <c r="Z752" s="222"/>
    </row>
    <row r="753" ht="12.75" customHeight="1">
      <c r="A753" s="125"/>
      <c r="B753" s="125"/>
      <c r="C753" s="223" t="s">
        <v>3049</v>
      </c>
      <c r="D753" s="224" t="s">
        <v>3050</v>
      </c>
      <c r="E753" s="224" t="s">
        <v>3051</v>
      </c>
      <c r="F753" s="225"/>
      <c r="G753" s="222"/>
      <c r="H753" s="222"/>
      <c r="I753" s="222"/>
      <c r="J753" s="222"/>
      <c r="K753" s="222"/>
      <c r="L753" s="222"/>
      <c r="M753" s="222"/>
      <c r="N753" s="222"/>
      <c r="O753" s="222"/>
      <c r="P753" s="222"/>
      <c r="Q753" s="222"/>
      <c r="R753" s="222"/>
      <c r="S753" s="222"/>
      <c r="T753" s="222"/>
      <c r="U753" s="222"/>
      <c r="V753" s="222"/>
      <c r="W753" s="222"/>
      <c r="X753" s="222"/>
      <c r="Y753" s="222"/>
      <c r="Z753" s="222"/>
    </row>
    <row r="754" ht="12.75" customHeight="1">
      <c r="A754" s="125"/>
      <c r="B754" s="125"/>
      <c r="C754" s="223" t="s">
        <v>3052</v>
      </c>
      <c r="D754" s="224" t="s">
        <v>3053</v>
      </c>
      <c r="E754" s="224" t="s">
        <v>3054</v>
      </c>
      <c r="F754" s="225"/>
      <c r="G754" s="222"/>
      <c r="H754" s="222"/>
      <c r="I754" s="222"/>
      <c r="J754" s="222"/>
      <c r="K754" s="222"/>
      <c r="L754" s="222"/>
      <c r="M754" s="222"/>
      <c r="N754" s="222"/>
      <c r="O754" s="222"/>
      <c r="P754" s="222"/>
      <c r="Q754" s="222"/>
      <c r="R754" s="222"/>
      <c r="S754" s="222"/>
      <c r="T754" s="222"/>
      <c r="U754" s="222"/>
      <c r="V754" s="222"/>
      <c r="W754" s="222"/>
      <c r="X754" s="222"/>
      <c r="Y754" s="222"/>
      <c r="Z754" s="222"/>
    </row>
    <row r="755" ht="12.75" customHeight="1">
      <c r="A755" s="125"/>
      <c r="B755" s="125"/>
      <c r="C755" s="223" t="s">
        <v>3055</v>
      </c>
      <c r="D755" s="224" t="s">
        <v>3056</v>
      </c>
      <c r="E755" s="224" t="s">
        <v>3057</v>
      </c>
      <c r="F755" s="225"/>
      <c r="G755" s="222"/>
      <c r="H755" s="222"/>
      <c r="I755" s="222"/>
      <c r="J755" s="222"/>
      <c r="K755" s="222"/>
      <c r="L755" s="222"/>
      <c r="M755" s="222"/>
      <c r="N755" s="222"/>
      <c r="O755" s="222"/>
      <c r="P755" s="222"/>
      <c r="Q755" s="222"/>
      <c r="R755" s="222"/>
      <c r="S755" s="222"/>
      <c r="T755" s="222"/>
      <c r="U755" s="222"/>
      <c r="V755" s="222"/>
      <c r="W755" s="222"/>
      <c r="X755" s="222"/>
      <c r="Y755" s="222"/>
      <c r="Z755" s="222"/>
    </row>
    <row r="756" ht="12.75" customHeight="1">
      <c r="A756" s="57"/>
      <c r="B756" s="57"/>
      <c r="C756" s="223" t="s">
        <v>3058</v>
      </c>
      <c r="D756" s="224" t="s">
        <v>3059</v>
      </c>
      <c r="E756" s="224" t="s">
        <v>3060</v>
      </c>
      <c r="F756" s="225"/>
      <c r="G756" s="222"/>
      <c r="H756" s="222"/>
      <c r="I756" s="222"/>
      <c r="J756" s="222"/>
      <c r="K756" s="222"/>
      <c r="L756" s="222"/>
      <c r="M756" s="222"/>
      <c r="N756" s="222"/>
      <c r="O756" s="222"/>
      <c r="P756" s="222"/>
      <c r="Q756" s="222"/>
      <c r="R756" s="222"/>
      <c r="S756" s="222"/>
      <c r="T756" s="222"/>
      <c r="U756" s="222"/>
      <c r="V756" s="222"/>
      <c r="W756" s="222"/>
      <c r="X756" s="222"/>
      <c r="Y756" s="222"/>
      <c r="Z756" s="222"/>
    </row>
    <row r="757" ht="12.75" customHeight="1">
      <c r="A757" s="227" t="s">
        <v>3061</v>
      </c>
      <c r="B757" s="228"/>
      <c r="C757" s="229"/>
      <c r="D757" s="230"/>
      <c r="E757" s="230" t="s">
        <v>879</v>
      </c>
      <c r="F757" s="231">
        <v>30.0</v>
      </c>
      <c r="G757" s="232"/>
      <c r="H757" s="232"/>
      <c r="I757" s="232"/>
      <c r="J757" s="232"/>
      <c r="K757" s="232"/>
      <c r="L757" s="232"/>
      <c r="M757" s="232"/>
      <c r="N757" s="232"/>
      <c r="O757" s="232"/>
      <c r="P757" s="232"/>
      <c r="Q757" s="232"/>
      <c r="R757" s="232"/>
      <c r="S757" s="232"/>
      <c r="T757" s="232"/>
      <c r="U757" s="232"/>
      <c r="V757" s="232"/>
      <c r="W757" s="232"/>
      <c r="X757" s="232"/>
      <c r="Y757" s="232"/>
      <c r="Z757" s="232"/>
    </row>
    <row r="758" ht="12.75" customHeight="1">
      <c r="A758" s="233" t="s">
        <v>914</v>
      </c>
      <c r="B758" s="218" t="s">
        <v>3062</v>
      </c>
      <c r="C758" s="219" t="s">
        <v>3063</v>
      </c>
      <c r="D758" s="220" t="s">
        <v>3064</v>
      </c>
      <c r="E758" s="220" t="s">
        <v>3065</v>
      </c>
      <c r="F758" s="221"/>
      <c r="G758" s="222"/>
      <c r="H758" s="222"/>
      <c r="I758" s="222"/>
      <c r="J758" s="222"/>
      <c r="K758" s="222"/>
      <c r="L758" s="222"/>
      <c r="M758" s="222"/>
      <c r="N758" s="222"/>
      <c r="O758" s="222"/>
      <c r="P758" s="222"/>
      <c r="Q758" s="222"/>
      <c r="R758" s="222"/>
      <c r="S758" s="222"/>
      <c r="T758" s="222"/>
      <c r="U758" s="222"/>
      <c r="V758" s="222"/>
      <c r="W758" s="222"/>
      <c r="X758" s="222"/>
      <c r="Y758" s="222"/>
      <c r="Z758" s="222"/>
    </row>
    <row r="759" ht="12.75" customHeight="1">
      <c r="A759" s="125"/>
      <c r="B759" s="125"/>
      <c r="C759" s="223" t="s">
        <v>3066</v>
      </c>
      <c r="D759" s="224" t="s">
        <v>3067</v>
      </c>
      <c r="E759" s="224" t="s">
        <v>3068</v>
      </c>
      <c r="F759" s="225"/>
      <c r="G759" s="222"/>
      <c r="H759" s="222"/>
      <c r="I759" s="222"/>
      <c r="J759" s="222"/>
      <c r="K759" s="222"/>
      <c r="L759" s="222"/>
      <c r="M759" s="222"/>
      <c r="N759" s="222"/>
      <c r="O759" s="222"/>
      <c r="P759" s="222"/>
      <c r="Q759" s="222"/>
      <c r="R759" s="222"/>
      <c r="S759" s="222"/>
      <c r="T759" s="222"/>
      <c r="U759" s="222"/>
      <c r="V759" s="222"/>
      <c r="W759" s="222"/>
      <c r="X759" s="222"/>
      <c r="Y759" s="222"/>
      <c r="Z759" s="222"/>
    </row>
    <row r="760" ht="12.75" customHeight="1">
      <c r="A760" s="125"/>
      <c r="B760" s="125"/>
      <c r="C760" s="223" t="s">
        <v>3069</v>
      </c>
      <c r="D760" s="224" t="s">
        <v>3070</v>
      </c>
      <c r="E760" s="224" t="s">
        <v>3071</v>
      </c>
      <c r="F760" s="225"/>
      <c r="G760" s="222"/>
      <c r="H760" s="222"/>
      <c r="I760" s="222"/>
      <c r="J760" s="222"/>
      <c r="K760" s="222"/>
      <c r="L760" s="222"/>
      <c r="M760" s="222"/>
      <c r="N760" s="222"/>
      <c r="O760" s="222"/>
      <c r="P760" s="222"/>
      <c r="Q760" s="222"/>
      <c r="R760" s="222"/>
      <c r="S760" s="222"/>
      <c r="T760" s="222"/>
      <c r="U760" s="222"/>
      <c r="V760" s="222"/>
      <c r="W760" s="222"/>
      <c r="X760" s="222"/>
      <c r="Y760" s="222"/>
      <c r="Z760" s="222"/>
    </row>
    <row r="761" ht="12.75" customHeight="1">
      <c r="A761" s="125"/>
      <c r="B761" s="125"/>
      <c r="C761" s="223" t="s">
        <v>3072</v>
      </c>
      <c r="D761" s="224" t="s">
        <v>1095</v>
      </c>
      <c r="E761" s="224" t="s">
        <v>1096</v>
      </c>
      <c r="F761" s="225"/>
      <c r="G761" s="222"/>
      <c r="H761" s="222"/>
      <c r="I761" s="222"/>
      <c r="J761" s="222"/>
      <c r="K761" s="222"/>
      <c r="L761" s="222"/>
      <c r="M761" s="222"/>
      <c r="N761" s="222"/>
      <c r="O761" s="222"/>
      <c r="P761" s="222"/>
      <c r="Q761" s="222"/>
      <c r="R761" s="222"/>
      <c r="S761" s="222"/>
      <c r="T761" s="222"/>
      <c r="U761" s="222"/>
      <c r="V761" s="222"/>
      <c r="W761" s="222"/>
      <c r="X761" s="222"/>
      <c r="Y761" s="222"/>
      <c r="Z761" s="222"/>
    </row>
    <row r="762" ht="12.75" customHeight="1">
      <c r="A762" s="125"/>
      <c r="B762" s="125"/>
      <c r="C762" s="223" t="s">
        <v>3073</v>
      </c>
      <c r="D762" s="224" t="s">
        <v>3074</v>
      </c>
      <c r="E762" s="224" t="s">
        <v>3075</v>
      </c>
      <c r="F762" s="225"/>
      <c r="G762" s="222"/>
      <c r="H762" s="222"/>
      <c r="I762" s="222"/>
      <c r="J762" s="222"/>
      <c r="K762" s="222"/>
      <c r="L762" s="222"/>
      <c r="M762" s="222"/>
      <c r="N762" s="222"/>
      <c r="O762" s="222"/>
      <c r="P762" s="222"/>
      <c r="Q762" s="222"/>
      <c r="R762" s="222"/>
      <c r="S762" s="222"/>
      <c r="T762" s="222"/>
      <c r="U762" s="222"/>
      <c r="V762" s="222"/>
      <c r="W762" s="222"/>
      <c r="X762" s="222"/>
      <c r="Y762" s="222"/>
      <c r="Z762" s="222"/>
    </row>
    <row r="763" ht="12.75" customHeight="1">
      <c r="A763" s="125"/>
      <c r="B763" s="125"/>
      <c r="C763" s="223" t="s">
        <v>3076</v>
      </c>
      <c r="D763" s="224" t="s">
        <v>3077</v>
      </c>
      <c r="E763" s="224" t="s">
        <v>3078</v>
      </c>
      <c r="F763" s="225"/>
      <c r="G763" s="222"/>
      <c r="H763" s="222"/>
      <c r="I763" s="222"/>
      <c r="J763" s="222"/>
      <c r="K763" s="222"/>
      <c r="L763" s="222"/>
      <c r="M763" s="222"/>
      <c r="N763" s="222"/>
      <c r="O763" s="222"/>
      <c r="P763" s="222"/>
      <c r="Q763" s="222"/>
      <c r="R763" s="222"/>
      <c r="S763" s="222"/>
      <c r="T763" s="222"/>
      <c r="U763" s="222"/>
      <c r="V763" s="222"/>
      <c r="W763" s="222"/>
      <c r="X763" s="222"/>
      <c r="Y763" s="222"/>
      <c r="Z763" s="222"/>
    </row>
    <row r="764" ht="12.75" customHeight="1">
      <c r="A764" s="125"/>
      <c r="B764" s="125"/>
      <c r="C764" s="223" t="s">
        <v>3079</v>
      </c>
      <c r="D764" s="224" t="s">
        <v>3080</v>
      </c>
      <c r="E764" s="224" t="s">
        <v>3081</v>
      </c>
      <c r="F764" s="225"/>
      <c r="G764" s="222"/>
      <c r="H764" s="222"/>
      <c r="I764" s="222"/>
      <c r="J764" s="222"/>
      <c r="K764" s="222"/>
      <c r="L764" s="222"/>
      <c r="M764" s="222"/>
      <c r="N764" s="222"/>
      <c r="O764" s="222"/>
      <c r="P764" s="222"/>
      <c r="Q764" s="222"/>
      <c r="R764" s="222"/>
      <c r="S764" s="222"/>
      <c r="T764" s="222"/>
      <c r="U764" s="222"/>
      <c r="V764" s="222"/>
      <c r="W764" s="222"/>
      <c r="X764" s="222"/>
      <c r="Y764" s="222"/>
      <c r="Z764" s="222"/>
    </row>
    <row r="765" ht="12.75" customHeight="1">
      <c r="A765" s="125"/>
      <c r="B765" s="125"/>
      <c r="C765" s="223" t="s">
        <v>3082</v>
      </c>
      <c r="D765" s="224" t="s">
        <v>2809</v>
      </c>
      <c r="E765" s="224" t="s">
        <v>2810</v>
      </c>
      <c r="F765" s="225"/>
      <c r="G765" s="222"/>
      <c r="H765" s="222"/>
      <c r="I765" s="222"/>
      <c r="J765" s="222"/>
      <c r="K765" s="222"/>
      <c r="L765" s="222"/>
      <c r="M765" s="222"/>
      <c r="N765" s="222"/>
      <c r="O765" s="222"/>
      <c r="P765" s="222"/>
      <c r="Q765" s="222"/>
      <c r="R765" s="222"/>
      <c r="S765" s="222"/>
      <c r="T765" s="222"/>
      <c r="U765" s="222"/>
      <c r="V765" s="222"/>
      <c r="W765" s="222"/>
      <c r="X765" s="222"/>
      <c r="Y765" s="222"/>
      <c r="Z765" s="222"/>
    </row>
    <row r="766" ht="12.75" customHeight="1">
      <c r="A766" s="125"/>
      <c r="B766" s="125"/>
      <c r="C766" s="223" t="s">
        <v>3083</v>
      </c>
      <c r="D766" s="224" t="s">
        <v>3084</v>
      </c>
      <c r="E766" s="224" t="s">
        <v>3085</v>
      </c>
      <c r="F766" s="225"/>
      <c r="G766" s="222"/>
      <c r="H766" s="222"/>
      <c r="I766" s="222"/>
      <c r="J766" s="222"/>
      <c r="K766" s="222"/>
      <c r="L766" s="222"/>
      <c r="M766" s="222"/>
      <c r="N766" s="222"/>
      <c r="O766" s="222"/>
      <c r="P766" s="222"/>
      <c r="Q766" s="222"/>
      <c r="R766" s="222"/>
      <c r="S766" s="222"/>
      <c r="T766" s="222"/>
      <c r="U766" s="222"/>
      <c r="V766" s="222"/>
      <c r="W766" s="222"/>
      <c r="X766" s="222"/>
      <c r="Y766" s="222"/>
      <c r="Z766" s="222"/>
    </row>
    <row r="767" ht="12.75" customHeight="1">
      <c r="A767" s="125"/>
      <c r="B767" s="125"/>
      <c r="C767" s="223" t="s">
        <v>3086</v>
      </c>
      <c r="D767" s="224" t="s">
        <v>3087</v>
      </c>
      <c r="E767" s="224" t="s">
        <v>3088</v>
      </c>
      <c r="F767" s="225"/>
      <c r="G767" s="222"/>
      <c r="H767" s="222"/>
      <c r="I767" s="222"/>
      <c r="J767" s="222"/>
      <c r="K767" s="222"/>
      <c r="L767" s="222"/>
      <c r="M767" s="222"/>
      <c r="N767" s="222"/>
      <c r="O767" s="222"/>
      <c r="P767" s="222"/>
      <c r="Q767" s="222"/>
      <c r="R767" s="222"/>
      <c r="S767" s="222"/>
      <c r="T767" s="222"/>
      <c r="U767" s="222"/>
      <c r="V767" s="222"/>
      <c r="W767" s="222"/>
      <c r="X767" s="222"/>
      <c r="Y767" s="222"/>
      <c r="Z767" s="222"/>
    </row>
    <row r="768" ht="12.75" customHeight="1">
      <c r="A768" s="125"/>
      <c r="B768" s="125"/>
      <c r="C768" s="223" t="s">
        <v>3089</v>
      </c>
      <c r="D768" s="224" t="s">
        <v>3090</v>
      </c>
      <c r="E768" s="224" t="s">
        <v>3091</v>
      </c>
      <c r="F768" s="225"/>
      <c r="G768" s="222"/>
      <c r="H768" s="222"/>
      <c r="I768" s="222"/>
      <c r="J768" s="222"/>
      <c r="K768" s="222"/>
      <c r="L768" s="222"/>
      <c r="M768" s="222"/>
      <c r="N768" s="222"/>
      <c r="O768" s="222"/>
      <c r="P768" s="222"/>
      <c r="Q768" s="222"/>
      <c r="R768" s="222"/>
      <c r="S768" s="222"/>
      <c r="T768" s="222"/>
      <c r="U768" s="222"/>
      <c r="V768" s="222"/>
      <c r="W768" s="222"/>
      <c r="X768" s="222"/>
      <c r="Y768" s="222"/>
      <c r="Z768" s="222"/>
    </row>
    <row r="769" ht="12.75" customHeight="1">
      <c r="A769" s="125"/>
      <c r="B769" s="125"/>
      <c r="C769" s="223" t="s">
        <v>3092</v>
      </c>
      <c r="D769" s="224" t="s">
        <v>2004</v>
      </c>
      <c r="E769" s="224" t="s">
        <v>2005</v>
      </c>
      <c r="F769" s="225"/>
      <c r="G769" s="222"/>
      <c r="H769" s="222"/>
      <c r="I769" s="222"/>
      <c r="J769" s="222"/>
      <c r="K769" s="222"/>
      <c r="L769" s="222"/>
      <c r="M769" s="222"/>
      <c r="N769" s="222"/>
      <c r="O769" s="222"/>
      <c r="P769" s="222"/>
      <c r="Q769" s="222"/>
      <c r="R769" s="222"/>
      <c r="S769" s="222"/>
      <c r="T769" s="222"/>
      <c r="U769" s="222"/>
      <c r="V769" s="222"/>
      <c r="W769" s="222"/>
      <c r="X769" s="222"/>
      <c r="Y769" s="222"/>
      <c r="Z769" s="222"/>
    </row>
    <row r="770" ht="12.75" customHeight="1">
      <c r="A770" s="125"/>
      <c r="B770" s="125"/>
      <c r="C770" s="223" t="s">
        <v>3093</v>
      </c>
      <c r="D770" s="224" t="s">
        <v>3094</v>
      </c>
      <c r="E770" s="224" t="s">
        <v>3095</v>
      </c>
      <c r="F770" s="225"/>
      <c r="G770" s="222"/>
      <c r="H770" s="222"/>
      <c r="I770" s="222"/>
      <c r="J770" s="222"/>
      <c r="K770" s="222"/>
      <c r="L770" s="222"/>
      <c r="M770" s="222"/>
      <c r="N770" s="222"/>
      <c r="O770" s="222"/>
      <c r="P770" s="222"/>
      <c r="Q770" s="222"/>
      <c r="R770" s="222"/>
      <c r="S770" s="222"/>
      <c r="T770" s="222"/>
      <c r="U770" s="222"/>
      <c r="V770" s="222"/>
      <c r="W770" s="222"/>
      <c r="X770" s="222"/>
      <c r="Y770" s="222"/>
      <c r="Z770" s="222"/>
    </row>
    <row r="771" ht="12.75" customHeight="1">
      <c r="A771" s="125"/>
      <c r="B771" s="57"/>
      <c r="C771" s="223" t="s">
        <v>3096</v>
      </c>
      <c r="D771" s="224" t="s">
        <v>3097</v>
      </c>
      <c r="E771" s="224" t="s">
        <v>3098</v>
      </c>
      <c r="F771" s="225"/>
      <c r="G771" s="222"/>
      <c r="H771" s="222"/>
      <c r="I771" s="222"/>
      <c r="J771" s="222"/>
      <c r="K771" s="222"/>
      <c r="L771" s="222"/>
      <c r="M771" s="222"/>
      <c r="N771" s="222"/>
      <c r="O771" s="222"/>
      <c r="P771" s="222"/>
      <c r="Q771" s="222"/>
      <c r="R771" s="222"/>
      <c r="S771" s="222"/>
      <c r="T771" s="222"/>
      <c r="U771" s="222"/>
      <c r="V771" s="222"/>
      <c r="W771" s="222"/>
      <c r="X771" s="222"/>
      <c r="Y771" s="222"/>
      <c r="Z771" s="222"/>
    </row>
    <row r="772" ht="12.75" customHeight="1">
      <c r="A772" s="125"/>
      <c r="B772" s="235" t="s">
        <v>3099</v>
      </c>
      <c r="C772" s="219" t="s">
        <v>3100</v>
      </c>
      <c r="D772" s="220" t="s">
        <v>3101</v>
      </c>
      <c r="E772" s="220" t="s">
        <v>529</v>
      </c>
      <c r="F772" s="221"/>
      <c r="G772" s="222"/>
      <c r="H772" s="222"/>
      <c r="I772" s="222"/>
      <c r="J772" s="222"/>
      <c r="K772" s="222"/>
      <c r="L772" s="222"/>
      <c r="M772" s="222"/>
      <c r="N772" s="222"/>
      <c r="O772" s="222"/>
      <c r="P772" s="222"/>
      <c r="Q772" s="222"/>
      <c r="R772" s="222"/>
      <c r="S772" s="222"/>
      <c r="T772" s="222"/>
      <c r="U772" s="222"/>
      <c r="V772" s="222"/>
      <c r="W772" s="222"/>
      <c r="X772" s="222"/>
      <c r="Y772" s="222"/>
      <c r="Z772" s="222"/>
    </row>
    <row r="773" ht="12.75" customHeight="1">
      <c r="A773" s="125"/>
      <c r="B773" s="218" t="s">
        <v>3102</v>
      </c>
      <c r="C773" s="219" t="s">
        <v>3103</v>
      </c>
      <c r="D773" s="220" t="s">
        <v>3104</v>
      </c>
      <c r="E773" s="220" t="s">
        <v>3105</v>
      </c>
      <c r="F773" s="221"/>
      <c r="G773" s="222"/>
      <c r="H773" s="222"/>
      <c r="I773" s="222"/>
      <c r="J773" s="222"/>
      <c r="K773" s="222"/>
      <c r="L773" s="222"/>
      <c r="M773" s="222"/>
      <c r="N773" s="222"/>
      <c r="O773" s="222"/>
      <c r="P773" s="222"/>
      <c r="Q773" s="222"/>
      <c r="R773" s="222"/>
      <c r="S773" s="222"/>
      <c r="T773" s="222"/>
      <c r="U773" s="222"/>
      <c r="V773" s="222"/>
      <c r="W773" s="222"/>
      <c r="X773" s="222"/>
      <c r="Y773" s="222"/>
      <c r="Z773" s="222"/>
    </row>
    <row r="774" ht="12.75" customHeight="1">
      <c r="A774" s="125"/>
      <c r="B774" s="125"/>
      <c r="C774" s="223" t="s">
        <v>3106</v>
      </c>
      <c r="D774" s="224" t="s">
        <v>3107</v>
      </c>
      <c r="E774" s="224" t="s">
        <v>3108</v>
      </c>
      <c r="F774" s="225"/>
      <c r="G774" s="222"/>
      <c r="H774" s="222"/>
      <c r="I774" s="222"/>
      <c r="J774" s="222"/>
      <c r="K774" s="222"/>
      <c r="L774" s="222"/>
      <c r="M774" s="222"/>
      <c r="N774" s="222"/>
      <c r="O774" s="222"/>
      <c r="P774" s="222"/>
      <c r="Q774" s="222"/>
      <c r="R774" s="222"/>
      <c r="S774" s="222"/>
      <c r="T774" s="222"/>
      <c r="U774" s="222"/>
      <c r="V774" s="222"/>
      <c r="W774" s="222"/>
      <c r="X774" s="222"/>
      <c r="Y774" s="222"/>
      <c r="Z774" s="222"/>
    </row>
    <row r="775" ht="12.75" customHeight="1">
      <c r="A775" s="125"/>
      <c r="B775" s="125"/>
      <c r="C775" s="223" t="s">
        <v>3109</v>
      </c>
      <c r="D775" s="224" t="s">
        <v>3110</v>
      </c>
      <c r="E775" s="224" t="s">
        <v>3111</v>
      </c>
      <c r="F775" s="225"/>
      <c r="G775" s="222"/>
      <c r="H775" s="222"/>
      <c r="I775" s="222"/>
      <c r="J775" s="222"/>
      <c r="K775" s="222"/>
      <c r="L775" s="222"/>
      <c r="M775" s="222"/>
      <c r="N775" s="222"/>
      <c r="O775" s="222"/>
      <c r="P775" s="222"/>
      <c r="Q775" s="222"/>
      <c r="R775" s="222"/>
      <c r="S775" s="222"/>
      <c r="T775" s="222"/>
      <c r="U775" s="222"/>
      <c r="V775" s="222"/>
      <c r="W775" s="222"/>
      <c r="X775" s="222"/>
      <c r="Y775" s="222"/>
      <c r="Z775" s="222"/>
    </row>
    <row r="776" ht="12.75" customHeight="1">
      <c r="A776" s="125"/>
      <c r="B776" s="125"/>
      <c r="C776" s="223" t="s">
        <v>3112</v>
      </c>
      <c r="D776" s="224" t="s">
        <v>3113</v>
      </c>
      <c r="E776" s="224" t="s">
        <v>3114</v>
      </c>
      <c r="F776" s="225"/>
      <c r="G776" s="222"/>
      <c r="H776" s="222"/>
      <c r="I776" s="222"/>
      <c r="J776" s="222"/>
      <c r="K776" s="222"/>
      <c r="L776" s="222"/>
      <c r="M776" s="222"/>
      <c r="N776" s="222"/>
      <c r="O776" s="222"/>
      <c r="P776" s="222"/>
      <c r="Q776" s="222"/>
      <c r="R776" s="222"/>
      <c r="S776" s="222"/>
      <c r="T776" s="222"/>
      <c r="U776" s="222"/>
      <c r="V776" s="222"/>
      <c r="W776" s="222"/>
      <c r="X776" s="222"/>
      <c r="Y776" s="222"/>
      <c r="Z776" s="222"/>
    </row>
    <row r="777" ht="12.75" customHeight="1">
      <c r="A777" s="125"/>
      <c r="B777" s="125"/>
      <c r="C777" s="223" t="s">
        <v>3115</v>
      </c>
      <c r="D777" s="224" t="s">
        <v>3116</v>
      </c>
      <c r="E777" s="224" t="s">
        <v>3117</v>
      </c>
      <c r="F777" s="225"/>
      <c r="G777" s="222"/>
      <c r="H777" s="222"/>
      <c r="I777" s="222"/>
      <c r="J777" s="222"/>
      <c r="K777" s="222"/>
      <c r="L777" s="222"/>
      <c r="M777" s="222"/>
      <c r="N777" s="222"/>
      <c r="O777" s="222"/>
      <c r="P777" s="222"/>
      <c r="Q777" s="222"/>
      <c r="R777" s="222"/>
      <c r="S777" s="222"/>
      <c r="T777" s="222"/>
      <c r="U777" s="222"/>
      <c r="V777" s="222"/>
      <c r="W777" s="222"/>
      <c r="X777" s="222"/>
      <c r="Y777" s="222"/>
      <c r="Z777" s="222"/>
    </row>
    <row r="778" ht="12.75" customHeight="1">
      <c r="A778" s="125"/>
      <c r="B778" s="125"/>
      <c r="C778" s="223" t="s">
        <v>3118</v>
      </c>
      <c r="D778" s="224" t="s">
        <v>3044</v>
      </c>
      <c r="E778" s="224" t="s">
        <v>3045</v>
      </c>
      <c r="F778" s="225"/>
      <c r="G778" s="222"/>
      <c r="H778" s="222"/>
      <c r="I778" s="222"/>
      <c r="J778" s="222"/>
      <c r="K778" s="222"/>
      <c r="L778" s="222"/>
      <c r="M778" s="222"/>
      <c r="N778" s="222"/>
      <c r="O778" s="222"/>
      <c r="P778" s="222"/>
      <c r="Q778" s="222"/>
      <c r="R778" s="222"/>
      <c r="S778" s="222"/>
      <c r="T778" s="222"/>
      <c r="U778" s="222"/>
      <c r="V778" s="222"/>
      <c r="W778" s="222"/>
      <c r="X778" s="222"/>
      <c r="Y778" s="222"/>
      <c r="Z778" s="222"/>
    </row>
    <row r="779" ht="12.75" customHeight="1">
      <c r="A779" s="125"/>
      <c r="B779" s="125"/>
      <c r="C779" s="223" t="s">
        <v>3119</v>
      </c>
      <c r="D779" s="224" t="s">
        <v>3120</v>
      </c>
      <c r="E779" s="224" t="s">
        <v>3121</v>
      </c>
      <c r="F779" s="225"/>
      <c r="G779" s="222"/>
      <c r="H779" s="222"/>
      <c r="I779" s="222"/>
      <c r="J779" s="222"/>
      <c r="K779" s="222"/>
      <c r="L779" s="222"/>
      <c r="M779" s="222"/>
      <c r="N779" s="222"/>
      <c r="O779" s="222"/>
      <c r="P779" s="222"/>
      <c r="Q779" s="222"/>
      <c r="R779" s="222"/>
      <c r="S779" s="222"/>
      <c r="T779" s="222"/>
      <c r="U779" s="222"/>
      <c r="V779" s="222"/>
      <c r="W779" s="222"/>
      <c r="X779" s="222"/>
      <c r="Y779" s="222"/>
      <c r="Z779" s="222"/>
    </row>
    <row r="780" ht="12.75" customHeight="1">
      <c r="A780" s="125"/>
      <c r="B780" s="125"/>
      <c r="C780" s="223" t="s">
        <v>3122</v>
      </c>
      <c r="D780" s="224" t="s">
        <v>3123</v>
      </c>
      <c r="E780" s="224" t="s">
        <v>3124</v>
      </c>
      <c r="F780" s="225"/>
      <c r="G780" s="222"/>
      <c r="H780" s="222"/>
      <c r="I780" s="222"/>
      <c r="J780" s="222"/>
      <c r="K780" s="222"/>
      <c r="L780" s="222"/>
      <c r="M780" s="222"/>
      <c r="N780" s="222"/>
      <c r="O780" s="222"/>
      <c r="P780" s="222"/>
      <c r="Q780" s="222"/>
      <c r="R780" s="222"/>
      <c r="S780" s="222"/>
      <c r="T780" s="222"/>
      <c r="U780" s="222"/>
      <c r="V780" s="222"/>
      <c r="W780" s="222"/>
      <c r="X780" s="222"/>
      <c r="Y780" s="222"/>
      <c r="Z780" s="222"/>
    </row>
    <row r="781" ht="12.75" customHeight="1">
      <c r="A781" s="125"/>
      <c r="B781" s="125"/>
      <c r="C781" s="223" t="s">
        <v>3125</v>
      </c>
      <c r="D781" s="224" t="s">
        <v>3126</v>
      </c>
      <c r="E781" s="224" t="s">
        <v>3127</v>
      </c>
      <c r="F781" s="225"/>
      <c r="G781" s="222"/>
      <c r="H781" s="222"/>
      <c r="I781" s="222"/>
      <c r="J781" s="222"/>
      <c r="K781" s="222"/>
      <c r="L781" s="222"/>
      <c r="M781" s="222"/>
      <c r="N781" s="222"/>
      <c r="O781" s="222"/>
      <c r="P781" s="222"/>
      <c r="Q781" s="222"/>
      <c r="R781" s="222"/>
      <c r="S781" s="222"/>
      <c r="T781" s="222"/>
      <c r="U781" s="222"/>
      <c r="V781" s="222"/>
      <c r="W781" s="222"/>
      <c r="X781" s="222"/>
      <c r="Y781" s="222"/>
      <c r="Z781" s="222"/>
    </row>
    <row r="782" ht="12.75" customHeight="1">
      <c r="A782" s="125"/>
      <c r="B782" s="125"/>
      <c r="C782" s="223" t="s">
        <v>3128</v>
      </c>
      <c r="D782" s="224" t="s">
        <v>3129</v>
      </c>
      <c r="E782" s="224" t="s">
        <v>3130</v>
      </c>
      <c r="F782" s="225"/>
      <c r="G782" s="222"/>
      <c r="H782" s="222"/>
      <c r="I782" s="222"/>
      <c r="J782" s="222"/>
      <c r="K782" s="222"/>
      <c r="L782" s="222"/>
      <c r="M782" s="222"/>
      <c r="N782" s="222"/>
      <c r="O782" s="222"/>
      <c r="P782" s="222"/>
      <c r="Q782" s="222"/>
      <c r="R782" s="222"/>
      <c r="S782" s="222"/>
      <c r="T782" s="222"/>
      <c r="U782" s="222"/>
      <c r="V782" s="222"/>
      <c r="W782" s="222"/>
      <c r="X782" s="222"/>
      <c r="Y782" s="222"/>
      <c r="Z782" s="222"/>
    </row>
    <row r="783" ht="12.75" customHeight="1">
      <c r="A783" s="125"/>
      <c r="B783" s="57"/>
      <c r="C783" s="223" t="s">
        <v>3131</v>
      </c>
      <c r="D783" s="224" t="s">
        <v>2263</v>
      </c>
      <c r="E783" s="224" t="s">
        <v>2264</v>
      </c>
      <c r="F783" s="225"/>
      <c r="G783" s="222"/>
      <c r="H783" s="222"/>
      <c r="I783" s="222"/>
      <c r="J783" s="222"/>
      <c r="K783" s="222"/>
      <c r="L783" s="222"/>
      <c r="M783" s="222"/>
      <c r="N783" s="222"/>
      <c r="O783" s="222"/>
      <c r="P783" s="222"/>
      <c r="Q783" s="222"/>
      <c r="R783" s="222"/>
      <c r="S783" s="222"/>
      <c r="T783" s="222"/>
      <c r="U783" s="222"/>
      <c r="V783" s="222"/>
      <c r="W783" s="222"/>
      <c r="X783" s="222"/>
      <c r="Y783" s="222"/>
      <c r="Z783" s="222"/>
    </row>
    <row r="784" ht="12.75" customHeight="1">
      <c r="A784" s="125"/>
      <c r="B784" s="218" t="s">
        <v>3132</v>
      </c>
      <c r="C784" s="219" t="s">
        <v>3133</v>
      </c>
      <c r="D784" s="220" t="s">
        <v>3134</v>
      </c>
      <c r="E784" s="220" t="s">
        <v>3135</v>
      </c>
      <c r="F784" s="221"/>
      <c r="G784" s="222"/>
      <c r="H784" s="222"/>
      <c r="I784" s="222"/>
      <c r="J784" s="222"/>
      <c r="K784" s="222"/>
      <c r="L784" s="222"/>
      <c r="M784" s="222"/>
      <c r="N784" s="222"/>
      <c r="O784" s="222"/>
      <c r="P784" s="222"/>
      <c r="Q784" s="222"/>
      <c r="R784" s="222"/>
      <c r="S784" s="222"/>
      <c r="T784" s="222"/>
      <c r="U784" s="222"/>
      <c r="V784" s="222"/>
      <c r="W784" s="222"/>
      <c r="X784" s="222"/>
      <c r="Y784" s="222"/>
      <c r="Z784" s="222"/>
    </row>
    <row r="785" ht="12.75" customHeight="1">
      <c r="A785" s="125"/>
      <c r="B785" s="125"/>
      <c r="C785" s="223" t="s">
        <v>3136</v>
      </c>
      <c r="D785" s="224" t="s">
        <v>3137</v>
      </c>
      <c r="E785" s="224" t="s">
        <v>3138</v>
      </c>
      <c r="F785" s="225"/>
      <c r="G785" s="222"/>
      <c r="H785" s="222"/>
      <c r="I785" s="222"/>
      <c r="J785" s="222"/>
      <c r="K785" s="222"/>
      <c r="L785" s="222"/>
      <c r="M785" s="222"/>
      <c r="N785" s="222"/>
      <c r="O785" s="222"/>
      <c r="P785" s="222"/>
      <c r="Q785" s="222"/>
      <c r="R785" s="222"/>
      <c r="S785" s="222"/>
      <c r="T785" s="222"/>
      <c r="U785" s="222"/>
      <c r="V785" s="222"/>
      <c r="W785" s="222"/>
      <c r="X785" s="222"/>
      <c r="Y785" s="222"/>
      <c r="Z785" s="222"/>
    </row>
    <row r="786" ht="12.75" customHeight="1">
      <c r="A786" s="57"/>
      <c r="B786" s="57"/>
      <c r="C786" s="223" t="s">
        <v>3139</v>
      </c>
      <c r="D786" s="224" t="s">
        <v>3140</v>
      </c>
      <c r="E786" s="224" t="s">
        <v>3141</v>
      </c>
      <c r="F786" s="225"/>
      <c r="G786" s="222"/>
      <c r="H786" s="222"/>
      <c r="I786" s="222"/>
      <c r="J786" s="222"/>
      <c r="K786" s="222"/>
      <c r="L786" s="222"/>
      <c r="M786" s="222"/>
      <c r="N786" s="222"/>
      <c r="O786" s="222"/>
      <c r="P786" s="222"/>
      <c r="Q786" s="222"/>
      <c r="R786" s="222"/>
      <c r="S786" s="222"/>
      <c r="T786" s="222"/>
      <c r="U786" s="222"/>
      <c r="V786" s="222"/>
      <c r="W786" s="222"/>
      <c r="X786" s="222"/>
      <c r="Y786" s="222"/>
      <c r="Z786" s="222"/>
    </row>
    <row r="787" ht="12.75" customHeight="1">
      <c r="A787" s="227" t="s">
        <v>3142</v>
      </c>
      <c r="B787" s="228"/>
      <c r="C787" s="229"/>
      <c r="D787" s="230"/>
      <c r="E787" s="230" t="s">
        <v>879</v>
      </c>
      <c r="F787" s="231">
        <v>29.0</v>
      </c>
      <c r="G787" s="232"/>
      <c r="H787" s="232"/>
      <c r="I787" s="232"/>
      <c r="J787" s="232"/>
      <c r="K787" s="232"/>
      <c r="L787" s="232"/>
      <c r="M787" s="232"/>
      <c r="N787" s="232"/>
      <c r="O787" s="232"/>
      <c r="P787" s="232"/>
      <c r="Q787" s="232"/>
      <c r="R787" s="232"/>
      <c r="S787" s="232"/>
      <c r="T787" s="232"/>
      <c r="U787" s="232"/>
      <c r="V787" s="232"/>
      <c r="W787" s="232"/>
      <c r="X787" s="232"/>
      <c r="Y787" s="232"/>
      <c r="Z787" s="232"/>
    </row>
    <row r="788" ht="12.75" customHeight="1">
      <c r="A788" s="233" t="s">
        <v>918</v>
      </c>
      <c r="B788" s="218" t="s">
        <v>1523</v>
      </c>
      <c r="C788" s="219" t="s">
        <v>3143</v>
      </c>
      <c r="D788" s="220" t="s">
        <v>3144</v>
      </c>
      <c r="E788" s="220" t="s">
        <v>3145</v>
      </c>
      <c r="F788" s="221"/>
      <c r="G788" s="222"/>
      <c r="H788" s="222"/>
      <c r="I788" s="222"/>
      <c r="J788" s="222"/>
      <c r="K788" s="222"/>
      <c r="L788" s="222"/>
      <c r="M788" s="222"/>
      <c r="N788" s="222"/>
      <c r="O788" s="222"/>
      <c r="P788" s="222"/>
      <c r="Q788" s="222"/>
      <c r="R788" s="222"/>
      <c r="S788" s="222"/>
      <c r="T788" s="222"/>
      <c r="U788" s="222"/>
      <c r="V788" s="222"/>
      <c r="W788" s="222"/>
      <c r="X788" s="222"/>
      <c r="Y788" s="222"/>
      <c r="Z788" s="222"/>
    </row>
    <row r="789" ht="12.75" customHeight="1">
      <c r="A789" s="125"/>
      <c r="B789" s="125"/>
      <c r="C789" s="223" t="s">
        <v>3146</v>
      </c>
      <c r="D789" s="224" t="s">
        <v>3147</v>
      </c>
      <c r="E789" s="224" t="s">
        <v>3148</v>
      </c>
      <c r="F789" s="225"/>
      <c r="G789" s="222"/>
      <c r="H789" s="222"/>
      <c r="I789" s="222"/>
      <c r="J789" s="222"/>
      <c r="K789" s="222"/>
      <c r="L789" s="222"/>
      <c r="M789" s="222"/>
      <c r="N789" s="222"/>
      <c r="O789" s="222"/>
      <c r="P789" s="222"/>
      <c r="Q789" s="222"/>
      <c r="R789" s="222"/>
      <c r="S789" s="222"/>
      <c r="T789" s="222"/>
      <c r="U789" s="222"/>
      <c r="V789" s="222"/>
      <c r="W789" s="222"/>
      <c r="X789" s="222"/>
      <c r="Y789" s="222"/>
      <c r="Z789" s="222"/>
    </row>
    <row r="790" ht="12.75" customHeight="1">
      <c r="A790" s="125"/>
      <c r="B790" s="125"/>
      <c r="C790" s="223" t="s">
        <v>3149</v>
      </c>
      <c r="D790" s="224" t="s">
        <v>3150</v>
      </c>
      <c r="E790" s="224" t="s">
        <v>3151</v>
      </c>
      <c r="F790" s="225"/>
      <c r="G790" s="222"/>
      <c r="H790" s="222"/>
      <c r="I790" s="222"/>
      <c r="J790" s="222"/>
      <c r="K790" s="222"/>
      <c r="L790" s="222"/>
      <c r="M790" s="222"/>
      <c r="N790" s="222"/>
      <c r="O790" s="222"/>
      <c r="P790" s="222"/>
      <c r="Q790" s="222"/>
      <c r="R790" s="222"/>
      <c r="S790" s="222"/>
      <c r="T790" s="222"/>
      <c r="U790" s="222"/>
      <c r="V790" s="222"/>
      <c r="W790" s="222"/>
      <c r="X790" s="222"/>
      <c r="Y790" s="222"/>
      <c r="Z790" s="222"/>
    </row>
    <row r="791" ht="12.75" customHeight="1">
      <c r="A791" s="125"/>
      <c r="B791" s="125"/>
      <c r="C791" s="223" t="s">
        <v>3152</v>
      </c>
      <c r="D791" s="224" t="s">
        <v>2076</v>
      </c>
      <c r="E791" s="224" t="s">
        <v>2077</v>
      </c>
      <c r="F791" s="225"/>
      <c r="G791" s="222"/>
      <c r="H791" s="222"/>
      <c r="I791" s="222"/>
      <c r="J791" s="222"/>
      <c r="K791" s="222"/>
      <c r="L791" s="222"/>
      <c r="M791" s="222"/>
      <c r="N791" s="222"/>
      <c r="O791" s="222"/>
      <c r="P791" s="222"/>
      <c r="Q791" s="222"/>
      <c r="R791" s="222"/>
      <c r="S791" s="222"/>
      <c r="T791" s="222"/>
      <c r="U791" s="222"/>
      <c r="V791" s="222"/>
      <c r="W791" s="222"/>
      <c r="X791" s="222"/>
      <c r="Y791" s="222"/>
      <c r="Z791" s="222"/>
    </row>
    <row r="792" ht="12.75" customHeight="1">
      <c r="A792" s="125"/>
      <c r="B792" s="125"/>
      <c r="C792" s="223" t="s">
        <v>3153</v>
      </c>
      <c r="D792" s="224" t="s">
        <v>3154</v>
      </c>
      <c r="E792" s="224" t="s">
        <v>3155</v>
      </c>
      <c r="F792" s="225"/>
      <c r="G792" s="222"/>
      <c r="H792" s="222"/>
      <c r="I792" s="222"/>
      <c r="J792" s="222"/>
      <c r="K792" s="222"/>
      <c r="L792" s="222"/>
      <c r="M792" s="222"/>
      <c r="N792" s="222"/>
      <c r="O792" s="222"/>
      <c r="P792" s="222"/>
      <c r="Q792" s="222"/>
      <c r="R792" s="222"/>
      <c r="S792" s="222"/>
      <c r="T792" s="222"/>
      <c r="U792" s="222"/>
      <c r="V792" s="222"/>
      <c r="W792" s="222"/>
      <c r="X792" s="222"/>
      <c r="Y792" s="222"/>
      <c r="Z792" s="222"/>
    </row>
    <row r="793" ht="12.75" customHeight="1">
      <c r="A793" s="125"/>
      <c r="B793" s="125"/>
      <c r="C793" s="223" t="s">
        <v>3156</v>
      </c>
      <c r="D793" s="224" t="s">
        <v>918</v>
      </c>
      <c r="E793" s="224" t="s">
        <v>1113</v>
      </c>
      <c r="F793" s="225"/>
      <c r="G793" s="222"/>
      <c r="H793" s="222"/>
      <c r="I793" s="222"/>
      <c r="J793" s="222"/>
      <c r="K793" s="222"/>
      <c r="L793" s="222"/>
      <c r="M793" s="222"/>
      <c r="N793" s="222"/>
      <c r="O793" s="222"/>
      <c r="P793" s="222"/>
      <c r="Q793" s="222"/>
      <c r="R793" s="222"/>
      <c r="S793" s="222"/>
      <c r="T793" s="222"/>
      <c r="U793" s="222"/>
      <c r="V793" s="222"/>
      <c r="W793" s="222"/>
      <c r="X793" s="222"/>
      <c r="Y793" s="222"/>
      <c r="Z793" s="222"/>
    </row>
    <row r="794" ht="12.75" customHeight="1">
      <c r="A794" s="125"/>
      <c r="B794" s="125"/>
      <c r="C794" s="223" t="s">
        <v>3157</v>
      </c>
      <c r="D794" s="224" t="s">
        <v>3158</v>
      </c>
      <c r="E794" s="224" t="s">
        <v>563</v>
      </c>
      <c r="F794" s="225"/>
      <c r="G794" s="222"/>
      <c r="H794" s="222"/>
      <c r="I794" s="222"/>
      <c r="J794" s="222"/>
      <c r="K794" s="222"/>
      <c r="L794" s="222"/>
      <c r="M794" s="222"/>
      <c r="N794" s="222"/>
      <c r="O794" s="222"/>
      <c r="P794" s="222"/>
      <c r="Q794" s="222"/>
      <c r="R794" s="222"/>
      <c r="S794" s="222"/>
      <c r="T794" s="222"/>
      <c r="U794" s="222"/>
      <c r="V794" s="222"/>
      <c r="W794" s="222"/>
      <c r="X794" s="222"/>
      <c r="Y794" s="222"/>
      <c r="Z794" s="222"/>
    </row>
    <row r="795" ht="12.75" customHeight="1">
      <c r="A795" s="125"/>
      <c r="B795" s="125"/>
      <c r="C795" s="223" t="s">
        <v>3159</v>
      </c>
      <c r="D795" s="224" t="s">
        <v>3160</v>
      </c>
      <c r="E795" s="224" t="s">
        <v>3161</v>
      </c>
      <c r="F795" s="225"/>
      <c r="G795" s="222"/>
      <c r="H795" s="222"/>
      <c r="I795" s="222"/>
      <c r="J795" s="222"/>
      <c r="K795" s="222"/>
      <c r="L795" s="222"/>
      <c r="M795" s="222"/>
      <c r="N795" s="222"/>
      <c r="O795" s="222"/>
      <c r="P795" s="222"/>
      <c r="Q795" s="222"/>
      <c r="R795" s="222"/>
      <c r="S795" s="222"/>
      <c r="T795" s="222"/>
      <c r="U795" s="222"/>
      <c r="V795" s="222"/>
      <c r="W795" s="222"/>
      <c r="X795" s="222"/>
      <c r="Y795" s="222"/>
      <c r="Z795" s="222"/>
    </row>
    <row r="796" ht="12.75" customHeight="1">
      <c r="A796" s="125"/>
      <c r="B796" s="125"/>
      <c r="C796" s="223" t="s">
        <v>3162</v>
      </c>
      <c r="D796" s="224" t="s">
        <v>3163</v>
      </c>
      <c r="E796" s="224" t="s">
        <v>3164</v>
      </c>
      <c r="F796" s="225"/>
      <c r="G796" s="222"/>
      <c r="H796" s="222"/>
      <c r="I796" s="222"/>
      <c r="J796" s="222"/>
      <c r="K796" s="222"/>
      <c r="L796" s="222"/>
      <c r="M796" s="222"/>
      <c r="N796" s="222"/>
      <c r="O796" s="222"/>
      <c r="P796" s="222"/>
      <c r="Q796" s="222"/>
      <c r="R796" s="222"/>
      <c r="S796" s="222"/>
      <c r="T796" s="222"/>
      <c r="U796" s="222"/>
      <c r="V796" s="222"/>
      <c r="W796" s="222"/>
      <c r="X796" s="222"/>
      <c r="Y796" s="222"/>
      <c r="Z796" s="222"/>
    </row>
    <row r="797" ht="12.75" customHeight="1">
      <c r="A797" s="125"/>
      <c r="B797" s="57"/>
      <c r="C797" s="223" t="s">
        <v>3165</v>
      </c>
      <c r="D797" s="224" t="s">
        <v>3166</v>
      </c>
      <c r="E797" s="224" t="s">
        <v>3167</v>
      </c>
      <c r="F797" s="225"/>
      <c r="G797" s="222"/>
      <c r="H797" s="222"/>
      <c r="I797" s="222"/>
      <c r="J797" s="222"/>
      <c r="K797" s="222"/>
      <c r="L797" s="222"/>
      <c r="M797" s="222"/>
      <c r="N797" s="222"/>
      <c r="O797" s="222"/>
      <c r="P797" s="222"/>
      <c r="Q797" s="222"/>
      <c r="R797" s="222"/>
      <c r="S797" s="222"/>
      <c r="T797" s="222"/>
      <c r="U797" s="222"/>
      <c r="V797" s="222"/>
      <c r="W797" s="222"/>
      <c r="X797" s="222"/>
      <c r="Y797" s="222"/>
      <c r="Z797" s="222"/>
    </row>
    <row r="798" ht="12.75" customHeight="1">
      <c r="A798" s="125"/>
      <c r="B798" s="218" t="s">
        <v>3168</v>
      </c>
      <c r="C798" s="219" t="s">
        <v>3169</v>
      </c>
      <c r="D798" s="220" t="s">
        <v>3170</v>
      </c>
      <c r="E798" s="220" t="s">
        <v>3171</v>
      </c>
      <c r="F798" s="221"/>
      <c r="G798" s="222"/>
      <c r="H798" s="222"/>
      <c r="I798" s="222"/>
      <c r="J798" s="222"/>
      <c r="K798" s="222"/>
      <c r="L798" s="222"/>
      <c r="M798" s="222"/>
      <c r="N798" s="222"/>
      <c r="O798" s="222"/>
      <c r="P798" s="222"/>
      <c r="Q798" s="222"/>
      <c r="R798" s="222"/>
      <c r="S798" s="222"/>
      <c r="T798" s="222"/>
      <c r="U798" s="222"/>
      <c r="V798" s="222"/>
      <c r="W798" s="222"/>
      <c r="X798" s="222"/>
      <c r="Y798" s="222"/>
      <c r="Z798" s="222"/>
    </row>
    <row r="799" ht="12.75" customHeight="1">
      <c r="A799" s="125"/>
      <c r="B799" s="125"/>
      <c r="C799" s="223" t="s">
        <v>3172</v>
      </c>
      <c r="D799" s="224" t="s">
        <v>3173</v>
      </c>
      <c r="E799" s="224" t="s">
        <v>3174</v>
      </c>
      <c r="F799" s="225"/>
      <c r="G799" s="222"/>
      <c r="H799" s="222"/>
      <c r="I799" s="222"/>
      <c r="J799" s="222"/>
      <c r="K799" s="222"/>
      <c r="L799" s="222"/>
      <c r="M799" s="222"/>
      <c r="N799" s="222"/>
      <c r="O799" s="222"/>
      <c r="P799" s="222"/>
      <c r="Q799" s="222"/>
      <c r="R799" s="222"/>
      <c r="S799" s="222"/>
      <c r="T799" s="222"/>
      <c r="U799" s="222"/>
      <c r="V799" s="222"/>
      <c r="W799" s="222"/>
      <c r="X799" s="222"/>
      <c r="Y799" s="222"/>
      <c r="Z799" s="222"/>
    </row>
    <row r="800" ht="12.75" customHeight="1">
      <c r="A800" s="125"/>
      <c r="B800" s="125"/>
      <c r="C800" s="223" t="s">
        <v>3175</v>
      </c>
      <c r="D800" s="224" t="s">
        <v>3176</v>
      </c>
      <c r="E800" s="224" t="s">
        <v>3177</v>
      </c>
      <c r="F800" s="225"/>
      <c r="G800" s="222"/>
      <c r="H800" s="222"/>
      <c r="I800" s="222"/>
      <c r="J800" s="222"/>
      <c r="K800" s="222"/>
      <c r="L800" s="222"/>
      <c r="M800" s="222"/>
      <c r="N800" s="222"/>
      <c r="O800" s="222"/>
      <c r="P800" s="222"/>
      <c r="Q800" s="222"/>
      <c r="R800" s="222"/>
      <c r="S800" s="222"/>
      <c r="T800" s="222"/>
      <c r="U800" s="222"/>
      <c r="V800" s="222"/>
      <c r="W800" s="222"/>
      <c r="X800" s="222"/>
      <c r="Y800" s="222"/>
      <c r="Z800" s="222"/>
    </row>
    <row r="801" ht="12.75" customHeight="1">
      <c r="A801" s="125"/>
      <c r="B801" s="125"/>
      <c r="C801" s="223" t="s">
        <v>3178</v>
      </c>
      <c r="D801" s="224" t="s">
        <v>3179</v>
      </c>
      <c r="E801" s="224" t="s">
        <v>3180</v>
      </c>
      <c r="F801" s="225"/>
      <c r="G801" s="222"/>
      <c r="H801" s="222"/>
      <c r="I801" s="222"/>
      <c r="J801" s="222"/>
      <c r="K801" s="222"/>
      <c r="L801" s="222"/>
      <c r="M801" s="222"/>
      <c r="N801" s="222"/>
      <c r="O801" s="222"/>
      <c r="P801" s="222"/>
      <c r="Q801" s="222"/>
      <c r="R801" s="222"/>
      <c r="S801" s="222"/>
      <c r="T801" s="222"/>
      <c r="U801" s="222"/>
      <c r="V801" s="222"/>
      <c r="W801" s="222"/>
      <c r="X801" s="222"/>
      <c r="Y801" s="222"/>
      <c r="Z801" s="222"/>
    </row>
    <row r="802" ht="12.75" customHeight="1">
      <c r="A802" s="125"/>
      <c r="B802" s="125"/>
      <c r="C802" s="223" t="s">
        <v>3181</v>
      </c>
      <c r="D802" s="224" t="s">
        <v>3182</v>
      </c>
      <c r="E802" s="224" t="s">
        <v>3183</v>
      </c>
      <c r="F802" s="225"/>
      <c r="G802" s="222"/>
      <c r="H802" s="222"/>
      <c r="I802" s="222"/>
      <c r="J802" s="222"/>
      <c r="K802" s="222"/>
      <c r="L802" s="222"/>
      <c r="M802" s="222"/>
      <c r="N802" s="222"/>
      <c r="O802" s="222"/>
      <c r="P802" s="222"/>
      <c r="Q802" s="222"/>
      <c r="R802" s="222"/>
      <c r="S802" s="222"/>
      <c r="T802" s="222"/>
      <c r="U802" s="222"/>
      <c r="V802" s="222"/>
      <c r="W802" s="222"/>
      <c r="X802" s="222"/>
      <c r="Y802" s="222"/>
      <c r="Z802" s="222"/>
    </row>
    <row r="803" ht="12.75" customHeight="1">
      <c r="A803" s="125"/>
      <c r="B803" s="125"/>
      <c r="C803" s="223" t="s">
        <v>3184</v>
      </c>
      <c r="D803" s="224" t="s">
        <v>3185</v>
      </c>
      <c r="E803" s="224" t="s">
        <v>3186</v>
      </c>
      <c r="F803" s="225"/>
      <c r="G803" s="222"/>
      <c r="H803" s="222"/>
      <c r="I803" s="222"/>
      <c r="J803" s="222"/>
      <c r="K803" s="222"/>
      <c r="L803" s="222"/>
      <c r="M803" s="222"/>
      <c r="N803" s="222"/>
      <c r="O803" s="222"/>
      <c r="P803" s="222"/>
      <c r="Q803" s="222"/>
      <c r="R803" s="222"/>
      <c r="S803" s="222"/>
      <c r="T803" s="222"/>
      <c r="U803" s="222"/>
      <c r="V803" s="222"/>
      <c r="W803" s="222"/>
      <c r="X803" s="222"/>
      <c r="Y803" s="222"/>
      <c r="Z803" s="222"/>
    </row>
    <row r="804" ht="12.75" customHeight="1">
      <c r="A804" s="125"/>
      <c r="B804" s="125"/>
      <c r="C804" s="223" t="s">
        <v>3187</v>
      </c>
      <c r="D804" s="224" t="s">
        <v>3188</v>
      </c>
      <c r="E804" s="224" t="s">
        <v>3189</v>
      </c>
      <c r="F804" s="225"/>
      <c r="G804" s="222"/>
      <c r="H804" s="222"/>
      <c r="I804" s="222"/>
      <c r="J804" s="222"/>
      <c r="K804" s="222"/>
      <c r="L804" s="222"/>
      <c r="M804" s="222"/>
      <c r="N804" s="222"/>
      <c r="O804" s="222"/>
      <c r="P804" s="222"/>
      <c r="Q804" s="222"/>
      <c r="R804" s="222"/>
      <c r="S804" s="222"/>
      <c r="T804" s="222"/>
      <c r="U804" s="222"/>
      <c r="V804" s="222"/>
      <c r="W804" s="222"/>
      <c r="X804" s="222"/>
      <c r="Y804" s="222"/>
      <c r="Z804" s="222"/>
    </row>
    <row r="805" ht="12.75" customHeight="1">
      <c r="A805" s="125"/>
      <c r="B805" s="125"/>
      <c r="C805" s="223" t="s">
        <v>3190</v>
      </c>
      <c r="D805" s="224" t="s">
        <v>3191</v>
      </c>
      <c r="E805" s="224" t="s">
        <v>630</v>
      </c>
      <c r="F805" s="225"/>
      <c r="G805" s="222"/>
      <c r="H805" s="222"/>
      <c r="I805" s="222"/>
      <c r="J805" s="222"/>
      <c r="K805" s="222"/>
      <c r="L805" s="222"/>
      <c r="M805" s="222"/>
      <c r="N805" s="222"/>
      <c r="O805" s="222"/>
      <c r="P805" s="222"/>
      <c r="Q805" s="222"/>
      <c r="R805" s="222"/>
      <c r="S805" s="222"/>
      <c r="T805" s="222"/>
      <c r="U805" s="222"/>
      <c r="V805" s="222"/>
      <c r="W805" s="222"/>
      <c r="X805" s="222"/>
      <c r="Y805" s="222"/>
      <c r="Z805" s="222"/>
    </row>
    <row r="806" ht="12.75" customHeight="1">
      <c r="A806" s="125"/>
      <c r="B806" s="125"/>
      <c r="C806" s="223" t="s">
        <v>3192</v>
      </c>
      <c r="D806" s="224" t="s">
        <v>1765</v>
      </c>
      <c r="E806" s="224" t="s">
        <v>2488</v>
      </c>
      <c r="F806" s="225"/>
      <c r="G806" s="222"/>
      <c r="H806" s="222"/>
      <c r="I806" s="222"/>
      <c r="J806" s="222"/>
      <c r="K806" s="222"/>
      <c r="L806" s="222"/>
      <c r="M806" s="222"/>
      <c r="N806" s="222"/>
      <c r="O806" s="222"/>
      <c r="P806" s="222"/>
      <c r="Q806" s="222"/>
      <c r="R806" s="222"/>
      <c r="S806" s="222"/>
      <c r="T806" s="222"/>
      <c r="U806" s="222"/>
      <c r="V806" s="222"/>
      <c r="W806" s="222"/>
      <c r="X806" s="222"/>
      <c r="Y806" s="222"/>
      <c r="Z806" s="222"/>
    </row>
    <row r="807" ht="12.75" customHeight="1">
      <c r="A807" s="125"/>
      <c r="B807" s="125"/>
      <c r="C807" s="223" t="s">
        <v>3193</v>
      </c>
      <c r="D807" s="224" t="s">
        <v>3194</v>
      </c>
      <c r="E807" s="224" t="s">
        <v>3195</v>
      </c>
      <c r="F807" s="225"/>
      <c r="G807" s="222"/>
      <c r="H807" s="222"/>
      <c r="I807" s="222"/>
      <c r="J807" s="222"/>
      <c r="K807" s="222"/>
      <c r="L807" s="222"/>
      <c r="M807" s="222"/>
      <c r="N807" s="222"/>
      <c r="O807" s="222"/>
      <c r="P807" s="222"/>
      <c r="Q807" s="222"/>
      <c r="R807" s="222"/>
      <c r="S807" s="222"/>
      <c r="T807" s="222"/>
      <c r="U807" s="222"/>
      <c r="V807" s="222"/>
      <c r="W807" s="222"/>
      <c r="X807" s="222"/>
      <c r="Y807" s="222"/>
      <c r="Z807" s="222"/>
    </row>
    <row r="808" ht="12.75" customHeight="1">
      <c r="A808" s="125"/>
      <c r="B808" s="125"/>
      <c r="C808" s="223" t="s">
        <v>3196</v>
      </c>
      <c r="D808" s="224" t="s">
        <v>3197</v>
      </c>
      <c r="E808" s="224" t="s">
        <v>3198</v>
      </c>
      <c r="F808" s="225"/>
      <c r="G808" s="222"/>
      <c r="H808" s="222"/>
      <c r="I808" s="222"/>
      <c r="J808" s="222"/>
      <c r="K808" s="222"/>
      <c r="L808" s="222"/>
      <c r="M808" s="222"/>
      <c r="N808" s="222"/>
      <c r="O808" s="222"/>
      <c r="P808" s="222"/>
      <c r="Q808" s="222"/>
      <c r="R808" s="222"/>
      <c r="S808" s="222"/>
      <c r="T808" s="222"/>
      <c r="U808" s="222"/>
      <c r="V808" s="222"/>
      <c r="W808" s="222"/>
      <c r="X808" s="222"/>
      <c r="Y808" s="222"/>
      <c r="Z808" s="222"/>
    </row>
    <row r="809" ht="12.75" customHeight="1">
      <c r="A809" s="125"/>
      <c r="B809" s="125"/>
      <c r="C809" s="223" t="s">
        <v>3199</v>
      </c>
      <c r="D809" s="224" t="s">
        <v>3200</v>
      </c>
      <c r="E809" s="224" t="s">
        <v>3201</v>
      </c>
      <c r="F809" s="225"/>
      <c r="G809" s="222"/>
      <c r="H809" s="222"/>
      <c r="I809" s="222"/>
      <c r="J809" s="222"/>
      <c r="K809" s="222"/>
      <c r="L809" s="222"/>
      <c r="M809" s="222"/>
      <c r="N809" s="222"/>
      <c r="O809" s="222"/>
      <c r="P809" s="222"/>
      <c r="Q809" s="222"/>
      <c r="R809" s="222"/>
      <c r="S809" s="222"/>
      <c r="T809" s="222"/>
      <c r="U809" s="222"/>
      <c r="V809" s="222"/>
      <c r="W809" s="222"/>
      <c r="X809" s="222"/>
      <c r="Y809" s="222"/>
      <c r="Z809" s="222"/>
    </row>
    <row r="810" ht="12.75" customHeight="1">
      <c r="A810" s="125"/>
      <c r="B810" s="57"/>
      <c r="C810" s="223" t="s">
        <v>3202</v>
      </c>
      <c r="D810" s="224" t="s">
        <v>3203</v>
      </c>
      <c r="E810" s="224" t="s">
        <v>3204</v>
      </c>
      <c r="F810" s="225"/>
      <c r="G810" s="222"/>
      <c r="H810" s="222"/>
      <c r="I810" s="222"/>
      <c r="J810" s="222"/>
      <c r="K810" s="222"/>
      <c r="L810" s="222"/>
      <c r="M810" s="222"/>
      <c r="N810" s="222"/>
      <c r="O810" s="222"/>
      <c r="P810" s="222"/>
      <c r="Q810" s="222"/>
      <c r="R810" s="222"/>
      <c r="S810" s="222"/>
      <c r="T810" s="222"/>
      <c r="U810" s="222"/>
      <c r="V810" s="222"/>
      <c r="W810" s="222"/>
      <c r="X810" s="222"/>
      <c r="Y810" s="222"/>
      <c r="Z810" s="222"/>
    </row>
    <row r="811" ht="12.75" customHeight="1">
      <c r="A811" s="125"/>
      <c r="B811" s="218" t="s">
        <v>3205</v>
      </c>
      <c r="C811" s="219" t="s">
        <v>3206</v>
      </c>
      <c r="D811" s="220" t="s">
        <v>3207</v>
      </c>
      <c r="E811" s="220" t="s">
        <v>3208</v>
      </c>
      <c r="F811" s="221"/>
      <c r="G811" s="222"/>
      <c r="H811" s="222"/>
      <c r="I811" s="222"/>
      <c r="J811" s="222"/>
      <c r="K811" s="222"/>
      <c r="L811" s="222"/>
      <c r="M811" s="222"/>
      <c r="N811" s="222"/>
      <c r="O811" s="222"/>
      <c r="P811" s="222"/>
      <c r="Q811" s="222"/>
      <c r="R811" s="222"/>
      <c r="S811" s="222"/>
      <c r="T811" s="222"/>
      <c r="U811" s="222"/>
      <c r="V811" s="222"/>
      <c r="W811" s="222"/>
      <c r="X811" s="222"/>
      <c r="Y811" s="222"/>
      <c r="Z811" s="222"/>
    </row>
    <row r="812" ht="12.75" customHeight="1">
      <c r="A812" s="125"/>
      <c r="B812" s="125"/>
      <c r="C812" s="223" t="s">
        <v>3209</v>
      </c>
      <c r="D812" s="224" t="s">
        <v>3210</v>
      </c>
      <c r="E812" s="224" t="s">
        <v>3211</v>
      </c>
      <c r="F812" s="225"/>
      <c r="G812" s="222"/>
      <c r="H812" s="222"/>
      <c r="I812" s="222"/>
      <c r="J812" s="222"/>
      <c r="K812" s="222"/>
      <c r="L812" s="222"/>
      <c r="M812" s="222"/>
      <c r="N812" s="222"/>
      <c r="O812" s="222"/>
      <c r="P812" s="222"/>
      <c r="Q812" s="222"/>
      <c r="R812" s="222"/>
      <c r="S812" s="222"/>
      <c r="T812" s="222"/>
      <c r="U812" s="222"/>
      <c r="V812" s="222"/>
      <c r="W812" s="222"/>
      <c r="X812" s="222"/>
      <c r="Y812" s="222"/>
      <c r="Z812" s="222"/>
    </row>
    <row r="813" ht="12.75" customHeight="1">
      <c r="A813" s="125"/>
      <c r="B813" s="125"/>
      <c r="C813" s="223" t="s">
        <v>3212</v>
      </c>
      <c r="D813" s="224" t="s">
        <v>3213</v>
      </c>
      <c r="E813" s="224" t="s">
        <v>3214</v>
      </c>
      <c r="F813" s="225"/>
      <c r="G813" s="222"/>
      <c r="H813" s="222"/>
      <c r="I813" s="222"/>
      <c r="J813" s="222"/>
      <c r="K813" s="222"/>
      <c r="L813" s="222"/>
      <c r="M813" s="222"/>
      <c r="N813" s="222"/>
      <c r="O813" s="222"/>
      <c r="P813" s="222"/>
      <c r="Q813" s="222"/>
      <c r="R813" s="222"/>
      <c r="S813" s="222"/>
      <c r="T813" s="222"/>
      <c r="U813" s="222"/>
      <c r="V813" s="222"/>
      <c r="W813" s="222"/>
      <c r="X813" s="222"/>
      <c r="Y813" s="222"/>
      <c r="Z813" s="222"/>
    </row>
    <row r="814" ht="12.75" customHeight="1">
      <c r="A814" s="125"/>
      <c r="B814" s="125"/>
      <c r="C814" s="223" t="s">
        <v>3215</v>
      </c>
      <c r="D814" s="224" t="s">
        <v>3216</v>
      </c>
      <c r="E814" s="224" t="s">
        <v>3217</v>
      </c>
      <c r="F814" s="225"/>
      <c r="G814" s="222"/>
      <c r="H814" s="222"/>
      <c r="I814" s="222"/>
      <c r="J814" s="222"/>
      <c r="K814" s="222"/>
      <c r="L814" s="222"/>
      <c r="M814" s="222"/>
      <c r="N814" s="222"/>
      <c r="O814" s="222"/>
      <c r="P814" s="222"/>
      <c r="Q814" s="222"/>
      <c r="R814" s="222"/>
      <c r="S814" s="222"/>
      <c r="T814" s="222"/>
      <c r="U814" s="222"/>
      <c r="V814" s="222"/>
      <c r="W814" s="222"/>
      <c r="X814" s="222"/>
      <c r="Y814" s="222"/>
      <c r="Z814" s="222"/>
    </row>
    <row r="815" ht="12.75" customHeight="1">
      <c r="A815" s="125"/>
      <c r="B815" s="125"/>
      <c r="C815" s="223" t="s">
        <v>3218</v>
      </c>
      <c r="D815" s="224" t="s">
        <v>3219</v>
      </c>
      <c r="E815" s="224" t="s">
        <v>3219</v>
      </c>
      <c r="F815" s="225"/>
      <c r="G815" s="222"/>
      <c r="H815" s="222"/>
      <c r="I815" s="222"/>
      <c r="J815" s="222"/>
      <c r="K815" s="222"/>
      <c r="L815" s="222"/>
      <c r="M815" s="222"/>
      <c r="N815" s="222"/>
      <c r="O815" s="222"/>
      <c r="P815" s="222"/>
      <c r="Q815" s="222"/>
      <c r="R815" s="222"/>
      <c r="S815" s="222"/>
      <c r="T815" s="222"/>
      <c r="U815" s="222"/>
      <c r="V815" s="222"/>
      <c r="W815" s="222"/>
      <c r="X815" s="222"/>
      <c r="Y815" s="222"/>
      <c r="Z815" s="222"/>
    </row>
    <row r="816" ht="12.75" customHeight="1">
      <c r="A816" s="125"/>
      <c r="B816" s="125"/>
      <c r="C816" s="223" t="s">
        <v>3220</v>
      </c>
      <c r="D816" s="224" t="s">
        <v>2690</v>
      </c>
      <c r="E816" s="224" t="s">
        <v>2691</v>
      </c>
      <c r="F816" s="225"/>
      <c r="G816" s="222"/>
      <c r="H816" s="222"/>
      <c r="I816" s="222"/>
      <c r="J816" s="222"/>
      <c r="K816" s="222"/>
      <c r="L816" s="222"/>
      <c r="M816" s="222"/>
      <c r="N816" s="222"/>
      <c r="O816" s="222"/>
      <c r="P816" s="222"/>
      <c r="Q816" s="222"/>
      <c r="R816" s="222"/>
      <c r="S816" s="222"/>
      <c r="T816" s="222"/>
      <c r="U816" s="222"/>
      <c r="V816" s="222"/>
      <c r="W816" s="222"/>
      <c r="X816" s="222"/>
      <c r="Y816" s="222"/>
      <c r="Z816" s="222"/>
    </row>
    <row r="817" ht="12.75" customHeight="1">
      <c r="A817" s="125"/>
      <c r="B817" s="125"/>
      <c r="C817" s="223" t="s">
        <v>3221</v>
      </c>
      <c r="D817" s="224" t="s">
        <v>3222</v>
      </c>
      <c r="E817" s="224" t="s">
        <v>3223</v>
      </c>
      <c r="F817" s="225"/>
      <c r="G817" s="222"/>
      <c r="H817" s="222"/>
      <c r="I817" s="222"/>
      <c r="J817" s="222"/>
      <c r="K817" s="222"/>
      <c r="L817" s="222"/>
      <c r="M817" s="222"/>
      <c r="N817" s="222"/>
      <c r="O817" s="222"/>
      <c r="P817" s="222"/>
      <c r="Q817" s="222"/>
      <c r="R817" s="222"/>
      <c r="S817" s="222"/>
      <c r="T817" s="222"/>
      <c r="U817" s="222"/>
      <c r="V817" s="222"/>
      <c r="W817" s="222"/>
      <c r="X817" s="222"/>
      <c r="Y817" s="222"/>
      <c r="Z817" s="222"/>
    </row>
    <row r="818" ht="12.75" customHeight="1">
      <c r="A818" s="125"/>
      <c r="B818" s="125"/>
      <c r="C818" s="223" t="s">
        <v>3224</v>
      </c>
      <c r="D818" s="224" t="s">
        <v>3225</v>
      </c>
      <c r="E818" s="224" t="s">
        <v>3226</v>
      </c>
      <c r="F818" s="225"/>
      <c r="G818" s="222"/>
      <c r="H818" s="222"/>
      <c r="I818" s="222"/>
      <c r="J818" s="222"/>
      <c r="K818" s="222"/>
      <c r="L818" s="222"/>
      <c r="M818" s="222"/>
      <c r="N818" s="222"/>
      <c r="O818" s="222"/>
      <c r="P818" s="222"/>
      <c r="Q818" s="222"/>
      <c r="R818" s="222"/>
      <c r="S818" s="222"/>
      <c r="T818" s="222"/>
      <c r="U818" s="222"/>
      <c r="V818" s="222"/>
      <c r="W818" s="222"/>
      <c r="X818" s="222"/>
      <c r="Y818" s="222"/>
      <c r="Z818" s="222"/>
    </row>
    <row r="819" ht="12.75" customHeight="1">
      <c r="A819" s="125"/>
      <c r="B819" s="125"/>
      <c r="C819" s="223" t="s">
        <v>3227</v>
      </c>
      <c r="D819" s="224" t="s">
        <v>1197</v>
      </c>
      <c r="E819" s="224" t="s">
        <v>1198</v>
      </c>
      <c r="F819" s="225"/>
      <c r="G819" s="222"/>
      <c r="H819" s="222"/>
      <c r="I819" s="222"/>
      <c r="J819" s="222"/>
      <c r="K819" s="222"/>
      <c r="L819" s="222"/>
      <c r="M819" s="222"/>
      <c r="N819" s="222"/>
      <c r="O819" s="222"/>
      <c r="P819" s="222"/>
      <c r="Q819" s="222"/>
      <c r="R819" s="222"/>
      <c r="S819" s="222"/>
      <c r="T819" s="222"/>
      <c r="U819" s="222"/>
      <c r="V819" s="222"/>
      <c r="W819" s="222"/>
      <c r="X819" s="222"/>
      <c r="Y819" s="222"/>
      <c r="Z819" s="222"/>
    </row>
    <row r="820" ht="12.75" customHeight="1">
      <c r="A820" s="125"/>
      <c r="B820" s="57"/>
      <c r="C820" s="223" t="s">
        <v>3228</v>
      </c>
      <c r="D820" s="224" t="s">
        <v>3229</v>
      </c>
      <c r="E820" s="224" t="s">
        <v>571</v>
      </c>
      <c r="F820" s="225"/>
      <c r="G820" s="222"/>
      <c r="H820" s="222"/>
      <c r="I820" s="222"/>
      <c r="J820" s="222"/>
      <c r="K820" s="222"/>
      <c r="L820" s="222"/>
      <c r="M820" s="222"/>
      <c r="N820" s="222"/>
      <c r="O820" s="222"/>
      <c r="P820" s="222"/>
      <c r="Q820" s="222"/>
      <c r="R820" s="222"/>
      <c r="S820" s="222"/>
      <c r="T820" s="222"/>
      <c r="U820" s="222"/>
      <c r="V820" s="222"/>
      <c r="W820" s="222"/>
      <c r="X820" s="222"/>
      <c r="Y820" s="222"/>
      <c r="Z820" s="222"/>
    </row>
    <row r="821" ht="12.75" customHeight="1">
      <c r="A821" s="125"/>
      <c r="B821" s="218" t="s">
        <v>969</v>
      </c>
      <c r="C821" s="219" t="s">
        <v>3230</v>
      </c>
      <c r="D821" s="220" t="s">
        <v>3231</v>
      </c>
      <c r="E821" s="220" t="s">
        <v>3232</v>
      </c>
      <c r="F821" s="221"/>
      <c r="G821" s="222"/>
      <c r="H821" s="222"/>
      <c r="I821" s="222"/>
      <c r="J821" s="222"/>
      <c r="K821" s="222"/>
      <c r="L821" s="222"/>
      <c r="M821" s="222"/>
      <c r="N821" s="222"/>
      <c r="O821" s="222"/>
      <c r="P821" s="222"/>
      <c r="Q821" s="222"/>
      <c r="R821" s="222"/>
      <c r="S821" s="222"/>
      <c r="T821" s="222"/>
      <c r="U821" s="222"/>
      <c r="V821" s="222"/>
      <c r="W821" s="222"/>
      <c r="X821" s="222"/>
      <c r="Y821" s="222"/>
      <c r="Z821" s="222"/>
    </row>
    <row r="822" ht="12.75" customHeight="1">
      <c r="A822" s="125"/>
      <c r="B822" s="125"/>
      <c r="C822" s="223" t="s">
        <v>3233</v>
      </c>
      <c r="D822" s="224" t="s">
        <v>3234</v>
      </c>
      <c r="E822" s="224" t="s">
        <v>3235</v>
      </c>
      <c r="F822" s="225"/>
      <c r="G822" s="222"/>
      <c r="H822" s="222"/>
      <c r="I822" s="222"/>
      <c r="J822" s="222"/>
      <c r="K822" s="222"/>
      <c r="L822" s="222"/>
      <c r="M822" s="222"/>
      <c r="N822" s="222"/>
      <c r="O822" s="222"/>
      <c r="P822" s="222"/>
      <c r="Q822" s="222"/>
      <c r="R822" s="222"/>
      <c r="S822" s="222"/>
      <c r="T822" s="222"/>
      <c r="U822" s="222"/>
      <c r="V822" s="222"/>
      <c r="W822" s="222"/>
      <c r="X822" s="222"/>
      <c r="Y822" s="222"/>
      <c r="Z822" s="222"/>
    </row>
    <row r="823" ht="12.75" customHeight="1">
      <c r="A823" s="125"/>
      <c r="B823" s="125"/>
      <c r="C823" s="223" t="s">
        <v>3236</v>
      </c>
      <c r="D823" s="224" t="s">
        <v>3237</v>
      </c>
      <c r="E823" s="224" t="s">
        <v>3238</v>
      </c>
      <c r="F823" s="225"/>
      <c r="G823" s="222"/>
      <c r="H823" s="222"/>
      <c r="I823" s="222"/>
      <c r="J823" s="222"/>
      <c r="K823" s="222"/>
      <c r="L823" s="222"/>
      <c r="M823" s="222"/>
      <c r="N823" s="222"/>
      <c r="O823" s="222"/>
      <c r="P823" s="222"/>
      <c r="Q823" s="222"/>
      <c r="R823" s="222"/>
      <c r="S823" s="222"/>
      <c r="T823" s="222"/>
      <c r="U823" s="222"/>
      <c r="V823" s="222"/>
      <c r="W823" s="222"/>
      <c r="X823" s="222"/>
      <c r="Y823" s="222"/>
      <c r="Z823" s="222"/>
    </row>
    <row r="824" ht="12.75" customHeight="1">
      <c r="A824" s="125"/>
      <c r="B824" s="125"/>
      <c r="C824" s="223" t="s">
        <v>3239</v>
      </c>
      <c r="D824" s="224" t="s">
        <v>3240</v>
      </c>
      <c r="E824" s="224" t="s">
        <v>3241</v>
      </c>
      <c r="F824" s="225"/>
      <c r="G824" s="222"/>
      <c r="H824" s="222"/>
      <c r="I824" s="222"/>
      <c r="J824" s="222"/>
      <c r="K824" s="222"/>
      <c r="L824" s="222"/>
      <c r="M824" s="222"/>
      <c r="N824" s="222"/>
      <c r="O824" s="222"/>
      <c r="P824" s="222"/>
      <c r="Q824" s="222"/>
      <c r="R824" s="222"/>
      <c r="S824" s="222"/>
      <c r="T824" s="222"/>
      <c r="U824" s="222"/>
      <c r="V824" s="222"/>
      <c r="W824" s="222"/>
      <c r="X824" s="222"/>
      <c r="Y824" s="222"/>
      <c r="Z824" s="222"/>
    </row>
    <row r="825" ht="12.75" customHeight="1">
      <c r="A825" s="125"/>
      <c r="B825" s="125"/>
      <c r="C825" s="223" t="s">
        <v>3242</v>
      </c>
      <c r="D825" s="224" t="s">
        <v>3243</v>
      </c>
      <c r="E825" s="224" t="s">
        <v>3244</v>
      </c>
      <c r="F825" s="225"/>
      <c r="G825" s="222"/>
      <c r="H825" s="222"/>
      <c r="I825" s="222"/>
      <c r="J825" s="222"/>
      <c r="K825" s="222"/>
      <c r="L825" s="222"/>
      <c r="M825" s="222"/>
      <c r="N825" s="222"/>
      <c r="O825" s="222"/>
      <c r="P825" s="222"/>
      <c r="Q825" s="222"/>
      <c r="R825" s="222"/>
      <c r="S825" s="222"/>
      <c r="T825" s="222"/>
      <c r="U825" s="222"/>
      <c r="V825" s="222"/>
      <c r="W825" s="222"/>
      <c r="X825" s="222"/>
      <c r="Y825" s="222"/>
      <c r="Z825" s="222"/>
    </row>
    <row r="826" ht="12.75" customHeight="1">
      <c r="A826" s="125"/>
      <c r="B826" s="125"/>
      <c r="C826" s="223" t="s">
        <v>3245</v>
      </c>
      <c r="D826" s="224" t="s">
        <v>3246</v>
      </c>
      <c r="E826" s="224" t="s">
        <v>3247</v>
      </c>
      <c r="F826" s="225"/>
      <c r="G826" s="222"/>
      <c r="H826" s="222"/>
      <c r="I826" s="222"/>
      <c r="J826" s="222"/>
      <c r="K826" s="222"/>
      <c r="L826" s="222"/>
      <c r="M826" s="222"/>
      <c r="N826" s="222"/>
      <c r="O826" s="222"/>
      <c r="P826" s="222"/>
      <c r="Q826" s="222"/>
      <c r="R826" s="222"/>
      <c r="S826" s="222"/>
      <c r="T826" s="222"/>
      <c r="U826" s="222"/>
      <c r="V826" s="222"/>
      <c r="W826" s="222"/>
      <c r="X826" s="222"/>
      <c r="Y826" s="222"/>
      <c r="Z826" s="222"/>
    </row>
    <row r="827" ht="12.75" customHeight="1">
      <c r="A827" s="125"/>
      <c r="B827" s="125"/>
      <c r="C827" s="223" t="s">
        <v>3248</v>
      </c>
      <c r="D827" s="224" t="s">
        <v>3249</v>
      </c>
      <c r="E827" s="224" t="s">
        <v>3250</v>
      </c>
      <c r="F827" s="225"/>
      <c r="G827" s="222"/>
      <c r="H827" s="222"/>
      <c r="I827" s="222"/>
      <c r="J827" s="222"/>
      <c r="K827" s="222"/>
      <c r="L827" s="222"/>
      <c r="M827" s="222"/>
      <c r="N827" s="222"/>
      <c r="O827" s="222"/>
      <c r="P827" s="222"/>
      <c r="Q827" s="222"/>
      <c r="R827" s="222"/>
      <c r="S827" s="222"/>
      <c r="T827" s="222"/>
      <c r="U827" s="222"/>
      <c r="V827" s="222"/>
      <c r="W827" s="222"/>
      <c r="X827" s="222"/>
      <c r="Y827" s="222"/>
      <c r="Z827" s="222"/>
    </row>
    <row r="828" ht="12.75" customHeight="1">
      <c r="A828" s="125"/>
      <c r="B828" s="125"/>
      <c r="C828" s="223" t="s">
        <v>3251</v>
      </c>
      <c r="D828" s="224" t="s">
        <v>3252</v>
      </c>
      <c r="E828" s="224" t="s">
        <v>3253</v>
      </c>
      <c r="F828" s="225"/>
      <c r="G828" s="222"/>
      <c r="H828" s="222"/>
      <c r="I828" s="222"/>
      <c r="J828" s="222"/>
      <c r="K828" s="222"/>
      <c r="L828" s="222"/>
      <c r="M828" s="222"/>
      <c r="N828" s="222"/>
      <c r="O828" s="222"/>
      <c r="P828" s="222"/>
      <c r="Q828" s="222"/>
      <c r="R828" s="222"/>
      <c r="S828" s="222"/>
      <c r="T828" s="222"/>
      <c r="U828" s="222"/>
      <c r="V828" s="222"/>
      <c r="W828" s="222"/>
      <c r="X828" s="222"/>
      <c r="Y828" s="222"/>
      <c r="Z828" s="222"/>
    </row>
    <row r="829" ht="12.75" customHeight="1">
      <c r="A829" s="125"/>
      <c r="B829" s="125"/>
      <c r="C829" s="223" t="s">
        <v>3254</v>
      </c>
      <c r="D829" s="224" t="s">
        <v>3255</v>
      </c>
      <c r="E829" s="224" t="s">
        <v>3256</v>
      </c>
      <c r="F829" s="225"/>
      <c r="G829" s="222"/>
      <c r="H829" s="222"/>
      <c r="I829" s="222"/>
      <c r="J829" s="222"/>
      <c r="K829" s="222"/>
      <c r="L829" s="222"/>
      <c r="M829" s="222"/>
      <c r="N829" s="222"/>
      <c r="O829" s="222"/>
      <c r="P829" s="222"/>
      <c r="Q829" s="222"/>
      <c r="R829" s="222"/>
      <c r="S829" s="222"/>
      <c r="T829" s="222"/>
      <c r="U829" s="222"/>
      <c r="V829" s="222"/>
      <c r="W829" s="222"/>
      <c r="X829" s="222"/>
      <c r="Y829" s="222"/>
      <c r="Z829" s="222"/>
    </row>
    <row r="830" ht="12.75" customHeight="1">
      <c r="A830" s="125"/>
      <c r="B830" s="125"/>
      <c r="C830" s="223" t="s">
        <v>3257</v>
      </c>
      <c r="D830" s="224" t="s">
        <v>3258</v>
      </c>
      <c r="E830" s="224" t="s">
        <v>3259</v>
      </c>
      <c r="F830" s="225"/>
      <c r="G830" s="222"/>
      <c r="H830" s="222"/>
      <c r="I830" s="222"/>
      <c r="J830" s="222"/>
      <c r="K830" s="222"/>
      <c r="L830" s="222"/>
      <c r="M830" s="222"/>
      <c r="N830" s="222"/>
      <c r="O830" s="222"/>
      <c r="P830" s="222"/>
      <c r="Q830" s="222"/>
      <c r="R830" s="222"/>
      <c r="S830" s="222"/>
      <c r="T830" s="222"/>
      <c r="U830" s="222"/>
      <c r="V830" s="222"/>
      <c r="W830" s="222"/>
      <c r="X830" s="222"/>
      <c r="Y830" s="222"/>
      <c r="Z830" s="222"/>
    </row>
    <row r="831" ht="12.75" customHeight="1">
      <c r="A831" s="125"/>
      <c r="B831" s="125"/>
      <c r="C831" s="223" t="s">
        <v>3260</v>
      </c>
      <c r="D831" s="224" t="s">
        <v>3261</v>
      </c>
      <c r="E831" s="224" t="s">
        <v>3262</v>
      </c>
      <c r="F831" s="225"/>
      <c r="G831" s="222"/>
      <c r="H831" s="222"/>
      <c r="I831" s="222"/>
      <c r="J831" s="222"/>
      <c r="K831" s="222"/>
      <c r="L831" s="222"/>
      <c r="M831" s="222"/>
      <c r="N831" s="222"/>
      <c r="O831" s="222"/>
      <c r="P831" s="222"/>
      <c r="Q831" s="222"/>
      <c r="R831" s="222"/>
      <c r="S831" s="222"/>
      <c r="T831" s="222"/>
      <c r="U831" s="222"/>
      <c r="V831" s="222"/>
      <c r="W831" s="222"/>
      <c r="X831" s="222"/>
      <c r="Y831" s="222"/>
      <c r="Z831" s="222"/>
    </row>
    <row r="832" ht="12.75" customHeight="1">
      <c r="A832" s="125"/>
      <c r="B832" s="125"/>
      <c r="C832" s="223" t="s">
        <v>3263</v>
      </c>
      <c r="D832" s="224" t="s">
        <v>3264</v>
      </c>
      <c r="E832" s="224" t="s">
        <v>3265</v>
      </c>
      <c r="F832" s="225"/>
      <c r="G832" s="222"/>
      <c r="H832" s="222"/>
      <c r="I832" s="222"/>
      <c r="J832" s="222"/>
      <c r="K832" s="222"/>
      <c r="L832" s="222"/>
      <c r="M832" s="222"/>
      <c r="N832" s="222"/>
      <c r="O832" s="222"/>
      <c r="P832" s="222"/>
      <c r="Q832" s="222"/>
      <c r="R832" s="222"/>
      <c r="S832" s="222"/>
      <c r="T832" s="222"/>
      <c r="U832" s="222"/>
      <c r="V832" s="222"/>
      <c r="W832" s="222"/>
      <c r="X832" s="222"/>
      <c r="Y832" s="222"/>
      <c r="Z832" s="222"/>
    </row>
    <row r="833" ht="12.75" customHeight="1">
      <c r="A833" s="125"/>
      <c r="B833" s="125"/>
      <c r="C833" s="223" t="s">
        <v>3266</v>
      </c>
      <c r="D833" s="224" t="s">
        <v>2725</v>
      </c>
      <c r="E833" s="224" t="s">
        <v>2726</v>
      </c>
      <c r="F833" s="225"/>
      <c r="G833" s="222"/>
      <c r="H833" s="222"/>
      <c r="I833" s="222"/>
      <c r="J833" s="222"/>
      <c r="K833" s="222"/>
      <c r="L833" s="222"/>
      <c r="M833" s="222"/>
      <c r="N833" s="222"/>
      <c r="O833" s="222"/>
      <c r="P833" s="222"/>
      <c r="Q833" s="222"/>
      <c r="R833" s="222"/>
      <c r="S833" s="222"/>
      <c r="T833" s="222"/>
      <c r="U833" s="222"/>
      <c r="V833" s="222"/>
      <c r="W833" s="222"/>
      <c r="X833" s="222"/>
      <c r="Y833" s="222"/>
      <c r="Z833" s="222"/>
    </row>
    <row r="834" ht="12.75" customHeight="1">
      <c r="A834" s="125"/>
      <c r="B834" s="125"/>
      <c r="C834" s="223" t="s">
        <v>3267</v>
      </c>
      <c r="D834" s="224" t="s">
        <v>3268</v>
      </c>
      <c r="E834" s="224" t="s">
        <v>3269</v>
      </c>
      <c r="F834" s="225"/>
      <c r="G834" s="222"/>
      <c r="H834" s="222"/>
      <c r="I834" s="222"/>
      <c r="J834" s="222"/>
      <c r="K834" s="222"/>
      <c r="L834" s="222"/>
      <c r="M834" s="222"/>
      <c r="N834" s="222"/>
      <c r="O834" s="222"/>
      <c r="P834" s="222"/>
      <c r="Q834" s="222"/>
      <c r="R834" s="222"/>
      <c r="S834" s="222"/>
      <c r="T834" s="222"/>
      <c r="U834" s="222"/>
      <c r="V834" s="222"/>
      <c r="W834" s="222"/>
      <c r="X834" s="222"/>
      <c r="Y834" s="222"/>
      <c r="Z834" s="222"/>
    </row>
    <row r="835" ht="12.75" customHeight="1">
      <c r="A835" s="125"/>
      <c r="B835" s="125"/>
      <c r="C835" s="223" t="s">
        <v>3270</v>
      </c>
      <c r="D835" s="224" t="s">
        <v>1473</v>
      </c>
      <c r="E835" s="224" t="s">
        <v>1474</v>
      </c>
      <c r="F835" s="225"/>
      <c r="G835" s="222"/>
      <c r="H835" s="222"/>
      <c r="I835" s="222"/>
      <c r="J835" s="222"/>
      <c r="K835" s="222"/>
      <c r="L835" s="222"/>
      <c r="M835" s="222"/>
      <c r="N835" s="222"/>
      <c r="O835" s="222"/>
      <c r="P835" s="222"/>
      <c r="Q835" s="222"/>
      <c r="R835" s="222"/>
      <c r="S835" s="222"/>
      <c r="T835" s="222"/>
      <c r="U835" s="222"/>
      <c r="V835" s="222"/>
      <c r="W835" s="222"/>
      <c r="X835" s="222"/>
      <c r="Y835" s="222"/>
      <c r="Z835" s="222"/>
    </row>
    <row r="836" ht="12.75" customHeight="1">
      <c r="A836" s="125"/>
      <c r="B836" s="125"/>
      <c r="C836" s="223" t="s">
        <v>3271</v>
      </c>
      <c r="D836" s="224" t="s">
        <v>3272</v>
      </c>
      <c r="E836" s="224" t="s">
        <v>3273</v>
      </c>
      <c r="F836" s="225"/>
      <c r="G836" s="222"/>
      <c r="H836" s="222"/>
      <c r="I836" s="222"/>
      <c r="J836" s="222"/>
      <c r="K836" s="222"/>
      <c r="L836" s="222"/>
      <c r="M836" s="222"/>
      <c r="N836" s="222"/>
      <c r="O836" s="222"/>
      <c r="P836" s="222"/>
      <c r="Q836" s="222"/>
      <c r="R836" s="222"/>
      <c r="S836" s="222"/>
      <c r="T836" s="222"/>
      <c r="U836" s="222"/>
      <c r="V836" s="222"/>
      <c r="W836" s="222"/>
      <c r="X836" s="222"/>
      <c r="Y836" s="222"/>
      <c r="Z836" s="222"/>
    </row>
    <row r="837" ht="12.75" customHeight="1">
      <c r="A837" s="125"/>
      <c r="B837" s="57"/>
      <c r="C837" s="223" t="s">
        <v>3274</v>
      </c>
      <c r="D837" s="224" t="s">
        <v>3275</v>
      </c>
      <c r="E837" s="224" t="s">
        <v>3276</v>
      </c>
      <c r="F837" s="225"/>
      <c r="G837" s="222"/>
      <c r="H837" s="222"/>
      <c r="I837" s="222"/>
      <c r="J837" s="222"/>
      <c r="K837" s="222"/>
      <c r="L837" s="222"/>
      <c r="M837" s="222"/>
      <c r="N837" s="222"/>
      <c r="O837" s="222"/>
      <c r="P837" s="222"/>
      <c r="Q837" s="222"/>
      <c r="R837" s="222"/>
      <c r="S837" s="222"/>
      <c r="T837" s="222"/>
      <c r="U837" s="222"/>
      <c r="V837" s="222"/>
      <c r="W837" s="222"/>
      <c r="X837" s="222"/>
      <c r="Y837" s="222"/>
      <c r="Z837" s="222"/>
    </row>
    <row r="838" ht="12.75" customHeight="1">
      <c r="A838" s="125"/>
      <c r="B838" s="218" t="s">
        <v>1322</v>
      </c>
      <c r="C838" s="219" t="s">
        <v>3277</v>
      </c>
      <c r="D838" s="220" t="s">
        <v>3278</v>
      </c>
      <c r="E838" s="220" t="s">
        <v>3279</v>
      </c>
      <c r="F838" s="221"/>
      <c r="G838" s="222"/>
      <c r="H838" s="222"/>
      <c r="I838" s="222"/>
      <c r="J838" s="222"/>
      <c r="K838" s="222"/>
      <c r="L838" s="222"/>
      <c r="M838" s="222"/>
      <c r="N838" s="222"/>
      <c r="O838" s="222"/>
      <c r="P838" s="222"/>
      <c r="Q838" s="222"/>
      <c r="R838" s="222"/>
      <c r="S838" s="222"/>
      <c r="T838" s="222"/>
      <c r="U838" s="222"/>
      <c r="V838" s="222"/>
      <c r="W838" s="222"/>
      <c r="X838" s="222"/>
      <c r="Y838" s="222"/>
      <c r="Z838" s="222"/>
    </row>
    <row r="839" ht="12.75" customHeight="1">
      <c r="A839" s="125"/>
      <c r="B839" s="125"/>
      <c r="C839" s="223" t="s">
        <v>3280</v>
      </c>
      <c r="D839" s="224" t="s">
        <v>3281</v>
      </c>
      <c r="E839" s="224" t="s">
        <v>3282</v>
      </c>
      <c r="F839" s="225"/>
      <c r="G839" s="222"/>
      <c r="H839" s="222"/>
      <c r="I839" s="222"/>
      <c r="J839" s="222"/>
      <c r="K839" s="222"/>
      <c r="L839" s="222"/>
      <c r="M839" s="222"/>
      <c r="N839" s="222"/>
      <c r="O839" s="222"/>
      <c r="P839" s="222"/>
      <c r="Q839" s="222"/>
      <c r="R839" s="222"/>
      <c r="S839" s="222"/>
      <c r="T839" s="222"/>
      <c r="U839" s="222"/>
      <c r="V839" s="222"/>
      <c r="W839" s="222"/>
      <c r="X839" s="222"/>
      <c r="Y839" s="222"/>
      <c r="Z839" s="222"/>
    </row>
    <row r="840" ht="12.75" customHeight="1">
      <c r="A840" s="125"/>
      <c r="B840" s="125"/>
      <c r="C840" s="223" t="s">
        <v>3283</v>
      </c>
      <c r="D840" s="224" t="s">
        <v>1505</v>
      </c>
      <c r="E840" s="224" t="s">
        <v>1506</v>
      </c>
      <c r="F840" s="225"/>
      <c r="G840" s="222"/>
      <c r="H840" s="222"/>
      <c r="I840" s="222"/>
      <c r="J840" s="222"/>
      <c r="K840" s="222"/>
      <c r="L840" s="222"/>
      <c r="M840" s="222"/>
      <c r="N840" s="222"/>
      <c r="O840" s="222"/>
      <c r="P840" s="222"/>
      <c r="Q840" s="222"/>
      <c r="R840" s="222"/>
      <c r="S840" s="222"/>
      <c r="T840" s="222"/>
      <c r="U840" s="222"/>
      <c r="V840" s="222"/>
      <c r="W840" s="222"/>
      <c r="X840" s="222"/>
      <c r="Y840" s="222"/>
      <c r="Z840" s="222"/>
    </row>
    <row r="841" ht="12.75" customHeight="1">
      <c r="A841" s="125"/>
      <c r="B841" s="125"/>
      <c r="C841" s="223" t="s">
        <v>3284</v>
      </c>
      <c r="D841" s="224" t="s">
        <v>3285</v>
      </c>
      <c r="E841" s="224" t="s">
        <v>3286</v>
      </c>
      <c r="F841" s="225"/>
      <c r="G841" s="222"/>
      <c r="H841" s="222"/>
      <c r="I841" s="222"/>
      <c r="J841" s="222"/>
      <c r="K841" s="222"/>
      <c r="L841" s="222"/>
      <c r="M841" s="222"/>
      <c r="N841" s="222"/>
      <c r="O841" s="222"/>
      <c r="P841" s="222"/>
      <c r="Q841" s="222"/>
      <c r="R841" s="222"/>
      <c r="S841" s="222"/>
      <c r="T841" s="222"/>
      <c r="U841" s="222"/>
      <c r="V841" s="222"/>
      <c r="W841" s="222"/>
      <c r="X841" s="222"/>
      <c r="Y841" s="222"/>
      <c r="Z841" s="222"/>
    </row>
    <row r="842" ht="12.75" customHeight="1">
      <c r="A842" s="125"/>
      <c r="B842" s="125"/>
      <c r="C842" s="223" t="s">
        <v>3287</v>
      </c>
      <c r="D842" s="224" t="s">
        <v>3288</v>
      </c>
      <c r="E842" s="224" t="s">
        <v>3289</v>
      </c>
      <c r="F842" s="225"/>
      <c r="G842" s="222"/>
      <c r="H842" s="222"/>
      <c r="I842" s="222"/>
      <c r="J842" s="222"/>
      <c r="K842" s="222"/>
      <c r="L842" s="222"/>
      <c r="M842" s="222"/>
      <c r="N842" s="222"/>
      <c r="O842" s="222"/>
      <c r="P842" s="222"/>
      <c r="Q842" s="222"/>
      <c r="R842" s="222"/>
      <c r="S842" s="222"/>
      <c r="T842" s="222"/>
      <c r="U842" s="222"/>
      <c r="V842" s="222"/>
      <c r="W842" s="222"/>
      <c r="X842" s="222"/>
      <c r="Y842" s="222"/>
      <c r="Z842" s="222"/>
    </row>
    <row r="843" ht="12.75" customHeight="1">
      <c r="A843" s="125"/>
      <c r="B843" s="125"/>
      <c r="C843" s="223" t="s">
        <v>3290</v>
      </c>
      <c r="D843" s="224" t="s">
        <v>3291</v>
      </c>
      <c r="E843" s="224" t="s">
        <v>3292</v>
      </c>
      <c r="F843" s="225"/>
      <c r="G843" s="222"/>
      <c r="H843" s="222"/>
      <c r="I843" s="222"/>
      <c r="J843" s="222"/>
      <c r="K843" s="222"/>
      <c r="L843" s="222"/>
      <c r="M843" s="222"/>
      <c r="N843" s="222"/>
      <c r="O843" s="222"/>
      <c r="P843" s="222"/>
      <c r="Q843" s="222"/>
      <c r="R843" s="222"/>
      <c r="S843" s="222"/>
      <c r="T843" s="222"/>
      <c r="U843" s="222"/>
      <c r="V843" s="222"/>
      <c r="W843" s="222"/>
      <c r="X843" s="222"/>
      <c r="Y843" s="222"/>
      <c r="Z843" s="222"/>
    </row>
    <row r="844" ht="12.75" customHeight="1">
      <c r="A844" s="125"/>
      <c r="B844" s="125"/>
      <c r="C844" s="223" t="s">
        <v>3293</v>
      </c>
      <c r="D844" s="224" t="s">
        <v>3294</v>
      </c>
      <c r="E844" s="224" t="s">
        <v>3295</v>
      </c>
      <c r="F844" s="225"/>
      <c r="G844" s="222"/>
      <c r="H844" s="222"/>
      <c r="I844" s="222"/>
      <c r="J844" s="222"/>
      <c r="K844" s="222"/>
      <c r="L844" s="222"/>
      <c r="M844" s="222"/>
      <c r="N844" s="222"/>
      <c r="O844" s="222"/>
      <c r="P844" s="222"/>
      <c r="Q844" s="222"/>
      <c r="R844" s="222"/>
      <c r="S844" s="222"/>
      <c r="T844" s="222"/>
      <c r="U844" s="222"/>
      <c r="V844" s="222"/>
      <c r="W844" s="222"/>
      <c r="X844" s="222"/>
      <c r="Y844" s="222"/>
      <c r="Z844" s="222"/>
    </row>
    <row r="845" ht="12.75" customHeight="1">
      <c r="A845" s="125"/>
      <c r="B845" s="125"/>
      <c r="C845" s="223" t="s">
        <v>3296</v>
      </c>
      <c r="D845" s="224" t="s">
        <v>3297</v>
      </c>
      <c r="E845" s="224" t="s">
        <v>3298</v>
      </c>
      <c r="F845" s="225"/>
      <c r="G845" s="222"/>
      <c r="H845" s="222"/>
      <c r="I845" s="222"/>
      <c r="J845" s="222"/>
      <c r="K845" s="222"/>
      <c r="L845" s="222"/>
      <c r="M845" s="222"/>
      <c r="N845" s="222"/>
      <c r="O845" s="222"/>
      <c r="P845" s="222"/>
      <c r="Q845" s="222"/>
      <c r="R845" s="222"/>
      <c r="S845" s="222"/>
      <c r="T845" s="222"/>
      <c r="U845" s="222"/>
      <c r="V845" s="222"/>
      <c r="W845" s="222"/>
      <c r="X845" s="222"/>
      <c r="Y845" s="222"/>
      <c r="Z845" s="222"/>
    </row>
    <row r="846" ht="12.75" customHeight="1">
      <c r="A846" s="125"/>
      <c r="B846" s="125"/>
      <c r="C846" s="223" t="s">
        <v>3299</v>
      </c>
      <c r="D846" s="224" t="s">
        <v>3300</v>
      </c>
      <c r="E846" s="224" t="s">
        <v>3301</v>
      </c>
      <c r="F846" s="225"/>
      <c r="G846" s="222"/>
      <c r="H846" s="222"/>
      <c r="I846" s="222"/>
      <c r="J846" s="222"/>
      <c r="K846" s="222"/>
      <c r="L846" s="222"/>
      <c r="M846" s="222"/>
      <c r="N846" s="222"/>
      <c r="O846" s="222"/>
      <c r="P846" s="222"/>
      <c r="Q846" s="222"/>
      <c r="R846" s="222"/>
      <c r="S846" s="222"/>
      <c r="T846" s="222"/>
      <c r="U846" s="222"/>
      <c r="V846" s="222"/>
      <c r="W846" s="222"/>
      <c r="X846" s="222"/>
      <c r="Y846" s="222"/>
      <c r="Z846" s="222"/>
    </row>
    <row r="847" ht="12.75" customHeight="1">
      <c r="A847" s="125"/>
      <c r="B847" s="125"/>
      <c r="C847" s="223" t="s">
        <v>3302</v>
      </c>
      <c r="D847" s="224" t="s">
        <v>3303</v>
      </c>
      <c r="E847" s="224" t="s">
        <v>3304</v>
      </c>
      <c r="F847" s="225"/>
      <c r="G847" s="222"/>
      <c r="H847" s="222"/>
      <c r="I847" s="222"/>
      <c r="J847" s="222"/>
      <c r="K847" s="222"/>
      <c r="L847" s="222"/>
      <c r="M847" s="222"/>
      <c r="N847" s="222"/>
      <c r="O847" s="222"/>
      <c r="P847" s="222"/>
      <c r="Q847" s="222"/>
      <c r="R847" s="222"/>
      <c r="S847" s="222"/>
      <c r="T847" s="222"/>
      <c r="U847" s="222"/>
      <c r="V847" s="222"/>
      <c r="W847" s="222"/>
      <c r="X847" s="222"/>
      <c r="Y847" s="222"/>
      <c r="Z847" s="222"/>
    </row>
    <row r="848" ht="12.75" customHeight="1">
      <c r="A848" s="125"/>
      <c r="B848" s="125"/>
      <c r="C848" s="223" t="s">
        <v>3305</v>
      </c>
      <c r="D848" s="224" t="s">
        <v>3306</v>
      </c>
      <c r="E848" s="224" t="s">
        <v>3307</v>
      </c>
      <c r="F848" s="225"/>
      <c r="G848" s="222"/>
      <c r="H848" s="222"/>
      <c r="I848" s="222"/>
      <c r="J848" s="222"/>
      <c r="K848" s="222"/>
      <c r="L848" s="222"/>
      <c r="M848" s="222"/>
      <c r="N848" s="222"/>
      <c r="O848" s="222"/>
      <c r="P848" s="222"/>
      <c r="Q848" s="222"/>
      <c r="R848" s="222"/>
      <c r="S848" s="222"/>
      <c r="T848" s="222"/>
      <c r="U848" s="222"/>
      <c r="V848" s="222"/>
      <c r="W848" s="222"/>
      <c r="X848" s="222"/>
      <c r="Y848" s="222"/>
      <c r="Z848" s="222"/>
    </row>
    <row r="849" ht="12.75" customHeight="1">
      <c r="A849" s="125"/>
      <c r="B849" s="125"/>
      <c r="C849" s="223" t="s">
        <v>3308</v>
      </c>
      <c r="D849" s="224" t="s">
        <v>3309</v>
      </c>
      <c r="E849" s="224" t="s">
        <v>3310</v>
      </c>
      <c r="F849" s="225"/>
      <c r="G849" s="222"/>
      <c r="H849" s="222"/>
      <c r="I849" s="222"/>
      <c r="J849" s="222"/>
      <c r="K849" s="222"/>
      <c r="L849" s="222"/>
      <c r="M849" s="222"/>
      <c r="N849" s="222"/>
      <c r="O849" s="222"/>
      <c r="P849" s="222"/>
      <c r="Q849" s="222"/>
      <c r="R849" s="222"/>
      <c r="S849" s="222"/>
      <c r="T849" s="222"/>
      <c r="U849" s="222"/>
      <c r="V849" s="222"/>
      <c r="W849" s="222"/>
      <c r="X849" s="222"/>
      <c r="Y849" s="222"/>
      <c r="Z849" s="222"/>
    </row>
    <row r="850" ht="12.75" customHeight="1">
      <c r="A850" s="125"/>
      <c r="B850" s="125"/>
      <c r="C850" s="223" t="s">
        <v>3311</v>
      </c>
      <c r="D850" s="224" t="s">
        <v>3312</v>
      </c>
      <c r="E850" s="224" t="s">
        <v>3313</v>
      </c>
      <c r="F850" s="225"/>
      <c r="G850" s="222"/>
      <c r="H850" s="222"/>
      <c r="I850" s="222"/>
      <c r="J850" s="222"/>
      <c r="K850" s="222"/>
      <c r="L850" s="222"/>
      <c r="M850" s="222"/>
      <c r="N850" s="222"/>
      <c r="O850" s="222"/>
      <c r="P850" s="222"/>
      <c r="Q850" s="222"/>
      <c r="R850" s="222"/>
      <c r="S850" s="222"/>
      <c r="T850" s="222"/>
      <c r="U850" s="222"/>
      <c r="V850" s="222"/>
      <c r="W850" s="222"/>
      <c r="X850" s="222"/>
      <c r="Y850" s="222"/>
      <c r="Z850" s="222"/>
    </row>
    <row r="851" ht="12.75" customHeight="1">
      <c r="A851" s="57"/>
      <c r="B851" s="57"/>
      <c r="C851" s="223" t="s">
        <v>3314</v>
      </c>
      <c r="D851" s="224" t="s">
        <v>3315</v>
      </c>
      <c r="E851" s="224" t="s">
        <v>3316</v>
      </c>
      <c r="F851" s="225"/>
      <c r="G851" s="222"/>
      <c r="H851" s="222"/>
      <c r="I851" s="222"/>
      <c r="J851" s="222"/>
      <c r="K851" s="222"/>
      <c r="L851" s="222"/>
      <c r="M851" s="222"/>
      <c r="N851" s="222"/>
      <c r="O851" s="222"/>
      <c r="P851" s="222"/>
      <c r="Q851" s="222"/>
      <c r="R851" s="222"/>
      <c r="S851" s="222"/>
      <c r="T851" s="222"/>
      <c r="U851" s="222"/>
      <c r="V851" s="222"/>
      <c r="W851" s="222"/>
      <c r="X851" s="222"/>
      <c r="Y851" s="222"/>
      <c r="Z851" s="222"/>
    </row>
    <row r="852" ht="12.75" customHeight="1">
      <c r="A852" s="227" t="s">
        <v>3317</v>
      </c>
      <c r="B852" s="228"/>
      <c r="C852" s="229"/>
      <c r="D852" s="230"/>
      <c r="E852" s="230" t="s">
        <v>879</v>
      </c>
      <c r="F852" s="231">
        <v>64.0</v>
      </c>
      <c r="G852" s="232"/>
      <c r="H852" s="232"/>
      <c r="I852" s="232"/>
      <c r="J852" s="232"/>
      <c r="K852" s="232"/>
      <c r="L852" s="232"/>
      <c r="M852" s="232"/>
      <c r="N852" s="232"/>
      <c r="O852" s="232"/>
      <c r="P852" s="232"/>
      <c r="Q852" s="232"/>
      <c r="R852" s="232"/>
      <c r="S852" s="232"/>
      <c r="T852" s="232"/>
      <c r="U852" s="232"/>
      <c r="V852" s="232"/>
      <c r="W852" s="232"/>
      <c r="X852" s="232"/>
      <c r="Y852" s="232"/>
      <c r="Z852" s="232"/>
    </row>
    <row r="853" ht="12.75" customHeight="1">
      <c r="A853" s="233" t="s">
        <v>922</v>
      </c>
      <c r="B853" s="218" t="s">
        <v>1523</v>
      </c>
      <c r="C853" s="219" t="s">
        <v>3318</v>
      </c>
      <c r="D853" s="220" t="s">
        <v>3319</v>
      </c>
      <c r="E853" s="220" t="s">
        <v>3320</v>
      </c>
      <c r="F853" s="221"/>
      <c r="G853" s="222"/>
      <c r="H853" s="222"/>
      <c r="I853" s="222"/>
      <c r="J853" s="222"/>
      <c r="K853" s="222"/>
      <c r="L853" s="222"/>
      <c r="M853" s="222"/>
      <c r="N853" s="222"/>
      <c r="O853" s="222"/>
      <c r="P853" s="222"/>
      <c r="Q853" s="222"/>
      <c r="R853" s="222"/>
      <c r="S853" s="222"/>
      <c r="T853" s="222"/>
      <c r="U853" s="222"/>
      <c r="V853" s="222"/>
      <c r="W853" s="222"/>
      <c r="X853" s="222"/>
      <c r="Y853" s="222"/>
      <c r="Z853" s="222"/>
    </row>
    <row r="854" ht="12.75" customHeight="1">
      <c r="A854" s="125"/>
      <c r="B854" s="125"/>
      <c r="C854" s="223" t="s">
        <v>3321</v>
      </c>
      <c r="D854" s="224" t="s">
        <v>3322</v>
      </c>
      <c r="E854" s="224" t="s">
        <v>3323</v>
      </c>
      <c r="F854" s="225"/>
      <c r="G854" s="222"/>
      <c r="H854" s="222"/>
      <c r="I854" s="222"/>
      <c r="J854" s="222"/>
      <c r="K854" s="222"/>
      <c r="L854" s="222"/>
      <c r="M854" s="222"/>
      <c r="N854" s="222"/>
      <c r="O854" s="222"/>
      <c r="P854" s="222"/>
      <c r="Q854" s="222"/>
      <c r="R854" s="222"/>
      <c r="S854" s="222"/>
      <c r="T854" s="222"/>
      <c r="U854" s="222"/>
      <c r="V854" s="222"/>
      <c r="W854" s="222"/>
      <c r="X854" s="222"/>
      <c r="Y854" s="222"/>
      <c r="Z854" s="222"/>
    </row>
    <row r="855" ht="12.75" customHeight="1">
      <c r="A855" s="125"/>
      <c r="B855" s="125"/>
      <c r="C855" s="223" t="s">
        <v>3324</v>
      </c>
      <c r="D855" s="224" t="s">
        <v>3325</v>
      </c>
      <c r="E855" s="224" t="s">
        <v>3326</v>
      </c>
      <c r="F855" s="225"/>
      <c r="G855" s="222"/>
      <c r="H855" s="222"/>
      <c r="I855" s="222"/>
      <c r="J855" s="222"/>
      <c r="K855" s="222"/>
      <c r="L855" s="222"/>
      <c r="M855" s="222"/>
      <c r="N855" s="222"/>
      <c r="O855" s="222"/>
      <c r="P855" s="222"/>
      <c r="Q855" s="222"/>
      <c r="R855" s="222"/>
      <c r="S855" s="222"/>
      <c r="T855" s="222"/>
      <c r="U855" s="222"/>
      <c r="V855" s="222"/>
      <c r="W855" s="222"/>
      <c r="X855" s="222"/>
      <c r="Y855" s="222"/>
      <c r="Z855" s="222"/>
    </row>
    <row r="856" ht="12.75" customHeight="1">
      <c r="A856" s="125"/>
      <c r="B856" s="125"/>
      <c r="C856" s="223" t="s">
        <v>3327</v>
      </c>
      <c r="D856" s="224" t="s">
        <v>3328</v>
      </c>
      <c r="E856" s="224" t="s">
        <v>3329</v>
      </c>
      <c r="F856" s="225"/>
      <c r="G856" s="222"/>
      <c r="H856" s="222"/>
      <c r="I856" s="222"/>
      <c r="J856" s="222"/>
      <c r="K856" s="222"/>
      <c r="L856" s="222"/>
      <c r="M856" s="222"/>
      <c r="N856" s="222"/>
      <c r="O856" s="222"/>
      <c r="P856" s="222"/>
      <c r="Q856" s="222"/>
      <c r="R856" s="222"/>
      <c r="S856" s="222"/>
      <c r="T856" s="222"/>
      <c r="U856" s="222"/>
      <c r="V856" s="222"/>
      <c r="W856" s="222"/>
      <c r="X856" s="222"/>
      <c r="Y856" s="222"/>
      <c r="Z856" s="222"/>
    </row>
    <row r="857" ht="12.75" customHeight="1">
      <c r="A857" s="125"/>
      <c r="B857" s="125"/>
      <c r="C857" s="223" t="s">
        <v>3330</v>
      </c>
      <c r="D857" s="224" t="s">
        <v>3331</v>
      </c>
      <c r="E857" s="224" t="s">
        <v>3332</v>
      </c>
      <c r="F857" s="225"/>
      <c r="G857" s="222"/>
      <c r="H857" s="222"/>
      <c r="I857" s="222"/>
      <c r="J857" s="222"/>
      <c r="K857" s="222"/>
      <c r="L857" s="222"/>
      <c r="M857" s="222"/>
      <c r="N857" s="222"/>
      <c r="O857" s="222"/>
      <c r="P857" s="222"/>
      <c r="Q857" s="222"/>
      <c r="R857" s="222"/>
      <c r="S857" s="222"/>
      <c r="T857" s="222"/>
      <c r="U857" s="222"/>
      <c r="V857" s="222"/>
      <c r="W857" s="222"/>
      <c r="X857" s="222"/>
      <c r="Y857" s="222"/>
      <c r="Z857" s="222"/>
    </row>
    <row r="858" ht="12.75" customHeight="1">
      <c r="A858" s="125"/>
      <c r="B858" s="125"/>
      <c r="C858" s="223" t="s">
        <v>3333</v>
      </c>
      <c r="D858" s="224" t="s">
        <v>3334</v>
      </c>
      <c r="E858" s="224" t="s">
        <v>3335</v>
      </c>
      <c r="F858" s="225"/>
      <c r="G858" s="222"/>
      <c r="H858" s="222"/>
      <c r="I858" s="222"/>
      <c r="J858" s="222"/>
      <c r="K858" s="222"/>
      <c r="L858" s="222"/>
      <c r="M858" s="222"/>
      <c r="N858" s="222"/>
      <c r="O858" s="222"/>
      <c r="P858" s="222"/>
      <c r="Q858" s="222"/>
      <c r="R858" s="222"/>
      <c r="S858" s="222"/>
      <c r="T858" s="222"/>
      <c r="U858" s="222"/>
      <c r="V858" s="222"/>
      <c r="W858" s="222"/>
      <c r="X858" s="222"/>
      <c r="Y858" s="222"/>
      <c r="Z858" s="222"/>
    </row>
    <row r="859" ht="12.75" customHeight="1">
      <c r="A859" s="125"/>
      <c r="B859" s="57"/>
      <c r="C859" s="223" t="s">
        <v>3336</v>
      </c>
      <c r="D859" s="224" t="s">
        <v>3337</v>
      </c>
      <c r="E859" s="224" t="s">
        <v>3338</v>
      </c>
      <c r="F859" s="225"/>
      <c r="G859" s="222"/>
      <c r="H859" s="222"/>
      <c r="I859" s="222"/>
      <c r="J859" s="222"/>
      <c r="K859" s="222"/>
      <c r="L859" s="222"/>
      <c r="M859" s="222"/>
      <c r="N859" s="222"/>
      <c r="O859" s="222"/>
      <c r="P859" s="222"/>
      <c r="Q859" s="222"/>
      <c r="R859" s="222"/>
      <c r="S859" s="222"/>
      <c r="T859" s="222"/>
      <c r="U859" s="222"/>
      <c r="V859" s="222"/>
      <c r="W859" s="222"/>
      <c r="X859" s="222"/>
      <c r="Y859" s="222"/>
      <c r="Z859" s="222"/>
    </row>
    <row r="860" ht="12.75" customHeight="1">
      <c r="A860" s="125"/>
      <c r="B860" s="218" t="s">
        <v>969</v>
      </c>
      <c r="C860" s="219" t="s">
        <v>3339</v>
      </c>
      <c r="D860" s="220" t="s">
        <v>3340</v>
      </c>
      <c r="E860" s="220" t="s">
        <v>3341</v>
      </c>
      <c r="F860" s="221"/>
      <c r="G860" s="222"/>
      <c r="H860" s="222"/>
      <c r="I860" s="222"/>
      <c r="J860" s="222"/>
      <c r="K860" s="222"/>
      <c r="L860" s="222"/>
      <c r="M860" s="222"/>
      <c r="N860" s="222"/>
      <c r="O860" s="222"/>
      <c r="P860" s="222"/>
      <c r="Q860" s="222"/>
      <c r="R860" s="222"/>
      <c r="S860" s="222"/>
      <c r="T860" s="222"/>
      <c r="U860" s="222"/>
      <c r="V860" s="222"/>
      <c r="W860" s="222"/>
      <c r="X860" s="222"/>
      <c r="Y860" s="222"/>
      <c r="Z860" s="222"/>
    </row>
    <row r="861" ht="12.75" customHeight="1">
      <c r="A861" s="125"/>
      <c r="B861" s="125"/>
      <c r="C861" s="223" t="s">
        <v>3342</v>
      </c>
      <c r="D861" s="224" t="s">
        <v>3343</v>
      </c>
      <c r="E861" s="224" t="s">
        <v>3344</v>
      </c>
      <c r="F861" s="225"/>
      <c r="G861" s="222"/>
      <c r="H861" s="222"/>
      <c r="I861" s="222"/>
      <c r="J861" s="222"/>
      <c r="K861" s="222"/>
      <c r="L861" s="222"/>
      <c r="M861" s="222"/>
      <c r="N861" s="222"/>
      <c r="O861" s="222"/>
      <c r="P861" s="222"/>
      <c r="Q861" s="222"/>
      <c r="R861" s="222"/>
      <c r="S861" s="222"/>
      <c r="T861" s="222"/>
      <c r="U861" s="222"/>
      <c r="V861" s="222"/>
      <c r="W861" s="222"/>
      <c r="X861" s="222"/>
      <c r="Y861" s="222"/>
      <c r="Z861" s="222"/>
    </row>
    <row r="862" ht="12.75" customHeight="1">
      <c r="A862" s="125"/>
      <c r="B862" s="125"/>
      <c r="C862" s="223" t="s">
        <v>3345</v>
      </c>
      <c r="D862" s="224" t="s">
        <v>3346</v>
      </c>
      <c r="E862" s="224" t="s">
        <v>3347</v>
      </c>
      <c r="F862" s="225"/>
      <c r="G862" s="222"/>
      <c r="H862" s="222"/>
      <c r="I862" s="222"/>
      <c r="J862" s="222"/>
      <c r="K862" s="222"/>
      <c r="L862" s="222"/>
      <c r="M862" s="222"/>
      <c r="N862" s="222"/>
      <c r="O862" s="222"/>
      <c r="P862" s="222"/>
      <c r="Q862" s="222"/>
      <c r="R862" s="222"/>
      <c r="S862" s="222"/>
      <c r="T862" s="222"/>
      <c r="U862" s="222"/>
      <c r="V862" s="222"/>
      <c r="W862" s="222"/>
      <c r="X862" s="222"/>
      <c r="Y862" s="222"/>
      <c r="Z862" s="222"/>
    </row>
    <row r="863" ht="12.75" customHeight="1">
      <c r="A863" s="125"/>
      <c r="B863" s="57"/>
      <c r="C863" s="223" t="s">
        <v>3348</v>
      </c>
      <c r="D863" s="224" t="s">
        <v>3349</v>
      </c>
      <c r="E863" s="224" t="s">
        <v>3350</v>
      </c>
      <c r="F863" s="225"/>
      <c r="G863" s="222"/>
      <c r="H863" s="222"/>
      <c r="I863" s="222"/>
      <c r="J863" s="222"/>
      <c r="K863" s="222"/>
      <c r="L863" s="222"/>
      <c r="M863" s="222"/>
      <c r="N863" s="222"/>
      <c r="O863" s="222"/>
      <c r="P863" s="222"/>
      <c r="Q863" s="222"/>
      <c r="R863" s="222"/>
      <c r="S863" s="222"/>
      <c r="T863" s="222"/>
      <c r="U863" s="222"/>
      <c r="V863" s="222"/>
      <c r="W863" s="222"/>
      <c r="X863" s="222"/>
      <c r="Y863" s="222"/>
      <c r="Z863" s="222"/>
    </row>
    <row r="864" ht="12.75" customHeight="1">
      <c r="A864" s="125"/>
      <c r="B864" s="218" t="s">
        <v>1021</v>
      </c>
      <c r="C864" s="219" t="s">
        <v>3351</v>
      </c>
      <c r="D864" s="220" t="s">
        <v>3352</v>
      </c>
      <c r="E864" s="220" t="s">
        <v>3353</v>
      </c>
      <c r="F864" s="221"/>
      <c r="G864" s="222"/>
      <c r="H864" s="222"/>
      <c r="I864" s="222"/>
      <c r="J864" s="222"/>
      <c r="K864" s="222"/>
      <c r="L864" s="222"/>
      <c r="M864" s="222"/>
      <c r="N864" s="222"/>
      <c r="O864" s="222"/>
      <c r="P864" s="222"/>
      <c r="Q864" s="222"/>
      <c r="R864" s="222"/>
      <c r="S864" s="222"/>
      <c r="T864" s="222"/>
      <c r="U864" s="222"/>
      <c r="V864" s="222"/>
      <c r="W864" s="222"/>
      <c r="X864" s="222"/>
      <c r="Y864" s="222"/>
      <c r="Z864" s="222"/>
    </row>
    <row r="865" ht="12.75" customHeight="1">
      <c r="A865" s="125"/>
      <c r="B865" s="125"/>
      <c r="C865" s="223" t="s">
        <v>3354</v>
      </c>
      <c r="D865" s="224" t="s">
        <v>3355</v>
      </c>
      <c r="E865" s="224" t="s">
        <v>3356</v>
      </c>
      <c r="F865" s="225"/>
      <c r="G865" s="222"/>
      <c r="H865" s="222"/>
      <c r="I865" s="222"/>
      <c r="J865" s="222"/>
      <c r="K865" s="222"/>
      <c r="L865" s="222"/>
      <c r="M865" s="222"/>
      <c r="N865" s="222"/>
      <c r="O865" s="222"/>
      <c r="P865" s="222"/>
      <c r="Q865" s="222"/>
      <c r="R865" s="222"/>
      <c r="S865" s="222"/>
      <c r="T865" s="222"/>
      <c r="U865" s="222"/>
      <c r="V865" s="222"/>
      <c r="W865" s="222"/>
      <c r="X865" s="222"/>
      <c r="Y865" s="222"/>
      <c r="Z865" s="222"/>
    </row>
    <row r="866" ht="12.75" customHeight="1">
      <c r="A866" s="125"/>
      <c r="B866" s="125"/>
      <c r="C866" s="223" t="s">
        <v>3357</v>
      </c>
      <c r="D866" s="224" t="s">
        <v>3358</v>
      </c>
      <c r="E866" s="224" t="s">
        <v>3359</v>
      </c>
      <c r="F866" s="225"/>
      <c r="G866" s="222"/>
      <c r="H866" s="222"/>
      <c r="I866" s="222"/>
      <c r="J866" s="222"/>
      <c r="K866" s="222"/>
      <c r="L866" s="222"/>
      <c r="M866" s="222"/>
      <c r="N866" s="222"/>
      <c r="O866" s="222"/>
      <c r="P866" s="222"/>
      <c r="Q866" s="222"/>
      <c r="R866" s="222"/>
      <c r="S866" s="222"/>
      <c r="T866" s="222"/>
      <c r="U866" s="222"/>
      <c r="V866" s="222"/>
      <c r="W866" s="222"/>
      <c r="X866" s="222"/>
      <c r="Y866" s="222"/>
      <c r="Z866" s="222"/>
    </row>
    <row r="867" ht="12.75" customHeight="1">
      <c r="A867" s="125"/>
      <c r="B867" s="125"/>
      <c r="C867" s="223" t="s">
        <v>3360</v>
      </c>
      <c r="D867" s="224" t="s">
        <v>3361</v>
      </c>
      <c r="E867" s="224" t="s">
        <v>3362</v>
      </c>
      <c r="F867" s="225"/>
      <c r="G867" s="222"/>
      <c r="H867" s="222"/>
      <c r="I867" s="222"/>
      <c r="J867" s="222"/>
      <c r="K867" s="222"/>
      <c r="L867" s="222"/>
      <c r="M867" s="222"/>
      <c r="N867" s="222"/>
      <c r="O867" s="222"/>
      <c r="P867" s="222"/>
      <c r="Q867" s="222"/>
      <c r="R867" s="222"/>
      <c r="S867" s="222"/>
      <c r="T867" s="222"/>
      <c r="U867" s="222"/>
      <c r="V867" s="222"/>
      <c r="W867" s="222"/>
      <c r="X867" s="222"/>
      <c r="Y867" s="222"/>
      <c r="Z867" s="222"/>
    </row>
    <row r="868" ht="12.75" customHeight="1">
      <c r="A868" s="125"/>
      <c r="B868" s="125"/>
      <c r="C868" s="223" t="s">
        <v>3363</v>
      </c>
      <c r="D868" s="224" t="s">
        <v>3364</v>
      </c>
      <c r="E868" s="224" t="s">
        <v>3365</v>
      </c>
      <c r="F868" s="225"/>
      <c r="G868" s="222"/>
      <c r="H868" s="222"/>
      <c r="I868" s="222"/>
      <c r="J868" s="222"/>
      <c r="K868" s="222"/>
      <c r="L868" s="222"/>
      <c r="M868" s="222"/>
      <c r="N868" s="222"/>
      <c r="O868" s="222"/>
      <c r="P868" s="222"/>
      <c r="Q868" s="222"/>
      <c r="R868" s="222"/>
      <c r="S868" s="222"/>
      <c r="T868" s="222"/>
      <c r="U868" s="222"/>
      <c r="V868" s="222"/>
      <c r="W868" s="222"/>
      <c r="X868" s="222"/>
      <c r="Y868" s="222"/>
      <c r="Z868" s="222"/>
    </row>
    <row r="869" ht="12.75" customHeight="1">
      <c r="A869" s="125"/>
      <c r="B869" s="125"/>
      <c r="C869" s="223" t="s">
        <v>3366</v>
      </c>
      <c r="D869" s="224" t="s">
        <v>3367</v>
      </c>
      <c r="E869" s="224" t="s">
        <v>3368</v>
      </c>
      <c r="F869" s="225"/>
      <c r="G869" s="222"/>
      <c r="H869" s="222"/>
      <c r="I869" s="222"/>
      <c r="J869" s="222"/>
      <c r="K869" s="222"/>
      <c r="L869" s="222"/>
      <c r="M869" s="222"/>
      <c r="N869" s="222"/>
      <c r="O869" s="222"/>
      <c r="P869" s="222"/>
      <c r="Q869" s="222"/>
      <c r="R869" s="222"/>
      <c r="S869" s="222"/>
      <c r="T869" s="222"/>
      <c r="U869" s="222"/>
      <c r="V869" s="222"/>
      <c r="W869" s="222"/>
      <c r="X869" s="222"/>
      <c r="Y869" s="222"/>
      <c r="Z869" s="222"/>
    </row>
    <row r="870" ht="12.75" customHeight="1">
      <c r="A870" s="125"/>
      <c r="B870" s="125"/>
      <c r="C870" s="223" t="s">
        <v>3369</v>
      </c>
      <c r="D870" s="224" t="s">
        <v>3370</v>
      </c>
      <c r="E870" s="224" t="s">
        <v>3371</v>
      </c>
      <c r="F870" s="225"/>
      <c r="G870" s="222"/>
      <c r="H870" s="222"/>
      <c r="I870" s="222"/>
      <c r="J870" s="222"/>
      <c r="K870" s="222"/>
      <c r="L870" s="222"/>
      <c r="M870" s="222"/>
      <c r="N870" s="222"/>
      <c r="O870" s="222"/>
      <c r="P870" s="222"/>
      <c r="Q870" s="222"/>
      <c r="R870" s="222"/>
      <c r="S870" s="222"/>
      <c r="T870" s="222"/>
      <c r="U870" s="222"/>
      <c r="V870" s="222"/>
      <c r="W870" s="222"/>
      <c r="X870" s="222"/>
      <c r="Y870" s="222"/>
      <c r="Z870" s="222"/>
    </row>
    <row r="871" ht="12.75" customHeight="1">
      <c r="A871" s="125"/>
      <c r="B871" s="125"/>
      <c r="C871" s="223" t="s">
        <v>3372</v>
      </c>
      <c r="D871" s="224" t="s">
        <v>3373</v>
      </c>
      <c r="E871" s="224" t="s">
        <v>3374</v>
      </c>
      <c r="F871" s="225"/>
      <c r="G871" s="222"/>
      <c r="H871" s="222"/>
      <c r="I871" s="222"/>
      <c r="J871" s="222"/>
      <c r="K871" s="222"/>
      <c r="L871" s="222"/>
      <c r="M871" s="222"/>
      <c r="N871" s="222"/>
      <c r="O871" s="222"/>
      <c r="P871" s="222"/>
      <c r="Q871" s="222"/>
      <c r="R871" s="222"/>
      <c r="S871" s="222"/>
      <c r="T871" s="222"/>
      <c r="U871" s="222"/>
      <c r="V871" s="222"/>
      <c r="W871" s="222"/>
      <c r="X871" s="222"/>
      <c r="Y871" s="222"/>
      <c r="Z871" s="222"/>
    </row>
    <row r="872" ht="12.75" customHeight="1">
      <c r="A872" s="125"/>
      <c r="B872" s="125"/>
      <c r="C872" s="223" t="s">
        <v>3375</v>
      </c>
      <c r="D872" s="224" t="s">
        <v>3376</v>
      </c>
      <c r="E872" s="224" t="s">
        <v>3377</v>
      </c>
      <c r="F872" s="225"/>
      <c r="G872" s="222"/>
      <c r="H872" s="222"/>
      <c r="I872" s="222"/>
      <c r="J872" s="222"/>
      <c r="K872" s="222"/>
      <c r="L872" s="222"/>
      <c r="M872" s="222"/>
      <c r="N872" s="222"/>
      <c r="O872" s="222"/>
      <c r="P872" s="222"/>
      <c r="Q872" s="222"/>
      <c r="R872" s="222"/>
      <c r="S872" s="222"/>
      <c r="T872" s="222"/>
      <c r="U872" s="222"/>
      <c r="V872" s="222"/>
      <c r="W872" s="222"/>
      <c r="X872" s="222"/>
      <c r="Y872" s="222"/>
      <c r="Z872" s="222"/>
    </row>
    <row r="873" ht="12.75" customHeight="1">
      <c r="A873" s="125"/>
      <c r="B873" s="57"/>
      <c r="C873" s="223" t="s">
        <v>3378</v>
      </c>
      <c r="D873" s="224" t="s">
        <v>3379</v>
      </c>
      <c r="E873" s="224" t="s">
        <v>3380</v>
      </c>
      <c r="F873" s="225"/>
      <c r="G873" s="222"/>
      <c r="H873" s="222"/>
      <c r="I873" s="222"/>
      <c r="J873" s="222"/>
      <c r="K873" s="222"/>
      <c r="L873" s="222"/>
      <c r="M873" s="222"/>
      <c r="N873" s="222"/>
      <c r="O873" s="222"/>
      <c r="P873" s="222"/>
      <c r="Q873" s="222"/>
      <c r="R873" s="222"/>
      <c r="S873" s="222"/>
      <c r="T873" s="222"/>
      <c r="U873" s="222"/>
      <c r="V873" s="222"/>
      <c r="W873" s="222"/>
      <c r="X873" s="222"/>
      <c r="Y873" s="222"/>
      <c r="Z873" s="222"/>
    </row>
    <row r="874" ht="12.75" customHeight="1">
      <c r="A874" s="125"/>
      <c r="B874" s="218" t="s">
        <v>3381</v>
      </c>
      <c r="C874" s="219" t="s">
        <v>3382</v>
      </c>
      <c r="D874" s="220" t="s">
        <v>3383</v>
      </c>
      <c r="E874" s="220" t="s">
        <v>3384</v>
      </c>
      <c r="F874" s="221"/>
      <c r="G874" s="222"/>
      <c r="H874" s="222"/>
      <c r="I874" s="222"/>
      <c r="J874" s="222"/>
      <c r="K874" s="222"/>
      <c r="L874" s="222"/>
      <c r="M874" s="222"/>
      <c r="N874" s="222"/>
      <c r="O874" s="222"/>
      <c r="P874" s="222"/>
      <c r="Q874" s="222"/>
      <c r="R874" s="222"/>
      <c r="S874" s="222"/>
      <c r="T874" s="222"/>
      <c r="U874" s="222"/>
      <c r="V874" s="222"/>
      <c r="W874" s="222"/>
      <c r="X874" s="222"/>
      <c r="Y874" s="222"/>
      <c r="Z874" s="222"/>
    </row>
    <row r="875" ht="12.75" customHeight="1">
      <c r="A875" s="125"/>
      <c r="B875" s="125"/>
      <c r="C875" s="223" t="s">
        <v>3385</v>
      </c>
      <c r="D875" s="224" t="s">
        <v>3386</v>
      </c>
      <c r="E875" s="224" t="s">
        <v>3387</v>
      </c>
      <c r="F875" s="225"/>
      <c r="G875" s="222"/>
      <c r="H875" s="222"/>
      <c r="I875" s="222"/>
      <c r="J875" s="222"/>
      <c r="K875" s="222"/>
      <c r="L875" s="222"/>
      <c r="M875" s="222"/>
      <c r="N875" s="222"/>
      <c r="O875" s="222"/>
      <c r="P875" s="222"/>
      <c r="Q875" s="222"/>
      <c r="R875" s="222"/>
      <c r="S875" s="222"/>
      <c r="T875" s="222"/>
      <c r="U875" s="222"/>
      <c r="V875" s="222"/>
      <c r="W875" s="222"/>
      <c r="X875" s="222"/>
      <c r="Y875" s="222"/>
      <c r="Z875" s="222"/>
    </row>
    <row r="876" ht="12.75" customHeight="1">
      <c r="A876" s="125"/>
      <c r="B876" s="125"/>
      <c r="C876" s="223" t="s">
        <v>3388</v>
      </c>
      <c r="D876" s="224" t="s">
        <v>3389</v>
      </c>
      <c r="E876" s="224" t="s">
        <v>3390</v>
      </c>
      <c r="F876" s="225"/>
      <c r="G876" s="222"/>
      <c r="H876" s="222"/>
      <c r="I876" s="222"/>
      <c r="J876" s="222"/>
      <c r="K876" s="222"/>
      <c r="L876" s="222"/>
      <c r="M876" s="222"/>
      <c r="N876" s="222"/>
      <c r="O876" s="222"/>
      <c r="P876" s="222"/>
      <c r="Q876" s="222"/>
      <c r="R876" s="222"/>
      <c r="S876" s="222"/>
      <c r="T876" s="222"/>
      <c r="U876" s="222"/>
      <c r="V876" s="222"/>
      <c r="W876" s="222"/>
      <c r="X876" s="222"/>
      <c r="Y876" s="222"/>
      <c r="Z876" s="222"/>
    </row>
    <row r="877" ht="12.75" customHeight="1">
      <c r="A877" s="125"/>
      <c r="B877" s="125"/>
      <c r="C877" s="223" t="s">
        <v>3391</v>
      </c>
      <c r="D877" s="224" t="s">
        <v>871</v>
      </c>
      <c r="E877" s="224" t="s">
        <v>872</v>
      </c>
      <c r="F877" s="225"/>
      <c r="G877" s="222"/>
      <c r="H877" s="222"/>
      <c r="I877" s="222"/>
      <c r="J877" s="222"/>
      <c r="K877" s="222"/>
      <c r="L877" s="222"/>
      <c r="M877" s="222"/>
      <c r="N877" s="222"/>
      <c r="O877" s="222"/>
      <c r="P877" s="222"/>
      <c r="Q877" s="222"/>
      <c r="R877" s="222"/>
      <c r="S877" s="222"/>
      <c r="T877" s="222"/>
      <c r="U877" s="222"/>
      <c r="V877" s="222"/>
      <c r="W877" s="222"/>
      <c r="X877" s="222"/>
      <c r="Y877" s="222"/>
      <c r="Z877" s="222"/>
    </row>
    <row r="878" ht="12.75" customHeight="1">
      <c r="A878" s="125"/>
      <c r="B878" s="125"/>
      <c r="C878" s="223" t="s">
        <v>3392</v>
      </c>
      <c r="D878" s="224" t="s">
        <v>2632</v>
      </c>
      <c r="E878" s="224" t="s">
        <v>2633</v>
      </c>
      <c r="F878" s="225"/>
      <c r="G878" s="222"/>
      <c r="H878" s="222"/>
      <c r="I878" s="222"/>
      <c r="J878" s="222"/>
      <c r="K878" s="222"/>
      <c r="L878" s="222"/>
      <c r="M878" s="222"/>
      <c r="N878" s="222"/>
      <c r="O878" s="222"/>
      <c r="P878" s="222"/>
      <c r="Q878" s="222"/>
      <c r="R878" s="222"/>
      <c r="S878" s="222"/>
      <c r="T878" s="222"/>
      <c r="U878" s="222"/>
      <c r="V878" s="222"/>
      <c r="W878" s="222"/>
      <c r="X878" s="222"/>
      <c r="Y878" s="222"/>
      <c r="Z878" s="222"/>
    </row>
    <row r="879" ht="12.75" customHeight="1">
      <c r="A879" s="125"/>
      <c r="B879" s="57"/>
      <c r="C879" s="223" t="s">
        <v>3393</v>
      </c>
      <c r="D879" s="224" t="s">
        <v>3394</v>
      </c>
      <c r="E879" s="224" t="s">
        <v>3395</v>
      </c>
      <c r="F879" s="225"/>
      <c r="G879" s="222"/>
      <c r="H879" s="222"/>
      <c r="I879" s="222"/>
      <c r="J879" s="222"/>
      <c r="K879" s="222"/>
      <c r="L879" s="222"/>
      <c r="M879" s="222"/>
      <c r="N879" s="222"/>
      <c r="O879" s="222"/>
      <c r="P879" s="222"/>
      <c r="Q879" s="222"/>
      <c r="R879" s="222"/>
      <c r="S879" s="222"/>
      <c r="T879" s="222"/>
      <c r="U879" s="222"/>
      <c r="V879" s="222"/>
      <c r="W879" s="222"/>
      <c r="X879" s="222"/>
      <c r="Y879" s="222"/>
      <c r="Z879" s="222"/>
    </row>
    <row r="880" ht="12.75" customHeight="1">
      <c r="A880" s="125"/>
      <c r="B880" s="218" t="s">
        <v>3396</v>
      </c>
      <c r="C880" s="219" t="s">
        <v>3397</v>
      </c>
      <c r="D880" s="220" t="s">
        <v>3398</v>
      </c>
      <c r="E880" s="220" t="s">
        <v>3399</v>
      </c>
      <c r="F880" s="221"/>
      <c r="G880" s="222"/>
      <c r="H880" s="222"/>
      <c r="I880" s="222"/>
      <c r="J880" s="222"/>
      <c r="K880" s="222"/>
      <c r="L880" s="222"/>
      <c r="M880" s="222"/>
      <c r="N880" s="222"/>
      <c r="O880" s="222"/>
      <c r="P880" s="222"/>
      <c r="Q880" s="222"/>
      <c r="R880" s="222"/>
      <c r="S880" s="222"/>
      <c r="T880" s="222"/>
      <c r="U880" s="222"/>
      <c r="V880" s="222"/>
      <c r="W880" s="222"/>
      <c r="X880" s="222"/>
      <c r="Y880" s="222"/>
      <c r="Z880" s="222"/>
    </row>
    <row r="881" ht="12.75" customHeight="1">
      <c r="A881" s="125"/>
      <c r="B881" s="125"/>
      <c r="C881" s="223" t="s">
        <v>3400</v>
      </c>
      <c r="D881" s="224" t="s">
        <v>3401</v>
      </c>
      <c r="E881" s="224" t="s">
        <v>3402</v>
      </c>
      <c r="F881" s="225"/>
      <c r="G881" s="222"/>
      <c r="H881" s="222"/>
      <c r="I881" s="222"/>
      <c r="J881" s="222"/>
      <c r="K881" s="222"/>
      <c r="L881" s="222"/>
      <c r="M881" s="222"/>
      <c r="N881" s="222"/>
      <c r="O881" s="222"/>
      <c r="P881" s="222"/>
      <c r="Q881" s="222"/>
      <c r="R881" s="222"/>
      <c r="S881" s="222"/>
      <c r="T881" s="222"/>
      <c r="U881" s="222"/>
      <c r="V881" s="222"/>
      <c r="W881" s="222"/>
      <c r="X881" s="222"/>
      <c r="Y881" s="222"/>
      <c r="Z881" s="222"/>
    </row>
    <row r="882" ht="12.75" customHeight="1">
      <c r="A882" s="125"/>
      <c r="B882" s="125"/>
      <c r="C882" s="223" t="s">
        <v>3403</v>
      </c>
      <c r="D882" s="224" t="s">
        <v>3404</v>
      </c>
      <c r="E882" s="224" t="s">
        <v>3405</v>
      </c>
      <c r="F882" s="225"/>
      <c r="G882" s="222"/>
      <c r="H882" s="222"/>
      <c r="I882" s="222"/>
      <c r="J882" s="222"/>
      <c r="K882" s="222"/>
      <c r="L882" s="222"/>
      <c r="M882" s="222"/>
      <c r="N882" s="222"/>
      <c r="O882" s="222"/>
      <c r="P882" s="222"/>
      <c r="Q882" s="222"/>
      <c r="R882" s="222"/>
      <c r="S882" s="222"/>
      <c r="T882" s="222"/>
      <c r="U882" s="222"/>
      <c r="V882" s="222"/>
      <c r="W882" s="222"/>
      <c r="X882" s="222"/>
      <c r="Y882" s="222"/>
      <c r="Z882" s="222"/>
    </row>
    <row r="883" ht="12.75" customHeight="1">
      <c r="A883" s="125"/>
      <c r="B883" s="125"/>
      <c r="C883" s="223" t="s">
        <v>3406</v>
      </c>
      <c r="D883" s="224" t="s">
        <v>3407</v>
      </c>
      <c r="E883" s="224" t="s">
        <v>618</v>
      </c>
      <c r="F883" s="225"/>
      <c r="G883" s="222"/>
      <c r="H883" s="222"/>
      <c r="I883" s="222"/>
      <c r="J883" s="222"/>
      <c r="K883" s="222"/>
      <c r="L883" s="222"/>
      <c r="M883" s="222"/>
      <c r="N883" s="222"/>
      <c r="O883" s="222"/>
      <c r="P883" s="222"/>
      <c r="Q883" s="222"/>
      <c r="R883" s="222"/>
      <c r="S883" s="222"/>
      <c r="T883" s="222"/>
      <c r="U883" s="222"/>
      <c r="V883" s="222"/>
      <c r="W883" s="222"/>
      <c r="X883" s="222"/>
      <c r="Y883" s="222"/>
      <c r="Z883" s="222"/>
    </row>
    <row r="884" ht="12.75" customHeight="1">
      <c r="A884" s="125"/>
      <c r="B884" s="125"/>
      <c r="C884" s="223" t="s">
        <v>3408</v>
      </c>
      <c r="D884" s="224" t="s">
        <v>3409</v>
      </c>
      <c r="E884" s="224" t="s">
        <v>3410</v>
      </c>
      <c r="F884" s="225"/>
      <c r="G884" s="222"/>
      <c r="H884" s="222"/>
      <c r="I884" s="222"/>
      <c r="J884" s="222"/>
      <c r="K884" s="222"/>
      <c r="L884" s="222"/>
      <c r="M884" s="222"/>
      <c r="N884" s="222"/>
      <c r="O884" s="222"/>
      <c r="P884" s="222"/>
      <c r="Q884" s="222"/>
      <c r="R884" s="222"/>
      <c r="S884" s="222"/>
      <c r="T884" s="222"/>
      <c r="U884" s="222"/>
      <c r="V884" s="222"/>
      <c r="W884" s="222"/>
      <c r="X884" s="222"/>
      <c r="Y884" s="222"/>
      <c r="Z884" s="222"/>
    </row>
    <row r="885" ht="12.75" customHeight="1">
      <c r="A885" s="125"/>
      <c r="B885" s="57"/>
      <c r="C885" s="223" t="s">
        <v>3411</v>
      </c>
      <c r="D885" s="224" t="s">
        <v>3412</v>
      </c>
      <c r="E885" s="224" t="s">
        <v>3413</v>
      </c>
      <c r="F885" s="225"/>
      <c r="G885" s="222"/>
      <c r="H885" s="222"/>
      <c r="I885" s="222"/>
      <c r="J885" s="222"/>
      <c r="K885" s="222"/>
      <c r="L885" s="222"/>
      <c r="M885" s="222"/>
      <c r="N885" s="222"/>
      <c r="O885" s="222"/>
      <c r="P885" s="222"/>
      <c r="Q885" s="222"/>
      <c r="R885" s="222"/>
      <c r="S885" s="222"/>
      <c r="T885" s="222"/>
      <c r="U885" s="222"/>
      <c r="V885" s="222"/>
      <c r="W885" s="222"/>
      <c r="X885" s="222"/>
      <c r="Y885" s="222"/>
      <c r="Z885" s="222"/>
    </row>
    <row r="886" ht="12.75" customHeight="1">
      <c r="A886" s="125"/>
      <c r="B886" s="218" t="s">
        <v>3414</v>
      </c>
      <c r="C886" s="219" t="s">
        <v>3415</v>
      </c>
      <c r="D886" s="220" t="s">
        <v>3416</v>
      </c>
      <c r="E886" s="220" t="s">
        <v>3417</v>
      </c>
      <c r="F886" s="221"/>
      <c r="G886" s="222"/>
      <c r="H886" s="222"/>
      <c r="I886" s="222"/>
      <c r="J886" s="222"/>
      <c r="K886" s="222"/>
      <c r="L886" s="222"/>
      <c r="M886" s="222"/>
      <c r="N886" s="222"/>
      <c r="O886" s="222"/>
      <c r="P886" s="222"/>
      <c r="Q886" s="222"/>
      <c r="R886" s="222"/>
      <c r="S886" s="222"/>
      <c r="T886" s="222"/>
      <c r="U886" s="222"/>
      <c r="V886" s="222"/>
      <c r="W886" s="222"/>
      <c r="X886" s="222"/>
      <c r="Y886" s="222"/>
      <c r="Z886" s="222"/>
    </row>
    <row r="887" ht="12.75" customHeight="1">
      <c r="A887" s="125"/>
      <c r="B887" s="125"/>
      <c r="C887" s="223" t="s">
        <v>3418</v>
      </c>
      <c r="D887" s="224" t="s">
        <v>3419</v>
      </c>
      <c r="E887" s="224" t="s">
        <v>3420</v>
      </c>
      <c r="F887" s="225"/>
      <c r="G887" s="222"/>
      <c r="H887" s="222"/>
      <c r="I887" s="222"/>
      <c r="J887" s="222"/>
      <c r="K887" s="222"/>
      <c r="L887" s="222"/>
      <c r="M887" s="222"/>
      <c r="N887" s="222"/>
      <c r="O887" s="222"/>
      <c r="P887" s="222"/>
      <c r="Q887" s="222"/>
      <c r="R887" s="222"/>
      <c r="S887" s="222"/>
      <c r="T887" s="222"/>
      <c r="U887" s="222"/>
      <c r="V887" s="222"/>
      <c r="W887" s="222"/>
      <c r="X887" s="222"/>
      <c r="Y887" s="222"/>
      <c r="Z887" s="222"/>
    </row>
    <row r="888" ht="12.75" customHeight="1">
      <c r="A888" s="125"/>
      <c r="B888" s="125"/>
      <c r="C888" s="223" t="s">
        <v>3421</v>
      </c>
      <c r="D888" s="224" t="s">
        <v>3422</v>
      </c>
      <c r="E888" s="224" t="s">
        <v>3423</v>
      </c>
      <c r="F888" s="225"/>
      <c r="G888" s="222"/>
      <c r="H888" s="222"/>
      <c r="I888" s="222"/>
      <c r="J888" s="222"/>
      <c r="K888" s="222"/>
      <c r="L888" s="222"/>
      <c r="M888" s="222"/>
      <c r="N888" s="222"/>
      <c r="O888" s="222"/>
      <c r="P888" s="222"/>
      <c r="Q888" s="222"/>
      <c r="R888" s="222"/>
      <c r="S888" s="222"/>
      <c r="T888" s="222"/>
      <c r="U888" s="222"/>
      <c r="V888" s="222"/>
      <c r="W888" s="222"/>
      <c r="X888" s="222"/>
      <c r="Y888" s="222"/>
      <c r="Z888" s="222"/>
    </row>
    <row r="889" ht="12.75" customHeight="1">
      <c r="A889" s="125"/>
      <c r="B889" s="125"/>
      <c r="C889" s="223" t="s">
        <v>3424</v>
      </c>
      <c r="D889" s="224" t="s">
        <v>3425</v>
      </c>
      <c r="E889" s="224" t="s">
        <v>3426</v>
      </c>
      <c r="F889" s="225"/>
      <c r="G889" s="222"/>
      <c r="H889" s="222"/>
      <c r="I889" s="222"/>
      <c r="J889" s="222"/>
      <c r="K889" s="222"/>
      <c r="L889" s="222"/>
      <c r="M889" s="222"/>
      <c r="N889" s="222"/>
      <c r="O889" s="222"/>
      <c r="P889" s="222"/>
      <c r="Q889" s="222"/>
      <c r="R889" s="222"/>
      <c r="S889" s="222"/>
      <c r="T889" s="222"/>
      <c r="U889" s="222"/>
      <c r="V889" s="222"/>
      <c r="W889" s="222"/>
      <c r="X889" s="222"/>
      <c r="Y889" s="222"/>
      <c r="Z889" s="222"/>
    </row>
    <row r="890" ht="12.75" customHeight="1">
      <c r="A890" s="125"/>
      <c r="B890" s="125"/>
      <c r="C890" s="223" t="s">
        <v>3427</v>
      </c>
      <c r="D890" s="224" t="s">
        <v>3428</v>
      </c>
      <c r="E890" s="224" t="s">
        <v>3429</v>
      </c>
      <c r="F890" s="225"/>
      <c r="G890" s="222"/>
      <c r="H890" s="222"/>
      <c r="I890" s="222"/>
      <c r="J890" s="222"/>
      <c r="K890" s="222"/>
      <c r="L890" s="222"/>
      <c r="M890" s="222"/>
      <c r="N890" s="222"/>
      <c r="O890" s="222"/>
      <c r="P890" s="222"/>
      <c r="Q890" s="222"/>
      <c r="R890" s="222"/>
      <c r="S890" s="222"/>
      <c r="T890" s="222"/>
      <c r="U890" s="222"/>
      <c r="V890" s="222"/>
      <c r="W890" s="222"/>
      <c r="X890" s="222"/>
      <c r="Y890" s="222"/>
      <c r="Z890" s="222"/>
    </row>
    <row r="891" ht="12.75" customHeight="1">
      <c r="A891" s="125"/>
      <c r="B891" s="125"/>
      <c r="C891" s="223" t="s">
        <v>3430</v>
      </c>
      <c r="D891" s="224" t="s">
        <v>3431</v>
      </c>
      <c r="E891" s="224" t="s">
        <v>3432</v>
      </c>
      <c r="F891" s="225"/>
      <c r="G891" s="222"/>
      <c r="H891" s="222"/>
      <c r="I891" s="222"/>
      <c r="J891" s="222"/>
      <c r="K891" s="222"/>
      <c r="L891" s="222"/>
      <c r="M891" s="222"/>
      <c r="N891" s="222"/>
      <c r="O891" s="222"/>
      <c r="P891" s="222"/>
      <c r="Q891" s="222"/>
      <c r="R891" s="222"/>
      <c r="S891" s="222"/>
      <c r="T891" s="222"/>
      <c r="U891" s="222"/>
      <c r="V891" s="222"/>
      <c r="W891" s="222"/>
      <c r="X891" s="222"/>
      <c r="Y891" s="222"/>
      <c r="Z891" s="222"/>
    </row>
    <row r="892" ht="12.75" customHeight="1">
      <c r="A892" s="57"/>
      <c r="B892" s="57"/>
      <c r="C892" s="223" t="s">
        <v>3433</v>
      </c>
      <c r="D892" s="224" t="s">
        <v>1013</v>
      </c>
      <c r="E892" s="224" t="s">
        <v>1014</v>
      </c>
      <c r="F892" s="225"/>
      <c r="G892" s="222"/>
      <c r="H892" s="222"/>
      <c r="I892" s="222"/>
      <c r="J892" s="222"/>
      <c r="K892" s="222"/>
      <c r="L892" s="222"/>
      <c r="M892" s="222"/>
      <c r="N892" s="222"/>
      <c r="O892" s="222"/>
      <c r="P892" s="222"/>
      <c r="Q892" s="222"/>
      <c r="R892" s="222"/>
      <c r="S892" s="222"/>
      <c r="T892" s="222"/>
      <c r="U892" s="222"/>
      <c r="V892" s="222"/>
      <c r="W892" s="222"/>
      <c r="X892" s="222"/>
      <c r="Y892" s="222"/>
      <c r="Z892" s="222"/>
    </row>
    <row r="893" ht="12.75" customHeight="1">
      <c r="A893" s="227" t="s">
        <v>3434</v>
      </c>
      <c r="B893" s="228"/>
      <c r="C893" s="229"/>
      <c r="D893" s="230"/>
      <c r="E893" s="230" t="s">
        <v>879</v>
      </c>
      <c r="F893" s="231">
        <v>40.0</v>
      </c>
      <c r="G893" s="232"/>
      <c r="H893" s="232"/>
      <c r="I893" s="232"/>
      <c r="J893" s="232"/>
      <c r="K893" s="232"/>
      <c r="L893" s="232"/>
      <c r="M893" s="232"/>
      <c r="N893" s="232"/>
      <c r="O893" s="232"/>
      <c r="P893" s="232"/>
      <c r="Q893" s="232"/>
      <c r="R893" s="232"/>
      <c r="S893" s="232"/>
      <c r="T893" s="232"/>
      <c r="U893" s="232"/>
      <c r="V893" s="232"/>
      <c r="W893" s="232"/>
      <c r="X893" s="232"/>
      <c r="Y893" s="232"/>
      <c r="Z893" s="232"/>
    </row>
    <row r="894" ht="12.75" customHeight="1">
      <c r="A894" s="233" t="s">
        <v>926</v>
      </c>
      <c r="B894" s="218" t="s">
        <v>926</v>
      </c>
      <c r="C894" s="219" t="s">
        <v>3435</v>
      </c>
      <c r="D894" s="220" t="s">
        <v>3436</v>
      </c>
      <c r="E894" s="220" t="s">
        <v>3437</v>
      </c>
      <c r="F894" s="221"/>
      <c r="G894" s="222"/>
      <c r="H894" s="222"/>
      <c r="I894" s="222"/>
      <c r="J894" s="222"/>
      <c r="K894" s="222"/>
      <c r="L894" s="222"/>
      <c r="M894" s="222"/>
      <c r="N894" s="222"/>
      <c r="O894" s="222"/>
      <c r="P894" s="222"/>
      <c r="Q894" s="222"/>
      <c r="R894" s="222"/>
      <c r="S894" s="222"/>
      <c r="T894" s="222"/>
      <c r="U894" s="222"/>
      <c r="V894" s="222"/>
      <c r="W894" s="222"/>
      <c r="X894" s="222"/>
      <c r="Y894" s="222"/>
      <c r="Z894" s="222"/>
    </row>
    <row r="895" ht="12.75" customHeight="1">
      <c r="A895" s="125"/>
      <c r="B895" s="125"/>
      <c r="C895" s="223" t="s">
        <v>3438</v>
      </c>
      <c r="D895" s="224" t="s">
        <v>3439</v>
      </c>
      <c r="E895" s="224" t="s">
        <v>3440</v>
      </c>
      <c r="F895" s="225"/>
      <c r="G895" s="222"/>
      <c r="H895" s="222"/>
      <c r="I895" s="222"/>
      <c r="J895" s="222"/>
      <c r="K895" s="222"/>
      <c r="L895" s="222"/>
      <c r="M895" s="222"/>
      <c r="N895" s="222"/>
      <c r="O895" s="222"/>
      <c r="P895" s="222"/>
      <c r="Q895" s="222"/>
      <c r="R895" s="222"/>
      <c r="S895" s="222"/>
      <c r="T895" s="222"/>
      <c r="U895" s="222"/>
      <c r="V895" s="222"/>
      <c r="W895" s="222"/>
      <c r="X895" s="222"/>
      <c r="Y895" s="222"/>
      <c r="Z895" s="222"/>
    </row>
    <row r="896" ht="12.75" customHeight="1">
      <c r="A896" s="125"/>
      <c r="B896" s="125"/>
      <c r="C896" s="223" t="s">
        <v>3441</v>
      </c>
      <c r="D896" s="224" t="s">
        <v>3442</v>
      </c>
      <c r="E896" s="224" t="s">
        <v>3443</v>
      </c>
      <c r="F896" s="225"/>
      <c r="G896" s="222"/>
      <c r="H896" s="222"/>
      <c r="I896" s="222"/>
      <c r="J896" s="222"/>
      <c r="K896" s="222"/>
      <c r="L896" s="222"/>
      <c r="M896" s="222"/>
      <c r="N896" s="222"/>
      <c r="O896" s="222"/>
      <c r="P896" s="222"/>
      <c r="Q896" s="222"/>
      <c r="R896" s="222"/>
      <c r="S896" s="222"/>
      <c r="T896" s="222"/>
      <c r="U896" s="222"/>
      <c r="V896" s="222"/>
      <c r="W896" s="222"/>
      <c r="X896" s="222"/>
      <c r="Y896" s="222"/>
      <c r="Z896" s="222"/>
    </row>
    <row r="897" ht="12.75" customHeight="1">
      <c r="A897" s="125"/>
      <c r="B897" s="125"/>
      <c r="C897" s="223" t="s">
        <v>3444</v>
      </c>
      <c r="D897" s="224" t="s">
        <v>3445</v>
      </c>
      <c r="E897" s="224" t="s">
        <v>3446</v>
      </c>
      <c r="F897" s="225"/>
      <c r="G897" s="222"/>
      <c r="H897" s="222"/>
      <c r="I897" s="222"/>
      <c r="J897" s="222"/>
      <c r="K897" s="222"/>
      <c r="L897" s="222"/>
      <c r="M897" s="222"/>
      <c r="N897" s="222"/>
      <c r="O897" s="222"/>
      <c r="P897" s="222"/>
      <c r="Q897" s="222"/>
      <c r="R897" s="222"/>
      <c r="S897" s="222"/>
      <c r="T897" s="222"/>
      <c r="U897" s="222"/>
      <c r="V897" s="222"/>
      <c r="W897" s="222"/>
      <c r="X897" s="222"/>
      <c r="Y897" s="222"/>
      <c r="Z897" s="222"/>
    </row>
    <row r="898" ht="12.75" customHeight="1">
      <c r="A898" s="125"/>
      <c r="B898" s="125"/>
      <c r="C898" s="223" t="s">
        <v>3447</v>
      </c>
      <c r="D898" s="224" t="s">
        <v>3448</v>
      </c>
      <c r="E898" s="224" t="s">
        <v>3449</v>
      </c>
      <c r="F898" s="225"/>
      <c r="G898" s="222"/>
      <c r="H898" s="222"/>
      <c r="I898" s="222"/>
      <c r="J898" s="222"/>
      <c r="K898" s="222"/>
      <c r="L898" s="222"/>
      <c r="M898" s="222"/>
      <c r="N898" s="222"/>
      <c r="O898" s="222"/>
      <c r="P898" s="222"/>
      <c r="Q898" s="222"/>
      <c r="R898" s="222"/>
      <c r="S898" s="222"/>
      <c r="T898" s="222"/>
      <c r="U898" s="222"/>
      <c r="V898" s="222"/>
      <c r="W898" s="222"/>
      <c r="X898" s="222"/>
      <c r="Y898" s="222"/>
      <c r="Z898" s="222"/>
    </row>
    <row r="899" ht="12.75" customHeight="1">
      <c r="A899" s="125"/>
      <c r="B899" s="125"/>
      <c r="C899" s="223" t="s">
        <v>3450</v>
      </c>
      <c r="D899" s="224" t="s">
        <v>3451</v>
      </c>
      <c r="E899" s="224" t="s">
        <v>3452</v>
      </c>
      <c r="F899" s="225"/>
      <c r="G899" s="222"/>
      <c r="H899" s="222"/>
      <c r="I899" s="222"/>
      <c r="J899" s="222"/>
      <c r="K899" s="222"/>
      <c r="L899" s="222"/>
      <c r="M899" s="222"/>
      <c r="N899" s="222"/>
      <c r="O899" s="222"/>
      <c r="P899" s="222"/>
      <c r="Q899" s="222"/>
      <c r="R899" s="222"/>
      <c r="S899" s="222"/>
      <c r="T899" s="222"/>
      <c r="U899" s="222"/>
      <c r="V899" s="222"/>
      <c r="W899" s="222"/>
      <c r="X899" s="222"/>
      <c r="Y899" s="222"/>
      <c r="Z899" s="222"/>
    </row>
    <row r="900" ht="12.75" customHeight="1">
      <c r="A900" s="125"/>
      <c r="B900" s="125"/>
      <c r="C900" s="223" t="s">
        <v>3453</v>
      </c>
      <c r="D900" s="224" t="s">
        <v>3454</v>
      </c>
      <c r="E900" s="224" t="s">
        <v>3455</v>
      </c>
      <c r="F900" s="225"/>
      <c r="G900" s="222"/>
      <c r="H900" s="222"/>
      <c r="I900" s="222"/>
      <c r="J900" s="222"/>
      <c r="K900" s="222"/>
      <c r="L900" s="222"/>
      <c r="M900" s="222"/>
      <c r="N900" s="222"/>
      <c r="O900" s="222"/>
      <c r="P900" s="222"/>
      <c r="Q900" s="222"/>
      <c r="R900" s="222"/>
      <c r="S900" s="222"/>
      <c r="T900" s="222"/>
      <c r="U900" s="222"/>
      <c r="V900" s="222"/>
      <c r="W900" s="222"/>
      <c r="X900" s="222"/>
      <c r="Y900" s="222"/>
      <c r="Z900" s="222"/>
    </row>
    <row r="901" ht="12.75" customHeight="1">
      <c r="A901" s="125"/>
      <c r="B901" s="125"/>
      <c r="C901" s="223" t="s">
        <v>3456</v>
      </c>
      <c r="D901" s="224" t="s">
        <v>1127</v>
      </c>
      <c r="E901" s="224" t="s">
        <v>1128</v>
      </c>
      <c r="F901" s="225"/>
      <c r="G901" s="222"/>
      <c r="H901" s="222"/>
      <c r="I901" s="222"/>
      <c r="J901" s="222"/>
      <c r="K901" s="222"/>
      <c r="L901" s="222"/>
      <c r="M901" s="222"/>
      <c r="N901" s="222"/>
      <c r="O901" s="222"/>
      <c r="P901" s="222"/>
      <c r="Q901" s="222"/>
      <c r="R901" s="222"/>
      <c r="S901" s="222"/>
      <c r="T901" s="222"/>
      <c r="U901" s="222"/>
      <c r="V901" s="222"/>
      <c r="W901" s="222"/>
      <c r="X901" s="222"/>
      <c r="Y901" s="222"/>
      <c r="Z901" s="222"/>
    </row>
    <row r="902" ht="12.75" customHeight="1">
      <c r="A902" s="125"/>
      <c r="B902" s="125"/>
      <c r="C902" s="223" t="s">
        <v>3457</v>
      </c>
      <c r="D902" s="224" t="s">
        <v>3458</v>
      </c>
      <c r="E902" s="224" t="s">
        <v>3459</v>
      </c>
      <c r="F902" s="225"/>
      <c r="G902" s="222"/>
      <c r="H902" s="222"/>
      <c r="I902" s="222"/>
      <c r="J902" s="222"/>
      <c r="K902" s="222"/>
      <c r="L902" s="222"/>
      <c r="M902" s="222"/>
      <c r="N902" s="222"/>
      <c r="O902" s="222"/>
      <c r="P902" s="222"/>
      <c r="Q902" s="222"/>
      <c r="R902" s="222"/>
      <c r="S902" s="222"/>
      <c r="T902" s="222"/>
      <c r="U902" s="222"/>
      <c r="V902" s="222"/>
      <c r="W902" s="222"/>
      <c r="X902" s="222"/>
      <c r="Y902" s="222"/>
      <c r="Z902" s="222"/>
    </row>
    <row r="903" ht="12.75" customHeight="1">
      <c r="A903" s="125"/>
      <c r="B903" s="125"/>
      <c r="C903" s="223" t="s">
        <v>3460</v>
      </c>
      <c r="D903" s="224" t="s">
        <v>3334</v>
      </c>
      <c r="E903" s="224" t="s">
        <v>3335</v>
      </c>
      <c r="F903" s="225"/>
      <c r="G903" s="222"/>
      <c r="H903" s="222"/>
      <c r="I903" s="222"/>
      <c r="J903" s="222"/>
      <c r="K903" s="222"/>
      <c r="L903" s="222"/>
      <c r="M903" s="222"/>
      <c r="N903" s="222"/>
      <c r="O903" s="222"/>
      <c r="P903" s="222"/>
      <c r="Q903" s="222"/>
      <c r="R903" s="222"/>
      <c r="S903" s="222"/>
      <c r="T903" s="222"/>
      <c r="U903" s="222"/>
      <c r="V903" s="222"/>
      <c r="W903" s="222"/>
      <c r="X903" s="222"/>
      <c r="Y903" s="222"/>
      <c r="Z903" s="222"/>
    </row>
    <row r="904" ht="12.75" customHeight="1">
      <c r="A904" s="125"/>
      <c r="B904" s="125"/>
      <c r="C904" s="223" t="s">
        <v>3461</v>
      </c>
      <c r="D904" s="224" t="s">
        <v>3462</v>
      </c>
      <c r="E904" s="224" t="s">
        <v>3463</v>
      </c>
      <c r="F904" s="225"/>
      <c r="G904" s="222"/>
      <c r="H904" s="222"/>
      <c r="I904" s="222"/>
      <c r="J904" s="222"/>
      <c r="K904" s="222"/>
      <c r="L904" s="222"/>
      <c r="M904" s="222"/>
      <c r="N904" s="222"/>
      <c r="O904" s="222"/>
      <c r="P904" s="222"/>
      <c r="Q904" s="222"/>
      <c r="R904" s="222"/>
      <c r="S904" s="222"/>
      <c r="T904" s="222"/>
      <c r="U904" s="222"/>
      <c r="V904" s="222"/>
      <c r="W904" s="222"/>
      <c r="X904" s="222"/>
      <c r="Y904" s="222"/>
      <c r="Z904" s="222"/>
    </row>
    <row r="905" ht="12.75" customHeight="1">
      <c r="A905" s="125"/>
      <c r="B905" s="125"/>
      <c r="C905" s="223" t="s">
        <v>3464</v>
      </c>
      <c r="D905" s="224" t="s">
        <v>3465</v>
      </c>
      <c r="E905" s="224" t="s">
        <v>3466</v>
      </c>
      <c r="F905" s="225"/>
      <c r="G905" s="222"/>
      <c r="H905" s="222"/>
      <c r="I905" s="222"/>
      <c r="J905" s="222"/>
      <c r="K905" s="222"/>
      <c r="L905" s="222"/>
      <c r="M905" s="222"/>
      <c r="N905" s="222"/>
      <c r="O905" s="222"/>
      <c r="P905" s="222"/>
      <c r="Q905" s="222"/>
      <c r="R905" s="222"/>
      <c r="S905" s="222"/>
      <c r="T905" s="222"/>
      <c r="U905" s="222"/>
      <c r="V905" s="222"/>
      <c r="W905" s="222"/>
      <c r="X905" s="222"/>
      <c r="Y905" s="222"/>
      <c r="Z905" s="222"/>
    </row>
    <row r="906" ht="12.75" customHeight="1">
      <c r="A906" s="57"/>
      <c r="B906" s="57"/>
      <c r="C906" s="223" t="s">
        <v>3467</v>
      </c>
      <c r="D906" s="224" t="s">
        <v>3468</v>
      </c>
      <c r="E906" s="224" t="s">
        <v>3469</v>
      </c>
      <c r="F906" s="225"/>
      <c r="G906" s="222"/>
      <c r="H906" s="222"/>
      <c r="I906" s="222"/>
      <c r="J906" s="222"/>
      <c r="K906" s="222"/>
      <c r="L906" s="222"/>
      <c r="M906" s="222"/>
      <c r="N906" s="222"/>
      <c r="O906" s="222"/>
      <c r="P906" s="222"/>
      <c r="Q906" s="222"/>
      <c r="R906" s="222"/>
      <c r="S906" s="222"/>
      <c r="T906" s="222"/>
      <c r="U906" s="222"/>
      <c r="V906" s="222"/>
      <c r="W906" s="222"/>
      <c r="X906" s="222"/>
      <c r="Y906" s="222"/>
      <c r="Z906" s="222"/>
    </row>
    <row r="907" ht="12.75" customHeight="1">
      <c r="A907" s="227" t="s">
        <v>3470</v>
      </c>
      <c r="B907" s="228"/>
      <c r="C907" s="229"/>
      <c r="D907" s="230"/>
      <c r="E907" s="230" t="s">
        <v>879</v>
      </c>
      <c r="F907" s="231">
        <v>13.0</v>
      </c>
      <c r="G907" s="232"/>
      <c r="H907" s="232"/>
      <c r="I907" s="232"/>
      <c r="J907" s="232"/>
      <c r="K907" s="232"/>
      <c r="L907" s="232"/>
      <c r="M907" s="232"/>
      <c r="N907" s="232"/>
      <c r="O907" s="232"/>
      <c r="P907" s="232"/>
      <c r="Q907" s="232"/>
      <c r="R907" s="232"/>
      <c r="S907" s="232"/>
      <c r="T907" s="232"/>
      <c r="U907" s="232"/>
      <c r="V907" s="232"/>
      <c r="W907" s="232"/>
      <c r="X907" s="232"/>
      <c r="Y907" s="232"/>
      <c r="Z907" s="232"/>
    </row>
    <row r="908" ht="12.75" customHeight="1">
      <c r="A908" s="233" t="s">
        <v>930</v>
      </c>
      <c r="B908" s="218" t="s">
        <v>3099</v>
      </c>
      <c r="C908" s="219" t="s">
        <v>3471</v>
      </c>
      <c r="D908" s="220" t="s">
        <v>1029</v>
      </c>
      <c r="E908" s="220" t="s">
        <v>283</v>
      </c>
      <c r="F908" s="221"/>
      <c r="G908" s="222"/>
      <c r="H908" s="222"/>
      <c r="I908" s="222"/>
      <c r="J908" s="222"/>
      <c r="K908" s="222"/>
      <c r="L908" s="222"/>
      <c r="M908" s="222"/>
      <c r="N908" s="222"/>
      <c r="O908" s="222"/>
      <c r="P908" s="222"/>
      <c r="Q908" s="222"/>
      <c r="R908" s="222"/>
      <c r="S908" s="222"/>
      <c r="T908" s="222"/>
      <c r="U908" s="222"/>
      <c r="V908" s="222"/>
      <c r="W908" s="222"/>
      <c r="X908" s="222"/>
      <c r="Y908" s="222"/>
      <c r="Z908" s="222"/>
    </row>
    <row r="909" ht="12.75" customHeight="1">
      <c r="A909" s="125"/>
      <c r="B909" s="125"/>
      <c r="C909" s="223" t="s">
        <v>3472</v>
      </c>
      <c r="D909" s="224" t="s">
        <v>1701</v>
      </c>
      <c r="E909" s="224" t="s">
        <v>1702</v>
      </c>
      <c r="F909" s="225"/>
      <c r="G909" s="222"/>
      <c r="H909" s="222"/>
      <c r="I909" s="222"/>
      <c r="J909" s="222"/>
      <c r="K909" s="222"/>
      <c r="L909" s="222"/>
      <c r="M909" s="222"/>
      <c r="N909" s="222"/>
      <c r="O909" s="222"/>
      <c r="P909" s="222"/>
      <c r="Q909" s="222"/>
      <c r="R909" s="222"/>
      <c r="S909" s="222"/>
      <c r="T909" s="222"/>
      <c r="U909" s="222"/>
      <c r="V909" s="222"/>
      <c r="W909" s="222"/>
      <c r="X909" s="222"/>
      <c r="Y909" s="222"/>
      <c r="Z909" s="222"/>
    </row>
    <row r="910" ht="12.75" customHeight="1">
      <c r="A910" s="125"/>
      <c r="B910" s="57"/>
      <c r="C910" s="223" t="s">
        <v>3473</v>
      </c>
      <c r="D910" s="224" t="s">
        <v>3474</v>
      </c>
      <c r="E910" s="224" t="s">
        <v>3475</v>
      </c>
      <c r="F910" s="225"/>
      <c r="G910" s="222"/>
      <c r="H910" s="222"/>
      <c r="I910" s="222"/>
      <c r="J910" s="222"/>
      <c r="K910" s="222"/>
      <c r="L910" s="222"/>
      <c r="M910" s="222"/>
      <c r="N910" s="222"/>
      <c r="O910" s="222"/>
      <c r="P910" s="222"/>
      <c r="Q910" s="222"/>
      <c r="R910" s="222"/>
      <c r="S910" s="222"/>
      <c r="T910" s="222"/>
      <c r="U910" s="222"/>
      <c r="V910" s="222"/>
      <c r="W910" s="222"/>
      <c r="X910" s="222"/>
      <c r="Y910" s="222"/>
      <c r="Z910" s="222"/>
    </row>
    <row r="911" ht="12.75" customHeight="1">
      <c r="A911" s="125"/>
      <c r="B911" s="218" t="s">
        <v>3476</v>
      </c>
      <c r="C911" s="219" t="s">
        <v>3477</v>
      </c>
      <c r="D911" s="220" t="s">
        <v>3478</v>
      </c>
      <c r="E911" s="220" t="s">
        <v>3479</v>
      </c>
      <c r="F911" s="221"/>
      <c r="G911" s="222"/>
      <c r="H911" s="222"/>
      <c r="I911" s="222"/>
      <c r="J911" s="222"/>
      <c r="K911" s="222"/>
      <c r="L911" s="222"/>
      <c r="M911" s="222"/>
      <c r="N911" s="222"/>
      <c r="O911" s="222"/>
      <c r="P911" s="222"/>
      <c r="Q911" s="222"/>
      <c r="R911" s="222"/>
      <c r="S911" s="222"/>
      <c r="T911" s="222"/>
      <c r="U911" s="222"/>
      <c r="V911" s="222"/>
      <c r="W911" s="222"/>
      <c r="X911" s="222"/>
      <c r="Y911" s="222"/>
      <c r="Z911" s="222"/>
    </row>
    <row r="912" ht="12.75" customHeight="1">
      <c r="A912" s="125"/>
      <c r="B912" s="125"/>
      <c r="C912" s="223" t="s">
        <v>3480</v>
      </c>
      <c r="D912" s="224" t="s">
        <v>3481</v>
      </c>
      <c r="E912" s="224" t="s">
        <v>3482</v>
      </c>
      <c r="F912" s="225"/>
      <c r="G912" s="222"/>
      <c r="H912" s="222"/>
      <c r="I912" s="222"/>
      <c r="J912" s="222"/>
      <c r="K912" s="222"/>
      <c r="L912" s="222"/>
      <c r="M912" s="222"/>
      <c r="N912" s="222"/>
      <c r="O912" s="222"/>
      <c r="P912" s="222"/>
      <c r="Q912" s="222"/>
      <c r="R912" s="222"/>
      <c r="S912" s="222"/>
      <c r="T912" s="222"/>
      <c r="U912" s="222"/>
      <c r="V912" s="222"/>
      <c r="W912" s="222"/>
      <c r="X912" s="222"/>
      <c r="Y912" s="222"/>
      <c r="Z912" s="222"/>
    </row>
    <row r="913" ht="12.75" customHeight="1">
      <c r="A913" s="125"/>
      <c r="B913" s="57"/>
      <c r="C913" s="223" t="s">
        <v>3483</v>
      </c>
      <c r="D913" s="224" t="s">
        <v>3484</v>
      </c>
      <c r="E913" s="224" t="s">
        <v>3485</v>
      </c>
      <c r="F913" s="225"/>
      <c r="G913" s="222"/>
      <c r="H913" s="222"/>
      <c r="I913" s="222"/>
      <c r="J913" s="222"/>
      <c r="K913" s="222"/>
      <c r="L913" s="222"/>
      <c r="M913" s="222"/>
      <c r="N913" s="222"/>
      <c r="O913" s="222"/>
      <c r="P913" s="222"/>
      <c r="Q913" s="222"/>
      <c r="R913" s="222"/>
      <c r="S913" s="222"/>
      <c r="T913" s="222"/>
      <c r="U913" s="222"/>
      <c r="V913" s="222"/>
      <c r="W913" s="222"/>
      <c r="X913" s="222"/>
      <c r="Y913" s="222"/>
      <c r="Z913" s="222"/>
    </row>
    <row r="914" ht="12.75" customHeight="1">
      <c r="A914" s="125"/>
      <c r="B914" s="218" t="s">
        <v>3486</v>
      </c>
      <c r="C914" s="219" t="s">
        <v>3487</v>
      </c>
      <c r="D914" s="220" t="s">
        <v>3488</v>
      </c>
      <c r="E914" s="220" t="s">
        <v>3489</v>
      </c>
      <c r="F914" s="221"/>
      <c r="G914" s="222"/>
      <c r="H914" s="222"/>
      <c r="I914" s="222"/>
      <c r="J914" s="222"/>
      <c r="K914" s="222"/>
      <c r="L914" s="222"/>
      <c r="M914" s="222"/>
      <c r="N914" s="222"/>
      <c r="O914" s="222"/>
      <c r="P914" s="222"/>
      <c r="Q914" s="222"/>
      <c r="R914" s="222"/>
      <c r="S914" s="222"/>
      <c r="T914" s="222"/>
      <c r="U914" s="222"/>
      <c r="V914" s="222"/>
      <c r="W914" s="222"/>
      <c r="X914" s="222"/>
      <c r="Y914" s="222"/>
      <c r="Z914" s="222"/>
    </row>
    <row r="915" ht="12.75" customHeight="1">
      <c r="A915" s="125"/>
      <c r="B915" s="57"/>
      <c r="C915" s="223" t="s">
        <v>3490</v>
      </c>
      <c r="D915" s="224" t="s">
        <v>3491</v>
      </c>
      <c r="E915" s="224" t="s">
        <v>3492</v>
      </c>
      <c r="F915" s="225"/>
      <c r="G915" s="222"/>
      <c r="H915" s="222"/>
      <c r="I915" s="222"/>
      <c r="J915" s="222"/>
      <c r="K915" s="222"/>
      <c r="L915" s="222"/>
      <c r="M915" s="222"/>
      <c r="N915" s="222"/>
      <c r="O915" s="222"/>
      <c r="P915" s="222"/>
      <c r="Q915" s="222"/>
      <c r="R915" s="222"/>
      <c r="S915" s="222"/>
      <c r="T915" s="222"/>
      <c r="U915" s="222"/>
      <c r="V915" s="222"/>
      <c r="W915" s="222"/>
      <c r="X915" s="222"/>
      <c r="Y915" s="222"/>
      <c r="Z915" s="222"/>
    </row>
    <row r="916" ht="12.75" customHeight="1">
      <c r="A916" s="125"/>
      <c r="B916" s="235" t="s">
        <v>969</v>
      </c>
      <c r="C916" s="219" t="s">
        <v>3493</v>
      </c>
      <c r="D916" s="220" t="s">
        <v>3494</v>
      </c>
      <c r="E916" s="220" t="s">
        <v>3495</v>
      </c>
      <c r="F916" s="221"/>
      <c r="G916" s="222"/>
      <c r="H916" s="222"/>
      <c r="I916" s="222"/>
      <c r="J916" s="222"/>
      <c r="K916" s="222"/>
      <c r="L916" s="222"/>
      <c r="M916" s="222"/>
      <c r="N916" s="222"/>
      <c r="O916" s="222"/>
      <c r="P916" s="222"/>
      <c r="Q916" s="222"/>
      <c r="R916" s="222"/>
      <c r="S916" s="222"/>
      <c r="T916" s="222"/>
      <c r="U916" s="222"/>
      <c r="V916" s="222"/>
      <c r="W916" s="222"/>
      <c r="X916" s="222"/>
      <c r="Y916" s="222"/>
      <c r="Z916" s="222"/>
    </row>
    <row r="917" ht="12.75" customHeight="1">
      <c r="A917" s="125"/>
      <c r="B917" s="218" t="s">
        <v>3496</v>
      </c>
      <c r="C917" s="219" t="s">
        <v>3497</v>
      </c>
      <c r="D917" s="220" t="s">
        <v>3498</v>
      </c>
      <c r="E917" s="220" t="s">
        <v>3499</v>
      </c>
      <c r="F917" s="221"/>
      <c r="G917" s="222"/>
      <c r="H917" s="222"/>
      <c r="I917" s="222"/>
      <c r="J917" s="222"/>
      <c r="K917" s="222"/>
      <c r="L917" s="222"/>
      <c r="M917" s="222"/>
      <c r="N917" s="222"/>
      <c r="O917" s="222"/>
      <c r="P917" s="222"/>
      <c r="Q917" s="222"/>
      <c r="R917" s="222"/>
      <c r="S917" s="222"/>
      <c r="T917" s="222"/>
      <c r="U917" s="222"/>
      <c r="V917" s="222"/>
      <c r="W917" s="222"/>
      <c r="X917" s="222"/>
      <c r="Y917" s="222"/>
      <c r="Z917" s="222"/>
    </row>
    <row r="918" ht="12.75" customHeight="1">
      <c r="A918" s="125"/>
      <c r="B918" s="125"/>
      <c r="C918" s="223" t="s">
        <v>3500</v>
      </c>
      <c r="D918" s="224" t="s">
        <v>3501</v>
      </c>
      <c r="E918" s="224" t="s">
        <v>3501</v>
      </c>
      <c r="F918" s="225"/>
      <c r="G918" s="222"/>
      <c r="H918" s="222"/>
      <c r="I918" s="222"/>
      <c r="J918" s="222"/>
      <c r="K918" s="222"/>
      <c r="L918" s="222"/>
      <c r="M918" s="222"/>
      <c r="N918" s="222"/>
      <c r="O918" s="222"/>
      <c r="P918" s="222"/>
      <c r="Q918" s="222"/>
      <c r="R918" s="222"/>
      <c r="S918" s="222"/>
      <c r="T918" s="222"/>
      <c r="U918" s="222"/>
      <c r="V918" s="222"/>
      <c r="W918" s="222"/>
      <c r="X918" s="222"/>
      <c r="Y918" s="222"/>
      <c r="Z918" s="222"/>
    </row>
    <row r="919" ht="12.75" customHeight="1">
      <c r="A919" s="57"/>
      <c r="B919" s="57"/>
      <c r="C919" s="223" t="s">
        <v>3502</v>
      </c>
      <c r="D919" s="224" t="s">
        <v>3503</v>
      </c>
      <c r="E919" s="224" t="s">
        <v>3504</v>
      </c>
      <c r="F919" s="225"/>
      <c r="G919" s="222"/>
      <c r="H919" s="222"/>
      <c r="I919" s="222"/>
      <c r="J919" s="222"/>
      <c r="K919" s="222"/>
      <c r="L919" s="222"/>
      <c r="M919" s="222"/>
      <c r="N919" s="222"/>
      <c r="O919" s="222"/>
      <c r="P919" s="222"/>
      <c r="Q919" s="222"/>
      <c r="R919" s="222"/>
      <c r="S919" s="222"/>
      <c r="T919" s="222"/>
      <c r="U919" s="222"/>
      <c r="V919" s="222"/>
      <c r="W919" s="222"/>
      <c r="X919" s="222"/>
      <c r="Y919" s="222"/>
      <c r="Z919" s="222"/>
    </row>
    <row r="920" ht="12.75" customHeight="1">
      <c r="A920" s="227" t="s">
        <v>3505</v>
      </c>
      <c r="B920" s="228"/>
      <c r="C920" s="229"/>
      <c r="D920" s="230"/>
      <c r="E920" s="230" t="s">
        <v>879</v>
      </c>
      <c r="F920" s="231">
        <v>12.0</v>
      </c>
      <c r="G920" s="232"/>
      <c r="H920" s="232"/>
      <c r="I920" s="232"/>
      <c r="J920" s="232"/>
      <c r="K920" s="232"/>
      <c r="L920" s="232"/>
      <c r="M920" s="232"/>
      <c r="N920" s="232"/>
      <c r="O920" s="232"/>
      <c r="P920" s="232"/>
      <c r="Q920" s="232"/>
      <c r="R920" s="232"/>
      <c r="S920" s="232"/>
      <c r="T920" s="232"/>
      <c r="U920" s="232"/>
      <c r="V920" s="232"/>
      <c r="W920" s="232"/>
      <c r="X920" s="232"/>
      <c r="Y920" s="232"/>
      <c r="Z920" s="232"/>
    </row>
    <row r="921" ht="12.75" customHeight="1">
      <c r="A921" s="233" t="s">
        <v>935</v>
      </c>
      <c r="B921" s="218" t="s">
        <v>3506</v>
      </c>
      <c r="C921" s="219" t="s">
        <v>3507</v>
      </c>
      <c r="D921" s="220" t="s">
        <v>3508</v>
      </c>
      <c r="E921" s="220" t="s">
        <v>3509</v>
      </c>
      <c r="F921" s="221"/>
      <c r="G921" s="222"/>
      <c r="H921" s="222"/>
      <c r="I921" s="222"/>
      <c r="J921" s="222"/>
      <c r="K921" s="222"/>
      <c r="L921" s="222"/>
      <c r="M921" s="222"/>
      <c r="N921" s="222"/>
      <c r="O921" s="222"/>
      <c r="P921" s="222"/>
      <c r="Q921" s="222"/>
      <c r="R921" s="222"/>
      <c r="S921" s="222"/>
      <c r="T921" s="222"/>
      <c r="U921" s="222"/>
      <c r="V921" s="222"/>
      <c r="W921" s="222"/>
      <c r="X921" s="222"/>
      <c r="Y921" s="222"/>
      <c r="Z921" s="222"/>
    </row>
    <row r="922" ht="12.75" customHeight="1">
      <c r="A922" s="125"/>
      <c r="B922" s="125"/>
      <c r="C922" s="223" t="s">
        <v>3510</v>
      </c>
      <c r="D922" s="224" t="s">
        <v>3511</v>
      </c>
      <c r="E922" s="224" t="s">
        <v>3512</v>
      </c>
      <c r="F922" s="225"/>
      <c r="G922" s="222"/>
      <c r="H922" s="222"/>
      <c r="I922" s="222"/>
      <c r="J922" s="222"/>
      <c r="K922" s="222"/>
      <c r="L922" s="222"/>
      <c r="M922" s="222"/>
      <c r="N922" s="222"/>
      <c r="O922" s="222"/>
      <c r="P922" s="222"/>
      <c r="Q922" s="222"/>
      <c r="R922" s="222"/>
      <c r="S922" s="222"/>
      <c r="T922" s="222"/>
      <c r="U922" s="222"/>
      <c r="V922" s="222"/>
      <c r="W922" s="222"/>
      <c r="X922" s="222"/>
      <c r="Y922" s="222"/>
      <c r="Z922" s="222"/>
    </row>
    <row r="923" ht="12.75" customHeight="1">
      <c r="A923" s="125"/>
      <c r="B923" s="125"/>
      <c r="C923" s="223" t="s">
        <v>3513</v>
      </c>
      <c r="D923" s="224" t="s">
        <v>3514</v>
      </c>
      <c r="E923" s="224" t="s">
        <v>3515</v>
      </c>
      <c r="F923" s="225"/>
      <c r="G923" s="222"/>
      <c r="H923" s="222"/>
      <c r="I923" s="222"/>
      <c r="J923" s="222"/>
      <c r="K923" s="222"/>
      <c r="L923" s="222"/>
      <c r="M923" s="222"/>
      <c r="N923" s="222"/>
      <c r="O923" s="222"/>
      <c r="P923" s="222"/>
      <c r="Q923" s="222"/>
      <c r="R923" s="222"/>
      <c r="S923" s="222"/>
      <c r="T923" s="222"/>
      <c r="U923" s="222"/>
      <c r="V923" s="222"/>
      <c r="W923" s="222"/>
      <c r="X923" s="222"/>
      <c r="Y923" s="222"/>
      <c r="Z923" s="222"/>
    </row>
    <row r="924" ht="12.75" customHeight="1">
      <c r="A924" s="125"/>
      <c r="B924" s="125"/>
      <c r="C924" s="223" t="s">
        <v>3516</v>
      </c>
      <c r="D924" s="224" t="s">
        <v>3517</v>
      </c>
      <c r="E924" s="224" t="s">
        <v>536</v>
      </c>
      <c r="F924" s="225"/>
      <c r="G924" s="222"/>
      <c r="H924" s="222"/>
      <c r="I924" s="222"/>
      <c r="J924" s="222"/>
      <c r="K924" s="222"/>
      <c r="L924" s="222"/>
      <c r="M924" s="222"/>
      <c r="N924" s="222"/>
      <c r="O924" s="222"/>
      <c r="P924" s="222"/>
      <c r="Q924" s="222"/>
      <c r="R924" s="222"/>
      <c r="S924" s="222"/>
      <c r="T924" s="222"/>
      <c r="U924" s="222"/>
      <c r="V924" s="222"/>
      <c r="W924" s="222"/>
      <c r="X924" s="222"/>
      <c r="Y924" s="222"/>
      <c r="Z924" s="222"/>
    </row>
    <row r="925" ht="12.75" customHeight="1">
      <c r="A925" s="125"/>
      <c r="B925" s="57"/>
      <c r="C925" s="223" t="s">
        <v>3518</v>
      </c>
      <c r="D925" s="224" t="s">
        <v>3519</v>
      </c>
      <c r="E925" s="224" t="s">
        <v>3520</v>
      </c>
      <c r="F925" s="225"/>
      <c r="G925" s="222"/>
      <c r="H925" s="222"/>
      <c r="I925" s="222"/>
      <c r="J925" s="222"/>
      <c r="K925" s="222"/>
      <c r="L925" s="222"/>
      <c r="M925" s="222"/>
      <c r="N925" s="222"/>
      <c r="O925" s="222"/>
      <c r="P925" s="222"/>
      <c r="Q925" s="222"/>
      <c r="R925" s="222"/>
      <c r="S925" s="222"/>
      <c r="T925" s="222"/>
      <c r="U925" s="222"/>
      <c r="V925" s="222"/>
      <c r="W925" s="222"/>
      <c r="X925" s="222"/>
      <c r="Y925" s="222"/>
      <c r="Z925" s="222"/>
    </row>
    <row r="926" ht="12.75" customHeight="1">
      <c r="A926" s="125"/>
      <c r="B926" s="218" t="s">
        <v>3521</v>
      </c>
      <c r="C926" s="219" t="s">
        <v>3522</v>
      </c>
      <c r="D926" s="220" t="s">
        <v>3523</v>
      </c>
      <c r="E926" s="220" t="s">
        <v>3524</v>
      </c>
      <c r="F926" s="221"/>
      <c r="G926" s="222"/>
      <c r="H926" s="222"/>
      <c r="I926" s="222"/>
      <c r="J926" s="222"/>
      <c r="K926" s="222"/>
      <c r="L926" s="222"/>
      <c r="M926" s="222"/>
      <c r="N926" s="222"/>
      <c r="O926" s="222"/>
      <c r="P926" s="222"/>
      <c r="Q926" s="222"/>
      <c r="R926" s="222"/>
      <c r="S926" s="222"/>
      <c r="T926" s="222"/>
      <c r="U926" s="222"/>
      <c r="V926" s="222"/>
      <c r="W926" s="222"/>
      <c r="X926" s="222"/>
      <c r="Y926" s="222"/>
      <c r="Z926" s="222"/>
    </row>
    <row r="927" ht="12.75" customHeight="1">
      <c r="A927" s="125"/>
      <c r="B927" s="125"/>
      <c r="C927" s="223" t="s">
        <v>3525</v>
      </c>
      <c r="D927" s="224" t="s">
        <v>2162</v>
      </c>
      <c r="E927" s="224" t="s">
        <v>2163</v>
      </c>
      <c r="F927" s="225"/>
      <c r="G927" s="222"/>
      <c r="H927" s="222"/>
      <c r="I927" s="222"/>
      <c r="J927" s="222"/>
      <c r="K927" s="222"/>
      <c r="L927" s="222"/>
      <c r="M927" s="222"/>
      <c r="N927" s="222"/>
      <c r="O927" s="222"/>
      <c r="P927" s="222"/>
      <c r="Q927" s="222"/>
      <c r="R927" s="222"/>
      <c r="S927" s="222"/>
      <c r="T927" s="222"/>
      <c r="U927" s="222"/>
      <c r="V927" s="222"/>
      <c r="W927" s="222"/>
      <c r="X927" s="222"/>
      <c r="Y927" s="222"/>
      <c r="Z927" s="222"/>
    </row>
    <row r="928" ht="12.75" customHeight="1">
      <c r="A928" s="125"/>
      <c r="B928" s="125"/>
      <c r="C928" s="223" t="s">
        <v>3526</v>
      </c>
      <c r="D928" s="224" t="s">
        <v>3527</v>
      </c>
      <c r="E928" s="224" t="s">
        <v>3528</v>
      </c>
      <c r="F928" s="225"/>
      <c r="G928" s="222"/>
      <c r="H928" s="222"/>
      <c r="I928" s="222"/>
      <c r="J928" s="222"/>
      <c r="K928" s="222"/>
      <c r="L928" s="222"/>
      <c r="M928" s="222"/>
      <c r="N928" s="222"/>
      <c r="O928" s="222"/>
      <c r="P928" s="222"/>
      <c r="Q928" s="222"/>
      <c r="R928" s="222"/>
      <c r="S928" s="222"/>
      <c r="T928" s="222"/>
      <c r="U928" s="222"/>
      <c r="V928" s="222"/>
      <c r="W928" s="222"/>
      <c r="X928" s="222"/>
      <c r="Y928" s="222"/>
      <c r="Z928" s="222"/>
    </row>
    <row r="929" ht="12.75" customHeight="1">
      <c r="A929" s="125"/>
      <c r="B929" s="125"/>
      <c r="C929" s="223" t="s">
        <v>3529</v>
      </c>
      <c r="D929" s="224" t="s">
        <v>3530</v>
      </c>
      <c r="E929" s="224" t="s">
        <v>3531</v>
      </c>
      <c r="F929" s="225"/>
      <c r="G929" s="222"/>
      <c r="H929" s="222"/>
      <c r="I929" s="222"/>
      <c r="J929" s="222"/>
      <c r="K929" s="222"/>
      <c r="L929" s="222"/>
      <c r="M929" s="222"/>
      <c r="N929" s="222"/>
      <c r="O929" s="222"/>
      <c r="P929" s="222"/>
      <c r="Q929" s="222"/>
      <c r="R929" s="222"/>
      <c r="S929" s="222"/>
      <c r="T929" s="222"/>
      <c r="U929" s="222"/>
      <c r="V929" s="222"/>
      <c r="W929" s="222"/>
      <c r="X929" s="222"/>
      <c r="Y929" s="222"/>
      <c r="Z929" s="222"/>
    </row>
    <row r="930" ht="12.75" customHeight="1">
      <c r="A930" s="125"/>
      <c r="B930" s="125"/>
      <c r="C930" s="223" t="s">
        <v>3532</v>
      </c>
      <c r="D930" s="224" t="s">
        <v>3533</v>
      </c>
      <c r="E930" s="224" t="s">
        <v>3534</v>
      </c>
      <c r="F930" s="225"/>
      <c r="G930" s="222"/>
      <c r="H930" s="222"/>
      <c r="I930" s="222"/>
      <c r="J930" s="222"/>
      <c r="K930" s="222"/>
      <c r="L930" s="222"/>
      <c r="M930" s="222"/>
      <c r="N930" s="222"/>
      <c r="O930" s="222"/>
      <c r="P930" s="222"/>
      <c r="Q930" s="222"/>
      <c r="R930" s="222"/>
      <c r="S930" s="222"/>
      <c r="T930" s="222"/>
      <c r="U930" s="222"/>
      <c r="V930" s="222"/>
      <c r="W930" s="222"/>
      <c r="X930" s="222"/>
      <c r="Y930" s="222"/>
      <c r="Z930" s="222"/>
    </row>
    <row r="931" ht="12.75" customHeight="1">
      <c r="A931" s="125"/>
      <c r="B931" s="125"/>
      <c r="C931" s="223" t="s">
        <v>3535</v>
      </c>
      <c r="D931" s="224" t="s">
        <v>3536</v>
      </c>
      <c r="E931" s="224" t="s">
        <v>3537</v>
      </c>
      <c r="F931" s="225"/>
      <c r="G931" s="222"/>
      <c r="H931" s="222"/>
      <c r="I931" s="222"/>
      <c r="J931" s="222"/>
      <c r="K931" s="222"/>
      <c r="L931" s="222"/>
      <c r="M931" s="222"/>
      <c r="N931" s="222"/>
      <c r="O931" s="222"/>
      <c r="P931" s="222"/>
      <c r="Q931" s="222"/>
      <c r="R931" s="222"/>
      <c r="S931" s="222"/>
      <c r="T931" s="222"/>
      <c r="U931" s="222"/>
      <c r="V931" s="222"/>
      <c r="W931" s="222"/>
      <c r="X931" s="222"/>
      <c r="Y931" s="222"/>
      <c r="Z931" s="222"/>
    </row>
    <row r="932" ht="12.75" customHeight="1">
      <c r="A932" s="125"/>
      <c r="B932" s="57"/>
      <c r="C932" s="223" t="s">
        <v>3538</v>
      </c>
      <c r="D932" s="224" t="s">
        <v>1139</v>
      </c>
      <c r="E932" s="224" t="s">
        <v>1140</v>
      </c>
      <c r="F932" s="225"/>
      <c r="G932" s="222"/>
      <c r="H932" s="222"/>
      <c r="I932" s="222"/>
      <c r="J932" s="222"/>
      <c r="K932" s="222"/>
      <c r="L932" s="222"/>
      <c r="M932" s="222"/>
      <c r="N932" s="222"/>
      <c r="O932" s="222"/>
      <c r="P932" s="222"/>
      <c r="Q932" s="222"/>
      <c r="R932" s="222"/>
      <c r="S932" s="222"/>
      <c r="T932" s="222"/>
      <c r="U932" s="222"/>
      <c r="V932" s="222"/>
      <c r="W932" s="222"/>
      <c r="X932" s="222"/>
      <c r="Y932" s="222"/>
      <c r="Z932" s="222"/>
    </row>
    <row r="933" ht="12.75" customHeight="1">
      <c r="A933" s="125"/>
      <c r="B933" s="218" t="s">
        <v>3539</v>
      </c>
      <c r="C933" s="219" t="s">
        <v>3540</v>
      </c>
      <c r="D933" s="220" t="s">
        <v>3541</v>
      </c>
      <c r="E933" s="220" t="s">
        <v>3542</v>
      </c>
      <c r="F933" s="221"/>
      <c r="G933" s="222"/>
      <c r="H933" s="222"/>
      <c r="I933" s="222"/>
      <c r="J933" s="222"/>
      <c r="K933" s="222"/>
      <c r="L933" s="222"/>
      <c r="M933" s="222"/>
      <c r="N933" s="222"/>
      <c r="O933" s="222"/>
      <c r="P933" s="222"/>
      <c r="Q933" s="222"/>
      <c r="R933" s="222"/>
      <c r="S933" s="222"/>
      <c r="T933" s="222"/>
      <c r="U933" s="222"/>
      <c r="V933" s="222"/>
      <c r="W933" s="222"/>
      <c r="X933" s="222"/>
      <c r="Y933" s="222"/>
      <c r="Z933" s="222"/>
    </row>
    <row r="934" ht="12.75" customHeight="1">
      <c r="A934" s="57"/>
      <c r="B934" s="57"/>
      <c r="C934" s="223" t="s">
        <v>3543</v>
      </c>
      <c r="D934" s="224" t="s">
        <v>3544</v>
      </c>
      <c r="E934" s="224" t="s">
        <v>3545</v>
      </c>
      <c r="F934" s="225"/>
      <c r="G934" s="222"/>
      <c r="H934" s="222"/>
      <c r="I934" s="222"/>
      <c r="J934" s="222"/>
      <c r="K934" s="222"/>
      <c r="L934" s="222"/>
      <c r="M934" s="222"/>
      <c r="N934" s="222"/>
      <c r="O934" s="222"/>
      <c r="P934" s="222"/>
      <c r="Q934" s="222"/>
      <c r="R934" s="222"/>
      <c r="S934" s="222"/>
      <c r="T934" s="222"/>
      <c r="U934" s="222"/>
      <c r="V934" s="222"/>
      <c r="W934" s="222"/>
      <c r="X934" s="222"/>
      <c r="Y934" s="222"/>
      <c r="Z934" s="222"/>
    </row>
    <row r="935" ht="12.75" customHeight="1">
      <c r="A935" s="227" t="s">
        <v>3546</v>
      </c>
      <c r="B935" s="228"/>
      <c r="C935" s="229"/>
      <c r="D935" s="230"/>
      <c r="E935" s="230" t="s">
        <v>879</v>
      </c>
      <c r="F935" s="231">
        <v>14.0</v>
      </c>
      <c r="G935" s="232"/>
      <c r="H935" s="232"/>
      <c r="I935" s="232"/>
      <c r="J935" s="232"/>
      <c r="K935" s="232"/>
      <c r="L935" s="232"/>
      <c r="M935" s="232"/>
      <c r="N935" s="232"/>
      <c r="O935" s="232"/>
      <c r="P935" s="232"/>
      <c r="Q935" s="232"/>
      <c r="R935" s="232"/>
      <c r="S935" s="232"/>
      <c r="T935" s="232"/>
      <c r="U935" s="232"/>
      <c r="V935" s="232"/>
      <c r="W935" s="232"/>
      <c r="X935" s="232"/>
      <c r="Y935" s="232"/>
      <c r="Z935" s="232"/>
    </row>
    <row r="936" ht="12.75" customHeight="1">
      <c r="A936" s="233" t="s">
        <v>939</v>
      </c>
      <c r="B936" s="218" t="s">
        <v>3547</v>
      </c>
      <c r="C936" s="219" t="s">
        <v>3548</v>
      </c>
      <c r="D936" s="220" t="s">
        <v>3549</v>
      </c>
      <c r="E936" s="220" t="s">
        <v>3550</v>
      </c>
      <c r="F936" s="221"/>
      <c r="G936" s="222"/>
      <c r="H936" s="222"/>
      <c r="I936" s="222"/>
      <c r="J936" s="222"/>
      <c r="K936" s="222"/>
      <c r="L936" s="222"/>
      <c r="M936" s="222"/>
      <c r="N936" s="222"/>
      <c r="O936" s="222"/>
      <c r="P936" s="222"/>
      <c r="Q936" s="222"/>
      <c r="R936" s="222"/>
      <c r="S936" s="222"/>
      <c r="T936" s="222"/>
      <c r="U936" s="222"/>
      <c r="V936" s="222"/>
      <c r="W936" s="222"/>
      <c r="X936" s="222"/>
      <c r="Y936" s="222"/>
      <c r="Z936" s="222"/>
    </row>
    <row r="937" ht="12.75" customHeight="1">
      <c r="A937" s="125"/>
      <c r="B937" s="125"/>
      <c r="C937" s="223" t="s">
        <v>3551</v>
      </c>
      <c r="D937" s="224" t="s">
        <v>3552</v>
      </c>
      <c r="E937" s="224" t="s">
        <v>3553</v>
      </c>
      <c r="F937" s="225"/>
      <c r="G937" s="222"/>
      <c r="H937" s="222"/>
      <c r="I937" s="222"/>
      <c r="J937" s="222"/>
      <c r="K937" s="222"/>
      <c r="L937" s="222"/>
      <c r="M937" s="222"/>
      <c r="N937" s="222"/>
      <c r="O937" s="222"/>
      <c r="P937" s="222"/>
      <c r="Q937" s="222"/>
      <c r="R937" s="222"/>
      <c r="S937" s="222"/>
      <c r="T937" s="222"/>
      <c r="U937" s="222"/>
      <c r="V937" s="222"/>
      <c r="W937" s="222"/>
      <c r="X937" s="222"/>
      <c r="Y937" s="222"/>
      <c r="Z937" s="222"/>
    </row>
    <row r="938" ht="12.75" customHeight="1">
      <c r="A938" s="125"/>
      <c r="B938" s="125"/>
      <c r="C938" s="223" t="s">
        <v>3554</v>
      </c>
      <c r="D938" s="224" t="s">
        <v>3555</v>
      </c>
      <c r="E938" s="224" t="s">
        <v>3556</v>
      </c>
      <c r="F938" s="225"/>
      <c r="G938" s="222"/>
      <c r="H938" s="222"/>
      <c r="I938" s="222"/>
      <c r="J938" s="222"/>
      <c r="K938" s="222"/>
      <c r="L938" s="222"/>
      <c r="M938" s="222"/>
      <c r="N938" s="222"/>
      <c r="O938" s="222"/>
      <c r="P938" s="222"/>
      <c r="Q938" s="222"/>
      <c r="R938" s="222"/>
      <c r="S938" s="222"/>
      <c r="T938" s="222"/>
      <c r="U938" s="222"/>
      <c r="V938" s="222"/>
      <c r="W938" s="222"/>
      <c r="X938" s="222"/>
      <c r="Y938" s="222"/>
      <c r="Z938" s="222"/>
    </row>
    <row r="939" ht="12.75" customHeight="1">
      <c r="A939" s="125"/>
      <c r="B939" s="125"/>
      <c r="C939" s="223" t="s">
        <v>3557</v>
      </c>
      <c r="D939" s="224" t="s">
        <v>3558</v>
      </c>
      <c r="E939" s="224" t="s">
        <v>3559</v>
      </c>
      <c r="F939" s="225"/>
      <c r="G939" s="222"/>
      <c r="H939" s="222"/>
      <c r="I939" s="222"/>
      <c r="J939" s="222"/>
      <c r="K939" s="222"/>
      <c r="L939" s="222"/>
      <c r="M939" s="222"/>
      <c r="N939" s="222"/>
      <c r="O939" s="222"/>
      <c r="P939" s="222"/>
      <c r="Q939" s="222"/>
      <c r="R939" s="222"/>
      <c r="S939" s="222"/>
      <c r="T939" s="222"/>
      <c r="U939" s="222"/>
      <c r="V939" s="222"/>
      <c r="W939" s="222"/>
      <c r="X939" s="222"/>
      <c r="Y939" s="222"/>
      <c r="Z939" s="222"/>
    </row>
    <row r="940" ht="12.75" customHeight="1">
      <c r="A940" s="125"/>
      <c r="B940" s="125"/>
      <c r="C940" s="223" t="s">
        <v>3560</v>
      </c>
      <c r="D940" s="224" t="s">
        <v>3561</v>
      </c>
      <c r="E940" s="224" t="s">
        <v>3562</v>
      </c>
      <c r="F940" s="225"/>
      <c r="G940" s="222"/>
      <c r="H940" s="222"/>
      <c r="I940" s="222"/>
      <c r="J940" s="222"/>
      <c r="K940" s="222"/>
      <c r="L940" s="222"/>
      <c r="M940" s="222"/>
      <c r="N940" s="222"/>
      <c r="O940" s="222"/>
      <c r="P940" s="222"/>
      <c r="Q940" s="222"/>
      <c r="R940" s="222"/>
      <c r="S940" s="222"/>
      <c r="T940" s="222"/>
      <c r="U940" s="222"/>
      <c r="V940" s="222"/>
      <c r="W940" s="222"/>
      <c r="X940" s="222"/>
      <c r="Y940" s="222"/>
      <c r="Z940" s="222"/>
    </row>
    <row r="941" ht="12.75" customHeight="1">
      <c r="A941" s="125"/>
      <c r="B941" s="125"/>
      <c r="C941" s="223" t="s">
        <v>3563</v>
      </c>
      <c r="D941" s="224" t="s">
        <v>3564</v>
      </c>
      <c r="E941" s="224" t="s">
        <v>3565</v>
      </c>
      <c r="F941" s="225"/>
      <c r="G941" s="222"/>
      <c r="H941" s="222"/>
      <c r="I941" s="222"/>
      <c r="J941" s="222"/>
      <c r="K941" s="222"/>
      <c r="L941" s="222"/>
      <c r="M941" s="222"/>
      <c r="N941" s="222"/>
      <c r="O941" s="222"/>
      <c r="P941" s="222"/>
      <c r="Q941" s="222"/>
      <c r="R941" s="222"/>
      <c r="S941" s="222"/>
      <c r="T941" s="222"/>
      <c r="U941" s="222"/>
      <c r="V941" s="222"/>
      <c r="W941" s="222"/>
      <c r="X941" s="222"/>
      <c r="Y941" s="222"/>
      <c r="Z941" s="222"/>
    </row>
    <row r="942" ht="12.75" customHeight="1">
      <c r="A942" s="125"/>
      <c r="B942" s="125"/>
      <c r="C942" s="223" t="s">
        <v>3566</v>
      </c>
      <c r="D942" s="224" t="s">
        <v>995</v>
      </c>
      <c r="E942" s="224" t="s">
        <v>996</v>
      </c>
      <c r="F942" s="225"/>
      <c r="G942" s="222"/>
      <c r="H942" s="222"/>
      <c r="I942" s="222"/>
      <c r="J942" s="222"/>
      <c r="K942" s="222"/>
      <c r="L942" s="222"/>
      <c r="M942" s="222"/>
      <c r="N942" s="222"/>
      <c r="O942" s="222"/>
      <c r="P942" s="222"/>
      <c r="Q942" s="222"/>
      <c r="R942" s="222"/>
      <c r="S942" s="222"/>
      <c r="T942" s="222"/>
      <c r="U942" s="222"/>
      <c r="V942" s="222"/>
      <c r="W942" s="222"/>
      <c r="X942" s="222"/>
      <c r="Y942" s="222"/>
      <c r="Z942" s="222"/>
    </row>
    <row r="943" ht="12.75" customHeight="1">
      <c r="A943" s="125"/>
      <c r="B943" s="125"/>
      <c r="C943" s="223" t="s">
        <v>3567</v>
      </c>
      <c r="D943" s="224" t="s">
        <v>3568</v>
      </c>
      <c r="E943" s="224" t="s">
        <v>3569</v>
      </c>
      <c r="F943" s="225"/>
      <c r="G943" s="222"/>
      <c r="H943" s="222"/>
      <c r="I943" s="222"/>
      <c r="J943" s="222"/>
      <c r="K943" s="222"/>
      <c r="L943" s="222"/>
      <c r="M943" s="222"/>
      <c r="N943" s="222"/>
      <c r="O943" s="222"/>
      <c r="P943" s="222"/>
      <c r="Q943" s="222"/>
      <c r="R943" s="222"/>
      <c r="S943" s="222"/>
      <c r="T943" s="222"/>
      <c r="U943" s="222"/>
      <c r="V943" s="222"/>
      <c r="W943" s="222"/>
      <c r="X943" s="222"/>
      <c r="Y943" s="222"/>
      <c r="Z943" s="222"/>
    </row>
    <row r="944" ht="12.75" customHeight="1">
      <c r="A944" s="125"/>
      <c r="B944" s="125"/>
      <c r="C944" s="223" t="s">
        <v>3570</v>
      </c>
      <c r="D944" s="224" t="s">
        <v>3571</v>
      </c>
      <c r="E944" s="224" t="s">
        <v>3572</v>
      </c>
      <c r="F944" s="225"/>
      <c r="G944" s="222"/>
      <c r="H944" s="222"/>
      <c r="I944" s="222"/>
      <c r="J944" s="222"/>
      <c r="K944" s="222"/>
      <c r="L944" s="222"/>
      <c r="M944" s="222"/>
      <c r="N944" s="222"/>
      <c r="O944" s="222"/>
      <c r="P944" s="222"/>
      <c r="Q944" s="222"/>
      <c r="R944" s="222"/>
      <c r="S944" s="222"/>
      <c r="T944" s="222"/>
      <c r="U944" s="222"/>
      <c r="V944" s="222"/>
      <c r="W944" s="222"/>
      <c r="X944" s="222"/>
      <c r="Y944" s="222"/>
      <c r="Z944" s="222"/>
    </row>
    <row r="945" ht="12.75" customHeight="1">
      <c r="A945" s="125"/>
      <c r="B945" s="125"/>
      <c r="C945" s="223" t="s">
        <v>3573</v>
      </c>
      <c r="D945" s="224" t="s">
        <v>3574</v>
      </c>
      <c r="E945" s="224" t="s">
        <v>3575</v>
      </c>
      <c r="F945" s="225"/>
      <c r="G945" s="222"/>
      <c r="H945" s="222"/>
      <c r="I945" s="222"/>
      <c r="J945" s="222"/>
      <c r="K945" s="222"/>
      <c r="L945" s="222"/>
      <c r="M945" s="222"/>
      <c r="N945" s="222"/>
      <c r="O945" s="222"/>
      <c r="P945" s="222"/>
      <c r="Q945" s="222"/>
      <c r="R945" s="222"/>
      <c r="S945" s="222"/>
      <c r="T945" s="222"/>
      <c r="U945" s="222"/>
      <c r="V945" s="222"/>
      <c r="W945" s="222"/>
      <c r="X945" s="222"/>
      <c r="Y945" s="222"/>
      <c r="Z945" s="222"/>
    </row>
    <row r="946" ht="12.75" customHeight="1">
      <c r="A946" s="125"/>
      <c r="B946" s="125"/>
      <c r="C946" s="223" t="s">
        <v>3576</v>
      </c>
      <c r="D946" s="224" t="s">
        <v>3577</v>
      </c>
      <c r="E946" s="224" t="s">
        <v>3578</v>
      </c>
      <c r="F946" s="225"/>
      <c r="G946" s="222"/>
      <c r="H946" s="222"/>
      <c r="I946" s="222"/>
      <c r="J946" s="222"/>
      <c r="K946" s="222"/>
      <c r="L946" s="222"/>
      <c r="M946" s="222"/>
      <c r="N946" s="222"/>
      <c r="O946" s="222"/>
      <c r="P946" s="222"/>
      <c r="Q946" s="222"/>
      <c r="R946" s="222"/>
      <c r="S946" s="222"/>
      <c r="T946" s="222"/>
      <c r="U946" s="222"/>
      <c r="V946" s="222"/>
      <c r="W946" s="222"/>
      <c r="X946" s="222"/>
      <c r="Y946" s="222"/>
      <c r="Z946" s="222"/>
    </row>
    <row r="947" ht="12.75" customHeight="1">
      <c r="A947" s="125"/>
      <c r="B947" s="125"/>
      <c r="C947" s="223" t="s">
        <v>3579</v>
      </c>
      <c r="D947" s="224" t="s">
        <v>3580</v>
      </c>
      <c r="E947" s="224" t="s">
        <v>3581</v>
      </c>
      <c r="F947" s="225"/>
      <c r="G947" s="222"/>
      <c r="H947" s="222"/>
      <c r="I947" s="222"/>
      <c r="J947" s="222"/>
      <c r="K947" s="222"/>
      <c r="L947" s="222"/>
      <c r="M947" s="222"/>
      <c r="N947" s="222"/>
      <c r="O947" s="222"/>
      <c r="P947" s="222"/>
      <c r="Q947" s="222"/>
      <c r="R947" s="222"/>
      <c r="S947" s="222"/>
      <c r="T947" s="222"/>
      <c r="U947" s="222"/>
      <c r="V947" s="222"/>
      <c r="W947" s="222"/>
      <c r="X947" s="222"/>
      <c r="Y947" s="222"/>
      <c r="Z947" s="222"/>
    </row>
    <row r="948" ht="12.75" customHeight="1">
      <c r="A948" s="125"/>
      <c r="B948" s="125"/>
      <c r="C948" s="223" t="s">
        <v>3582</v>
      </c>
      <c r="D948" s="224" t="s">
        <v>3583</v>
      </c>
      <c r="E948" s="224" t="s">
        <v>3584</v>
      </c>
      <c r="F948" s="225"/>
      <c r="G948" s="222"/>
      <c r="H948" s="222"/>
      <c r="I948" s="222"/>
      <c r="J948" s="222"/>
      <c r="K948" s="222"/>
      <c r="L948" s="222"/>
      <c r="M948" s="222"/>
      <c r="N948" s="222"/>
      <c r="O948" s="222"/>
      <c r="P948" s="222"/>
      <c r="Q948" s="222"/>
      <c r="R948" s="222"/>
      <c r="S948" s="222"/>
      <c r="T948" s="222"/>
      <c r="U948" s="222"/>
      <c r="V948" s="222"/>
      <c r="W948" s="222"/>
      <c r="X948" s="222"/>
      <c r="Y948" s="222"/>
      <c r="Z948" s="222"/>
    </row>
    <row r="949" ht="12.75" customHeight="1">
      <c r="A949" s="125"/>
      <c r="B949" s="125"/>
      <c r="C949" s="223" t="s">
        <v>3585</v>
      </c>
      <c r="D949" s="224" t="s">
        <v>3586</v>
      </c>
      <c r="E949" s="224" t="s">
        <v>3587</v>
      </c>
      <c r="F949" s="225"/>
      <c r="G949" s="222"/>
      <c r="H949" s="222"/>
      <c r="I949" s="222"/>
      <c r="J949" s="222"/>
      <c r="K949" s="222"/>
      <c r="L949" s="222"/>
      <c r="M949" s="222"/>
      <c r="N949" s="222"/>
      <c r="O949" s="222"/>
      <c r="P949" s="222"/>
      <c r="Q949" s="222"/>
      <c r="R949" s="222"/>
      <c r="S949" s="222"/>
      <c r="T949" s="222"/>
      <c r="U949" s="222"/>
      <c r="V949" s="222"/>
      <c r="W949" s="222"/>
      <c r="X949" s="222"/>
      <c r="Y949" s="222"/>
      <c r="Z949" s="222"/>
    </row>
    <row r="950" ht="12.75" customHeight="1">
      <c r="A950" s="125"/>
      <c r="B950" s="125"/>
      <c r="C950" s="223" t="s">
        <v>3588</v>
      </c>
      <c r="D950" s="224" t="s">
        <v>3589</v>
      </c>
      <c r="E950" s="224" t="s">
        <v>3590</v>
      </c>
      <c r="F950" s="225"/>
      <c r="G950" s="222"/>
      <c r="H950" s="222"/>
      <c r="I950" s="222"/>
      <c r="J950" s="222"/>
      <c r="K950" s="222"/>
      <c r="L950" s="222"/>
      <c r="M950" s="222"/>
      <c r="N950" s="222"/>
      <c r="O950" s="222"/>
      <c r="P950" s="222"/>
      <c r="Q950" s="222"/>
      <c r="R950" s="222"/>
      <c r="S950" s="222"/>
      <c r="T950" s="222"/>
      <c r="U950" s="222"/>
      <c r="V950" s="222"/>
      <c r="W950" s="222"/>
      <c r="X950" s="222"/>
      <c r="Y950" s="222"/>
      <c r="Z950" s="222"/>
    </row>
    <row r="951" ht="12.75" customHeight="1">
      <c r="A951" s="125"/>
      <c r="B951" s="57"/>
      <c r="C951" s="223" t="s">
        <v>3591</v>
      </c>
      <c r="D951" s="224" t="s">
        <v>3592</v>
      </c>
      <c r="E951" s="224" t="s">
        <v>3593</v>
      </c>
      <c r="F951" s="225"/>
      <c r="G951" s="222"/>
      <c r="H951" s="222"/>
      <c r="I951" s="222"/>
      <c r="J951" s="222"/>
      <c r="K951" s="222"/>
      <c r="L951" s="222"/>
      <c r="M951" s="222"/>
      <c r="N951" s="222"/>
      <c r="O951" s="222"/>
      <c r="P951" s="222"/>
      <c r="Q951" s="222"/>
      <c r="R951" s="222"/>
      <c r="S951" s="222"/>
      <c r="T951" s="222"/>
      <c r="U951" s="222"/>
      <c r="V951" s="222"/>
      <c r="W951" s="222"/>
      <c r="X951" s="222"/>
      <c r="Y951" s="222"/>
      <c r="Z951" s="222"/>
    </row>
    <row r="952" ht="12.75" customHeight="1">
      <c r="A952" s="125"/>
      <c r="B952" s="218" t="s">
        <v>3594</v>
      </c>
      <c r="C952" s="219" t="s">
        <v>3595</v>
      </c>
      <c r="D952" s="220" t="s">
        <v>3596</v>
      </c>
      <c r="E952" s="220" t="s">
        <v>3597</v>
      </c>
      <c r="F952" s="221"/>
      <c r="G952" s="222"/>
      <c r="H952" s="222"/>
      <c r="I952" s="222"/>
      <c r="J952" s="222"/>
      <c r="K952" s="222"/>
      <c r="L952" s="222"/>
      <c r="M952" s="222"/>
      <c r="N952" s="222"/>
      <c r="O952" s="222"/>
      <c r="P952" s="222"/>
      <c r="Q952" s="222"/>
      <c r="R952" s="222"/>
      <c r="S952" s="222"/>
      <c r="T952" s="222"/>
      <c r="U952" s="222"/>
      <c r="V952" s="222"/>
      <c r="W952" s="222"/>
      <c r="X952" s="222"/>
      <c r="Y952" s="222"/>
      <c r="Z952" s="222"/>
    </row>
    <row r="953" ht="12.75" customHeight="1">
      <c r="A953" s="125"/>
      <c r="B953" s="125"/>
      <c r="C953" s="223" t="s">
        <v>3598</v>
      </c>
      <c r="D953" s="224" t="s">
        <v>3599</v>
      </c>
      <c r="E953" s="224" t="s">
        <v>3600</v>
      </c>
      <c r="F953" s="225"/>
      <c r="G953" s="222"/>
      <c r="H953" s="222"/>
      <c r="I953" s="222"/>
      <c r="J953" s="222"/>
      <c r="K953" s="222"/>
      <c r="L953" s="222"/>
      <c r="M953" s="222"/>
      <c r="N953" s="222"/>
      <c r="O953" s="222"/>
      <c r="P953" s="222"/>
      <c r="Q953" s="222"/>
      <c r="R953" s="222"/>
      <c r="S953" s="222"/>
      <c r="T953" s="222"/>
      <c r="U953" s="222"/>
      <c r="V953" s="222"/>
      <c r="W953" s="222"/>
      <c r="X953" s="222"/>
      <c r="Y953" s="222"/>
      <c r="Z953" s="222"/>
    </row>
    <row r="954" ht="12.75" customHeight="1">
      <c r="A954" s="125"/>
      <c r="B954" s="125"/>
      <c r="C954" s="223" t="s">
        <v>3601</v>
      </c>
      <c r="D954" s="224" t="s">
        <v>3602</v>
      </c>
      <c r="E954" s="224" t="s">
        <v>3603</v>
      </c>
      <c r="F954" s="225"/>
      <c r="G954" s="222"/>
      <c r="H954" s="222"/>
      <c r="I954" s="222"/>
      <c r="J954" s="222"/>
      <c r="K954" s="222"/>
      <c r="L954" s="222"/>
      <c r="M954" s="222"/>
      <c r="N954" s="222"/>
      <c r="O954" s="222"/>
      <c r="P954" s="222"/>
      <c r="Q954" s="222"/>
      <c r="R954" s="222"/>
      <c r="S954" s="222"/>
      <c r="T954" s="222"/>
      <c r="U954" s="222"/>
      <c r="V954" s="222"/>
      <c r="W954" s="222"/>
      <c r="X954" s="222"/>
      <c r="Y954" s="222"/>
      <c r="Z954" s="222"/>
    </row>
    <row r="955" ht="12.75" customHeight="1">
      <c r="A955" s="125"/>
      <c r="B955" s="125"/>
      <c r="C955" s="223" t="s">
        <v>3604</v>
      </c>
      <c r="D955" s="224" t="s">
        <v>3605</v>
      </c>
      <c r="E955" s="224" t="s">
        <v>3606</v>
      </c>
      <c r="F955" s="225"/>
      <c r="G955" s="222"/>
      <c r="H955" s="222"/>
      <c r="I955" s="222"/>
      <c r="J955" s="222"/>
      <c r="K955" s="222"/>
      <c r="L955" s="222"/>
      <c r="M955" s="222"/>
      <c r="N955" s="222"/>
      <c r="O955" s="222"/>
      <c r="P955" s="222"/>
      <c r="Q955" s="222"/>
      <c r="R955" s="222"/>
      <c r="S955" s="222"/>
      <c r="T955" s="222"/>
      <c r="U955" s="222"/>
      <c r="V955" s="222"/>
      <c r="W955" s="222"/>
      <c r="X955" s="222"/>
      <c r="Y955" s="222"/>
      <c r="Z955" s="222"/>
    </row>
    <row r="956" ht="12.75" customHeight="1">
      <c r="A956" s="125"/>
      <c r="B956" s="125"/>
      <c r="C956" s="223" t="s">
        <v>3607</v>
      </c>
      <c r="D956" s="224" t="s">
        <v>1092</v>
      </c>
      <c r="E956" s="224" t="s">
        <v>1093</v>
      </c>
      <c r="F956" s="225"/>
      <c r="G956" s="222"/>
      <c r="H956" s="222"/>
      <c r="I956" s="222"/>
      <c r="J956" s="222"/>
      <c r="K956" s="222"/>
      <c r="L956" s="222"/>
      <c r="M956" s="222"/>
      <c r="N956" s="222"/>
      <c r="O956" s="222"/>
      <c r="P956" s="222"/>
      <c r="Q956" s="222"/>
      <c r="R956" s="222"/>
      <c r="S956" s="222"/>
      <c r="T956" s="222"/>
      <c r="U956" s="222"/>
      <c r="V956" s="222"/>
      <c r="W956" s="222"/>
      <c r="X956" s="222"/>
      <c r="Y956" s="222"/>
      <c r="Z956" s="222"/>
    </row>
    <row r="957" ht="12.75" customHeight="1">
      <c r="A957" s="125"/>
      <c r="B957" s="125"/>
      <c r="C957" s="223" t="s">
        <v>3608</v>
      </c>
      <c r="D957" s="224" t="s">
        <v>3609</v>
      </c>
      <c r="E957" s="224" t="s">
        <v>3610</v>
      </c>
      <c r="F957" s="225"/>
      <c r="G957" s="222"/>
      <c r="H957" s="222"/>
      <c r="I957" s="222"/>
      <c r="J957" s="222"/>
      <c r="K957" s="222"/>
      <c r="L957" s="222"/>
      <c r="M957" s="222"/>
      <c r="N957" s="222"/>
      <c r="O957" s="222"/>
      <c r="P957" s="222"/>
      <c r="Q957" s="222"/>
      <c r="R957" s="222"/>
      <c r="S957" s="222"/>
      <c r="T957" s="222"/>
      <c r="U957" s="222"/>
      <c r="V957" s="222"/>
      <c r="W957" s="222"/>
      <c r="X957" s="222"/>
      <c r="Y957" s="222"/>
      <c r="Z957" s="222"/>
    </row>
    <row r="958" ht="12.75" customHeight="1">
      <c r="A958" s="125"/>
      <c r="B958" s="125"/>
      <c r="C958" s="223" t="s">
        <v>3611</v>
      </c>
      <c r="D958" s="224" t="s">
        <v>3612</v>
      </c>
      <c r="E958" s="224" t="s">
        <v>3613</v>
      </c>
      <c r="F958" s="225"/>
      <c r="G958" s="222"/>
      <c r="H958" s="222"/>
      <c r="I958" s="222"/>
      <c r="J958" s="222"/>
      <c r="K958" s="222"/>
      <c r="L958" s="222"/>
      <c r="M958" s="222"/>
      <c r="N958" s="222"/>
      <c r="O958" s="222"/>
      <c r="P958" s="222"/>
      <c r="Q958" s="222"/>
      <c r="R958" s="222"/>
      <c r="S958" s="222"/>
      <c r="T958" s="222"/>
      <c r="U958" s="222"/>
      <c r="V958" s="222"/>
      <c r="W958" s="222"/>
      <c r="X958" s="222"/>
      <c r="Y958" s="222"/>
      <c r="Z958" s="222"/>
    </row>
    <row r="959" ht="12.75" customHeight="1">
      <c r="A959" s="125"/>
      <c r="B959" s="125"/>
      <c r="C959" s="223" t="s">
        <v>3614</v>
      </c>
      <c r="D959" s="224" t="s">
        <v>3615</v>
      </c>
      <c r="E959" s="224" t="s">
        <v>3616</v>
      </c>
      <c r="F959" s="225"/>
      <c r="G959" s="222"/>
      <c r="H959" s="222"/>
      <c r="I959" s="222"/>
      <c r="J959" s="222"/>
      <c r="K959" s="222"/>
      <c r="L959" s="222"/>
      <c r="M959" s="222"/>
      <c r="N959" s="222"/>
      <c r="O959" s="222"/>
      <c r="P959" s="222"/>
      <c r="Q959" s="222"/>
      <c r="R959" s="222"/>
      <c r="S959" s="222"/>
      <c r="T959" s="222"/>
      <c r="U959" s="222"/>
      <c r="V959" s="222"/>
      <c r="W959" s="222"/>
      <c r="X959" s="222"/>
      <c r="Y959" s="222"/>
      <c r="Z959" s="222"/>
    </row>
    <row r="960" ht="12.75" customHeight="1">
      <c r="A960" s="125"/>
      <c r="B960" s="125"/>
      <c r="C960" s="223" t="s">
        <v>3617</v>
      </c>
      <c r="D960" s="224" t="s">
        <v>3618</v>
      </c>
      <c r="E960" s="224" t="s">
        <v>3619</v>
      </c>
      <c r="F960" s="225"/>
      <c r="G960" s="222"/>
      <c r="H960" s="222"/>
      <c r="I960" s="222"/>
      <c r="J960" s="222"/>
      <c r="K960" s="222"/>
      <c r="L960" s="222"/>
      <c r="M960" s="222"/>
      <c r="N960" s="222"/>
      <c r="O960" s="222"/>
      <c r="P960" s="222"/>
      <c r="Q960" s="222"/>
      <c r="R960" s="222"/>
      <c r="S960" s="222"/>
      <c r="T960" s="222"/>
      <c r="U960" s="222"/>
      <c r="V960" s="222"/>
      <c r="W960" s="222"/>
      <c r="X960" s="222"/>
      <c r="Y960" s="222"/>
      <c r="Z960" s="222"/>
    </row>
    <row r="961" ht="12.75" customHeight="1">
      <c r="A961" s="125"/>
      <c r="B961" s="125"/>
      <c r="C961" s="223" t="s">
        <v>3620</v>
      </c>
      <c r="D961" s="224" t="s">
        <v>3621</v>
      </c>
      <c r="E961" s="224" t="s">
        <v>3622</v>
      </c>
      <c r="F961" s="225"/>
      <c r="G961" s="222"/>
      <c r="H961" s="222"/>
      <c r="I961" s="222"/>
      <c r="J961" s="222"/>
      <c r="K961" s="222"/>
      <c r="L961" s="222"/>
      <c r="M961" s="222"/>
      <c r="N961" s="222"/>
      <c r="O961" s="222"/>
      <c r="P961" s="222"/>
      <c r="Q961" s="222"/>
      <c r="R961" s="222"/>
      <c r="S961" s="222"/>
      <c r="T961" s="222"/>
      <c r="U961" s="222"/>
      <c r="V961" s="222"/>
      <c r="W961" s="222"/>
      <c r="X961" s="222"/>
      <c r="Y961" s="222"/>
      <c r="Z961" s="222"/>
    </row>
    <row r="962" ht="12.75" customHeight="1">
      <c r="A962" s="125"/>
      <c r="B962" s="125"/>
      <c r="C962" s="223" t="s">
        <v>3623</v>
      </c>
      <c r="D962" s="224" t="s">
        <v>1001</v>
      </c>
      <c r="E962" s="224" t="s">
        <v>1002</v>
      </c>
      <c r="F962" s="225"/>
      <c r="G962" s="222"/>
      <c r="H962" s="222"/>
      <c r="I962" s="222"/>
      <c r="J962" s="222"/>
      <c r="K962" s="222"/>
      <c r="L962" s="222"/>
      <c r="M962" s="222"/>
      <c r="N962" s="222"/>
      <c r="O962" s="222"/>
      <c r="P962" s="222"/>
      <c r="Q962" s="222"/>
      <c r="R962" s="222"/>
      <c r="S962" s="222"/>
      <c r="T962" s="222"/>
      <c r="U962" s="222"/>
      <c r="V962" s="222"/>
      <c r="W962" s="222"/>
      <c r="X962" s="222"/>
      <c r="Y962" s="222"/>
      <c r="Z962" s="222"/>
    </row>
    <row r="963" ht="12.75" customHeight="1">
      <c r="A963" s="125"/>
      <c r="B963" s="125"/>
      <c r="C963" s="223" t="s">
        <v>3624</v>
      </c>
      <c r="D963" s="224" t="s">
        <v>3625</v>
      </c>
      <c r="E963" s="224" t="s">
        <v>3626</v>
      </c>
      <c r="F963" s="225"/>
      <c r="G963" s="222"/>
      <c r="H963" s="222"/>
      <c r="I963" s="222"/>
      <c r="J963" s="222"/>
      <c r="K963" s="222"/>
      <c r="L963" s="222"/>
      <c r="M963" s="222"/>
      <c r="N963" s="222"/>
      <c r="O963" s="222"/>
      <c r="P963" s="222"/>
      <c r="Q963" s="222"/>
      <c r="R963" s="222"/>
      <c r="S963" s="222"/>
      <c r="T963" s="222"/>
      <c r="U963" s="222"/>
      <c r="V963" s="222"/>
      <c r="W963" s="222"/>
      <c r="X963" s="222"/>
      <c r="Y963" s="222"/>
      <c r="Z963" s="222"/>
    </row>
    <row r="964" ht="12.75" customHeight="1">
      <c r="A964" s="125"/>
      <c r="B964" s="57"/>
      <c r="C964" s="223" t="s">
        <v>3627</v>
      </c>
      <c r="D964" s="224" t="s">
        <v>3458</v>
      </c>
      <c r="E964" s="224" t="s">
        <v>3459</v>
      </c>
      <c r="F964" s="225"/>
      <c r="G964" s="222"/>
      <c r="H964" s="222"/>
      <c r="I964" s="222"/>
      <c r="J964" s="222"/>
      <c r="K964" s="222"/>
      <c r="L964" s="222"/>
      <c r="M964" s="222"/>
      <c r="N964" s="222"/>
      <c r="O964" s="222"/>
      <c r="P964" s="222"/>
      <c r="Q964" s="222"/>
      <c r="R964" s="222"/>
      <c r="S964" s="222"/>
      <c r="T964" s="222"/>
      <c r="U964" s="222"/>
      <c r="V964" s="222"/>
      <c r="W964" s="222"/>
      <c r="X964" s="222"/>
      <c r="Y964" s="222"/>
      <c r="Z964" s="222"/>
    </row>
    <row r="965" ht="12.75" customHeight="1">
      <c r="A965" s="125"/>
      <c r="B965" s="218" t="s">
        <v>3628</v>
      </c>
      <c r="C965" s="219" t="s">
        <v>3629</v>
      </c>
      <c r="D965" s="220" t="s">
        <v>3630</v>
      </c>
      <c r="E965" s="220" t="s">
        <v>3631</v>
      </c>
      <c r="F965" s="221"/>
      <c r="G965" s="222"/>
      <c r="H965" s="222"/>
      <c r="I965" s="222"/>
      <c r="J965" s="222"/>
      <c r="K965" s="222"/>
      <c r="L965" s="222"/>
      <c r="M965" s="222"/>
      <c r="N965" s="222"/>
      <c r="O965" s="222"/>
      <c r="P965" s="222"/>
      <c r="Q965" s="222"/>
      <c r="R965" s="222"/>
      <c r="S965" s="222"/>
      <c r="T965" s="222"/>
      <c r="U965" s="222"/>
      <c r="V965" s="222"/>
      <c r="W965" s="222"/>
      <c r="X965" s="222"/>
      <c r="Y965" s="222"/>
      <c r="Z965" s="222"/>
    </row>
    <row r="966" ht="12.75" customHeight="1">
      <c r="A966" s="125"/>
      <c r="B966" s="125"/>
      <c r="C966" s="223" t="s">
        <v>3632</v>
      </c>
      <c r="D966" s="224" t="s">
        <v>3633</v>
      </c>
      <c r="E966" s="224" t="s">
        <v>3634</v>
      </c>
      <c r="F966" s="225"/>
      <c r="G966" s="222"/>
      <c r="H966" s="222"/>
      <c r="I966" s="222"/>
      <c r="J966" s="222"/>
      <c r="K966" s="222"/>
      <c r="L966" s="222"/>
      <c r="M966" s="222"/>
      <c r="N966" s="222"/>
      <c r="O966" s="222"/>
      <c r="P966" s="222"/>
      <c r="Q966" s="222"/>
      <c r="R966" s="222"/>
      <c r="S966" s="222"/>
      <c r="T966" s="222"/>
      <c r="U966" s="222"/>
      <c r="V966" s="222"/>
      <c r="W966" s="222"/>
      <c r="X966" s="222"/>
      <c r="Y966" s="222"/>
      <c r="Z966" s="222"/>
    </row>
    <row r="967" ht="12.75" customHeight="1">
      <c r="A967" s="125"/>
      <c r="B967" s="125"/>
      <c r="C967" s="223" t="s">
        <v>3635</v>
      </c>
      <c r="D967" s="224" t="s">
        <v>2712</v>
      </c>
      <c r="E967" s="224" t="s">
        <v>2713</v>
      </c>
      <c r="F967" s="225"/>
      <c r="G967" s="222"/>
      <c r="H967" s="222"/>
      <c r="I967" s="222"/>
      <c r="J967" s="222"/>
      <c r="K967" s="222"/>
      <c r="L967" s="222"/>
      <c r="M967" s="222"/>
      <c r="N967" s="222"/>
      <c r="O967" s="222"/>
      <c r="P967" s="222"/>
      <c r="Q967" s="222"/>
      <c r="R967" s="222"/>
      <c r="S967" s="222"/>
      <c r="T967" s="222"/>
      <c r="U967" s="222"/>
      <c r="V967" s="222"/>
      <c r="W967" s="222"/>
      <c r="X967" s="222"/>
      <c r="Y967" s="222"/>
      <c r="Z967" s="222"/>
    </row>
    <row r="968" ht="12.75" customHeight="1">
      <c r="A968" s="125"/>
      <c r="B968" s="125"/>
      <c r="C968" s="223" t="s">
        <v>3636</v>
      </c>
      <c r="D968" s="224" t="s">
        <v>3637</v>
      </c>
      <c r="E968" s="224" t="s">
        <v>3638</v>
      </c>
      <c r="F968" s="225"/>
      <c r="G968" s="222"/>
      <c r="H968" s="222"/>
      <c r="I968" s="222"/>
      <c r="J968" s="222"/>
      <c r="K968" s="222"/>
      <c r="L968" s="222"/>
      <c r="M968" s="222"/>
      <c r="N968" s="222"/>
      <c r="O968" s="222"/>
      <c r="P968" s="222"/>
      <c r="Q968" s="222"/>
      <c r="R968" s="222"/>
      <c r="S968" s="222"/>
      <c r="T968" s="222"/>
      <c r="U968" s="222"/>
      <c r="V968" s="222"/>
      <c r="W968" s="222"/>
      <c r="X968" s="222"/>
      <c r="Y968" s="222"/>
      <c r="Z968" s="222"/>
    </row>
    <row r="969" ht="12.75" customHeight="1">
      <c r="A969" s="125"/>
      <c r="B969" s="125"/>
      <c r="C969" s="223" t="s">
        <v>3639</v>
      </c>
      <c r="D969" s="224" t="s">
        <v>3640</v>
      </c>
      <c r="E969" s="224" t="s">
        <v>3641</v>
      </c>
      <c r="F969" s="225"/>
      <c r="G969" s="222"/>
      <c r="H969" s="222"/>
      <c r="I969" s="222"/>
      <c r="J969" s="222"/>
      <c r="K969" s="222"/>
      <c r="L969" s="222"/>
      <c r="M969" s="222"/>
      <c r="N969" s="222"/>
      <c r="O969" s="222"/>
      <c r="P969" s="222"/>
      <c r="Q969" s="222"/>
      <c r="R969" s="222"/>
      <c r="S969" s="222"/>
      <c r="T969" s="222"/>
      <c r="U969" s="222"/>
      <c r="V969" s="222"/>
      <c r="W969" s="222"/>
      <c r="X969" s="222"/>
      <c r="Y969" s="222"/>
      <c r="Z969" s="222"/>
    </row>
    <row r="970" ht="12.75" customHeight="1">
      <c r="A970" s="125"/>
      <c r="B970" s="125"/>
      <c r="C970" s="223" t="s">
        <v>3642</v>
      </c>
      <c r="D970" s="224" t="s">
        <v>3643</v>
      </c>
      <c r="E970" s="224" t="s">
        <v>3644</v>
      </c>
      <c r="F970" s="225"/>
      <c r="G970" s="222"/>
      <c r="H970" s="222"/>
      <c r="I970" s="222"/>
      <c r="J970" s="222"/>
      <c r="K970" s="222"/>
      <c r="L970" s="222"/>
      <c r="M970" s="222"/>
      <c r="N970" s="222"/>
      <c r="O970" s="222"/>
      <c r="P970" s="222"/>
      <c r="Q970" s="222"/>
      <c r="R970" s="222"/>
      <c r="S970" s="222"/>
      <c r="T970" s="222"/>
      <c r="U970" s="222"/>
      <c r="V970" s="222"/>
      <c r="W970" s="222"/>
      <c r="X970" s="222"/>
      <c r="Y970" s="222"/>
      <c r="Z970" s="222"/>
    </row>
    <row r="971" ht="12.75" customHeight="1">
      <c r="A971" s="125"/>
      <c r="B971" s="125"/>
      <c r="C971" s="223" t="s">
        <v>3645</v>
      </c>
      <c r="D971" s="224" t="s">
        <v>3646</v>
      </c>
      <c r="E971" s="224" t="s">
        <v>3647</v>
      </c>
      <c r="F971" s="225"/>
      <c r="G971" s="222"/>
      <c r="H971" s="222"/>
      <c r="I971" s="222"/>
      <c r="J971" s="222"/>
      <c r="K971" s="222"/>
      <c r="L971" s="222"/>
      <c r="M971" s="222"/>
      <c r="N971" s="222"/>
      <c r="O971" s="222"/>
      <c r="P971" s="222"/>
      <c r="Q971" s="222"/>
      <c r="R971" s="222"/>
      <c r="S971" s="222"/>
      <c r="T971" s="222"/>
      <c r="U971" s="222"/>
      <c r="V971" s="222"/>
      <c r="W971" s="222"/>
      <c r="X971" s="222"/>
      <c r="Y971" s="222"/>
      <c r="Z971" s="222"/>
    </row>
    <row r="972" ht="12.75" customHeight="1">
      <c r="A972" s="125"/>
      <c r="B972" s="125"/>
      <c r="C972" s="223" t="s">
        <v>3648</v>
      </c>
      <c r="D972" s="224" t="s">
        <v>3649</v>
      </c>
      <c r="E972" s="224" t="s">
        <v>3650</v>
      </c>
      <c r="F972" s="225"/>
      <c r="G972" s="222"/>
      <c r="H972" s="222"/>
      <c r="I972" s="222"/>
      <c r="J972" s="222"/>
      <c r="K972" s="222"/>
      <c r="L972" s="222"/>
      <c r="M972" s="222"/>
      <c r="N972" s="222"/>
      <c r="O972" s="222"/>
      <c r="P972" s="222"/>
      <c r="Q972" s="222"/>
      <c r="R972" s="222"/>
      <c r="S972" s="222"/>
      <c r="T972" s="222"/>
      <c r="U972" s="222"/>
      <c r="V972" s="222"/>
      <c r="W972" s="222"/>
      <c r="X972" s="222"/>
      <c r="Y972" s="222"/>
      <c r="Z972" s="222"/>
    </row>
    <row r="973" ht="12.75" customHeight="1">
      <c r="A973" s="125"/>
      <c r="B973" s="125"/>
      <c r="C973" s="223" t="s">
        <v>3651</v>
      </c>
      <c r="D973" s="224" t="s">
        <v>3652</v>
      </c>
      <c r="E973" s="224" t="s">
        <v>3653</v>
      </c>
      <c r="F973" s="225"/>
      <c r="G973" s="222"/>
      <c r="H973" s="222"/>
      <c r="I973" s="222"/>
      <c r="J973" s="222"/>
      <c r="K973" s="222"/>
      <c r="L973" s="222"/>
      <c r="M973" s="222"/>
      <c r="N973" s="222"/>
      <c r="O973" s="222"/>
      <c r="P973" s="222"/>
      <c r="Q973" s="222"/>
      <c r="R973" s="222"/>
      <c r="S973" s="222"/>
      <c r="T973" s="222"/>
      <c r="U973" s="222"/>
      <c r="V973" s="222"/>
      <c r="W973" s="222"/>
      <c r="X973" s="222"/>
      <c r="Y973" s="222"/>
      <c r="Z973" s="222"/>
    </row>
    <row r="974" ht="12.75" customHeight="1">
      <c r="A974" s="125"/>
      <c r="B974" s="125"/>
      <c r="C974" s="223" t="s">
        <v>3654</v>
      </c>
      <c r="D974" s="224" t="s">
        <v>3655</v>
      </c>
      <c r="E974" s="224" t="s">
        <v>3656</v>
      </c>
      <c r="F974" s="225"/>
      <c r="G974" s="222"/>
      <c r="H974" s="222"/>
      <c r="I974" s="222"/>
      <c r="J974" s="222"/>
      <c r="K974" s="222"/>
      <c r="L974" s="222"/>
      <c r="M974" s="222"/>
      <c r="N974" s="222"/>
      <c r="O974" s="222"/>
      <c r="P974" s="222"/>
      <c r="Q974" s="222"/>
      <c r="R974" s="222"/>
      <c r="S974" s="222"/>
      <c r="T974" s="222"/>
      <c r="U974" s="222"/>
      <c r="V974" s="222"/>
      <c r="W974" s="222"/>
      <c r="X974" s="222"/>
      <c r="Y974" s="222"/>
      <c r="Z974" s="222"/>
    </row>
    <row r="975" ht="12.75" customHeight="1">
      <c r="A975" s="125"/>
      <c r="B975" s="125"/>
      <c r="C975" s="223" t="s">
        <v>3657</v>
      </c>
      <c r="D975" s="224" t="s">
        <v>3658</v>
      </c>
      <c r="E975" s="224" t="s">
        <v>3659</v>
      </c>
      <c r="F975" s="225"/>
      <c r="G975" s="222"/>
      <c r="H975" s="222"/>
      <c r="I975" s="222"/>
      <c r="J975" s="222"/>
      <c r="K975" s="222"/>
      <c r="L975" s="222"/>
      <c r="M975" s="222"/>
      <c r="N975" s="222"/>
      <c r="O975" s="222"/>
      <c r="P975" s="222"/>
      <c r="Q975" s="222"/>
      <c r="R975" s="222"/>
      <c r="S975" s="222"/>
      <c r="T975" s="222"/>
      <c r="U975" s="222"/>
      <c r="V975" s="222"/>
      <c r="W975" s="222"/>
      <c r="X975" s="222"/>
      <c r="Y975" s="222"/>
      <c r="Z975" s="222"/>
    </row>
    <row r="976" ht="12.75" customHeight="1">
      <c r="A976" s="125"/>
      <c r="B976" s="125"/>
      <c r="C976" s="223" t="s">
        <v>3660</v>
      </c>
      <c r="D976" s="224" t="s">
        <v>3661</v>
      </c>
      <c r="E976" s="224" t="s">
        <v>3662</v>
      </c>
      <c r="F976" s="225"/>
      <c r="G976" s="222"/>
      <c r="H976" s="222"/>
      <c r="I976" s="222"/>
      <c r="J976" s="222"/>
      <c r="K976" s="222"/>
      <c r="L976" s="222"/>
      <c r="M976" s="222"/>
      <c r="N976" s="222"/>
      <c r="O976" s="222"/>
      <c r="P976" s="222"/>
      <c r="Q976" s="222"/>
      <c r="R976" s="222"/>
      <c r="S976" s="222"/>
      <c r="T976" s="222"/>
      <c r="U976" s="222"/>
      <c r="V976" s="222"/>
      <c r="W976" s="222"/>
      <c r="X976" s="222"/>
      <c r="Y976" s="222"/>
      <c r="Z976" s="222"/>
    </row>
    <row r="977" ht="12.75" customHeight="1">
      <c r="A977" s="125"/>
      <c r="B977" s="125"/>
      <c r="C977" s="223" t="s">
        <v>3663</v>
      </c>
      <c r="D977" s="224" t="s">
        <v>3664</v>
      </c>
      <c r="E977" s="224" t="s">
        <v>3665</v>
      </c>
      <c r="F977" s="225"/>
      <c r="G977" s="222"/>
      <c r="H977" s="222"/>
      <c r="I977" s="222"/>
      <c r="J977" s="222"/>
      <c r="K977" s="222"/>
      <c r="L977" s="222"/>
      <c r="M977" s="222"/>
      <c r="N977" s="222"/>
      <c r="O977" s="222"/>
      <c r="P977" s="222"/>
      <c r="Q977" s="222"/>
      <c r="R977" s="222"/>
      <c r="S977" s="222"/>
      <c r="T977" s="222"/>
      <c r="U977" s="222"/>
      <c r="V977" s="222"/>
      <c r="W977" s="222"/>
      <c r="X977" s="222"/>
      <c r="Y977" s="222"/>
      <c r="Z977" s="222"/>
    </row>
    <row r="978" ht="12.75" customHeight="1">
      <c r="A978" s="125"/>
      <c r="B978" s="125"/>
      <c r="C978" s="223" t="s">
        <v>3666</v>
      </c>
      <c r="D978" s="224" t="s">
        <v>3667</v>
      </c>
      <c r="E978" s="224" t="s">
        <v>3668</v>
      </c>
      <c r="F978" s="225"/>
      <c r="G978" s="222"/>
      <c r="H978" s="222"/>
      <c r="I978" s="222"/>
      <c r="J978" s="222"/>
      <c r="K978" s="222"/>
      <c r="L978" s="222"/>
      <c r="M978" s="222"/>
      <c r="N978" s="222"/>
      <c r="O978" s="222"/>
      <c r="P978" s="222"/>
      <c r="Q978" s="222"/>
      <c r="R978" s="222"/>
      <c r="S978" s="222"/>
      <c r="T978" s="222"/>
      <c r="U978" s="222"/>
      <c r="V978" s="222"/>
      <c r="W978" s="222"/>
      <c r="X978" s="222"/>
      <c r="Y978" s="222"/>
      <c r="Z978" s="222"/>
    </row>
    <row r="979" ht="12.75" customHeight="1">
      <c r="A979" s="125"/>
      <c r="B979" s="125"/>
      <c r="C979" s="223" t="s">
        <v>3669</v>
      </c>
      <c r="D979" s="224" t="s">
        <v>3670</v>
      </c>
      <c r="E979" s="224" t="s">
        <v>3671</v>
      </c>
      <c r="F979" s="225"/>
      <c r="G979" s="222"/>
      <c r="H979" s="222"/>
      <c r="I979" s="222"/>
      <c r="J979" s="222"/>
      <c r="K979" s="222"/>
      <c r="L979" s="222"/>
      <c r="M979" s="222"/>
      <c r="N979" s="222"/>
      <c r="O979" s="222"/>
      <c r="P979" s="222"/>
      <c r="Q979" s="222"/>
      <c r="R979" s="222"/>
      <c r="S979" s="222"/>
      <c r="T979" s="222"/>
      <c r="U979" s="222"/>
      <c r="V979" s="222"/>
      <c r="W979" s="222"/>
      <c r="X979" s="222"/>
      <c r="Y979" s="222"/>
      <c r="Z979" s="222"/>
    </row>
    <row r="980" ht="12.75" customHeight="1">
      <c r="A980" s="125"/>
      <c r="B980" s="125"/>
      <c r="C980" s="223" t="s">
        <v>3672</v>
      </c>
      <c r="D980" s="224" t="s">
        <v>3673</v>
      </c>
      <c r="E980" s="224" t="s">
        <v>3674</v>
      </c>
      <c r="F980" s="225"/>
      <c r="G980" s="222"/>
      <c r="H980" s="222"/>
      <c r="I980" s="222"/>
      <c r="J980" s="222"/>
      <c r="K980" s="222"/>
      <c r="L980" s="222"/>
      <c r="M980" s="222"/>
      <c r="N980" s="222"/>
      <c r="O980" s="222"/>
      <c r="P980" s="222"/>
      <c r="Q980" s="222"/>
      <c r="R980" s="222"/>
      <c r="S980" s="222"/>
      <c r="T980" s="222"/>
      <c r="U980" s="222"/>
      <c r="V980" s="222"/>
      <c r="W980" s="222"/>
      <c r="X980" s="222"/>
      <c r="Y980" s="222"/>
      <c r="Z980" s="222"/>
    </row>
    <row r="981" ht="12.75" customHeight="1">
      <c r="A981" s="125"/>
      <c r="B981" s="57"/>
      <c r="C981" s="223" t="s">
        <v>3675</v>
      </c>
      <c r="D981" s="224" t="s">
        <v>1441</v>
      </c>
      <c r="E981" s="224" t="s">
        <v>1442</v>
      </c>
      <c r="F981" s="225"/>
      <c r="G981" s="222"/>
      <c r="H981" s="222"/>
      <c r="I981" s="222"/>
      <c r="J981" s="222"/>
      <c r="K981" s="222"/>
      <c r="L981" s="222"/>
      <c r="M981" s="222"/>
      <c r="N981" s="222"/>
      <c r="O981" s="222"/>
      <c r="P981" s="222"/>
      <c r="Q981" s="222"/>
      <c r="R981" s="222"/>
      <c r="S981" s="222"/>
      <c r="T981" s="222"/>
      <c r="U981" s="222"/>
      <c r="V981" s="222"/>
      <c r="W981" s="222"/>
      <c r="X981" s="222"/>
      <c r="Y981" s="222"/>
      <c r="Z981" s="222"/>
    </row>
    <row r="982" ht="12.75" customHeight="1">
      <c r="A982" s="125"/>
      <c r="B982" s="218" t="s">
        <v>3676</v>
      </c>
      <c r="C982" s="219" t="s">
        <v>3677</v>
      </c>
      <c r="D982" s="220" t="s">
        <v>3678</v>
      </c>
      <c r="E982" s="220" t="s">
        <v>321</v>
      </c>
      <c r="F982" s="221"/>
      <c r="G982" s="222"/>
      <c r="H982" s="222"/>
      <c r="I982" s="222"/>
      <c r="J982" s="222"/>
      <c r="K982" s="222"/>
      <c r="L982" s="222"/>
      <c r="M982" s="222"/>
      <c r="N982" s="222"/>
      <c r="O982" s="222"/>
      <c r="P982" s="222"/>
      <c r="Q982" s="222"/>
      <c r="R982" s="222"/>
      <c r="S982" s="222"/>
      <c r="T982" s="222"/>
      <c r="U982" s="222"/>
      <c r="V982" s="222"/>
      <c r="W982" s="222"/>
      <c r="X982" s="222"/>
      <c r="Y982" s="222"/>
      <c r="Z982" s="222"/>
    </row>
    <row r="983" ht="12.75" customHeight="1">
      <c r="A983" s="125"/>
      <c r="B983" s="125"/>
      <c r="C983" s="223" t="s">
        <v>3679</v>
      </c>
      <c r="D983" s="224" t="s">
        <v>1158</v>
      </c>
      <c r="E983" s="224" t="s">
        <v>1159</v>
      </c>
      <c r="F983" s="225"/>
      <c r="G983" s="222"/>
      <c r="H983" s="222"/>
      <c r="I983" s="222"/>
      <c r="J983" s="222"/>
      <c r="K983" s="222"/>
      <c r="L983" s="222"/>
      <c r="M983" s="222"/>
      <c r="N983" s="222"/>
      <c r="O983" s="222"/>
      <c r="P983" s="222"/>
      <c r="Q983" s="222"/>
      <c r="R983" s="222"/>
      <c r="S983" s="222"/>
      <c r="T983" s="222"/>
      <c r="U983" s="222"/>
      <c r="V983" s="222"/>
      <c r="W983" s="222"/>
      <c r="X983" s="222"/>
      <c r="Y983" s="222"/>
      <c r="Z983" s="222"/>
    </row>
    <row r="984" ht="12.75" customHeight="1">
      <c r="A984" s="125"/>
      <c r="B984" s="125"/>
      <c r="C984" s="223" t="s">
        <v>3680</v>
      </c>
      <c r="D984" s="224" t="s">
        <v>3681</v>
      </c>
      <c r="E984" s="224" t="s">
        <v>3682</v>
      </c>
      <c r="F984" s="225"/>
      <c r="G984" s="222"/>
      <c r="H984" s="222"/>
      <c r="I984" s="222"/>
      <c r="J984" s="222"/>
      <c r="K984" s="222"/>
      <c r="L984" s="222"/>
      <c r="M984" s="222"/>
      <c r="N984" s="222"/>
      <c r="O984" s="222"/>
      <c r="P984" s="222"/>
      <c r="Q984" s="222"/>
      <c r="R984" s="222"/>
      <c r="S984" s="222"/>
      <c r="T984" s="222"/>
      <c r="U984" s="222"/>
      <c r="V984" s="222"/>
      <c r="W984" s="222"/>
      <c r="X984" s="222"/>
      <c r="Y984" s="222"/>
      <c r="Z984" s="222"/>
    </row>
    <row r="985" ht="12.75" customHeight="1">
      <c r="A985" s="125"/>
      <c r="B985" s="125"/>
      <c r="C985" s="223" t="s">
        <v>3683</v>
      </c>
      <c r="D985" s="224" t="s">
        <v>3684</v>
      </c>
      <c r="E985" s="224" t="s">
        <v>3685</v>
      </c>
      <c r="F985" s="225"/>
      <c r="G985" s="222"/>
      <c r="H985" s="222"/>
      <c r="I985" s="222"/>
      <c r="J985" s="222"/>
      <c r="K985" s="222"/>
      <c r="L985" s="222"/>
      <c r="M985" s="222"/>
      <c r="N985" s="222"/>
      <c r="O985" s="222"/>
      <c r="P985" s="222"/>
      <c r="Q985" s="222"/>
      <c r="R985" s="222"/>
      <c r="S985" s="222"/>
      <c r="T985" s="222"/>
      <c r="U985" s="222"/>
      <c r="V985" s="222"/>
      <c r="W985" s="222"/>
      <c r="X985" s="222"/>
      <c r="Y985" s="222"/>
      <c r="Z985" s="222"/>
    </row>
    <row r="986" ht="12.75" customHeight="1">
      <c r="A986" s="125"/>
      <c r="B986" s="125"/>
      <c r="C986" s="223" t="s">
        <v>3686</v>
      </c>
      <c r="D986" s="224" t="s">
        <v>3687</v>
      </c>
      <c r="E986" s="224" t="s">
        <v>3688</v>
      </c>
      <c r="F986" s="225"/>
      <c r="G986" s="222"/>
      <c r="H986" s="222"/>
      <c r="I986" s="222"/>
      <c r="J986" s="222"/>
      <c r="K986" s="222"/>
      <c r="L986" s="222"/>
      <c r="M986" s="222"/>
      <c r="N986" s="222"/>
      <c r="O986" s="222"/>
      <c r="P986" s="222"/>
      <c r="Q986" s="222"/>
      <c r="R986" s="222"/>
      <c r="S986" s="222"/>
      <c r="T986" s="222"/>
      <c r="U986" s="222"/>
      <c r="V986" s="222"/>
      <c r="W986" s="222"/>
      <c r="X986" s="222"/>
      <c r="Y986" s="222"/>
      <c r="Z986" s="222"/>
    </row>
    <row r="987" ht="12.75" customHeight="1">
      <c r="A987" s="125"/>
      <c r="B987" s="125"/>
      <c r="C987" s="223" t="s">
        <v>3689</v>
      </c>
      <c r="D987" s="224" t="s">
        <v>3690</v>
      </c>
      <c r="E987" s="224" t="s">
        <v>3691</v>
      </c>
      <c r="F987" s="225"/>
      <c r="G987" s="222"/>
      <c r="H987" s="222"/>
      <c r="I987" s="222"/>
      <c r="J987" s="222"/>
      <c r="K987" s="222"/>
      <c r="L987" s="222"/>
      <c r="M987" s="222"/>
      <c r="N987" s="222"/>
      <c r="O987" s="222"/>
      <c r="P987" s="222"/>
      <c r="Q987" s="222"/>
      <c r="R987" s="222"/>
      <c r="S987" s="222"/>
      <c r="T987" s="222"/>
      <c r="U987" s="222"/>
      <c r="V987" s="222"/>
      <c r="W987" s="222"/>
      <c r="X987" s="222"/>
      <c r="Y987" s="222"/>
      <c r="Z987" s="222"/>
    </row>
    <row r="988" ht="12.75" customHeight="1">
      <c r="A988" s="125"/>
      <c r="B988" s="57"/>
      <c r="C988" s="223" t="s">
        <v>3692</v>
      </c>
      <c r="D988" s="224" t="s">
        <v>3693</v>
      </c>
      <c r="E988" s="224" t="s">
        <v>3694</v>
      </c>
      <c r="F988" s="225"/>
      <c r="G988" s="222"/>
      <c r="H988" s="222"/>
      <c r="I988" s="222"/>
      <c r="J988" s="222"/>
      <c r="K988" s="222"/>
      <c r="L988" s="222"/>
      <c r="M988" s="222"/>
      <c r="N988" s="222"/>
      <c r="O988" s="222"/>
      <c r="P988" s="222"/>
      <c r="Q988" s="222"/>
      <c r="R988" s="222"/>
      <c r="S988" s="222"/>
      <c r="T988" s="222"/>
      <c r="U988" s="222"/>
      <c r="V988" s="222"/>
      <c r="W988" s="222"/>
      <c r="X988" s="222"/>
      <c r="Y988" s="222"/>
      <c r="Z988" s="222"/>
    </row>
    <row r="989" ht="12.75" customHeight="1">
      <c r="A989" s="125"/>
      <c r="B989" s="218" t="s">
        <v>3695</v>
      </c>
      <c r="C989" s="219" t="s">
        <v>3696</v>
      </c>
      <c r="D989" s="220" t="s">
        <v>3697</v>
      </c>
      <c r="E989" s="220" t="s">
        <v>368</v>
      </c>
      <c r="F989" s="221"/>
      <c r="G989" s="222"/>
      <c r="H989" s="222"/>
      <c r="I989" s="222"/>
      <c r="J989" s="222"/>
      <c r="K989" s="222"/>
      <c r="L989" s="222"/>
      <c r="M989" s="222"/>
      <c r="N989" s="222"/>
      <c r="O989" s="222"/>
      <c r="P989" s="222"/>
      <c r="Q989" s="222"/>
      <c r="R989" s="222"/>
      <c r="S989" s="222"/>
      <c r="T989" s="222"/>
      <c r="U989" s="222"/>
      <c r="V989" s="222"/>
      <c r="W989" s="222"/>
      <c r="X989" s="222"/>
      <c r="Y989" s="222"/>
      <c r="Z989" s="222"/>
    </row>
    <row r="990" ht="12.75" customHeight="1">
      <c r="A990" s="125"/>
      <c r="B990" s="125"/>
      <c r="C990" s="223" t="s">
        <v>3698</v>
      </c>
      <c r="D990" s="224" t="s">
        <v>3699</v>
      </c>
      <c r="E990" s="224" t="s">
        <v>3700</v>
      </c>
      <c r="F990" s="225"/>
      <c r="G990" s="222"/>
      <c r="H990" s="222"/>
      <c r="I990" s="222"/>
      <c r="J990" s="222"/>
      <c r="K990" s="222"/>
      <c r="L990" s="222"/>
      <c r="M990" s="222"/>
      <c r="N990" s="222"/>
      <c r="O990" s="222"/>
      <c r="P990" s="222"/>
      <c r="Q990" s="222"/>
      <c r="R990" s="222"/>
      <c r="S990" s="222"/>
      <c r="T990" s="222"/>
      <c r="U990" s="222"/>
      <c r="V990" s="222"/>
      <c r="W990" s="222"/>
      <c r="X990" s="222"/>
      <c r="Y990" s="222"/>
      <c r="Z990" s="222"/>
    </row>
    <row r="991" ht="12.75" customHeight="1">
      <c r="A991" s="125"/>
      <c r="B991" s="125"/>
      <c r="C991" s="223" t="s">
        <v>3701</v>
      </c>
      <c r="D991" s="224" t="s">
        <v>3702</v>
      </c>
      <c r="E991" s="224" t="s">
        <v>3703</v>
      </c>
      <c r="F991" s="225"/>
      <c r="G991" s="222"/>
      <c r="H991" s="222"/>
      <c r="I991" s="222"/>
      <c r="J991" s="222"/>
      <c r="K991" s="222"/>
      <c r="L991" s="222"/>
      <c r="M991" s="222"/>
      <c r="N991" s="222"/>
      <c r="O991" s="222"/>
      <c r="P991" s="222"/>
      <c r="Q991" s="222"/>
      <c r="R991" s="222"/>
      <c r="S991" s="222"/>
      <c r="T991" s="222"/>
      <c r="U991" s="222"/>
      <c r="V991" s="222"/>
      <c r="W991" s="222"/>
      <c r="X991" s="222"/>
      <c r="Y991" s="222"/>
      <c r="Z991" s="222"/>
    </row>
    <row r="992" ht="12.75" customHeight="1">
      <c r="A992" s="125"/>
      <c r="B992" s="125"/>
      <c r="C992" s="223" t="s">
        <v>3704</v>
      </c>
      <c r="D992" s="224" t="s">
        <v>3705</v>
      </c>
      <c r="E992" s="224" t="s">
        <v>3706</v>
      </c>
      <c r="F992" s="225"/>
      <c r="G992" s="222"/>
      <c r="H992" s="222"/>
      <c r="I992" s="222"/>
      <c r="J992" s="222"/>
      <c r="K992" s="222"/>
      <c r="L992" s="222"/>
      <c r="M992" s="222"/>
      <c r="N992" s="222"/>
      <c r="O992" s="222"/>
      <c r="P992" s="222"/>
      <c r="Q992" s="222"/>
      <c r="R992" s="222"/>
      <c r="S992" s="222"/>
      <c r="T992" s="222"/>
      <c r="U992" s="222"/>
      <c r="V992" s="222"/>
      <c r="W992" s="222"/>
      <c r="X992" s="222"/>
      <c r="Y992" s="222"/>
      <c r="Z992" s="222"/>
    </row>
    <row r="993" ht="12.75" customHeight="1">
      <c r="A993" s="125"/>
      <c r="B993" s="125"/>
      <c r="C993" s="223" t="s">
        <v>3707</v>
      </c>
      <c r="D993" s="224" t="s">
        <v>3708</v>
      </c>
      <c r="E993" s="224" t="s">
        <v>3709</v>
      </c>
      <c r="F993" s="225"/>
      <c r="G993" s="222"/>
      <c r="H993" s="222"/>
      <c r="I993" s="222"/>
      <c r="J993" s="222"/>
      <c r="K993" s="222"/>
      <c r="L993" s="222"/>
      <c r="M993" s="222"/>
      <c r="N993" s="222"/>
      <c r="O993" s="222"/>
      <c r="P993" s="222"/>
      <c r="Q993" s="222"/>
      <c r="R993" s="222"/>
      <c r="S993" s="222"/>
      <c r="T993" s="222"/>
      <c r="U993" s="222"/>
      <c r="V993" s="222"/>
      <c r="W993" s="222"/>
      <c r="X993" s="222"/>
      <c r="Y993" s="222"/>
      <c r="Z993" s="222"/>
    </row>
    <row r="994" ht="12.75" customHeight="1">
      <c r="A994" s="125"/>
      <c r="B994" s="125"/>
      <c r="C994" s="223" t="s">
        <v>3710</v>
      </c>
      <c r="D994" s="224" t="s">
        <v>3711</v>
      </c>
      <c r="E994" s="224" t="s">
        <v>3712</v>
      </c>
      <c r="F994" s="225"/>
      <c r="G994" s="222"/>
      <c r="H994" s="222"/>
      <c r="I994" s="222"/>
      <c r="J994" s="222"/>
      <c r="K994" s="222"/>
      <c r="L994" s="222"/>
      <c r="M994" s="222"/>
      <c r="N994" s="222"/>
      <c r="O994" s="222"/>
      <c r="P994" s="222"/>
      <c r="Q994" s="222"/>
      <c r="R994" s="222"/>
      <c r="S994" s="222"/>
      <c r="T994" s="222"/>
      <c r="U994" s="222"/>
      <c r="V994" s="222"/>
      <c r="W994" s="222"/>
      <c r="X994" s="222"/>
      <c r="Y994" s="222"/>
      <c r="Z994" s="222"/>
    </row>
    <row r="995" ht="12.75" customHeight="1">
      <c r="A995" s="125"/>
      <c r="B995" s="125"/>
      <c r="C995" s="223" t="s">
        <v>3713</v>
      </c>
      <c r="D995" s="224" t="s">
        <v>3714</v>
      </c>
      <c r="E995" s="224" t="s">
        <v>3715</v>
      </c>
      <c r="F995" s="225"/>
      <c r="G995" s="222"/>
      <c r="H995" s="222"/>
      <c r="I995" s="222"/>
      <c r="J995" s="222"/>
      <c r="K995" s="222"/>
      <c r="L995" s="222"/>
      <c r="M995" s="222"/>
      <c r="N995" s="222"/>
      <c r="O995" s="222"/>
      <c r="P995" s="222"/>
      <c r="Q995" s="222"/>
      <c r="R995" s="222"/>
      <c r="S995" s="222"/>
      <c r="T995" s="222"/>
      <c r="U995" s="222"/>
      <c r="V995" s="222"/>
      <c r="W995" s="222"/>
      <c r="X995" s="222"/>
      <c r="Y995" s="222"/>
      <c r="Z995" s="222"/>
    </row>
    <row r="996" ht="12.75" customHeight="1">
      <c r="A996" s="125"/>
      <c r="B996" s="125"/>
      <c r="C996" s="223" t="s">
        <v>3716</v>
      </c>
      <c r="D996" s="224" t="s">
        <v>3717</v>
      </c>
      <c r="E996" s="224" t="s">
        <v>3718</v>
      </c>
      <c r="F996" s="225"/>
      <c r="G996" s="222"/>
      <c r="H996" s="222"/>
      <c r="I996" s="222"/>
      <c r="J996" s="222"/>
      <c r="K996" s="222"/>
      <c r="L996" s="222"/>
      <c r="M996" s="222"/>
      <c r="N996" s="222"/>
      <c r="O996" s="222"/>
      <c r="P996" s="222"/>
      <c r="Q996" s="222"/>
      <c r="R996" s="222"/>
      <c r="S996" s="222"/>
      <c r="T996" s="222"/>
      <c r="U996" s="222"/>
      <c r="V996" s="222"/>
      <c r="W996" s="222"/>
      <c r="X996" s="222"/>
      <c r="Y996" s="222"/>
      <c r="Z996" s="222"/>
    </row>
    <row r="997" ht="12.75" customHeight="1">
      <c r="A997" s="125"/>
      <c r="B997" s="125"/>
      <c r="C997" s="223" t="s">
        <v>3719</v>
      </c>
      <c r="D997" s="224" t="s">
        <v>3720</v>
      </c>
      <c r="E997" s="224" t="s">
        <v>3721</v>
      </c>
      <c r="F997" s="225"/>
      <c r="G997" s="222"/>
      <c r="H997" s="222"/>
      <c r="I997" s="222"/>
      <c r="J997" s="222"/>
      <c r="K997" s="222"/>
      <c r="L997" s="222"/>
      <c r="M997" s="222"/>
      <c r="N997" s="222"/>
      <c r="O997" s="222"/>
      <c r="P997" s="222"/>
      <c r="Q997" s="222"/>
      <c r="R997" s="222"/>
      <c r="S997" s="222"/>
      <c r="T997" s="222"/>
      <c r="U997" s="222"/>
      <c r="V997" s="222"/>
      <c r="W997" s="222"/>
      <c r="X997" s="222"/>
      <c r="Y997" s="222"/>
      <c r="Z997" s="222"/>
    </row>
    <row r="998" ht="12.75" customHeight="1">
      <c r="A998" s="125"/>
      <c r="B998" s="125"/>
      <c r="C998" s="223" t="s">
        <v>3722</v>
      </c>
      <c r="D998" s="224" t="s">
        <v>3723</v>
      </c>
      <c r="E998" s="224" t="s">
        <v>3724</v>
      </c>
      <c r="F998" s="225"/>
      <c r="G998" s="222"/>
      <c r="H998" s="222"/>
      <c r="I998" s="222"/>
      <c r="J998" s="222"/>
      <c r="K998" s="222"/>
      <c r="L998" s="222"/>
      <c r="M998" s="222"/>
      <c r="N998" s="222"/>
      <c r="O998" s="222"/>
      <c r="P998" s="222"/>
      <c r="Q998" s="222"/>
      <c r="R998" s="222"/>
      <c r="S998" s="222"/>
      <c r="T998" s="222"/>
      <c r="U998" s="222"/>
      <c r="V998" s="222"/>
      <c r="W998" s="222"/>
      <c r="X998" s="222"/>
      <c r="Y998" s="222"/>
      <c r="Z998" s="222"/>
    </row>
    <row r="999" ht="12.75" customHeight="1">
      <c r="A999" s="125"/>
      <c r="B999" s="125"/>
      <c r="C999" s="223" t="s">
        <v>3725</v>
      </c>
      <c r="D999" s="224" t="s">
        <v>1121</v>
      </c>
      <c r="E999" s="224" t="s">
        <v>1122</v>
      </c>
      <c r="F999" s="225"/>
      <c r="G999" s="222"/>
      <c r="H999" s="222"/>
      <c r="I999" s="222"/>
      <c r="J999" s="222"/>
      <c r="K999" s="222"/>
      <c r="L999" s="222"/>
      <c r="M999" s="222"/>
      <c r="N999" s="222"/>
      <c r="O999" s="222"/>
      <c r="P999" s="222"/>
      <c r="Q999" s="222"/>
      <c r="R999" s="222"/>
      <c r="S999" s="222"/>
      <c r="T999" s="222"/>
      <c r="U999" s="222"/>
      <c r="V999" s="222"/>
      <c r="W999" s="222"/>
      <c r="X999" s="222"/>
      <c r="Y999" s="222"/>
      <c r="Z999" s="222"/>
    </row>
    <row r="1000" ht="12.75" customHeight="1">
      <c r="A1000" s="125"/>
      <c r="B1000" s="125"/>
      <c r="C1000" s="223" t="s">
        <v>3726</v>
      </c>
      <c r="D1000" s="224" t="s">
        <v>3727</v>
      </c>
      <c r="E1000" s="224" t="s">
        <v>3728</v>
      </c>
      <c r="F1000" s="225"/>
      <c r="G1000" s="222"/>
      <c r="H1000" s="222"/>
      <c r="I1000" s="222"/>
      <c r="J1000" s="222"/>
      <c r="K1000" s="222"/>
      <c r="L1000" s="222"/>
      <c r="M1000" s="222"/>
      <c r="N1000" s="222"/>
      <c r="O1000" s="222"/>
      <c r="P1000" s="222"/>
      <c r="Q1000" s="222"/>
      <c r="R1000" s="222"/>
      <c r="S1000" s="222"/>
      <c r="T1000" s="222"/>
      <c r="U1000" s="222"/>
      <c r="V1000" s="222"/>
      <c r="W1000" s="222"/>
      <c r="X1000" s="222"/>
      <c r="Y1000" s="222"/>
      <c r="Z1000" s="222"/>
    </row>
    <row r="1001" ht="12.75" customHeight="1">
      <c r="A1001" s="125"/>
      <c r="B1001" s="125"/>
      <c r="C1001" s="223" t="s">
        <v>3729</v>
      </c>
      <c r="D1001" s="224" t="s">
        <v>3730</v>
      </c>
      <c r="E1001" s="224" t="s">
        <v>3731</v>
      </c>
      <c r="F1001" s="225"/>
      <c r="G1001" s="222"/>
      <c r="H1001" s="222"/>
      <c r="I1001" s="222"/>
      <c r="J1001" s="222"/>
      <c r="K1001" s="222"/>
      <c r="L1001" s="222"/>
      <c r="M1001" s="222"/>
      <c r="N1001" s="222"/>
      <c r="O1001" s="222"/>
      <c r="P1001" s="222"/>
      <c r="Q1001" s="222"/>
      <c r="R1001" s="222"/>
      <c r="S1001" s="222"/>
      <c r="T1001" s="222"/>
      <c r="U1001" s="222"/>
      <c r="V1001" s="222"/>
      <c r="W1001" s="222"/>
      <c r="X1001" s="222"/>
      <c r="Y1001" s="222"/>
      <c r="Z1001" s="222"/>
    </row>
    <row r="1002" ht="12.75" customHeight="1">
      <c r="A1002" s="125"/>
      <c r="B1002" s="125"/>
      <c r="C1002" s="223" t="s">
        <v>3732</v>
      </c>
      <c r="D1002" s="224" t="s">
        <v>3733</v>
      </c>
      <c r="E1002" s="224" t="s">
        <v>3734</v>
      </c>
      <c r="F1002" s="225"/>
      <c r="G1002" s="222"/>
      <c r="H1002" s="222"/>
      <c r="I1002" s="222"/>
      <c r="J1002" s="222"/>
      <c r="K1002" s="222"/>
      <c r="L1002" s="222"/>
      <c r="M1002" s="222"/>
      <c r="N1002" s="222"/>
      <c r="O1002" s="222"/>
      <c r="P1002" s="222"/>
      <c r="Q1002" s="222"/>
      <c r="R1002" s="222"/>
      <c r="S1002" s="222"/>
      <c r="T1002" s="222"/>
      <c r="U1002" s="222"/>
      <c r="V1002" s="222"/>
      <c r="W1002" s="222"/>
      <c r="X1002" s="222"/>
      <c r="Y1002" s="222"/>
      <c r="Z1002" s="222"/>
    </row>
    <row r="1003" ht="12.75" customHeight="1">
      <c r="A1003" s="125"/>
      <c r="B1003" s="57"/>
      <c r="C1003" s="223" t="s">
        <v>3735</v>
      </c>
      <c r="D1003" s="224" t="s">
        <v>3736</v>
      </c>
      <c r="E1003" s="224" t="s">
        <v>3737</v>
      </c>
      <c r="F1003" s="225"/>
      <c r="G1003" s="222"/>
      <c r="H1003" s="222"/>
      <c r="I1003" s="222"/>
      <c r="J1003" s="222"/>
      <c r="K1003" s="222"/>
      <c r="L1003" s="222"/>
      <c r="M1003" s="222"/>
      <c r="N1003" s="222"/>
      <c r="O1003" s="222"/>
      <c r="P1003" s="222"/>
      <c r="Q1003" s="222"/>
      <c r="R1003" s="222"/>
      <c r="S1003" s="222"/>
      <c r="T1003" s="222"/>
      <c r="U1003" s="222"/>
      <c r="V1003" s="222"/>
      <c r="W1003" s="222"/>
      <c r="X1003" s="222"/>
      <c r="Y1003" s="222"/>
      <c r="Z1003" s="222"/>
    </row>
    <row r="1004" ht="12.75" customHeight="1">
      <c r="A1004" s="125"/>
      <c r="B1004" s="218" t="s">
        <v>3738</v>
      </c>
      <c r="C1004" s="219" t="s">
        <v>3739</v>
      </c>
      <c r="D1004" s="220" t="s">
        <v>3740</v>
      </c>
      <c r="E1004" s="220" t="s">
        <v>3741</v>
      </c>
      <c r="F1004" s="221"/>
      <c r="G1004" s="222"/>
      <c r="H1004" s="222"/>
      <c r="I1004" s="222"/>
      <c r="J1004" s="222"/>
      <c r="K1004" s="222"/>
      <c r="L1004" s="222"/>
      <c r="M1004" s="222"/>
      <c r="N1004" s="222"/>
      <c r="O1004" s="222"/>
      <c r="P1004" s="222"/>
      <c r="Q1004" s="222"/>
      <c r="R1004" s="222"/>
      <c r="S1004" s="222"/>
      <c r="T1004" s="222"/>
      <c r="U1004" s="222"/>
      <c r="V1004" s="222"/>
      <c r="W1004" s="222"/>
      <c r="X1004" s="222"/>
      <c r="Y1004" s="222"/>
      <c r="Z1004" s="222"/>
    </row>
    <row r="1005" ht="12.75" customHeight="1">
      <c r="A1005" s="125"/>
      <c r="B1005" s="125"/>
      <c r="C1005" s="223" t="s">
        <v>3742</v>
      </c>
      <c r="D1005" s="224" t="s">
        <v>1976</v>
      </c>
      <c r="E1005" s="224" t="s">
        <v>1977</v>
      </c>
      <c r="F1005" s="225"/>
      <c r="G1005" s="222"/>
      <c r="H1005" s="222"/>
      <c r="I1005" s="222"/>
      <c r="J1005" s="222"/>
      <c r="K1005" s="222"/>
      <c r="L1005" s="222"/>
      <c r="M1005" s="222"/>
      <c r="N1005" s="222"/>
      <c r="O1005" s="222"/>
      <c r="P1005" s="222"/>
      <c r="Q1005" s="222"/>
      <c r="R1005" s="222"/>
      <c r="S1005" s="222"/>
      <c r="T1005" s="222"/>
      <c r="U1005" s="222"/>
      <c r="V1005" s="222"/>
      <c r="W1005" s="222"/>
      <c r="X1005" s="222"/>
      <c r="Y1005" s="222"/>
      <c r="Z1005" s="222"/>
    </row>
    <row r="1006" ht="12.75" customHeight="1">
      <c r="A1006" s="125"/>
      <c r="B1006" s="125"/>
      <c r="C1006" s="223" t="s">
        <v>3743</v>
      </c>
      <c r="D1006" s="224" t="s">
        <v>1252</v>
      </c>
      <c r="E1006" s="224" t="s">
        <v>1253</v>
      </c>
      <c r="F1006" s="225"/>
      <c r="G1006" s="222"/>
      <c r="H1006" s="222"/>
      <c r="I1006" s="222"/>
      <c r="J1006" s="222"/>
      <c r="K1006" s="222"/>
      <c r="L1006" s="222"/>
      <c r="M1006" s="222"/>
      <c r="N1006" s="222"/>
      <c r="O1006" s="222"/>
      <c r="P1006" s="222"/>
      <c r="Q1006" s="222"/>
      <c r="R1006" s="222"/>
      <c r="S1006" s="222"/>
      <c r="T1006" s="222"/>
      <c r="U1006" s="222"/>
      <c r="V1006" s="222"/>
      <c r="W1006" s="222"/>
      <c r="X1006" s="222"/>
      <c r="Y1006" s="222"/>
      <c r="Z1006" s="222"/>
    </row>
    <row r="1007" ht="12.75" customHeight="1">
      <c r="A1007" s="125"/>
      <c r="B1007" s="125"/>
      <c r="C1007" s="223" t="s">
        <v>3744</v>
      </c>
      <c r="D1007" s="224" t="s">
        <v>2165</v>
      </c>
      <c r="E1007" s="224" t="s">
        <v>2166</v>
      </c>
      <c r="F1007" s="225"/>
      <c r="G1007" s="222"/>
      <c r="H1007" s="222"/>
      <c r="I1007" s="222"/>
      <c r="J1007" s="222"/>
      <c r="K1007" s="222"/>
      <c r="L1007" s="222"/>
      <c r="M1007" s="222"/>
      <c r="N1007" s="222"/>
      <c r="O1007" s="222"/>
      <c r="P1007" s="222"/>
      <c r="Q1007" s="222"/>
      <c r="R1007" s="222"/>
      <c r="S1007" s="222"/>
      <c r="T1007" s="222"/>
      <c r="U1007" s="222"/>
      <c r="V1007" s="222"/>
      <c r="W1007" s="222"/>
      <c r="X1007" s="222"/>
      <c r="Y1007" s="222"/>
      <c r="Z1007" s="222"/>
    </row>
    <row r="1008" ht="12.75" customHeight="1">
      <c r="A1008" s="125"/>
      <c r="B1008" s="125"/>
      <c r="C1008" s="223" t="s">
        <v>3745</v>
      </c>
      <c r="D1008" s="224" t="s">
        <v>3746</v>
      </c>
      <c r="E1008" s="224" t="s">
        <v>3747</v>
      </c>
      <c r="F1008" s="225"/>
      <c r="G1008" s="222"/>
      <c r="H1008" s="222"/>
      <c r="I1008" s="222"/>
      <c r="J1008" s="222"/>
      <c r="K1008" s="222"/>
      <c r="L1008" s="222"/>
      <c r="M1008" s="222"/>
      <c r="N1008" s="222"/>
      <c r="O1008" s="222"/>
      <c r="P1008" s="222"/>
      <c r="Q1008" s="222"/>
      <c r="R1008" s="222"/>
      <c r="S1008" s="222"/>
      <c r="T1008" s="222"/>
      <c r="U1008" s="222"/>
      <c r="V1008" s="222"/>
      <c r="W1008" s="222"/>
      <c r="X1008" s="222"/>
      <c r="Y1008" s="222"/>
      <c r="Z1008" s="222"/>
    </row>
    <row r="1009" ht="12.75" customHeight="1">
      <c r="A1009" s="125"/>
      <c r="B1009" s="125"/>
      <c r="C1009" s="223" t="s">
        <v>3748</v>
      </c>
      <c r="D1009" s="224" t="s">
        <v>3749</v>
      </c>
      <c r="E1009" s="224" t="s">
        <v>3750</v>
      </c>
      <c r="F1009" s="225"/>
      <c r="G1009" s="222"/>
      <c r="H1009" s="222"/>
      <c r="I1009" s="222"/>
      <c r="J1009" s="222"/>
      <c r="K1009" s="222"/>
      <c r="L1009" s="222"/>
      <c r="M1009" s="222"/>
      <c r="N1009" s="222"/>
      <c r="O1009" s="222"/>
      <c r="P1009" s="222"/>
      <c r="Q1009" s="222"/>
      <c r="R1009" s="222"/>
      <c r="S1009" s="222"/>
      <c r="T1009" s="222"/>
      <c r="U1009" s="222"/>
      <c r="V1009" s="222"/>
      <c r="W1009" s="222"/>
      <c r="X1009" s="222"/>
      <c r="Y1009" s="222"/>
      <c r="Z1009" s="222"/>
    </row>
    <row r="1010" ht="12.75" customHeight="1">
      <c r="A1010" s="125"/>
      <c r="B1010" s="125"/>
      <c r="C1010" s="223" t="s">
        <v>3751</v>
      </c>
      <c r="D1010" s="224" t="s">
        <v>2620</v>
      </c>
      <c r="E1010" s="224" t="s">
        <v>2621</v>
      </c>
      <c r="F1010" s="225"/>
      <c r="G1010" s="222"/>
      <c r="H1010" s="222"/>
      <c r="I1010" s="222"/>
      <c r="J1010" s="222"/>
      <c r="K1010" s="222"/>
      <c r="L1010" s="222"/>
      <c r="M1010" s="222"/>
      <c r="N1010" s="222"/>
      <c r="O1010" s="222"/>
      <c r="P1010" s="222"/>
      <c r="Q1010" s="222"/>
      <c r="R1010" s="222"/>
      <c r="S1010" s="222"/>
      <c r="T1010" s="222"/>
      <c r="U1010" s="222"/>
      <c r="V1010" s="222"/>
      <c r="W1010" s="222"/>
      <c r="X1010" s="222"/>
      <c r="Y1010" s="222"/>
      <c r="Z1010" s="222"/>
    </row>
    <row r="1011" ht="12.75" customHeight="1">
      <c r="A1011" s="125"/>
      <c r="B1011" s="125"/>
      <c r="C1011" s="223" t="s">
        <v>3752</v>
      </c>
      <c r="D1011" s="224" t="s">
        <v>3753</v>
      </c>
      <c r="E1011" s="224" t="s">
        <v>3754</v>
      </c>
      <c r="F1011" s="225"/>
      <c r="G1011" s="222"/>
      <c r="H1011" s="222"/>
      <c r="I1011" s="222"/>
      <c r="J1011" s="222"/>
      <c r="K1011" s="222"/>
      <c r="L1011" s="222"/>
      <c r="M1011" s="222"/>
      <c r="N1011" s="222"/>
      <c r="O1011" s="222"/>
      <c r="P1011" s="222"/>
      <c r="Q1011" s="222"/>
      <c r="R1011" s="222"/>
      <c r="S1011" s="222"/>
      <c r="T1011" s="222"/>
      <c r="U1011" s="222"/>
      <c r="V1011" s="222"/>
      <c r="W1011" s="222"/>
      <c r="X1011" s="222"/>
      <c r="Y1011" s="222"/>
      <c r="Z1011" s="222"/>
    </row>
    <row r="1012" ht="12.75" customHeight="1">
      <c r="A1012" s="125"/>
      <c r="B1012" s="125"/>
      <c r="C1012" s="223" t="s">
        <v>3755</v>
      </c>
      <c r="D1012" s="224" t="s">
        <v>3756</v>
      </c>
      <c r="E1012" s="224" t="s">
        <v>3757</v>
      </c>
      <c r="F1012" s="225"/>
      <c r="G1012" s="222"/>
      <c r="H1012" s="222"/>
      <c r="I1012" s="222"/>
      <c r="J1012" s="222"/>
      <c r="K1012" s="222"/>
      <c r="L1012" s="222"/>
      <c r="M1012" s="222"/>
      <c r="N1012" s="222"/>
      <c r="O1012" s="222"/>
      <c r="P1012" s="222"/>
      <c r="Q1012" s="222"/>
      <c r="R1012" s="222"/>
      <c r="S1012" s="222"/>
      <c r="T1012" s="222"/>
      <c r="U1012" s="222"/>
      <c r="V1012" s="222"/>
      <c r="W1012" s="222"/>
      <c r="X1012" s="222"/>
      <c r="Y1012" s="222"/>
      <c r="Z1012" s="222"/>
    </row>
    <row r="1013" ht="12.75" customHeight="1">
      <c r="A1013" s="125"/>
      <c r="B1013" s="125"/>
      <c r="C1013" s="223" t="s">
        <v>3758</v>
      </c>
      <c r="D1013" s="224" t="s">
        <v>3759</v>
      </c>
      <c r="E1013" s="224" t="s">
        <v>3760</v>
      </c>
      <c r="F1013" s="225"/>
      <c r="G1013" s="222"/>
      <c r="H1013" s="222"/>
      <c r="I1013" s="222"/>
      <c r="J1013" s="222"/>
      <c r="K1013" s="222"/>
      <c r="L1013" s="222"/>
      <c r="M1013" s="222"/>
      <c r="N1013" s="222"/>
      <c r="O1013" s="222"/>
      <c r="P1013" s="222"/>
      <c r="Q1013" s="222"/>
      <c r="R1013" s="222"/>
      <c r="S1013" s="222"/>
      <c r="T1013" s="222"/>
      <c r="U1013" s="222"/>
      <c r="V1013" s="222"/>
      <c r="W1013" s="222"/>
      <c r="X1013" s="222"/>
      <c r="Y1013" s="222"/>
      <c r="Z1013" s="222"/>
    </row>
    <row r="1014" ht="12.75" customHeight="1">
      <c r="A1014" s="125"/>
      <c r="B1014" s="125"/>
      <c r="C1014" s="223" t="s">
        <v>3761</v>
      </c>
      <c r="D1014" s="224" t="s">
        <v>3762</v>
      </c>
      <c r="E1014" s="224" t="s">
        <v>3763</v>
      </c>
      <c r="F1014" s="225"/>
      <c r="G1014" s="222"/>
      <c r="H1014" s="222"/>
      <c r="I1014" s="222"/>
      <c r="J1014" s="222"/>
      <c r="K1014" s="222"/>
      <c r="L1014" s="222"/>
      <c r="M1014" s="222"/>
      <c r="N1014" s="222"/>
      <c r="O1014" s="222"/>
      <c r="P1014" s="222"/>
      <c r="Q1014" s="222"/>
      <c r="R1014" s="222"/>
      <c r="S1014" s="222"/>
      <c r="T1014" s="222"/>
      <c r="U1014" s="222"/>
      <c r="V1014" s="222"/>
      <c r="W1014" s="222"/>
      <c r="X1014" s="222"/>
      <c r="Y1014" s="222"/>
      <c r="Z1014" s="222"/>
    </row>
    <row r="1015" ht="12.75" customHeight="1">
      <c r="A1015" s="125"/>
      <c r="B1015" s="125"/>
      <c r="C1015" s="223" t="s">
        <v>3764</v>
      </c>
      <c r="D1015" s="224" t="s">
        <v>3765</v>
      </c>
      <c r="E1015" s="224" t="s">
        <v>3766</v>
      </c>
      <c r="F1015" s="225"/>
      <c r="G1015" s="222"/>
      <c r="H1015" s="222"/>
      <c r="I1015" s="222"/>
      <c r="J1015" s="222"/>
      <c r="K1015" s="222"/>
      <c r="L1015" s="222"/>
      <c r="M1015" s="222"/>
      <c r="N1015" s="222"/>
      <c r="O1015" s="222"/>
      <c r="P1015" s="222"/>
      <c r="Q1015" s="222"/>
      <c r="R1015" s="222"/>
      <c r="S1015" s="222"/>
      <c r="T1015" s="222"/>
      <c r="U1015" s="222"/>
      <c r="V1015" s="222"/>
      <c r="W1015" s="222"/>
      <c r="X1015" s="222"/>
      <c r="Y1015" s="222"/>
      <c r="Z1015" s="222"/>
    </row>
    <row r="1016" ht="12.75" customHeight="1">
      <c r="A1016" s="125"/>
      <c r="B1016" s="125"/>
      <c r="C1016" s="223" t="s">
        <v>3767</v>
      </c>
      <c r="D1016" s="224" t="s">
        <v>2228</v>
      </c>
      <c r="E1016" s="224" t="s">
        <v>2229</v>
      </c>
      <c r="F1016" s="225"/>
      <c r="G1016" s="222"/>
      <c r="H1016" s="222"/>
      <c r="I1016" s="222"/>
      <c r="J1016" s="222"/>
      <c r="K1016" s="222"/>
      <c r="L1016" s="222"/>
      <c r="M1016" s="222"/>
      <c r="N1016" s="222"/>
      <c r="O1016" s="222"/>
      <c r="P1016" s="222"/>
      <c r="Q1016" s="222"/>
      <c r="R1016" s="222"/>
      <c r="S1016" s="222"/>
      <c r="T1016" s="222"/>
      <c r="U1016" s="222"/>
      <c r="V1016" s="222"/>
      <c r="W1016" s="222"/>
      <c r="X1016" s="222"/>
      <c r="Y1016" s="222"/>
      <c r="Z1016" s="222"/>
    </row>
    <row r="1017" ht="12.75" customHeight="1">
      <c r="A1017" s="125"/>
      <c r="B1017" s="125"/>
      <c r="C1017" s="223" t="s">
        <v>3768</v>
      </c>
      <c r="D1017" s="224" t="s">
        <v>3769</v>
      </c>
      <c r="E1017" s="224" t="s">
        <v>3770</v>
      </c>
      <c r="F1017" s="225"/>
      <c r="G1017" s="222"/>
      <c r="H1017" s="222"/>
      <c r="I1017" s="222"/>
      <c r="J1017" s="222"/>
      <c r="K1017" s="222"/>
      <c r="L1017" s="222"/>
      <c r="M1017" s="222"/>
      <c r="N1017" s="222"/>
      <c r="O1017" s="222"/>
      <c r="P1017" s="222"/>
      <c r="Q1017" s="222"/>
      <c r="R1017" s="222"/>
      <c r="S1017" s="222"/>
      <c r="T1017" s="222"/>
      <c r="U1017" s="222"/>
      <c r="V1017" s="222"/>
      <c r="W1017" s="222"/>
      <c r="X1017" s="222"/>
      <c r="Y1017" s="222"/>
      <c r="Z1017" s="222"/>
    </row>
    <row r="1018" ht="12.75" customHeight="1">
      <c r="A1018" s="125"/>
      <c r="B1018" s="125"/>
      <c r="C1018" s="223" t="s">
        <v>3771</v>
      </c>
      <c r="D1018" s="224" t="s">
        <v>3772</v>
      </c>
      <c r="E1018" s="224" t="s">
        <v>3773</v>
      </c>
      <c r="F1018" s="225"/>
      <c r="G1018" s="222"/>
      <c r="H1018" s="222"/>
      <c r="I1018" s="222"/>
      <c r="J1018" s="222"/>
      <c r="K1018" s="222"/>
      <c r="L1018" s="222"/>
      <c r="M1018" s="222"/>
      <c r="N1018" s="222"/>
      <c r="O1018" s="222"/>
      <c r="P1018" s="222"/>
      <c r="Q1018" s="222"/>
      <c r="R1018" s="222"/>
      <c r="S1018" s="222"/>
      <c r="T1018" s="222"/>
      <c r="U1018" s="222"/>
      <c r="V1018" s="222"/>
      <c r="W1018" s="222"/>
      <c r="X1018" s="222"/>
      <c r="Y1018" s="222"/>
      <c r="Z1018" s="222"/>
    </row>
    <row r="1019" ht="12.75" customHeight="1">
      <c r="A1019" s="125"/>
      <c r="B1019" s="125"/>
      <c r="C1019" s="223" t="s">
        <v>3774</v>
      </c>
      <c r="D1019" s="224" t="s">
        <v>3775</v>
      </c>
      <c r="E1019" s="224" t="s">
        <v>3776</v>
      </c>
      <c r="F1019" s="225"/>
      <c r="G1019" s="222"/>
      <c r="H1019" s="222"/>
      <c r="I1019" s="222"/>
      <c r="J1019" s="222"/>
      <c r="K1019" s="222"/>
      <c r="L1019" s="222"/>
      <c r="M1019" s="222"/>
      <c r="N1019" s="222"/>
      <c r="O1019" s="222"/>
      <c r="P1019" s="222"/>
      <c r="Q1019" s="222"/>
      <c r="R1019" s="222"/>
      <c r="S1019" s="222"/>
      <c r="T1019" s="222"/>
      <c r="U1019" s="222"/>
      <c r="V1019" s="222"/>
      <c r="W1019" s="222"/>
      <c r="X1019" s="222"/>
      <c r="Y1019" s="222"/>
      <c r="Z1019" s="222"/>
    </row>
    <row r="1020" ht="12.75" customHeight="1">
      <c r="A1020" s="125"/>
      <c r="B1020" s="125"/>
      <c r="C1020" s="223" t="s">
        <v>3777</v>
      </c>
      <c r="D1020" s="224" t="s">
        <v>3778</v>
      </c>
      <c r="E1020" s="224" t="s">
        <v>3779</v>
      </c>
      <c r="F1020" s="225"/>
      <c r="G1020" s="222"/>
      <c r="H1020" s="222"/>
      <c r="I1020" s="222"/>
      <c r="J1020" s="222"/>
      <c r="K1020" s="222"/>
      <c r="L1020" s="222"/>
      <c r="M1020" s="222"/>
      <c r="N1020" s="222"/>
      <c r="O1020" s="222"/>
      <c r="P1020" s="222"/>
      <c r="Q1020" s="222"/>
      <c r="R1020" s="222"/>
      <c r="S1020" s="222"/>
      <c r="T1020" s="222"/>
      <c r="U1020" s="222"/>
      <c r="V1020" s="222"/>
      <c r="W1020" s="222"/>
      <c r="X1020" s="222"/>
      <c r="Y1020" s="222"/>
      <c r="Z1020" s="222"/>
    </row>
    <row r="1021" ht="12.75" customHeight="1">
      <c r="A1021" s="125"/>
      <c r="B1021" s="125"/>
      <c r="C1021" s="223" t="s">
        <v>3780</v>
      </c>
      <c r="D1021" s="224" t="s">
        <v>943</v>
      </c>
      <c r="E1021" s="224" t="s">
        <v>2187</v>
      </c>
      <c r="F1021" s="225"/>
      <c r="G1021" s="222"/>
      <c r="H1021" s="222"/>
      <c r="I1021" s="222"/>
      <c r="J1021" s="222"/>
      <c r="K1021" s="222"/>
      <c r="L1021" s="222"/>
      <c r="M1021" s="222"/>
      <c r="N1021" s="222"/>
      <c r="O1021" s="222"/>
      <c r="P1021" s="222"/>
      <c r="Q1021" s="222"/>
      <c r="R1021" s="222"/>
      <c r="S1021" s="222"/>
      <c r="T1021" s="222"/>
      <c r="U1021" s="222"/>
      <c r="V1021" s="222"/>
      <c r="W1021" s="222"/>
      <c r="X1021" s="222"/>
      <c r="Y1021" s="222"/>
      <c r="Z1021" s="222"/>
    </row>
    <row r="1022" ht="12.75" customHeight="1">
      <c r="A1022" s="57"/>
      <c r="B1022" s="57"/>
      <c r="C1022" s="223" t="s">
        <v>3781</v>
      </c>
      <c r="D1022" s="224" t="s">
        <v>3782</v>
      </c>
      <c r="E1022" s="224" t="s">
        <v>3783</v>
      </c>
      <c r="F1022" s="225"/>
      <c r="G1022" s="222"/>
      <c r="H1022" s="222"/>
      <c r="I1022" s="222"/>
      <c r="J1022" s="222"/>
      <c r="K1022" s="222"/>
      <c r="L1022" s="222"/>
      <c r="M1022" s="222"/>
      <c r="N1022" s="222"/>
      <c r="O1022" s="222"/>
      <c r="P1022" s="222"/>
      <c r="Q1022" s="222"/>
      <c r="R1022" s="222"/>
      <c r="S1022" s="222"/>
      <c r="T1022" s="222"/>
      <c r="U1022" s="222"/>
      <c r="V1022" s="222"/>
      <c r="W1022" s="222"/>
      <c r="X1022" s="222"/>
      <c r="Y1022" s="222"/>
      <c r="Z1022" s="222"/>
    </row>
    <row r="1023" ht="12.75" customHeight="1">
      <c r="A1023" s="227" t="s">
        <v>3784</v>
      </c>
      <c r="B1023" s="228"/>
      <c r="C1023" s="229"/>
      <c r="D1023" s="230"/>
      <c r="E1023" s="230" t="s">
        <v>879</v>
      </c>
      <c r="F1023" s="231">
        <v>87.0</v>
      </c>
      <c r="G1023" s="232"/>
      <c r="H1023" s="232"/>
      <c r="I1023" s="232"/>
      <c r="J1023" s="232"/>
      <c r="K1023" s="232"/>
      <c r="L1023" s="232"/>
      <c r="M1023" s="232"/>
      <c r="N1023" s="232"/>
      <c r="O1023" s="232"/>
      <c r="P1023" s="232"/>
      <c r="Q1023" s="232"/>
      <c r="R1023" s="232"/>
      <c r="S1023" s="232"/>
      <c r="T1023" s="232"/>
      <c r="U1023" s="232"/>
      <c r="V1023" s="232"/>
      <c r="W1023" s="232"/>
      <c r="X1023" s="232"/>
      <c r="Y1023" s="232"/>
      <c r="Z1023" s="232"/>
    </row>
    <row r="1024" ht="12.75" customHeight="1">
      <c r="A1024" s="233" t="s">
        <v>943</v>
      </c>
      <c r="B1024" s="218" t="s">
        <v>3785</v>
      </c>
      <c r="C1024" s="219" t="s">
        <v>3786</v>
      </c>
      <c r="D1024" s="220" t="s">
        <v>3787</v>
      </c>
      <c r="E1024" s="220" t="s">
        <v>3788</v>
      </c>
      <c r="F1024" s="221"/>
      <c r="G1024" s="222"/>
      <c r="H1024" s="222"/>
      <c r="I1024" s="222"/>
      <c r="J1024" s="222"/>
      <c r="K1024" s="222"/>
      <c r="L1024" s="222"/>
      <c r="M1024" s="222"/>
      <c r="N1024" s="222"/>
      <c r="O1024" s="222"/>
      <c r="P1024" s="222"/>
      <c r="Q1024" s="222"/>
      <c r="R1024" s="222"/>
      <c r="S1024" s="222"/>
      <c r="T1024" s="222"/>
      <c r="U1024" s="222"/>
      <c r="V1024" s="222"/>
      <c r="W1024" s="222"/>
      <c r="X1024" s="222"/>
      <c r="Y1024" s="222"/>
      <c r="Z1024" s="222"/>
    </row>
    <row r="1025" ht="12.75" customHeight="1">
      <c r="A1025" s="125"/>
      <c r="B1025" s="125"/>
      <c r="C1025" s="223" t="s">
        <v>3789</v>
      </c>
      <c r="D1025" s="224" t="s">
        <v>3790</v>
      </c>
      <c r="E1025" s="224" t="s">
        <v>3791</v>
      </c>
      <c r="F1025" s="225"/>
      <c r="G1025" s="222"/>
      <c r="H1025" s="222"/>
      <c r="I1025" s="222"/>
      <c r="J1025" s="222"/>
      <c r="K1025" s="222"/>
      <c r="L1025" s="222"/>
      <c r="M1025" s="222"/>
      <c r="N1025" s="222"/>
      <c r="O1025" s="222"/>
      <c r="P1025" s="222"/>
      <c r="Q1025" s="222"/>
      <c r="R1025" s="222"/>
      <c r="S1025" s="222"/>
      <c r="T1025" s="222"/>
      <c r="U1025" s="222"/>
      <c r="V1025" s="222"/>
      <c r="W1025" s="222"/>
      <c r="X1025" s="222"/>
      <c r="Y1025" s="222"/>
      <c r="Z1025" s="222"/>
    </row>
    <row r="1026" ht="12.75" customHeight="1">
      <c r="A1026" s="125"/>
      <c r="B1026" s="57"/>
      <c r="C1026" s="223" t="s">
        <v>3792</v>
      </c>
      <c r="D1026" s="224" t="s">
        <v>943</v>
      </c>
      <c r="E1026" s="224" t="s">
        <v>2187</v>
      </c>
      <c r="F1026" s="225"/>
      <c r="G1026" s="222"/>
      <c r="H1026" s="222"/>
      <c r="I1026" s="222"/>
      <c r="J1026" s="222"/>
      <c r="K1026" s="222"/>
      <c r="L1026" s="222"/>
      <c r="M1026" s="222"/>
      <c r="N1026" s="222"/>
      <c r="O1026" s="222"/>
      <c r="P1026" s="222"/>
      <c r="Q1026" s="222"/>
      <c r="R1026" s="222"/>
      <c r="S1026" s="222"/>
      <c r="T1026" s="222"/>
      <c r="U1026" s="222"/>
      <c r="V1026" s="222"/>
      <c r="W1026" s="222"/>
      <c r="X1026" s="222"/>
      <c r="Y1026" s="222"/>
      <c r="Z1026" s="222"/>
    </row>
    <row r="1027" ht="12.75" customHeight="1">
      <c r="A1027" s="125"/>
      <c r="B1027" s="218" t="s">
        <v>1500</v>
      </c>
      <c r="C1027" s="219" t="s">
        <v>3793</v>
      </c>
      <c r="D1027" s="220" t="s">
        <v>3794</v>
      </c>
      <c r="E1027" s="220" t="s">
        <v>3795</v>
      </c>
      <c r="F1027" s="221"/>
      <c r="G1027" s="222"/>
      <c r="H1027" s="222"/>
      <c r="I1027" s="222"/>
      <c r="J1027" s="222"/>
      <c r="K1027" s="222"/>
      <c r="L1027" s="222"/>
      <c r="M1027" s="222"/>
      <c r="N1027" s="222"/>
      <c r="O1027" s="222"/>
      <c r="P1027" s="222"/>
      <c r="Q1027" s="222"/>
      <c r="R1027" s="222"/>
      <c r="S1027" s="222"/>
      <c r="T1027" s="222"/>
      <c r="U1027" s="222"/>
      <c r="V1027" s="222"/>
      <c r="W1027" s="222"/>
      <c r="X1027" s="222"/>
      <c r="Y1027" s="222"/>
      <c r="Z1027" s="222"/>
    </row>
    <row r="1028" ht="12.75" customHeight="1">
      <c r="A1028" s="125"/>
      <c r="B1028" s="125"/>
      <c r="C1028" s="223" t="s">
        <v>3796</v>
      </c>
      <c r="D1028" s="224" t="s">
        <v>3797</v>
      </c>
      <c r="E1028" s="224" t="s">
        <v>3798</v>
      </c>
      <c r="F1028" s="225"/>
      <c r="G1028" s="222"/>
      <c r="H1028" s="222"/>
      <c r="I1028" s="222"/>
      <c r="J1028" s="222"/>
      <c r="K1028" s="222"/>
      <c r="L1028" s="222"/>
      <c r="M1028" s="222"/>
      <c r="N1028" s="222"/>
      <c r="O1028" s="222"/>
      <c r="P1028" s="222"/>
      <c r="Q1028" s="222"/>
      <c r="R1028" s="222"/>
      <c r="S1028" s="222"/>
      <c r="T1028" s="222"/>
      <c r="U1028" s="222"/>
      <c r="V1028" s="222"/>
      <c r="W1028" s="222"/>
      <c r="X1028" s="222"/>
      <c r="Y1028" s="222"/>
      <c r="Z1028" s="222"/>
    </row>
    <row r="1029" ht="12.75" customHeight="1">
      <c r="A1029" s="125"/>
      <c r="B1029" s="125"/>
      <c r="C1029" s="223" t="s">
        <v>3799</v>
      </c>
      <c r="D1029" s="224" t="s">
        <v>3800</v>
      </c>
      <c r="E1029" s="224" t="s">
        <v>3801</v>
      </c>
      <c r="F1029" s="225"/>
      <c r="G1029" s="222"/>
      <c r="H1029" s="222"/>
      <c r="I1029" s="222"/>
      <c r="J1029" s="222"/>
      <c r="K1029" s="222"/>
      <c r="L1029" s="222"/>
      <c r="M1029" s="222"/>
      <c r="N1029" s="222"/>
      <c r="O1029" s="222"/>
      <c r="P1029" s="222"/>
      <c r="Q1029" s="222"/>
      <c r="R1029" s="222"/>
      <c r="S1029" s="222"/>
      <c r="T1029" s="222"/>
      <c r="U1029" s="222"/>
      <c r="V1029" s="222"/>
      <c r="W1029" s="222"/>
      <c r="X1029" s="222"/>
      <c r="Y1029" s="222"/>
      <c r="Z1029" s="222"/>
    </row>
    <row r="1030" ht="12.75" customHeight="1">
      <c r="A1030" s="125"/>
      <c r="B1030" s="125"/>
      <c r="C1030" s="223" t="s">
        <v>3802</v>
      </c>
      <c r="D1030" s="224" t="s">
        <v>3803</v>
      </c>
      <c r="E1030" s="224" t="s">
        <v>3804</v>
      </c>
      <c r="F1030" s="225"/>
      <c r="G1030" s="222"/>
      <c r="H1030" s="222"/>
      <c r="I1030" s="222"/>
      <c r="J1030" s="222"/>
      <c r="K1030" s="222"/>
      <c r="L1030" s="222"/>
      <c r="M1030" s="222"/>
      <c r="N1030" s="222"/>
      <c r="O1030" s="222"/>
      <c r="P1030" s="222"/>
      <c r="Q1030" s="222"/>
      <c r="R1030" s="222"/>
      <c r="S1030" s="222"/>
      <c r="T1030" s="222"/>
      <c r="U1030" s="222"/>
      <c r="V1030" s="222"/>
      <c r="W1030" s="222"/>
      <c r="X1030" s="222"/>
      <c r="Y1030" s="222"/>
      <c r="Z1030" s="222"/>
    </row>
    <row r="1031" ht="12.75" customHeight="1">
      <c r="A1031" s="125"/>
      <c r="B1031" s="57"/>
      <c r="C1031" s="223" t="s">
        <v>3805</v>
      </c>
      <c r="D1031" s="224" t="s">
        <v>3806</v>
      </c>
      <c r="E1031" s="224" t="s">
        <v>3807</v>
      </c>
      <c r="F1031" s="225"/>
      <c r="G1031" s="222"/>
      <c r="H1031" s="222"/>
      <c r="I1031" s="222"/>
      <c r="J1031" s="222"/>
      <c r="K1031" s="222"/>
      <c r="L1031" s="222"/>
      <c r="M1031" s="222"/>
      <c r="N1031" s="222"/>
      <c r="O1031" s="222"/>
      <c r="P1031" s="222"/>
      <c r="Q1031" s="222"/>
      <c r="R1031" s="222"/>
      <c r="S1031" s="222"/>
      <c r="T1031" s="222"/>
      <c r="U1031" s="222"/>
      <c r="V1031" s="222"/>
      <c r="W1031" s="222"/>
      <c r="X1031" s="222"/>
      <c r="Y1031" s="222"/>
      <c r="Z1031" s="222"/>
    </row>
    <row r="1032" ht="12.75" customHeight="1">
      <c r="A1032" s="125"/>
      <c r="B1032" s="218" t="s">
        <v>3808</v>
      </c>
      <c r="C1032" s="219" t="s">
        <v>3809</v>
      </c>
      <c r="D1032" s="220" t="s">
        <v>3810</v>
      </c>
      <c r="E1032" s="220" t="s">
        <v>3811</v>
      </c>
      <c r="F1032" s="221"/>
      <c r="G1032" s="222"/>
      <c r="H1032" s="222"/>
      <c r="I1032" s="222"/>
      <c r="J1032" s="222"/>
      <c r="K1032" s="222"/>
      <c r="L1032" s="222"/>
      <c r="M1032" s="222"/>
      <c r="N1032" s="222"/>
      <c r="O1032" s="222"/>
      <c r="P1032" s="222"/>
      <c r="Q1032" s="222"/>
      <c r="R1032" s="222"/>
      <c r="S1032" s="222"/>
      <c r="T1032" s="222"/>
      <c r="U1032" s="222"/>
      <c r="V1032" s="222"/>
      <c r="W1032" s="222"/>
      <c r="X1032" s="222"/>
      <c r="Y1032" s="222"/>
      <c r="Z1032" s="222"/>
    </row>
    <row r="1033" ht="12.75" customHeight="1">
      <c r="A1033" s="125"/>
      <c r="B1033" s="125"/>
      <c r="C1033" s="223" t="s">
        <v>3812</v>
      </c>
      <c r="D1033" s="224" t="s">
        <v>3813</v>
      </c>
      <c r="E1033" s="224" t="s">
        <v>3814</v>
      </c>
      <c r="F1033" s="225"/>
      <c r="G1033" s="222"/>
      <c r="H1033" s="222"/>
      <c r="I1033" s="222"/>
      <c r="J1033" s="222"/>
      <c r="K1033" s="222"/>
      <c r="L1033" s="222"/>
      <c r="M1033" s="222"/>
      <c r="N1033" s="222"/>
      <c r="O1033" s="222"/>
      <c r="P1033" s="222"/>
      <c r="Q1033" s="222"/>
      <c r="R1033" s="222"/>
      <c r="S1033" s="222"/>
      <c r="T1033" s="222"/>
      <c r="U1033" s="222"/>
      <c r="V1033" s="222"/>
      <c r="W1033" s="222"/>
      <c r="X1033" s="222"/>
      <c r="Y1033" s="222"/>
      <c r="Z1033" s="222"/>
    </row>
    <row r="1034" ht="12.75" customHeight="1">
      <c r="A1034" s="125"/>
      <c r="B1034" s="125"/>
      <c r="C1034" s="223" t="s">
        <v>3815</v>
      </c>
      <c r="D1034" s="224" t="s">
        <v>3816</v>
      </c>
      <c r="E1034" s="224" t="s">
        <v>3817</v>
      </c>
      <c r="F1034" s="225"/>
      <c r="G1034" s="222"/>
      <c r="H1034" s="222"/>
      <c r="I1034" s="222"/>
      <c r="J1034" s="222"/>
      <c r="K1034" s="222"/>
      <c r="L1034" s="222"/>
      <c r="M1034" s="222"/>
      <c r="N1034" s="222"/>
      <c r="O1034" s="222"/>
      <c r="P1034" s="222"/>
      <c r="Q1034" s="222"/>
      <c r="R1034" s="222"/>
      <c r="S1034" s="222"/>
      <c r="T1034" s="222"/>
      <c r="U1034" s="222"/>
      <c r="V1034" s="222"/>
      <c r="W1034" s="222"/>
      <c r="X1034" s="222"/>
      <c r="Y1034" s="222"/>
      <c r="Z1034" s="222"/>
    </row>
    <row r="1035" ht="12.75" customHeight="1">
      <c r="A1035" s="125"/>
      <c r="B1035" s="125"/>
      <c r="C1035" s="223" t="s">
        <v>3818</v>
      </c>
      <c r="D1035" s="224" t="s">
        <v>3819</v>
      </c>
      <c r="E1035" s="224" t="s">
        <v>3820</v>
      </c>
      <c r="F1035" s="225"/>
      <c r="G1035" s="222"/>
      <c r="H1035" s="222"/>
      <c r="I1035" s="222"/>
      <c r="J1035" s="222"/>
      <c r="K1035" s="222"/>
      <c r="L1035" s="222"/>
      <c r="M1035" s="222"/>
      <c r="N1035" s="222"/>
      <c r="O1035" s="222"/>
      <c r="P1035" s="222"/>
      <c r="Q1035" s="222"/>
      <c r="R1035" s="222"/>
      <c r="S1035" s="222"/>
      <c r="T1035" s="222"/>
      <c r="U1035" s="222"/>
      <c r="V1035" s="222"/>
      <c r="W1035" s="222"/>
      <c r="X1035" s="222"/>
      <c r="Y1035" s="222"/>
      <c r="Z1035" s="222"/>
    </row>
    <row r="1036" ht="12.75" customHeight="1">
      <c r="A1036" s="125"/>
      <c r="B1036" s="57"/>
      <c r="C1036" s="223" t="s">
        <v>3821</v>
      </c>
      <c r="D1036" s="224" t="s">
        <v>3822</v>
      </c>
      <c r="E1036" s="224" t="s">
        <v>3823</v>
      </c>
      <c r="F1036" s="225"/>
      <c r="G1036" s="222"/>
      <c r="H1036" s="222"/>
      <c r="I1036" s="222"/>
      <c r="J1036" s="222"/>
      <c r="K1036" s="222"/>
      <c r="L1036" s="222"/>
      <c r="M1036" s="222"/>
      <c r="N1036" s="222"/>
      <c r="O1036" s="222"/>
      <c r="P1036" s="222"/>
      <c r="Q1036" s="222"/>
      <c r="R1036" s="222"/>
      <c r="S1036" s="222"/>
      <c r="T1036" s="222"/>
      <c r="U1036" s="222"/>
      <c r="V1036" s="222"/>
      <c r="W1036" s="222"/>
      <c r="X1036" s="222"/>
      <c r="Y1036" s="222"/>
      <c r="Z1036" s="222"/>
    </row>
    <row r="1037" ht="12.75" customHeight="1">
      <c r="A1037" s="125"/>
      <c r="B1037" s="218" t="s">
        <v>2406</v>
      </c>
      <c r="C1037" s="219" t="s">
        <v>3824</v>
      </c>
      <c r="D1037" s="220" t="s">
        <v>1701</v>
      </c>
      <c r="E1037" s="220" t="s">
        <v>1702</v>
      </c>
      <c r="F1037" s="221"/>
      <c r="G1037" s="222"/>
      <c r="H1037" s="222"/>
      <c r="I1037" s="222"/>
      <c r="J1037" s="222"/>
      <c r="K1037" s="222"/>
      <c r="L1037" s="222"/>
      <c r="M1037" s="222"/>
      <c r="N1037" s="222"/>
      <c r="O1037" s="222"/>
      <c r="P1037" s="222"/>
      <c r="Q1037" s="222"/>
      <c r="R1037" s="222"/>
      <c r="S1037" s="222"/>
      <c r="T1037" s="222"/>
      <c r="U1037" s="222"/>
      <c r="V1037" s="222"/>
      <c r="W1037" s="222"/>
      <c r="X1037" s="222"/>
      <c r="Y1037" s="222"/>
      <c r="Z1037" s="222"/>
    </row>
    <row r="1038" ht="12.75" customHeight="1">
      <c r="A1038" s="125"/>
      <c r="B1038" s="125"/>
      <c r="C1038" s="223" t="s">
        <v>3825</v>
      </c>
      <c r="D1038" s="224" t="s">
        <v>3826</v>
      </c>
      <c r="E1038" s="224" t="s">
        <v>418</v>
      </c>
      <c r="F1038" s="225"/>
      <c r="G1038" s="222"/>
      <c r="H1038" s="222"/>
      <c r="I1038" s="222"/>
      <c r="J1038" s="222"/>
      <c r="K1038" s="222"/>
      <c r="L1038" s="222"/>
      <c r="M1038" s="222"/>
      <c r="N1038" s="222"/>
      <c r="O1038" s="222"/>
      <c r="P1038" s="222"/>
      <c r="Q1038" s="222"/>
      <c r="R1038" s="222"/>
      <c r="S1038" s="222"/>
      <c r="T1038" s="222"/>
      <c r="U1038" s="222"/>
      <c r="V1038" s="222"/>
      <c r="W1038" s="222"/>
      <c r="X1038" s="222"/>
      <c r="Y1038" s="222"/>
      <c r="Z1038" s="222"/>
    </row>
    <row r="1039" ht="12.75" customHeight="1">
      <c r="A1039" s="125"/>
      <c r="B1039" s="125"/>
      <c r="C1039" s="223" t="s">
        <v>3827</v>
      </c>
      <c r="D1039" s="224" t="s">
        <v>3828</v>
      </c>
      <c r="E1039" s="224" t="s">
        <v>3829</v>
      </c>
      <c r="F1039" s="225"/>
      <c r="G1039" s="222"/>
      <c r="H1039" s="222"/>
      <c r="I1039" s="222"/>
      <c r="J1039" s="222"/>
      <c r="K1039" s="222"/>
      <c r="L1039" s="222"/>
      <c r="M1039" s="222"/>
      <c r="N1039" s="222"/>
      <c r="O1039" s="222"/>
      <c r="P1039" s="222"/>
      <c r="Q1039" s="222"/>
      <c r="R1039" s="222"/>
      <c r="S1039" s="222"/>
      <c r="T1039" s="222"/>
      <c r="U1039" s="222"/>
      <c r="V1039" s="222"/>
      <c r="W1039" s="222"/>
      <c r="X1039" s="222"/>
      <c r="Y1039" s="222"/>
      <c r="Z1039" s="222"/>
    </row>
    <row r="1040" ht="12.75" customHeight="1">
      <c r="A1040" s="125"/>
      <c r="B1040" s="125"/>
      <c r="C1040" s="223" t="s">
        <v>3830</v>
      </c>
      <c r="D1040" s="224" t="s">
        <v>3831</v>
      </c>
      <c r="E1040" s="224" t="s">
        <v>3832</v>
      </c>
      <c r="F1040" s="225"/>
      <c r="G1040" s="222"/>
      <c r="H1040" s="222"/>
      <c r="I1040" s="222"/>
      <c r="J1040" s="222"/>
      <c r="K1040" s="222"/>
      <c r="L1040" s="222"/>
      <c r="M1040" s="222"/>
      <c r="N1040" s="222"/>
      <c r="O1040" s="222"/>
      <c r="P1040" s="222"/>
      <c r="Q1040" s="222"/>
      <c r="R1040" s="222"/>
      <c r="S1040" s="222"/>
      <c r="T1040" s="222"/>
      <c r="U1040" s="222"/>
      <c r="V1040" s="222"/>
      <c r="W1040" s="222"/>
      <c r="X1040" s="222"/>
      <c r="Y1040" s="222"/>
      <c r="Z1040" s="222"/>
    </row>
    <row r="1041" ht="12.75" customHeight="1">
      <c r="A1041" s="125"/>
      <c r="B1041" s="125"/>
      <c r="C1041" s="223" t="s">
        <v>3833</v>
      </c>
      <c r="D1041" s="224" t="s">
        <v>3834</v>
      </c>
      <c r="E1041" s="224" t="s">
        <v>3835</v>
      </c>
      <c r="F1041" s="225"/>
      <c r="G1041" s="222"/>
      <c r="H1041" s="222"/>
      <c r="I1041" s="222"/>
      <c r="J1041" s="222"/>
      <c r="K1041" s="222"/>
      <c r="L1041" s="222"/>
      <c r="M1041" s="222"/>
      <c r="N1041" s="222"/>
      <c r="O1041" s="222"/>
      <c r="P1041" s="222"/>
      <c r="Q1041" s="222"/>
      <c r="R1041" s="222"/>
      <c r="S1041" s="222"/>
      <c r="T1041" s="222"/>
      <c r="U1041" s="222"/>
      <c r="V1041" s="222"/>
      <c r="W1041" s="222"/>
      <c r="X1041" s="222"/>
      <c r="Y1041" s="222"/>
      <c r="Z1041" s="222"/>
    </row>
    <row r="1042" ht="12.75" customHeight="1">
      <c r="A1042" s="125"/>
      <c r="B1042" s="125"/>
      <c r="C1042" s="223" t="s">
        <v>3836</v>
      </c>
      <c r="D1042" s="224" t="s">
        <v>3837</v>
      </c>
      <c r="E1042" s="224" t="s">
        <v>3838</v>
      </c>
      <c r="F1042" s="225"/>
      <c r="G1042" s="222"/>
      <c r="H1042" s="222"/>
      <c r="I1042" s="222"/>
      <c r="J1042" s="222"/>
      <c r="K1042" s="222"/>
      <c r="L1042" s="222"/>
      <c r="M1042" s="222"/>
      <c r="N1042" s="222"/>
      <c r="O1042" s="222"/>
      <c r="P1042" s="222"/>
      <c r="Q1042" s="222"/>
      <c r="R1042" s="222"/>
      <c r="S1042" s="222"/>
      <c r="T1042" s="222"/>
      <c r="U1042" s="222"/>
      <c r="V1042" s="222"/>
      <c r="W1042" s="222"/>
      <c r="X1042" s="222"/>
      <c r="Y1042" s="222"/>
      <c r="Z1042" s="222"/>
    </row>
    <row r="1043" ht="12.75" customHeight="1">
      <c r="A1043" s="125"/>
      <c r="B1043" s="125"/>
      <c r="C1043" s="223" t="s">
        <v>3839</v>
      </c>
      <c r="D1043" s="224" t="s">
        <v>3840</v>
      </c>
      <c r="E1043" s="224" t="s">
        <v>3841</v>
      </c>
      <c r="F1043" s="225"/>
      <c r="G1043" s="222"/>
      <c r="H1043" s="222"/>
      <c r="I1043" s="222"/>
      <c r="J1043" s="222"/>
      <c r="K1043" s="222"/>
      <c r="L1043" s="222"/>
      <c r="M1043" s="222"/>
      <c r="N1043" s="222"/>
      <c r="O1043" s="222"/>
      <c r="P1043" s="222"/>
      <c r="Q1043" s="222"/>
      <c r="R1043" s="222"/>
      <c r="S1043" s="222"/>
      <c r="T1043" s="222"/>
      <c r="U1043" s="222"/>
      <c r="V1043" s="222"/>
      <c r="W1043" s="222"/>
      <c r="X1043" s="222"/>
      <c r="Y1043" s="222"/>
      <c r="Z1043" s="222"/>
    </row>
    <row r="1044" ht="12.75" customHeight="1">
      <c r="A1044" s="125"/>
      <c r="B1044" s="125"/>
      <c r="C1044" s="223" t="s">
        <v>3842</v>
      </c>
      <c r="D1044" s="224" t="s">
        <v>1007</v>
      </c>
      <c r="E1044" s="224" t="s">
        <v>1008</v>
      </c>
      <c r="F1044" s="225"/>
      <c r="G1044" s="222"/>
      <c r="H1044" s="222"/>
      <c r="I1044" s="222"/>
      <c r="J1044" s="222"/>
      <c r="K1044" s="222"/>
      <c r="L1044" s="222"/>
      <c r="M1044" s="222"/>
      <c r="N1044" s="222"/>
      <c r="O1044" s="222"/>
      <c r="P1044" s="222"/>
      <c r="Q1044" s="222"/>
      <c r="R1044" s="222"/>
      <c r="S1044" s="222"/>
      <c r="T1044" s="222"/>
      <c r="U1044" s="222"/>
      <c r="V1044" s="222"/>
      <c r="W1044" s="222"/>
      <c r="X1044" s="222"/>
      <c r="Y1044" s="222"/>
      <c r="Z1044" s="222"/>
    </row>
    <row r="1045" ht="12.75" customHeight="1">
      <c r="A1045" s="125"/>
      <c r="B1045" s="57"/>
      <c r="C1045" s="223" t="s">
        <v>3843</v>
      </c>
      <c r="D1045" s="224" t="s">
        <v>3844</v>
      </c>
      <c r="E1045" s="224" t="s">
        <v>3845</v>
      </c>
      <c r="F1045" s="225"/>
      <c r="G1045" s="222"/>
      <c r="H1045" s="222"/>
      <c r="I1045" s="222"/>
      <c r="J1045" s="222"/>
      <c r="K1045" s="222"/>
      <c r="L1045" s="222"/>
      <c r="M1045" s="222"/>
      <c r="N1045" s="222"/>
      <c r="O1045" s="222"/>
      <c r="P1045" s="222"/>
      <c r="Q1045" s="222"/>
      <c r="R1045" s="222"/>
      <c r="S1045" s="222"/>
      <c r="T1045" s="222"/>
      <c r="U1045" s="222"/>
      <c r="V1045" s="222"/>
      <c r="W1045" s="222"/>
      <c r="X1045" s="222"/>
      <c r="Y1045" s="222"/>
      <c r="Z1045" s="222"/>
    </row>
    <row r="1046" ht="12.75" customHeight="1">
      <c r="A1046" s="125"/>
      <c r="B1046" s="218" t="s">
        <v>2416</v>
      </c>
      <c r="C1046" s="219" t="s">
        <v>3846</v>
      </c>
      <c r="D1046" s="220" t="s">
        <v>3847</v>
      </c>
      <c r="E1046" s="220" t="s">
        <v>3848</v>
      </c>
      <c r="F1046" s="221"/>
      <c r="G1046" s="222"/>
      <c r="H1046" s="222"/>
      <c r="I1046" s="222"/>
      <c r="J1046" s="222"/>
      <c r="K1046" s="222"/>
      <c r="L1046" s="222"/>
      <c r="M1046" s="222"/>
      <c r="N1046" s="222"/>
      <c r="O1046" s="222"/>
      <c r="P1046" s="222"/>
      <c r="Q1046" s="222"/>
      <c r="R1046" s="222"/>
      <c r="S1046" s="222"/>
      <c r="T1046" s="222"/>
      <c r="U1046" s="222"/>
      <c r="V1046" s="222"/>
      <c r="W1046" s="222"/>
      <c r="X1046" s="222"/>
      <c r="Y1046" s="222"/>
      <c r="Z1046" s="222"/>
    </row>
    <row r="1047" ht="12.75" customHeight="1">
      <c r="A1047" s="125"/>
      <c r="B1047" s="125"/>
      <c r="C1047" s="223" t="s">
        <v>3849</v>
      </c>
      <c r="D1047" s="224" t="s">
        <v>1107</v>
      </c>
      <c r="E1047" s="224" t="s">
        <v>1108</v>
      </c>
      <c r="F1047" s="225"/>
      <c r="G1047" s="222"/>
      <c r="H1047" s="222"/>
      <c r="I1047" s="222"/>
      <c r="J1047" s="222"/>
      <c r="K1047" s="222"/>
      <c r="L1047" s="222"/>
      <c r="M1047" s="222"/>
      <c r="N1047" s="222"/>
      <c r="O1047" s="222"/>
      <c r="P1047" s="222"/>
      <c r="Q1047" s="222"/>
      <c r="R1047" s="222"/>
      <c r="S1047" s="222"/>
      <c r="T1047" s="222"/>
      <c r="U1047" s="222"/>
      <c r="V1047" s="222"/>
      <c r="W1047" s="222"/>
      <c r="X1047" s="222"/>
      <c r="Y1047" s="222"/>
      <c r="Z1047" s="222"/>
    </row>
    <row r="1048" ht="12.75" customHeight="1">
      <c r="A1048" s="125"/>
      <c r="B1048" s="125"/>
      <c r="C1048" s="223" t="s">
        <v>3850</v>
      </c>
      <c r="D1048" s="224" t="s">
        <v>3851</v>
      </c>
      <c r="E1048" s="224" t="s">
        <v>3852</v>
      </c>
      <c r="F1048" s="225"/>
      <c r="G1048" s="222"/>
      <c r="H1048" s="222"/>
      <c r="I1048" s="222"/>
      <c r="J1048" s="222"/>
      <c r="K1048" s="222"/>
      <c r="L1048" s="222"/>
      <c r="M1048" s="222"/>
      <c r="N1048" s="222"/>
      <c r="O1048" s="222"/>
      <c r="P1048" s="222"/>
      <c r="Q1048" s="222"/>
      <c r="R1048" s="222"/>
      <c r="S1048" s="222"/>
      <c r="T1048" s="222"/>
      <c r="U1048" s="222"/>
      <c r="V1048" s="222"/>
      <c r="W1048" s="222"/>
      <c r="X1048" s="222"/>
      <c r="Y1048" s="222"/>
      <c r="Z1048" s="222"/>
    </row>
    <row r="1049" ht="12.75" customHeight="1">
      <c r="A1049" s="57"/>
      <c r="B1049" s="57"/>
      <c r="C1049" s="223" t="s">
        <v>3853</v>
      </c>
      <c r="D1049" s="224" t="s">
        <v>3854</v>
      </c>
      <c r="E1049" s="224" t="s">
        <v>3855</v>
      </c>
      <c r="F1049" s="225"/>
      <c r="G1049" s="222"/>
      <c r="H1049" s="222"/>
      <c r="I1049" s="222"/>
      <c r="J1049" s="222"/>
      <c r="K1049" s="222"/>
      <c r="L1049" s="222"/>
      <c r="M1049" s="222"/>
      <c r="N1049" s="222"/>
      <c r="O1049" s="222"/>
      <c r="P1049" s="222"/>
      <c r="Q1049" s="222"/>
      <c r="R1049" s="222"/>
      <c r="S1049" s="222"/>
      <c r="T1049" s="222"/>
      <c r="U1049" s="222"/>
      <c r="V1049" s="222"/>
      <c r="W1049" s="222"/>
      <c r="X1049" s="222"/>
      <c r="Y1049" s="222"/>
      <c r="Z1049" s="222"/>
    </row>
    <row r="1050" ht="12.75" customHeight="1">
      <c r="A1050" s="227" t="s">
        <v>3856</v>
      </c>
      <c r="B1050" s="228"/>
      <c r="C1050" s="229"/>
      <c r="D1050" s="230"/>
      <c r="E1050" s="230" t="s">
        <v>879</v>
      </c>
      <c r="F1050" s="231">
        <v>26.0</v>
      </c>
      <c r="G1050" s="232"/>
      <c r="H1050" s="232"/>
      <c r="I1050" s="232"/>
      <c r="J1050" s="232"/>
      <c r="K1050" s="232"/>
      <c r="L1050" s="232"/>
      <c r="M1050" s="232"/>
      <c r="N1050" s="232"/>
      <c r="O1050" s="232"/>
      <c r="P1050" s="232"/>
      <c r="Q1050" s="232"/>
      <c r="R1050" s="232"/>
      <c r="S1050" s="232"/>
      <c r="T1050" s="232"/>
      <c r="U1050" s="232"/>
      <c r="V1050" s="232"/>
      <c r="W1050" s="232"/>
      <c r="X1050" s="232"/>
      <c r="Y1050" s="232"/>
      <c r="Z1050" s="232"/>
    </row>
    <row r="1051" ht="12.75" customHeight="1">
      <c r="A1051" s="233" t="s">
        <v>947</v>
      </c>
      <c r="B1051" s="218" t="s">
        <v>969</v>
      </c>
      <c r="C1051" s="219" t="s">
        <v>3857</v>
      </c>
      <c r="D1051" s="220" t="s">
        <v>3858</v>
      </c>
      <c r="E1051" s="220" t="s">
        <v>3859</v>
      </c>
      <c r="F1051" s="221"/>
      <c r="G1051" s="222"/>
      <c r="H1051" s="222"/>
      <c r="I1051" s="222"/>
      <c r="J1051" s="222"/>
      <c r="K1051" s="222"/>
      <c r="L1051" s="222"/>
      <c r="M1051" s="222"/>
      <c r="N1051" s="222"/>
      <c r="O1051" s="222"/>
      <c r="P1051" s="222"/>
      <c r="Q1051" s="222"/>
      <c r="R1051" s="222"/>
      <c r="S1051" s="222"/>
      <c r="T1051" s="222"/>
      <c r="U1051" s="222"/>
      <c r="V1051" s="222"/>
      <c r="W1051" s="222"/>
      <c r="X1051" s="222"/>
      <c r="Y1051" s="222"/>
      <c r="Z1051" s="222"/>
    </row>
    <row r="1052" ht="12.75" customHeight="1">
      <c r="A1052" s="125"/>
      <c r="B1052" s="125"/>
      <c r="C1052" s="223" t="s">
        <v>3860</v>
      </c>
      <c r="D1052" s="224" t="s">
        <v>3861</v>
      </c>
      <c r="E1052" s="224" t="s">
        <v>3862</v>
      </c>
      <c r="F1052" s="225"/>
      <c r="G1052" s="222"/>
      <c r="H1052" s="222"/>
      <c r="I1052" s="222"/>
      <c r="J1052" s="222"/>
      <c r="K1052" s="222"/>
      <c r="L1052" s="222"/>
      <c r="M1052" s="222"/>
      <c r="N1052" s="222"/>
      <c r="O1052" s="222"/>
      <c r="P1052" s="222"/>
      <c r="Q1052" s="222"/>
      <c r="R1052" s="222"/>
      <c r="S1052" s="222"/>
      <c r="T1052" s="222"/>
      <c r="U1052" s="222"/>
      <c r="V1052" s="222"/>
      <c r="W1052" s="222"/>
      <c r="X1052" s="222"/>
      <c r="Y1052" s="222"/>
      <c r="Z1052" s="222"/>
    </row>
    <row r="1053" ht="12.75" customHeight="1">
      <c r="A1053" s="125"/>
      <c r="B1053" s="125"/>
      <c r="C1053" s="223" t="s">
        <v>3863</v>
      </c>
      <c r="D1053" s="224" t="s">
        <v>3864</v>
      </c>
      <c r="E1053" s="224" t="s">
        <v>3865</v>
      </c>
      <c r="F1053" s="225"/>
      <c r="G1053" s="222"/>
      <c r="H1053" s="222"/>
      <c r="I1053" s="222"/>
      <c r="J1053" s="222"/>
      <c r="K1053" s="222"/>
      <c r="L1053" s="222"/>
      <c r="M1053" s="222"/>
      <c r="N1053" s="222"/>
      <c r="O1053" s="222"/>
      <c r="P1053" s="222"/>
      <c r="Q1053" s="222"/>
      <c r="R1053" s="222"/>
      <c r="S1053" s="222"/>
      <c r="T1053" s="222"/>
      <c r="U1053" s="222"/>
      <c r="V1053" s="222"/>
      <c r="W1053" s="222"/>
      <c r="X1053" s="222"/>
      <c r="Y1053" s="222"/>
      <c r="Z1053" s="222"/>
    </row>
    <row r="1054" ht="12.75" customHeight="1">
      <c r="A1054" s="125"/>
      <c r="B1054" s="125"/>
      <c r="C1054" s="223" t="s">
        <v>3866</v>
      </c>
      <c r="D1054" s="224" t="s">
        <v>3867</v>
      </c>
      <c r="E1054" s="224" t="s">
        <v>3868</v>
      </c>
      <c r="F1054" s="225"/>
      <c r="G1054" s="222"/>
      <c r="H1054" s="222"/>
      <c r="I1054" s="222"/>
      <c r="J1054" s="222"/>
      <c r="K1054" s="222"/>
      <c r="L1054" s="222"/>
      <c r="M1054" s="222"/>
      <c r="N1054" s="222"/>
      <c r="O1054" s="222"/>
      <c r="P1054" s="222"/>
      <c r="Q1054" s="222"/>
      <c r="R1054" s="222"/>
      <c r="S1054" s="222"/>
      <c r="T1054" s="222"/>
      <c r="U1054" s="222"/>
      <c r="V1054" s="222"/>
      <c r="W1054" s="222"/>
      <c r="X1054" s="222"/>
      <c r="Y1054" s="222"/>
      <c r="Z1054" s="222"/>
    </row>
    <row r="1055" ht="12.75" customHeight="1">
      <c r="A1055" s="125"/>
      <c r="B1055" s="125"/>
      <c r="C1055" s="223" t="s">
        <v>3869</v>
      </c>
      <c r="D1055" s="224" t="s">
        <v>3870</v>
      </c>
      <c r="E1055" s="224" t="s">
        <v>3871</v>
      </c>
      <c r="F1055" s="225"/>
      <c r="G1055" s="222"/>
      <c r="H1055" s="222"/>
      <c r="I1055" s="222"/>
      <c r="J1055" s="222"/>
      <c r="K1055" s="222"/>
      <c r="L1055" s="222"/>
      <c r="M1055" s="222"/>
      <c r="N1055" s="222"/>
      <c r="O1055" s="222"/>
      <c r="P1055" s="222"/>
      <c r="Q1055" s="222"/>
      <c r="R1055" s="222"/>
      <c r="S1055" s="222"/>
      <c r="T1055" s="222"/>
      <c r="U1055" s="222"/>
      <c r="V1055" s="222"/>
      <c r="W1055" s="222"/>
      <c r="X1055" s="222"/>
      <c r="Y1055" s="222"/>
      <c r="Z1055" s="222"/>
    </row>
    <row r="1056" ht="12.75" customHeight="1">
      <c r="A1056" s="125"/>
      <c r="B1056" s="125"/>
      <c r="C1056" s="223" t="s">
        <v>3872</v>
      </c>
      <c r="D1056" s="224" t="s">
        <v>3873</v>
      </c>
      <c r="E1056" s="224" t="s">
        <v>3874</v>
      </c>
      <c r="F1056" s="225"/>
      <c r="G1056" s="222"/>
      <c r="H1056" s="222"/>
      <c r="I1056" s="222"/>
      <c r="J1056" s="222"/>
      <c r="K1056" s="222"/>
      <c r="L1056" s="222"/>
      <c r="M1056" s="222"/>
      <c r="N1056" s="222"/>
      <c r="O1056" s="222"/>
      <c r="P1056" s="222"/>
      <c r="Q1056" s="222"/>
      <c r="R1056" s="222"/>
      <c r="S1056" s="222"/>
      <c r="T1056" s="222"/>
      <c r="U1056" s="222"/>
      <c r="V1056" s="222"/>
      <c r="W1056" s="222"/>
      <c r="X1056" s="222"/>
      <c r="Y1056" s="222"/>
      <c r="Z1056" s="222"/>
    </row>
    <row r="1057" ht="12.75" customHeight="1">
      <c r="A1057" s="125"/>
      <c r="B1057" s="57"/>
      <c r="C1057" s="223" t="s">
        <v>3875</v>
      </c>
      <c r="D1057" s="224" t="s">
        <v>3876</v>
      </c>
      <c r="E1057" s="224" t="s">
        <v>3877</v>
      </c>
      <c r="F1057" s="225"/>
      <c r="G1057" s="222"/>
      <c r="H1057" s="222"/>
      <c r="I1057" s="222"/>
      <c r="J1057" s="222"/>
      <c r="K1057" s="222"/>
      <c r="L1057" s="222"/>
      <c r="M1057" s="222"/>
      <c r="N1057" s="222"/>
      <c r="O1057" s="222"/>
      <c r="P1057" s="222"/>
      <c r="Q1057" s="222"/>
      <c r="R1057" s="222"/>
      <c r="S1057" s="222"/>
      <c r="T1057" s="222"/>
      <c r="U1057" s="222"/>
      <c r="V1057" s="222"/>
      <c r="W1057" s="222"/>
      <c r="X1057" s="222"/>
      <c r="Y1057" s="222"/>
      <c r="Z1057" s="222"/>
    </row>
    <row r="1058" ht="12.75" customHeight="1">
      <c r="A1058" s="125"/>
      <c r="B1058" s="218" t="s">
        <v>1075</v>
      </c>
      <c r="C1058" s="219" t="s">
        <v>3878</v>
      </c>
      <c r="D1058" s="220" t="s">
        <v>3879</v>
      </c>
      <c r="E1058" s="220" t="s">
        <v>3880</v>
      </c>
      <c r="F1058" s="221"/>
      <c r="G1058" s="222"/>
      <c r="H1058" s="222"/>
      <c r="I1058" s="222"/>
      <c r="J1058" s="222"/>
      <c r="K1058" s="222"/>
      <c r="L1058" s="222"/>
      <c r="M1058" s="222"/>
      <c r="N1058" s="222"/>
      <c r="O1058" s="222"/>
      <c r="P1058" s="222"/>
      <c r="Q1058" s="222"/>
      <c r="R1058" s="222"/>
      <c r="S1058" s="222"/>
      <c r="T1058" s="222"/>
      <c r="U1058" s="222"/>
      <c r="V1058" s="222"/>
      <c r="W1058" s="222"/>
      <c r="X1058" s="222"/>
      <c r="Y1058" s="222"/>
      <c r="Z1058" s="222"/>
    </row>
    <row r="1059" ht="12.75" customHeight="1">
      <c r="A1059" s="125"/>
      <c r="B1059" s="125"/>
      <c r="C1059" s="223" t="s">
        <v>3881</v>
      </c>
      <c r="D1059" s="224" t="s">
        <v>3882</v>
      </c>
      <c r="E1059" s="224" t="s">
        <v>3883</v>
      </c>
      <c r="F1059" s="225"/>
      <c r="G1059" s="222"/>
      <c r="H1059" s="222"/>
      <c r="I1059" s="222"/>
      <c r="J1059" s="222"/>
      <c r="K1059" s="222"/>
      <c r="L1059" s="222"/>
      <c r="M1059" s="222"/>
      <c r="N1059" s="222"/>
      <c r="O1059" s="222"/>
      <c r="P1059" s="222"/>
      <c r="Q1059" s="222"/>
      <c r="R1059" s="222"/>
      <c r="S1059" s="222"/>
      <c r="T1059" s="222"/>
      <c r="U1059" s="222"/>
      <c r="V1059" s="222"/>
      <c r="W1059" s="222"/>
      <c r="X1059" s="222"/>
      <c r="Y1059" s="222"/>
      <c r="Z1059" s="222"/>
    </row>
    <row r="1060" ht="12.75" customHeight="1">
      <c r="A1060" s="125"/>
      <c r="B1060" s="125"/>
      <c r="C1060" s="223" t="s">
        <v>3884</v>
      </c>
      <c r="D1060" s="224" t="s">
        <v>3885</v>
      </c>
      <c r="E1060" s="224" t="s">
        <v>3886</v>
      </c>
      <c r="F1060" s="225"/>
      <c r="G1060" s="222"/>
      <c r="H1060" s="222"/>
      <c r="I1060" s="222"/>
      <c r="J1060" s="222"/>
      <c r="K1060" s="222"/>
      <c r="L1060" s="222"/>
      <c r="M1060" s="222"/>
      <c r="N1060" s="222"/>
      <c r="O1060" s="222"/>
      <c r="P1060" s="222"/>
      <c r="Q1060" s="222"/>
      <c r="R1060" s="222"/>
      <c r="S1060" s="222"/>
      <c r="T1060" s="222"/>
      <c r="U1060" s="222"/>
      <c r="V1060" s="222"/>
      <c r="W1060" s="222"/>
      <c r="X1060" s="222"/>
      <c r="Y1060" s="222"/>
      <c r="Z1060" s="222"/>
    </row>
    <row r="1061" ht="12.75" customHeight="1">
      <c r="A1061" s="125"/>
      <c r="B1061" s="125"/>
      <c r="C1061" s="223" t="s">
        <v>3887</v>
      </c>
      <c r="D1061" s="224" t="s">
        <v>3888</v>
      </c>
      <c r="E1061" s="224" t="s">
        <v>3889</v>
      </c>
      <c r="F1061" s="225"/>
      <c r="G1061" s="222"/>
      <c r="H1061" s="222"/>
      <c r="I1061" s="222"/>
      <c r="J1061" s="222"/>
      <c r="K1061" s="222"/>
      <c r="L1061" s="222"/>
      <c r="M1061" s="222"/>
      <c r="N1061" s="222"/>
      <c r="O1061" s="222"/>
      <c r="P1061" s="222"/>
      <c r="Q1061" s="222"/>
      <c r="R1061" s="222"/>
      <c r="S1061" s="222"/>
      <c r="T1061" s="222"/>
      <c r="U1061" s="222"/>
      <c r="V1061" s="222"/>
      <c r="W1061" s="222"/>
      <c r="X1061" s="222"/>
      <c r="Y1061" s="222"/>
      <c r="Z1061" s="222"/>
    </row>
    <row r="1062" ht="12.75" customHeight="1">
      <c r="A1062" s="125"/>
      <c r="B1062" s="57"/>
      <c r="C1062" s="223" t="s">
        <v>3890</v>
      </c>
      <c r="D1062" s="224" t="s">
        <v>3891</v>
      </c>
      <c r="E1062" s="224" t="s">
        <v>3892</v>
      </c>
      <c r="F1062" s="225"/>
      <c r="G1062" s="222"/>
      <c r="H1062" s="222"/>
      <c r="I1062" s="222"/>
      <c r="J1062" s="222"/>
      <c r="K1062" s="222"/>
      <c r="L1062" s="222"/>
      <c r="M1062" s="222"/>
      <c r="N1062" s="222"/>
      <c r="O1062" s="222"/>
      <c r="P1062" s="222"/>
      <c r="Q1062" s="222"/>
      <c r="R1062" s="222"/>
      <c r="S1062" s="222"/>
      <c r="T1062" s="222"/>
      <c r="U1062" s="222"/>
      <c r="V1062" s="222"/>
      <c r="W1062" s="222"/>
      <c r="X1062" s="222"/>
      <c r="Y1062" s="222"/>
      <c r="Z1062" s="222"/>
    </row>
    <row r="1063" ht="12.75" customHeight="1">
      <c r="A1063" s="125"/>
      <c r="B1063" s="218" t="s">
        <v>1322</v>
      </c>
      <c r="C1063" s="219" t="s">
        <v>3893</v>
      </c>
      <c r="D1063" s="220" t="s">
        <v>3894</v>
      </c>
      <c r="E1063" s="220" t="s">
        <v>3895</v>
      </c>
      <c r="F1063" s="221"/>
      <c r="G1063" s="222"/>
      <c r="H1063" s="222"/>
      <c r="I1063" s="222"/>
      <c r="J1063" s="222"/>
      <c r="K1063" s="222"/>
      <c r="L1063" s="222"/>
      <c r="M1063" s="222"/>
      <c r="N1063" s="222"/>
      <c r="O1063" s="222"/>
      <c r="P1063" s="222"/>
      <c r="Q1063" s="222"/>
      <c r="R1063" s="222"/>
      <c r="S1063" s="222"/>
      <c r="T1063" s="222"/>
      <c r="U1063" s="222"/>
      <c r="V1063" s="222"/>
      <c r="W1063" s="222"/>
      <c r="X1063" s="222"/>
      <c r="Y1063" s="222"/>
      <c r="Z1063" s="222"/>
    </row>
    <row r="1064" ht="12.75" customHeight="1">
      <c r="A1064" s="125"/>
      <c r="B1064" s="125"/>
      <c r="C1064" s="223" t="s">
        <v>3896</v>
      </c>
      <c r="D1064" s="224" t="s">
        <v>3897</v>
      </c>
      <c r="E1064" s="224" t="s">
        <v>3898</v>
      </c>
      <c r="F1064" s="225"/>
      <c r="G1064" s="222"/>
      <c r="H1064" s="222"/>
      <c r="I1064" s="222"/>
      <c r="J1064" s="222"/>
      <c r="K1064" s="222"/>
      <c r="L1064" s="222"/>
      <c r="M1064" s="222"/>
      <c r="N1064" s="222"/>
      <c r="O1064" s="222"/>
      <c r="P1064" s="222"/>
      <c r="Q1064" s="222"/>
      <c r="R1064" s="222"/>
      <c r="S1064" s="222"/>
      <c r="T1064" s="222"/>
      <c r="U1064" s="222"/>
      <c r="V1064" s="222"/>
      <c r="W1064" s="222"/>
      <c r="X1064" s="222"/>
      <c r="Y1064" s="222"/>
      <c r="Z1064" s="222"/>
    </row>
    <row r="1065" ht="12.75" customHeight="1">
      <c r="A1065" s="125"/>
      <c r="B1065" s="125"/>
      <c r="C1065" s="223" t="s">
        <v>3899</v>
      </c>
      <c r="D1065" s="224" t="s">
        <v>3900</v>
      </c>
      <c r="E1065" s="224" t="s">
        <v>3901</v>
      </c>
      <c r="F1065" s="225"/>
      <c r="G1065" s="222"/>
      <c r="H1065" s="222"/>
      <c r="I1065" s="222"/>
      <c r="J1065" s="222"/>
      <c r="K1065" s="222"/>
      <c r="L1065" s="222"/>
      <c r="M1065" s="222"/>
      <c r="N1065" s="222"/>
      <c r="O1065" s="222"/>
      <c r="P1065" s="222"/>
      <c r="Q1065" s="222"/>
      <c r="R1065" s="222"/>
      <c r="S1065" s="222"/>
      <c r="T1065" s="222"/>
      <c r="U1065" s="222"/>
      <c r="V1065" s="222"/>
      <c r="W1065" s="222"/>
      <c r="X1065" s="222"/>
      <c r="Y1065" s="222"/>
      <c r="Z1065" s="222"/>
    </row>
    <row r="1066" ht="12.75" customHeight="1">
      <c r="A1066" s="125"/>
      <c r="B1066" s="125"/>
      <c r="C1066" s="223" t="s">
        <v>3902</v>
      </c>
      <c r="D1066" s="224" t="s">
        <v>3903</v>
      </c>
      <c r="E1066" s="224" t="s">
        <v>3904</v>
      </c>
      <c r="F1066" s="225"/>
      <c r="G1066" s="222"/>
      <c r="H1066" s="222"/>
      <c r="I1066" s="222"/>
      <c r="J1066" s="222"/>
      <c r="K1066" s="222"/>
      <c r="L1066" s="222"/>
      <c r="M1066" s="222"/>
      <c r="N1066" s="222"/>
      <c r="O1066" s="222"/>
      <c r="P1066" s="222"/>
      <c r="Q1066" s="222"/>
      <c r="R1066" s="222"/>
      <c r="S1066" s="222"/>
      <c r="T1066" s="222"/>
      <c r="U1066" s="222"/>
      <c r="V1066" s="222"/>
      <c r="W1066" s="222"/>
      <c r="X1066" s="222"/>
      <c r="Y1066" s="222"/>
      <c r="Z1066" s="222"/>
    </row>
    <row r="1067" ht="12.75" customHeight="1">
      <c r="A1067" s="125"/>
      <c r="B1067" s="125"/>
      <c r="C1067" s="223" t="s">
        <v>3905</v>
      </c>
      <c r="D1067" s="224" t="s">
        <v>3906</v>
      </c>
      <c r="E1067" s="224" t="s">
        <v>3907</v>
      </c>
      <c r="F1067" s="225"/>
      <c r="G1067" s="222"/>
      <c r="H1067" s="222"/>
      <c r="I1067" s="222"/>
      <c r="J1067" s="222"/>
      <c r="K1067" s="222"/>
      <c r="L1067" s="222"/>
      <c r="M1067" s="222"/>
      <c r="N1067" s="222"/>
      <c r="O1067" s="222"/>
      <c r="P1067" s="222"/>
      <c r="Q1067" s="222"/>
      <c r="R1067" s="222"/>
      <c r="S1067" s="222"/>
      <c r="T1067" s="222"/>
      <c r="U1067" s="222"/>
      <c r="V1067" s="222"/>
      <c r="W1067" s="222"/>
      <c r="X1067" s="222"/>
      <c r="Y1067" s="222"/>
      <c r="Z1067" s="222"/>
    </row>
    <row r="1068" ht="12.75" customHeight="1">
      <c r="A1068" s="125"/>
      <c r="B1068" s="125"/>
      <c r="C1068" s="223" t="s">
        <v>3908</v>
      </c>
      <c r="D1068" s="224" t="s">
        <v>3909</v>
      </c>
      <c r="E1068" s="224" t="s">
        <v>3910</v>
      </c>
      <c r="F1068" s="225"/>
      <c r="G1068" s="222"/>
      <c r="H1068" s="222"/>
      <c r="I1068" s="222"/>
      <c r="J1068" s="222"/>
      <c r="K1068" s="222"/>
      <c r="L1068" s="222"/>
      <c r="M1068" s="222"/>
      <c r="N1068" s="222"/>
      <c r="O1068" s="222"/>
      <c r="P1068" s="222"/>
      <c r="Q1068" s="222"/>
      <c r="R1068" s="222"/>
      <c r="S1068" s="222"/>
      <c r="T1068" s="222"/>
      <c r="U1068" s="222"/>
      <c r="V1068" s="222"/>
      <c r="W1068" s="222"/>
      <c r="X1068" s="222"/>
      <c r="Y1068" s="222"/>
      <c r="Z1068" s="222"/>
    </row>
    <row r="1069" ht="12.75" customHeight="1">
      <c r="A1069" s="125"/>
      <c r="B1069" s="125"/>
      <c r="C1069" s="223" t="s">
        <v>3911</v>
      </c>
      <c r="D1069" s="224" t="s">
        <v>3912</v>
      </c>
      <c r="E1069" s="224" t="s">
        <v>3913</v>
      </c>
      <c r="F1069" s="225"/>
      <c r="G1069" s="222"/>
      <c r="H1069" s="222"/>
      <c r="I1069" s="222"/>
      <c r="J1069" s="222"/>
      <c r="K1069" s="222"/>
      <c r="L1069" s="222"/>
      <c r="M1069" s="222"/>
      <c r="N1069" s="222"/>
      <c r="O1069" s="222"/>
      <c r="P1069" s="222"/>
      <c r="Q1069" s="222"/>
      <c r="R1069" s="222"/>
      <c r="S1069" s="222"/>
      <c r="T1069" s="222"/>
      <c r="U1069" s="222"/>
      <c r="V1069" s="222"/>
      <c r="W1069" s="222"/>
      <c r="X1069" s="222"/>
      <c r="Y1069" s="222"/>
      <c r="Z1069" s="222"/>
    </row>
    <row r="1070" ht="12.75" customHeight="1">
      <c r="A1070" s="125"/>
      <c r="B1070" s="125"/>
      <c r="C1070" s="223" t="s">
        <v>3914</v>
      </c>
      <c r="D1070" s="224" t="s">
        <v>3915</v>
      </c>
      <c r="E1070" s="224" t="s">
        <v>3916</v>
      </c>
      <c r="F1070" s="225"/>
      <c r="G1070" s="222"/>
      <c r="H1070" s="222"/>
      <c r="I1070" s="222"/>
      <c r="J1070" s="222"/>
      <c r="K1070" s="222"/>
      <c r="L1070" s="222"/>
      <c r="M1070" s="222"/>
      <c r="N1070" s="222"/>
      <c r="O1070" s="222"/>
      <c r="P1070" s="222"/>
      <c r="Q1070" s="222"/>
      <c r="R1070" s="222"/>
      <c r="S1070" s="222"/>
      <c r="T1070" s="222"/>
      <c r="U1070" s="222"/>
      <c r="V1070" s="222"/>
      <c r="W1070" s="222"/>
      <c r="X1070" s="222"/>
      <c r="Y1070" s="222"/>
      <c r="Z1070" s="222"/>
    </row>
    <row r="1071" ht="12.75" customHeight="1">
      <c r="A1071" s="125"/>
      <c r="B1071" s="57"/>
      <c r="C1071" s="223" t="s">
        <v>3917</v>
      </c>
      <c r="D1071" s="224" t="s">
        <v>3918</v>
      </c>
      <c r="E1071" s="224" t="s">
        <v>3919</v>
      </c>
      <c r="F1071" s="225"/>
      <c r="G1071" s="222"/>
      <c r="H1071" s="222"/>
      <c r="I1071" s="222"/>
      <c r="J1071" s="222"/>
      <c r="K1071" s="222"/>
      <c r="L1071" s="222"/>
      <c r="M1071" s="222"/>
      <c r="N1071" s="222"/>
      <c r="O1071" s="222"/>
      <c r="P1071" s="222"/>
      <c r="Q1071" s="222"/>
      <c r="R1071" s="222"/>
      <c r="S1071" s="222"/>
      <c r="T1071" s="222"/>
      <c r="U1071" s="222"/>
      <c r="V1071" s="222"/>
      <c r="W1071" s="222"/>
      <c r="X1071" s="222"/>
      <c r="Y1071" s="222"/>
      <c r="Z1071" s="222"/>
    </row>
    <row r="1072" ht="12.75" customHeight="1">
      <c r="A1072" s="125"/>
      <c r="B1072" s="218" t="s">
        <v>3920</v>
      </c>
      <c r="C1072" s="219" t="s">
        <v>3921</v>
      </c>
      <c r="D1072" s="220" t="s">
        <v>3922</v>
      </c>
      <c r="E1072" s="220" t="s">
        <v>3923</v>
      </c>
      <c r="F1072" s="221"/>
      <c r="G1072" s="222"/>
      <c r="H1072" s="222"/>
      <c r="I1072" s="222"/>
      <c r="J1072" s="222"/>
      <c r="K1072" s="222"/>
      <c r="L1072" s="222"/>
      <c r="M1072" s="222"/>
      <c r="N1072" s="222"/>
      <c r="O1072" s="222"/>
      <c r="P1072" s="222"/>
      <c r="Q1072" s="222"/>
      <c r="R1072" s="222"/>
      <c r="S1072" s="222"/>
      <c r="T1072" s="222"/>
      <c r="U1072" s="222"/>
      <c r="V1072" s="222"/>
      <c r="W1072" s="222"/>
      <c r="X1072" s="222"/>
      <c r="Y1072" s="222"/>
      <c r="Z1072" s="222"/>
    </row>
    <row r="1073" ht="12.75" customHeight="1">
      <c r="A1073" s="125"/>
      <c r="B1073" s="125"/>
      <c r="C1073" s="223" t="s">
        <v>3924</v>
      </c>
      <c r="D1073" s="224" t="s">
        <v>3925</v>
      </c>
      <c r="E1073" s="224" t="s">
        <v>3926</v>
      </c>
      <c r="F1073" s="225"/>
      <c r="G1073" s="222"/>
      <c r="H1073" s="222"/>
      <c r="I1073" s="222"/>
      <c r="J1073" s="222"/>
      <c r="K1073" s="222"/>
      <c r="L1073" s="222"/>
      <c r="M1073" s="222"/>
      <c r="N1073" s="222"/>
      <c r="O1073" s="222"/>
      <c r="P1073" s="222"/>
      <c r="Q1073" s="222"/>
      <c r="R1073" s="222"/>
      <c r="S1073" s="222"/>
      <c r="T1073" s="222"/>
      <c r="U1073" s="222"/>
      <c r="V1073" s="222"/>
      <c r="W1073" s="222"/>
      <c r="X1073" s="222"/>
      <c r="Y1073" s="222"/>
      <c r="Z1073" s="222"/>
    </row>
    <row r="1074" ht="12.75" customHeight="1">
      <c r="A1074" s="125"/>
      <c r="B1074" s="125"/>
      <c r="C1074" s="223" t="s">
        <v>3927</v>
      </c>
      <c r="D1074" s="224" t="s">
        <v>3928</v>
      </c>
      <c r="E1074" s="224" t="s">
        <v>3929</v>
      </c>
      <c r="F1074" s="225"/>
      <c r="G1074" s="222"/>
      <c r="H1074" s="222"/>
      <c r="I1074" s="222"/>
      <c r="J1074" s="222"/>
      <c r="K1074" s="222"/>
      <c r="L1074" s="222"/>
      <c r="M1074" s="222"/>
      <c r="N1074" s="222"/>
      <c r="O1074" s="222"/>
      <c r="P1074" s="222"/>
      <c r="Q1074" s="222"/>
      <c r="R1074" s="222"/>
      <c r="S1074" s="222"/>
      <c r="T1074" s="222"/>
      <c r="U1074" s="222"/>
      <c r="V1074" s="222"/>
      <c r="W1074" s="222"/>
      <c r="X1074" s="222"/>
      <c r="Y1074" s="222"/>
      <c r="Z1074" s="222"/>
    </row>
    <row r="1075" ht="12.75" customHeight="1">
      <c r="A1075" s="125"/>
      <c r="B1075" s="125"/>
      <c r="C1075" s="223" t="s">
        <v>3930</v>
      </c>
      <c r="D1075" s="224" t="s">
        <v>3931</v>
      </c>
      <c r="E1075" s="224" t="s">
        <v>3932</v>
      </c>
      <c r="F1075" s="225"/>
      <c r="G1075" s="222"/>
      <c r="H1075" s="222"/>
      <c r="I1075" s="222"/>
      <c r="J1075" s="222"/>
      <c r="K1075" s="222"/>
      <c r="L1075" s="222"/>
      <c r="M1075" s="222"/>
      <c r="N1075" s="222"/>
      <c r="O1075" s="222"/>
      <c r="P1075" s="222"/>
      <c r="Q1075" s="222"/>
      <c r="R1075" s="222"/>
      <c r="S1075" s="222"/>
      <c r="T1075" s="222"/>
      <c r="U1075" s="222"/>
      <c r="V1075" s="222"/>
      <c r="W1075" s="222"/>
      <c r="X1075" s="222"/>
      <c r="Y1075" s="222"/>
      <c r="Z1075" s="222"/>
    </row>
    <row r="1076" ht="12.75" customHeight="1">
      <c r="A1076" s="125"/>
      <c r="B1076" s="125"/>
      <c r="C1076" s="223" t="s">
        <v>3933</v>
      </c>
      <c r="D1076" s="224" t="s">
        <v>3934</v>
      </c>
      <c r="E1076" s="224" t="s">
        <v>3935</v>
      </c>
      <c r="F1076" s="225"/>
      <c r="G1076" s="222"/>
      <c r="H1076" s="222"/>
      <c r="I1076" s="222"/>
      <c r="J1076" s="222"/>
      <c r="K1076" s="222"/>
      <c r="L1076" s="222"/>
      <c r="M1076" s="222"/>
      <c r="N1076" s="222"/>
      <c r="O1076" s="222"/>
      <c r="P1076" s="222"/>
      <c r="Q1076" s="222"/>
      <c r="R1076" s="222"/>
      <c r="S1076" s="222"/>
      <c r="T1076" s="222"/>
      <c r="U1076" s="222"/>
      <c r="V1076" s="222"/>
      <c r="W1076" s="222"/>
      <c r="X1076" s="222"/>
      <c r="Y1076" s="222"/>
      <c r="Z1076" s="222"/>
    </row>
    <row r="1077" ht="12.75" customHeight="1">
      <c r="A1077" s="125"/>
      <c r="B1077" s="125"/>
      <c r="C1077" s="223" t="s">
        <v>3936</v>
      </c>
      <c r="D1077" s="224" t="s">
        <v>3937</v>
      </c>
      <c r="E1077" s="224" t="s">
        <v>3938</v>
      </c>
      <c r="F1077" s="225"/>
      <c r="G1077" s="222"/>
      <c r="H1077" s="222"/>
      <c r="I1077" s="222"/>
      <c r="J1077" s="222"/>
      <c r="K1077" s="222"/>
      <c r="L1077" s="222"/>
      <c r="M1077" s="222"/>
      <c r="N1077" s="222"/>
      <c r="O1077" s="222"/>
      <c r="P1077" s="222"/>
      <c r="Q1077" s="222"/>
      <c r="R1077" s="222"/>
      <c r="S1077" s="222"/>
      <c r="T1077" s="222"/>
      <c r="U1077" s="222"/>
      <c r="V1077" s="222"/>
      <c r="W1077" s="222"/>
      <c r="X1077" s="222"/>
      <c r="Y1077" s="222"/>
      <c r="Z1077" s="222"/>
    </row>
    <row r="1078" ht="12.75" customHeight="1">
      <c r="A1078" s="125"/>
      <c r="B1078" s="125"/>
      <c r="C1078" s="223" t="s">
        <v>3939</v>
      </c>
      <c r="D1078" s="224" t="s">
        <v>3940</v>
      </c>
      <c r="E1078" s="224" t="s">
        <v>507</v>
      </c>
      <c r="F1078" s="225"/>
      <c r="G1078" s="222"/>
      <c r="H1078" s="222"/>
      <c r="I1078" s="222"/>
      <c r="J1078" s="222"/>
      <c r="K1078" s="222"/>
      <c r="L1078" s="222"/>
      <c r="M1078" s="222"/>
      <c r="N1078" s="222"/>
      <c r="O1078" s="222"/>
      <c r="P1078" s="222"/>
      <c r="Q1078" s="222"/>
      <c r="R1078" s="222"/>
      <c r="S1078" s="222"/>
      <c r="T1078" s="222"/>
      <c r="U1078" s="222"/>
      <c r="V1078" s="222"/>
      <c r="W1078" s="222"/>
      <c r="X1078" s="222"/>
      <c r="Y1078" s="222"/>
      <c r="Z1078" s="222"/>
    </row>
    <row r="1079" ht="12.75" customHeight="1">
      <c r="A1079" s="125"/>
      <c r="B1079" s="125"/>
      <c r="C1079" s="223" t="s">
        <v>3941</v>
      </c>
      <c r="D1079" s="224" t="s">
        <v>3942</v>
      </c>
      <c r="E1079" s="224" t="s">
        <v>3943</v>
      </c>
      <c r="F1079" s="225"/>
      <c r="G1079" s="222"/>
      <c r="H1079" s="222"/>
      <c r="I1079" s="222"/>
      <c r="J1079" s="222"/>
      <c r="K1079" s="222"/>
      <c r="L1079" s="222"/>
      <c r="M1079" s="222"/>
      <c r="N1079" s="222"/>
      <c r="O1079" s="222"/>
      <c r="P1079" s="222"/>
      <c r="Q1079" s="222"/>
      <c r="R1079" s="222"/>
      <c r="S1079" s="222"/>
      <c r="T1079" s="222"/>
      <c r="U1079" s="222"/>
      <c r="V1079" s="222"/>
      <c r="W1079" s="222"/>
      <c r="X1079" s="222"/>
      <c r="Y1079" s="222"/>
      <c r="Z1079" s="222"/>
    </row>
    <row r="1080" ht="12.75" customHeight="1">
      <c r="A1080" s="125"/>
      <c r="B1080" s="125"/>
      <c r="C1080" s="223" t="s">
        <v>3944</v>
      </c>
      <c r="D1080" s="224" t="s">
        <v>3945</v>
      </c>
      <c r="E1080" s="224" t="s">
        <v>3946</v>
      </c>
      <c r="F1080" s="225"/>
      <c r="G1080" s="222"/>
      <c r="H1080" s="222"/>
      <c r="I1080" s="222"/>
      <c r="J1080" s="222"/>
      <c r="K1080" s="222"/>
      <c r="L1080" s="222"/>
      <c r="M1080" s="222"/>
      <c r="N1080" s="222"/>
      <c r="O1080" s="222"/>
      <c r="P1080" s="222"/>
      <c r="Q1080" s="222"/>
      <c r="R1080" s="222"/>
      <c r="S1080" s="222"/>
      <c r="T1080" s="222"/>
      <c r="U1080" s="222"/>
      <c r="V1080" s="222"/>
      <c r="W1080" s="222"/>
      <c r="X1080" s="222"/>
      <c r="Y1080" s="222"/>
      <c r="Z1080" s="222"/>
    </row>
    <row r="1081" ht="12.75" customHeight="1">
      <c r="A1081" s="125"/>
      <c r="B1081" s="125"/>
      <c r="C1081" s="223" t="s">
        <v>3947</v>
      </c>
      <c r="D1081" s="224" t="s">
        <v>1130</v>
      </c>
      <c r="E1081" s="224" t="s">
        <v>1131</v>
      </c>
      <c r="F1081" s="225"/>
      <c r="G1081" s="222"/>
      <c r="H1081" s="222"/>
      <c r="I1081" s="222"/>
      <c r="J1081" s="222"/>
      <c r="K1081" s="222"/>
      <c r="L1081" s="222"/>
      <c r="M1081" s="222"/>
      <c r="N1081" s="222"/>
      <c r="O1081" s="222"/>
      <c r="P1081" s="222"/>
      <c r="Q1081" s="222"/>
      <c r="R1081" s="222"/>
      <c r="S1081" s="222"/>
      <c r="T1081" s="222"/>
      <c r="U1081" s="222"/>
      <c r="V1081" s="222"/>
      <c r="W1081" s="222"/>
      <c r="X1081" s="222"/>
      <c r="Y1081" s="222"/>
      <c r="Z1081" s="222"/>
    </row>
    <row r="1082" ht="12.75" customHeight="1">
      <c r="A1082" s="125"/>
      <c r="B1082" s="57"/>
      <c r="C1082" s="223" t="s">
        <v>3948</v>
      </c>
      <c r="D1082" s="224" t="s">
        <v>3949</v>
      </c>
      <c r="E1082" s="224" t="s">
        <v>3950</v>
      </c>
      <c r="F1082" s="225"/>
      <c r="G1082" s="222"/>
      <c r="H1082" s="222"/>
      <c r="I1082" s="222"/>
      <c r="J1082" s="222"/>
      <c r="K1082" s="222"/>
      <c r="L1082" s="222"/>
      <c r="M1082" s="222"/>
      <c r="N1082" s="222"/>
      <c r="O1082" s="222"/>
      <c r="P1082" s="222"/>
      <c r="Q1082" s="222"/>
      <c r="R1082" s="222"/>
      <c r="S1082" s="222"/>
      <c r="T1082" s="222"/>
      <c r="U1082" s="222"/>
      <c r="V1082" s="222"/>
      <c r="W1082" s="222"/>
      <c r="X1082" s="222"/>
      <c r="Y1082" s="222"/>
      <c r="Z1082" s="222"/>
    </row>
    <row r="1083" ht="12.75" customHeight="1">
      <c r="A1083" s="125"/>
      <c r="B1083" s="218" t="s">
        <v>3951</v>
      </c>
      <c r="C1083" s="219" t="s">
        <v>3952</v>
      </c>
      <c r="D1083" s="220" t="s">
        <v>3953</v>
      </c>
      <c r="E1083" s="220" t="s">
        <v>3954</v>
      </c>
      <c r="F1083" s="221"/>
      <c r="G1083" s="222"/>
      <c r="H1083" s="222"/>
      <c r="I1083" s="222"/>
      <c r="J1083" s="222"/>
      <c r="K1083" s="222"/>
      <c r="L1083" s="222"/>
      <c r="M1083" s="222"/>
      <c r="N1083" s="222"/>
      <c r="O1083" s="222"/>
      <c r="P1083" s="222"/>
      <c r="Q1083" s="222"/>
      <c r="R1083" s="222"/>
      <c r="S1083" s="222"/>
      <c r="T1083" s="222"/>
      <c r="U1083" s="222"/>
      <c r="V1083" s="222"/>
      <c r="W1083" s="222"/>
      <c r="X1083" s="222"/>
      <c r="Y1083" s="222"/>
      <c r="Z1083" s="222"/>
    </row>
    <row r="1084" ht="12.75" customHeight="1">
      <c r="A1084" s="125"/>
      <c r="B1084" s="125"/>
      <c r="C1084" s="223" t="s">
        <v>3955</v>
      </c>
      <c r="D1084" s="224" t="s">
        <v>3956</v>
      </c>
      <c r="E1084" s="224" t="s">
        <v>3957</v>
      </c>
      <c r="F1084" s="225"/>
      <c r="G1084" s="222"/>
      <c r="H1084" s="222"/>
      <c r="I1084" s="222"/>
      <c r="J1084" s="222"/>
      <c r="K1084" s="222"/>
      <c r="L1084" s="222"/>
      <c r="M1084" s="222"/>
      <c r="N1084" s="222"/>
      <c r="O1084" s="222"/>
      <c r="P1084" s="222"/>
      <c r="Q1084" s="222"/>
      <c r="R1084" s="222"/>
      <c r="S1084" s="222"/>
      <c r="T1084" s="222"/>
      <c r="U1084" s="222"/>
      <c r="V1084" s="222"/>
      <c r="W1084" s="222"/>
      <c r="X1084" s="222"/>
      <c r="Y1084" s="222"/>
      <c r="Z1084" s="222"/>
    </row>
    <row r="1085" ht="12.75" customHeight="1">
      <c r="A1085" s="125"/>
      <c r="B1085" s="125"/>
      <c r="C1085" s="223" t="s">
        <v>3958</v>
      </c>
      <c r="D1085" s="224" t="s">
        <v>3959</v>
      </c>
      <c r="E1085" s="224" t="s">
        <v>3960</v>
      </c>
      <c r="F1085" s="225"/>
      <c r="G1085" s="222"/>
      <c r="H1085" s="222"/>
      <c r="I1085" s="222"/>
      <c r="J1085" s="222"/>
      <c r="K1085" s="222"/>
      <c r="L1085" s="222"/>
      <c r="M1085" s="222"/>
      <c r="N1085" s="222"/>
      <c r="O1085" s="222"/>
      <c r="P1085" s="222"/>
      <c r="Q1085" s="222"/>
      <c r="R1085" s="222"/>
      <c r="S1085" s="222"/>
      <c r="T1085" s="222"/>
      <c r="U1085" s="222"/>
      <c r="V1085" s="222"/>
      <c r="W1085" s="222"/>
      <c r="X1085" s="222"/>
      <c r="Y1085" s="222"/>
      <c r="Z1085" s="222"/>
    </row>
    <row r="1086" ht="12.75" customHeight="1">
      <c r="A1086" s="125"/>
      <c r="B1086" s="125"/>
      <c r="C1086" s="223" t="s">
        <v>3961</v>
      </c>
      <c r="D1086" s="224" t="s">
        <v>3962</v>
      </c>
      <c r="E1086" s="224" t="s">
        <v>3963</v>
      </c>
      <c r="F1086" s="225"/>
      <c r="G1086" s="222"/>
      <c r="H1086" s="222"/>
      <c r="I1086" s="222"/>
      <c r="J1086" s="222"/>
      <c r="K1086" s="222"/>
      <c r="L1086" s="222"/>
      <c r="M1086" s="222"/>
      <c r="N1086" s="222"/>
      <c r="O1086" s="222"/>
      <c r="P1086" s="222"/>
      <c r="Q1086" s="222"/>
      <c r="R1086" s="222"/>
      <c r="S1086" s="222"/>
      <c r="T1086" s="222"/>
      <c r="U1086" s="222"/>
      <c r="V1086" s="222"/>
      <c r="W1086" s="222"/>
      <c r="X1086" s="222"/>
      <c r="Y1086" s="222"/>
      <c r="Z1086" s="222"/>
    </row>
    <row r="1087" ht="12.75" customHeight="1">
      <c r="A1087" s="125"/>
      <c r="B1087" s="125"/>
      <c r="C1087" s="223" t="s">
        <v>3964</v>
      </c>
      <c r="D1087" s="224" t="s">
        <v>3965</v>
      </c>
      <c r="E1087" s="224" t="s">
        <v>3966</v>
      </c>
      <c r="F1087" s="225"/>
      <c r="G1087" s="222"/>
      <c r="H1087" s="222"/>
      <c r="I1087" s="222"/>
      <c r="J1087" s="222"/>
      <c r="K1087" s="222"/>
      <c r="L1087" s="222"/>
      <c r="M1087" s="222"/>
      <c r="N1087" s="222"/>
      <c r="O1087" s="222"/>
      <c r="P1087" s="222"/>
      <c r="Q1087" s="222"/>
      <c r="R1087" s="222"/>
      <c r="S1087" s="222"/>
      <c r="T1087" s="222"/>
      <c r="U1087" s="222"/>
      <c r="V1087" s="222"/>
      <c r="W1087" s="222"/>
      <c r="X1087" s="222"/>
      <c r="Y1087" s="222"/>
      <c r="Z1087" s="222"/>
    </row>
    <row r="1088" ht="12.75" customHeight="1">
      <c r="A1088" s="125"/>
      <c r="B1088" s="125"/>
      <c r="C1088" s="223" t="s">
        <v>3967</v>
      </c>
      <c r="D1088" s="224" t="s">
        <v>3968</v>
      </c>
      <c r="E1088" s="224" t="s">
        <v>3969</v>
      </c>
      <c r="F1088" s="225"/>
      <c r="G1088" s="222"/>
      <c r="H1088" s="222"/>
      <c r="I1088" s="222"/>
      <c r="J1088" s="222"/>
      <c r="K1088" s="222"/>
      <c r="L1088" s="222"/>
      <c r="M1088" s="222"/>
      <c r="N1088" s="222"/>
      <c r="O1088" s="222"/>
      <c r="P1088" s="222"/>
      <c r="Q1088" s="222"/>
      <c r="R1088" s="222"/>
      <c r="S1088" s="222"/>
      <c r="T1088" s="222"/>
      <c r="U1088" s="222"/>
      <c r="V1088" s="222"/>
      <c r="W1088" s="222"/>
      <c r="X1088" s="222"/>
      <c r="Y1088" s="222"/>
      <c r="Z1088" s="222"/>
    </row>
    <row r="1089" ht="12.75" customHeight="1">
      <c r="A1089" s="125"/>
      <c r="B1089" s="57"/>
      <c r="C1089" s="223" t="s">
        <v>3970</v>
      </c>
      <c r="D1089" s="224" t="s">
        <v>3971</v>
      </c>
      <c r="E1089" s="224" t="s">
        <v>3972</v>
      </c>
      <c r="F1089" s="225"/>
      <c r="G1089" s="222"/>
      <c r="H1089" s="222"/>
      <c r="I1089" s="222"/>
      <c r="J1089" s="222"/>
      <c r="K1089" s="222"/>
      <c r="L1089" s="222"/>
      <c r="M1089" s="222"/>
      <c r="N1089" s="222"/>
      <c r="O1089" s="222"/>
      <c r="P1089" s="222"/>
      <c r="Q1089" s="222"/>
      <c r="R1089" s="222"/>
      <c r="S1089" s="222"/>
      <c r="T1089" s="222"/>
      <c r="U1089" s="222"/>
      <c r="V1089" s="222"/>
      <c r="W1089" s="222"/>
      <c r="X1089" s="222"/>
      <c r="Y1089" s="222"/>
      <c r="Z1089" s="222"/>
    </row>
    <row r="1090" ht="12.75" customHeight="1">
      <c r="A1090" s="125"/>
      <c r="B1090" s="218" t="s">
        <v>3973</v>
      </c>
      <c r="C1090" s="219" t="s">
        <v>3974</v>
      </c>
      <c r="D1090" s="220" t="s">
        <v>3975</v>
      </c>
      <c r="E1090" s="220" t="s">
        <v>3976</v>
      </c>
      <c r="F1090" s="221"/>
      <c r="G1090" s="222"/>
      <c r="H1090" s="222"/>
      <c r="I1090" s="222"/>
      <c r="J1090" s="222"/>
      <c r="K1090" s="222"/>
      <c r="L1090" s="222"/>
      <c r="M1090" s="222"/>
      <c r="N1090" s="222"/>
      <c r="O1090" s="222"/>
      <c r="P1090" s="222"/>
      <c r="Q1090" s="222"/>
      <c r="R1090" s="222"/>
      <c r="S1090" s="222"/>
      <c r="T1090" s="222"/>
      <c r="U1090" s="222"/>
      <c r="V1090" s="222"/>
      <c r="W1090" s="222"/>
      <c r="X1090" s="222"/>
      <c r="Y1090" s="222"/>
      <c r="Z1090" s="222"/>
    </row>
    <row r="1091" ht="12.75" customHeight="1">
      <c r="A1091" s="125"/>
      <c r="B1091" s="125"/>
      <c r="C1091" s="223" t="s">
        <v>3977</v>
      </c>
      <c r="D1091" s="224" t="s">
        <v>3978</v>
      </c>
      <c r="E1091" s="224" t="s">
        <v>3979</v>
      </c>
      <c r="F1091" s="225"/>
      <c r="G1091" s="222"/>
      <c r="H1091" s="222"/>
      <c r="I1091" s="222"/>
      <c r="J1091" s="222"/>
      <c r="K1091" s="222"/>
      <c r="L1091" s="222"/>
      <c r="M1091" s="222"/>
      <c r="N1091" s="222"/>
      <c r="O1091" s="222"/>
      <c r="P1091" s="222"/>
      <c r="Q1091" s="222"/>
      <c r="R1091" s="222"/>
      <c r="S1091" s="222"/>
      <c r="T1091" s="222"/>
      <c r="U1091" s="222"/>
      <c r="V1091" s="222"/>
      <c r="W1091" s="222"/>
      <c r="X1091" s="222"/>
      <c r="Y1091" s="222"/>
      <c r="Z1091" s="222"/>
    </row>
    <row r="1092" ht="12.75" customHeight="1">
      <c r="A1092" s="125"/>
      <c r="B1092" s="125"/>
      <c r="C1092" s="223" t="s">
        <v>3980</v>
      </c>
      <c r="D1092" s="224" t="s">
        <v>3981</v>
      </c>
      <c r="E1092" s="224" t="s">
        <v>3982</v>
      </c>
      <c r="F1092" s="225"/>
      <c r="G1092" s="222"/>
      <c r="H1092" s="222"/>
      <c r="I1092" s="222"/>
      <c r="J1092" s="222"/>
      <c r="K1092" s="222"/>
      <c r="L1092" s="222"/>
      <c r="M1092" s="222"/>
      <c r="N1092" s="222"/>
      <c r="O1092" s="222"/>
      <c r="P1092" s="222"/>
      <c r="Q1092" s="222"/>
      <c r="R1092" s="222"/>
      <c r="S1092" s="222"/>
      <c r="T1092" s="222"/>
      <c r="U1092" s="222"/>
      <c r="V1092" s="222"/>
      <c r="W1092" s="222"/>
      <c r="X1092" s="222"/>
      <c r="Y1092" s="222"/>
      <c r="Z1092" s="222"/>
    </row>
    <row r="1093" ht="12.75" customHeight="1">
      <c r="A1093" s="125"/>
      <c r="B1093" s="125"/>
      <c r="C1093" s="223" t="s">
        <v>3983</v>
      </c>
      <c r="D1093" s="224" t="s">
        <v>3984</v>
      </c>
      <c r="E1093" s="224" t="s">
        <v>3985</v>
      </c>
      <c r="F1093" s="225"/>
      <c r="G1093" s="222"/>
      <c r="H1093" s="222"/>
      <c r="I1093" s="222"/>
      <c r="J1093" s="222"/>
      <c r="K1093" s="222"/>
      <c r="L1093" s="222"/>
      <c r="M1093" s="222"/>
      <c r="N1093" s="222"/>
      <c r="O1093" s="222"/>
      <c r="P1093" s="222"/>
      <c r="Q1093" s="222"/>
      <c r="R1093" s="222"/>
      <c r="S1093" s="222"/>
      <c r="T1093" s="222"/>
      <c r="U1093" s="222"/>
      <c r="V1093" s="222"/>
      <c r="W1093" s="222"/>
      <c r="X1093" s="222"/>
      <c r="Y1093" s="222"/>
      <c r="Z1093" s="222"/>
    </row>
    <row r="1094" ht="12.75" customHeight="1">
      <c r="A1094" s="125"/>
      <c r="B1094" s="125"/>
      <c r="C1094" s="223" t="s">
        <v>3986</v>
      </c>
      <c r="D1094" s="224" t="s">
        <v>3987</v>
      </c>
      <c r="E1094" s="224" t="s">
        <v>3988</v>
      </c>
      <c r="F1094" s="225"/>
      <c r="G1094" s="222"/>
      <c r="H1094" s="222"/>
      <c r="I1094" s="222"/>
      <c r="J1094" s="222"/>
      <c r="K1094" s="222"/>
      <c r="L1094" s="222"/>
      <c r="M1094" s="222"/>
      <c r="N1094" s="222"/>
      <c r="O1094" s="222"/>
      <c r="P1094" s="222"/>
      <c r="Q1094" s="222"/>
      <c r="R1094" s="222"/>
      <c r="S1094" s="222"/>
      <c r="T1094" s="222"/>
      <c r="U1094" s="222"/>
      <c r="V1094" s="222"/>
      <c r="W1094" s="222"/>
      <c r="X1094" s="222"/>
      <c r="Y1094" s="222"/>
      <c r="Z1094" s="222"/>
    </row>
    <row r="1095" ht="12.75" customHeight="1">
      <c r="A1095" s="125"/>
      <c r="B1095" s="125"/>
      <c r="C1095" s="223" t="s">
        <v>3989</v>
      </c>
      <c r="D1095" s="224" t="s">
        <v>3990</v>
      </c>
      <c r="E1095" s="224" t="s">
        <v>3991</v>
      </c>
      <c r="F1095" s="225"/>
      <c r="G1095" s="222"/>
      <c r="H1095" s="222"/>
      <c r="I1095" s="222"/>
      <c r="J1095" s="222"/>
      <c r="K1095" s="222"/>
      <c r="L1095" s="222"/>
      <c r="M1095" s="222"/>
      <c r="N1095" s="222"/>
      <c r="O1095" s="222"/>
      <c r="P1095" s="222"/>
      <c r="Q1095" s="222"/>
      <c r="R1095" s="222"/>
      <c r="S1095" s="222"/>
      <c r="T1095" s="222"/>
      <c r="U1095" s="222"/>
      <c r="V1095" s="222"/>
      <c r="W1095" s="222"/>
      <c r="X1095" s="222"/>
      <c r="Y1095" s="222"/>
      <c r="Z1095" s="222"/>
    </row>
    <row r="1096" ht="12.75" customHeight="1">
      <c r="A1096" s="125"/>
      <c r="B1096" s="125"/>
      <c r="C1096" s="223" t="s">
        <v>3992</v>
      </c>
      <c r="D1096" s="224" t="s">
        <v>3993</v>
      </c>
      <c r="E1096" s="224" t="s">
        <v>3994</v>
      </c>
      <c r="F1096" s="225"/>
      <c r="G1096" s="222"/>
      <c r="H1096" s="222"/>
      <c r="I1096" s="222"/>
      <c r="J1096" s="222"/>
      <c r="K1096" s="222"/>
      <c r="L1096" s="222"/>
      <c r="M1096" s="222"/>
      <c r="N1096" s="222"/>
      <c r="O1096" s="222"/>
      <c r="P1096" s="222"/>
      <c r="Q1096" s="222"/>
      <c r="R1096" s="222"/>
      <c r="S1096" s="222"/>
      <c r="T1096" s="222"/>
      <c r="U1096" s="222"/>
      <c r="V1096" s="222"/>
      <c r="W1096" s="222"/>
      <c r="X1096" s="222"/>
      <c r="Y1096" s="222"/>
      <c r="Z1096" s="222"/>
    </row>
    <row r="1097" ht="12.75" customHeight="1">
      <c r="A1097" s="57"/>
      <c r="B1097" s="57"/>
      <c r="C1097" s="223" t="s">
        <v>3995</v>
      </c>
      <c r="D1097" s="224" t="s">
        <v>3996</v>
      </c>
      <c r="E1097" s="224" t="s">
        <v>3997</v>
      </c>
      <c r="F1097" s="225"/>
      <c r="G1097" s="222"/>
      <c r="H1097" s="222"/>
      <c r="I1097" s="222"/>
      <c r="J1097" s="222"/>
      <c r="K1097" s="222"/>
      <c r="L1097" s="222"/>
      <c r="M1097" s="222"/>
      <c r="N1097" s="222"/>
      <c r="O1097" s="222"/>
      <c r="P1097" s="222"/>
      <c r="Q1097" s="222"/>
      <c r="R1097" s="222"/>
      <c r="S1097" s="222"/>
      <c r="T1097" s="222"/>
      <c r="U1097" s="222"/>
      <c r="V1097" s="222"/>
      <c r="W1097" s="222"/>
      <c r="X1097" s="222"/>
      <c r="Y1097" s="222"/>
      <c r="Z1097" s="222"/>
    </row>
    <row r="1098" ht="12.75" customHeight="1">
      <c r="A1098" s="227" t="s">
        <v>3998</v>
      </c>
      <c r="B1098" s="228"/>
      <c r="C1098" s="229"/>
      <c r="D1098" s="230"/>
      <c r="E1098" s="230" t="s">
        <v>879</v>
      </c>
      <c r="F1098" s="231">
        <v>47.0</v>
      </c>
      <c r="G1098" s="232"/>
      <c r="H1098" s="232"/>
      <c r="I1098" s="232"/>
      <c r="J1098" s="232"/>
      <c r="K1098" s="232"/>
      <c r="L1098" s="232"/>
      <c r="M1098" s="232"/>
      <c r="N1098" s="232"/>
      <c r="O1098" s="232"/>
      <c r="P1098" s="232"/>
      <c r="Q1098" s="232"/>
      <c r="R1098" s="232"/>
      <c r="S1098" s="232"/>
      <c r="T1098" s="232"/>
      <c r="U1098" s="232"/>
      <c r="V1098" s="232"/>
      <c r="W1098" s="232"/>
      <c r="X1098" s="232"/>
      <c r="Y1098" s="232"/>
      <c r="Z1098" s="232"/>
    </row>
    <row r="1099" ht="12.75" customHeight="1">
      <c r="A1099" s="233" t="s">
        <v>951</v>
      </c>
      <c r="B1099" s="218" t="s">
        <v>1523</v>
      </c>
      <c r="C1099" s="219" t="s">
        <v>3999</v>
      </c>
      <c r="D1099" s="220" t="s">
        <v>4000</v>
      </c>
      <c r="E1099" s="220" t="s">
        <v>4001</v>
      </c>
      <c r="F1099" s="221"/>
      <c r="G1099" s="222"/>
      <c r="H1099" s="222"/>
      <c r="I1099" s="222"/>
      <c r="J1099" s="222"/>
      <c r="K1099" s="222"/>
      <c r="L1099" s="222"/>
      <c r="M1099" s="222"/>
      <c r="N1099" s="222"/>
      <c r="O1099" s="222"/>
      <c r="P1099" s="222"/>
      <c r="Q1099" s="222"/>
      <c r="R1099" s="222"/>
      <c r="S1099" s="222"/>
      <c r="T1099" s="222"/>
      <c r="U1099" s="222"/>
      <c r="V1099" s="222"/>
      <c r="W1099" s="222"/>
      <c r="X1099" s="222"/>
      <c r="Y1099" s="222"/>
      <c r="Z1099" s="222"/>
    </row>
    <row r="1100" ht="12.75" customHeight="1">
      <c r="A1100" s="125"/>
      <c r="B1100" s="125"/>
      <c r="C1100" s="223" t="s">
        <v>4002</v>
      </c>
      <c r="D1100" s="224" t="s">
        <v>4003</v>
      </c>
      <c r="E1100" s="224" t="s">
        <v>4004</v>
      </c>
      <c r="F1100" s="225"/>
      <c r="G1100" s="222"/>
      <c r="H1100" s="222"/>
      <c r="I1100" s="222"/>
      <c r="J1100" s="222"/>
      <c r="K1100" s="222"/>
      <c r="L1100" s="222"/>
      <c r="M1100" s="222"/>
      <c r="N1100" s="222"/>
      <c r="O1100" s="222"/>
      <c r="P1100" s="222"/>
      <c r="Q1100" s="222"/>
      <c r="R1100" s="222"/>
      <c r="S1100" s="222"/>
      <c r="T1100" s="222"/>
      <c r="U1100" s="222"/>
      <c r="V1100" s="222"/>
      <c r="W1100" s="222"/>
      <c r="X1100" s="222"/>
      <c r="Y1100" s="222"/>
      <c r="Z1100" s="222"/>
    </row>
    <row r="1101" ht="12.75" customHeight="1">
      <c r="A1101" s="125"/>
      <c r="B1101" s="125"/>
      <c r="C1101" s="223" t="s">
        <v>4005</v>
      </c>
      <c r="D1101" s="224" t="s">
        <v>4006</v>
      </c>
      <c r="E1101" s="224" t="s">
        <v>4007</v>
      </c>
      <c r="F1101" s="225"/>
      <c r="G1101" s="222"/>
      <c r="H1101" s="222"/>
      <c r="I1101" s="222"/>
      <c r="J1101" s="222"/>
      <c r="K1101" s="222"/>
      <c r="L1101" s="222"/>
      <c r="M1101" s="222"/>
      <c r="N1101" s="222"/>
      <c r="O1101" s="222"/>
      <c r="P1101" s="222"/>
      <c r="Q1101" s="222"/>
      <c r="R1101" s="222"/>
      <c r="S1101" s="222"/>
      <c r="T1101" s="222"/>
      <c r="U1101" s="222"/>
      <c r="V1101" s="222"/>
      <c r="W1101" s="222"/>
      <c r="X1101" s="222"/>
      <c r="Y1101" s="222"/>
      <c r="Z1101" s="222"/>
    </row>
    <row r="1102" ht="12.75" customHeight="1">
      <c r="A1102" s="125"/>
      <c r="B1102" s="125"/>
      <c r="C1102" s="223" t="s">
        <v>4008</v>
      </c>
      <c r="D1102" s="224" t="s">
        <v>4009</v>
      </c>
      <c r="E1102" s="224" t="s">
        <v>4010</v>
      </c>
      <c r="F1102" s="225"/>
      <c r="G1102" s="222"/>
      <c r="H1102" s="222"/>
      <c r="I1102" s="222"/>
      <c r="J1102" s="222"/>
      <c r="K1102" s="222"/>
      <c r="L1102" s="222"/>
      <c r="M1102" s="222"/>
      <c r="N1102" s="222"/>
      <c r="O1102" s="222"/>
      <c r="P1102" s="222"/>
      <c r="Q1102" s="222"/>
      <c r="R1102" s="222"/>
      <c r="S1102" s="222"/>
      <c r="T1102" s="222"/>
      <c r="U1102" s="222"/>
      <c r="V1102" s="222"/>
      <c r="W1102" s="222"/>
      <c r="X1102" s="222"/>
      <c r="Y1102" s="222"/>
      <c r="Z1102" s="222"/>
    </row>
    <row r="1103" ht="12.75" customHeight="1">
      <c r="A1103" s="125"/>
      <c r="B1103" s="125"/>
      <c r="C1103" s="223" t="s">
        <v>4011</v>
      </c>
      <c r="D1103" s="224" t="s">
        <v>4012</v>
      </c>
      <c r="E1103" s="224" t="s">
        <v>4013</v>
      </c>
      <c r="F1103" s="225"/>
      <c r="G1103" s="222"/>
      <c r="H1103" s="222"/>
      <c r="I1103" s="222"/>
      <c r="J1103" s="222"/>
      <c r="K1103" s="222"/>
      <c r="L1103" s="222"/>
      <c r="M1103" s="222"/>
      <c r="N1103" s="222"/>
      <c r="O1103" s="222"/>
      <c r="P1103" s="222"/>
      <c r="Q1103" s="222"/>
      <c r="R1103" s="222"/>
      <c r="S1103" s="222"/>
      <c r="T1103" s="222"/>
      <c r="U1103" s="222"/>
      <c r="V1103" s="222"/>
      <c r="W1103" s="222"/>
      <c r="X1103" s="222"/>
      <c r="Y1103" s="222"/>
      <c r="Z1103" s="222"/>
    </row>
    <row r="1104" ht="12.75" customHeight="1">
      <c r="A1104" s="125"/>
      <c r="B1104" s="125"/>
      <c r="C1104" s="223" t="s">
        <v>4014</v>
      </c>
      <c r="D1104" s="224" t="s">
        <v>4015</v>
      </c>
      <c r="E1104" s="224" t="s">
        <v>481</v>
      </c>
      <c r="F1104" s="225"/>
      <c r="G1104" s="222"/>
      <c r="H1104" s="222"/>
      <c r="I1104" s="222"/>
      <c r="J1104" s="222"/>
      <c r="K1104" s="222"/>
      <c r="L1104" s="222"/>
      <c r="M1104" s="222"/>
      <c r="N1104" s="222"/>
      <c r="O1104" s="222"/>
      <c r="P1104" s="222"/>
      <c r="Q1104" s="222"/>
      <c r="R1104" s="222"/>
      <c r="S1104" s="222"/>
      <c r="T1104" s="222"/>
      <c r="U1104" s="222"/>
      <c r="V1104" s="222"/>
      <c r="W1104" s="222"/>
      <c r="X1104" s="222"/>
      <c r="Y1104" s="222"/>
      <c r="Z1104" s="222"/>
    </row>
    <row r="1105" ht="12.75" customHeight="1">
      <c r="A1105" s="125"/>
      <c r="B1105" s="125"/>
      <c r="C1105" s="223" t="s">
        <v>4016</v>
      </c>
      <c r="D1105" s="224" t="s">
        <v>4017</v>
      </c>
      <c r="E1105" s="224" t="s">
        <v>4018</v>
      </c>
      <c r="F1105" s="225"/>
      <c r="G1105" s="222"/>
      <c r="H1105" s="222"/>
      <c r="I1105" s="222"/>
      <c r="J1105" s="222"/>
      <c r="K1105" s="222"/>
      <c r="L1105" s="222"/>
      <c r="M1105" s="222"/>
      <c r="N1105" s="222"/>
      <c r="O1105" s="222"/>
      <c r="P1105" s="222"/>
      <c r="Q1105" s="222"/>
      <c r="R1105" s="222"/>
      <c r="S1105" s="222"/>
      <c r="T1105" s="222"/>
      <c r="U1105" s="222"/>
      <c r="V1105" s="222"/>
      <c r="W1105" s="222"/>
      <c r="X1105" s="222"/>
      <c r="Y1105" s="222"/>
      <c r="Z1105" s="222"/>
    </row>
    <row r="1106" ht="12.75" customHeight="1">
      <c r="A1106" s="125"/>
      <c r="B1106" s="125"/>
      <c r="C1106" s="223" t="s">
        <v>4019</v>
      </c>
      <c r="D1106" s="224" t="s">
        <v>3120</v>
      </c>
      <c r="E1106" s="224" t="s">
        <v>3121</v>
      </c>
      <c r="F1106" s="225"/>
      <c r="G1106" s="222"/>
      <c r="H1106" s="222"/>
      <c r="I1106" s="222"/>
      <c r="J1106" s="222"/>
      <c r="K1106" s="222"/>
      <c r="L1106" s="222"/>
      <c r="M1106" s="222"/>
      <c r="N1106" s="222"/>
      <c r="O1106" s="222"/>
      <c r="P1106" s="222"/>
      <c r="Q1106" s="222"/>
      <c r="R1106" s="222"/>
      <c r="S1106" s="222"/>
      <c r="T1106" s="222"/>
      <c r="U1106" s="222"/>
      <c r="V1106" s="222"/>
      <c r="W1106" s="222"/>
      <c r="X1106" s="222"/>
      <c r="Y1106" s="222"/>
      <c r="Z1106" s="222"/>
    </row>
    <row r="1107" ht="12.75" customHeight="1">
      <c r="A1107" s="125"/>
      <c r="B1107" s="125"/>
      <c r="C1107" s="223" t="s">
        <v>4020</v>
      </c>
      <c r="D1107" s="224" t="s">
        <v>4021</v>
      </c>
      <c r="E1107" s="224" t="s">
        <v>4022</v>
      </c>
      <c r="F1107" s="225"/>
      <c r="G1107" s="222"/>
      <c r="H1107" s="222"/>
      <c r="I1107" s="222"/>
      <c r="J1107" s="222"/>
      <c r="K1107" s="222"/>
      <c r="L1107" s="222"/>
      <c r="M1107" s="222"/>
      <c r="N1107" s="222"/>
      <c r="O1107" s="222"/>
      <c r="P1107" s="222"/>
      <c r="Q1107" s="222"/>
      <c r="R1107" s="222"/>
      <c r="S1107" s="222"/>
      <c r="T1107" s="222"/>
      <c r="U1107" s="222"/>
      <c r="V1107" s="222"/>
      <c r="W1107" s="222"/>
      <c r="X1107" s="222"/>
      <c r="Y1107" s="222"/>
      <c r="Z1107" s="222"/>
    </row>
    <row r="1108" ht="12.75" customHeight="1">
      <c r="A1108" s="125"/>
      <c r="B1108" s="125"/>
      <c r="C1108" s="223" t="s">
        <v>4023</v>
      </c>
      <c r="D1108" s="224" t="s">
        <v>1007</v>
      </c>
      <c r="E1108" s="224" t="s">
        <v>1008</v>
      </c>
      <c r="F1108" s="225"/>
      <c r="G1108" s="222"/>
      <c r="H1108" s="222"/>
      <c r="I1108" s="222"/>
      <c r="J1108" s="222"/>
      <c r="K1108" s="222"/>
      <c r="L1108" s="222"/>
      <c r="M1108" s="222"/>
      <c r="N1108" s="222"/>
      <c r="O1108" s="222"/>
      <c r="P1108" s="222"/>
      <c r="Q1108" s="222"/>
      <c r="R1108" s="222"/>
      <c r="S1108" s="222"/>
      <c r="T1108" s="222"/>
      <c r="U1108" s="222"/>
      <c r="V1108" s="222"/>
      <c r="W1108" s="222"/>
      <c r="X1108" s="222"/>
      <c r="Y1108" s="222"/>
      <c r="Z1108" s="222"/>
    </row>
    <row r="1109" ht="12.75" customHeight="1">
      <c r="A1109" s="125"/>
      <c r="B1109" s="125"/>
      <c r="C1109" s="223" t="s">
        <v>4024</v>
      </c>
      <c r="D1109" s="224" t="s">
        <v>4025</v>
      </c>
      <c r="E1109" s="224" t="s">
        <v>4026</v>
      </c>
      <c r="F1109" s="225"/>
      <c r="G1109" s="222"/>
      <c r="H1109" s="222"/>
      <c r="I1109" s="222"/>
      <c r="J1109" s="222"/>
      <c r="K1109" s="222"/>
      <c r="L1109" s="222"/>
      <c r="M1109" s="222"/>
      <c r="N1109" s="222"/>
      <c r="O1109" s="222"/>
      <c r="P1109" s="222"/>
      <c r="Q1109" s="222"/>
      <c r="R1109" s="222"/>
      <c r="S1109" s="222"/>
      <c r="T1109" s="222"/>
      <c r="U1109" s="222"/>
      <c r="V1109" s="222"/>
      <c r="W1109" s="222"/>
      <c r="X1109" s="222"/>
      <c r="Y1109" s="222"/>
      <c r="Z1109" s="222"/>
    </row>
    <row r="1110" ht="12.75" customHeight="1">
      <c r="A1110" s="125"/>
      <c r="B1110" s="125"/>
      <c r="C1110" s="223" t="s">
        <v>4027</v>
      </c>
      <c r="D1110" s="224" t="s">
        <v>4028</v>
      </c>
      <c r="E1110" s="224" t="s">
        <v>4029</v>
      </c>
      <c r="F1110" s="225"/>
      <c r="G1110" s="222"/>
      <c r="H1110" s="222"/>
      <c r="I1110" s="222"/>
      <c r="J1110" s="222"/>
      <c r="K1110" s="222"/>
      <c r="L1110" s="222"/>
      <c r="M1110" s="222"/>
      <c r="N1110" s="222"/>
      <c r="O1110" s="222"/>
      <c r="P1110" s="222"/>
      <c r="Q1110" s="222"/>
      <c r="R1110" s="222"/>
      <c r="S1110" s="222"/>
      <c r="T1110" s="222"/>
      <c r="U1110" s="222"/>
      <c r="V1110" s="222"/>
      <c r="W1110" s="222"/>
      <c r="X1110" s="222"/>
      <c r="Y1110" s="222"/>
      <c r="Z1110" s="222"/>
    </row>
    <row r="1111" ht="12.75" customHeight="1">
      <c r="A1111" s="125"/>
      <c r="B1111" s="57"/>
      <c r="C1111" s="223" t="s">
        <v>4030</v>
      </c>
      <c r="D1111" s="224" t="s">
        <v>4031</v>
      </c>
      <c r="E1111" s="224" t="s">
        <v>4032</v>
      </c>
      <c r="F1111" s="225"/>
      <c r="G1111" s="222"/>
      <c r="H1111" s="222"/>
      <c r="I1111" s="222"/>
      <c r="J1111" s="222"/>
      <c r="K1111" s="222"/>
      <c r="L1111" s="222"/>
      <c r="M1111" s="222"/>
      <c r="N1111" s="222"/>
      <c r="O1111" s="222"/>
      <c r="P1111" s="222"/>
      <c r="Q1111" s="222"/>
      <c r="R1111" s="222"/>
      <c r="S1111" s="222"/>
      <c r="T1111" s="222"/>
      <c r="U1111" s="222"/>
      <c r="V1111" s="222"/>
      <c r="W1111" s="222"/>
      <c r="X1111" s="222"/>
      <c r="Y1111" s="222"/>
      <c r="Z1111" s="222"/>
    </row>
    <row r="1112" ht="12.75" customHeight="1">
      <c r="A1112" s="125"/>
      <c r="B1112" s="218" t="s">
        <v>969</v>
      </c>
      <c r="C1112" s="219" t="s">
        <v>4033</v>
      </c>
      <c r="D1112" s="220" t="s">
        <v>4034</v>
      </c>
      <c r="E1112" s="220" t="s">
        <v>4035</v>
      </c>
      <c r="F1112" s="221"/>
      <c r="G1112" s="222"/>
      <c r="H1112" s="222"/>
      <c r="I1112" s="222"/>
      <c r="J1112" s="222"/>
      <c r="K1112" s="222"/>
      <c r="L1112" s="222"/>
      <c r="M1112" s="222"/>
      <c r="N1112" s="222"/>
      <c r="O1112" s="222"/>
      <c r="P1112" s="222"/>
      <c r="Q1112" s="222"/>
      <c r="R1112" s="222"/>
      <c r="S1112" s="222"/>
      <c r="T1112" s="222"/>
      <c r="U1112" s="222"/>
      <c r="V1112" s="222"/>
      <c r="W1112" s="222"/>
      <c r="X1112" s="222"/>
      <c r="Y1112" s="222"/>
      <c r="Z1112" s="222"/>
    </row>
    <row r="1113" ht="12.75" customHeight="1">
      <c r="A1113" s="125"/>
      <c r="B1113" s="125"/>
      <c r="C1113" s="223" t="s">
        <v>4036</v>
      </c>
      <c r="D1113" s="224" t="s">
        <v>4037</v>
      </c>
      <c r="E1113" s="224" t="s">
        <v>4038</v>
      </c>
      <c r="F1113" s="225"/>
      <c r="G1113" s="222"/>
      <c r="H1113" s="222"/>
      <c r="I1113" s="222"/>
      <c r="J1113" s="222"/>
      <c r="K1113" s="222"/>
      <c r="L1113" s="222"/>
      <c r="M1113" s="222"/>
      <c r="N1113" s="222"/>
      <c r="O1113" s="222"/>
      <c r="P1113" s="222"/>
      <c r="Q1113" s="222"/>
      <c r="R1113" s="222"/>
      <c r="S1113" s="222"/>
      <c r="T1113" s="222"/>
      <c r="U1113" s="222"/>
      <c r="V1113" s="222"/>
      <c r="W1113" s="222"/>
      <c r="X1113" s="222"/>
      <c r="Y1113" s="222"/>
      <c r="Z1113" s="222"/>
    </row>
    <row r="1114" ht="12.75" customHeight="1">
      <c r="A1114" s="125"/>
      <c r="B1114" s="125"/>
      <c r="C1114" s="223" t="s">
        <v>4039</v>
      </c>
      <c r="D1114" s="224" t="s">
        <v>1083</v>
      </c>
      <c r="E1114" s="224" t="s">
        <v>1084</v>
      </c>
      <c r="F1114" s="225"/>
      <c r="G1114" s="222"/>
      <c r="H1114" s="222"/>
      <c r="I1114" s="222"/>
      <c r="J1114" s="222"/>
      <c r="K1114" s="222"/>
      <c r="L1114" s="222"/>
      <c r="M1114" s="222"/>
      <c r="N1114" s="222"/>
      <c r="O1114" s="222"/>
      <c r="P1114" s="222"/>
      <c r="Q1114" s="222"/>
      <c r="R1114" s="222"/>
      <c r="S1114" s="222"/>
      <c r="T1114" s="222"/>
      <c r="U1114" s="222"/>
      <c r="V1114" s="222"/>
      <c r="W1114" s="222"/>
      <c r="X1114" s="222"/>
      <c r="Y1114" s="222"/>
      <c r="Z1114" s="222"/>
    </row>
    <row r="1115" ht="12.75" customHeight="1">
      <c r="A1115" s="125"/>
      <c r="B1115" s="125"/>
      <c r="C1115" s="223" t="s">
        <v>4040</v>
      </c>
      <c r="D1115" s="224" t="s">
        <v>2165</v>
      </c>
      <c r="E1115" s="224" t="s">
        <v>2166</v>
      </c>
      <c r="F1115" s="225"/>
      <c r="G1115" s="222"/>
      <c r="H1115" s="222"/>
      <c r="I1115" s="222"/>
      <c r="J1115" s="222"/>
      <c r="K1115" s="222"/>
      <c r="L1115" s="222"/>
      <c r="M1115" s="222"/>
      <c r="N1115" s="222"/>
      <c r="O1115" s="222"/>
      <c r="P1115" s="222"/>
      <c r="Q1115" s="222"/>
      <c r="R1115" s="222"/>
      <c r="S1115" s="222"/>
      <c r="T1115" s="222"/>
      <c r="U1115" s="222"/>
      <c r="V1115" s="222"/>
      <c r="W1115" s="222"/>
      <c r="X1115" s="222"/>
      <c r="Y1115" s="222"/>
      <c r="Z1115" s="222"/>
    </row>
    <row r="1116" ht="12.75" customHeight="1">
      <c r="A1116" s="125"/>
      <c r="B1116" s="125"/>
      <c r="C1116" s="223" t="s">
        <v>4041</v>
      </c>
      <c r="D1116" s="224" t="s">
        <v>4042</v>
      </c>
      <c r="E1116" s="224" t="s">
        <v>4043</v>
      </c>
      <c r="F1116" s="225"/>
      <c r="G1116" s="222"/>
      <c r="H1116" s="222"/>
      <c r="I1116" s="222"/>
      <c r="J1116" s="222"/>
      <c r="K1116" s="222"/>
      <c r="L1116" s="222"/>
      <c r="M1116" s="222"/>
      <c r="N1116" s="222"/>
      <c r="O1116" s="222"/>
      <c r="P1116" s="222"/>
      <c r="Q1116" s="222"/>
      <c r="R1116" s="222"/>
      <c r="S1116" s="222"/>
      <c r="T1116" s="222"/>
      <c r="U1116" s="222"/>
      <c r="V1116" s="222"/>
      <c r="W1116" s="222"/>
      <c r="X1116" s="222"/>
      <c r="Y1116" s="222"/>
      <c r="Z1116" s="222"/>
    </row>
    <row r="1117" ht="12.75" customHeight="1">
      <c r="A1117" s="125"/>
      <c r="B1117" s="125"/>
      <c r="C1117" s="223" t="s">
        <v>4044</v>
      </c>
      <c r="D1117" s="224" t="s">
        <v>4045</v>
      </c>
      <c r="E1117" s="224" t="s">
        <v>4046</v>
      </c>
      <c r="F1117" s="225"/>
      <c r="G1117" s="222"/>
      <c r="H1117" s="222"/>
      <c r="I1117" s="222"/>
      <c r="J1117" s="222"/>
      <c r="K1117" s="222"/>
      <c r="L1117" s="222"/>
      <c r="M1117" s="222"/>
      <c r="N1117" s="222"/>
      <c r="O1117" s="222"/>
      <c r="P1117" s="222"/>
      <c r="Q1117" s="222"/>
      <c r="R1117" s="222"/>
      <c r="S1117" s="222"/>
      <c r="T1117" s="222"/>
      <c r="U1117" s="222"/>
      <c r="V1117" s="222"/>
      <c r="W1117" s="222"/>
      <c r="X1117" s="222"/>
      <c r="Y1117" s="222"/>
      <c r="Z1117" s="222"/>
    </row>
    <row r="1118" ht="12.75" customHeight="1">
      <c r="A1118" s="125"/>
      <c r="B1118" s="125"/>
      <c r="C1118" s="223" t="s">
        <v>4047</v>
      </c>
      <c r="D1118" s="224" t="s">
        <v>4048</v>
      </c>
      <c r="E1118" s="224" t="s">
        <v>4049</v>
      </c>
      <c r="F1118" s="225"/>
      <c r="G1118" s="222"/>
      <c r="H1118" s="222"/>
      <c r="I1118" s="222"/>
      <c r="J1118" s="222"/>
      <c r="K1118" s="222"/>
      <c r="L1118" s="222"/>
      <c r="M1118" s="222"/>
      <c r="N1118" s="222"/>
      <c r="O1118" s="222"/>
      <c r="P1118" s="222"/>
      <c r="Q1118" s="222"/>
      <c r="R1118" s="222"/>
      <c r="S1118" s="222"/>
      <c r="T1118" s="222"/>
      <c r="U1118" s="222"/>
      <c r="V1118" s="222"/>
      <c r="W1118" s="222"/>
      <c r="X1118" s="222"/>
      <c r="Y1118" s="222"/>
      <c r="Z1118" s="222"/>
    </row>
    <row r="1119" ht="12.75" customHeight="1">
      <c r="A1119" s="125"/>
      <c r="B1119" s="125"/>
      <c r="C1119" s="223" t="s">
        <v>4050</v>
      </c>
      <c r="D1119" s="224" t="s">
        <v>4051</v>
      </c>
      <c r="E1119" s="224" t="s">
        <v>4052</v>
      </c>
      <c r="F1119" s="225"/>
      <c r="G1119" s="222"/>
      <c r="H1119" s="222"/>
      <c r="I1119" s="222"/>
      <c r="J1119" s="222"/>
      <c r="K1119" s="222"/>
      <c r="L1119" s="222"/>
      <c r="M1119" s="222"/>
      <c r="N1119" s="222"/>
      <c r="O1119" s="222"/>
      <c r="P1119" s="222"/>
      <c r="Q1119" s="222"/>
      <c r="R1119" s="222"/>
      <c r="S1119" s="222"/>
      <c r="T1119" s="222"/>
      <c r="U1119" s="222"/>
      <c r="V1119" s="222"/>
      <c r="W1119" s="222"/>
      <c r="X1119" s="222"/>
      <c r="Y1119" s="222"/>
      <c r="Z1119" s="222"/>
    </row>
    <row r="1120" ht="12.75" customHeight="1">
      <c r="A1120" s="125"/>
      <c r="B1120" s="125"/>
      <c r="C1120" s="223" t="s">
        <v>4053</v>
      </c>
      <c r="D1120" s="224" t="s">
        <v>1107</v>
      </c>
      <c r="E1120" s="224" t="s">
        <v>1108</v>
      </c>
      <c r="F1120" s="225"/>
      <c r="G1120" s="222"/>
      <c r="H1120" s="222"/>
      <c r="I1120" s="222"/>
      <c r="J1120" s="222"/>
      <c r="K1120" s="222"/>
      <c r="L1120" s="222"/>
      <c r="M1120" s="222"/>
      <c r="N1120" s="222"/>
      <c r="O1120" s="222"/>
      <c r="P1120" s="222"/>
      <c r="Q1120" s="222"/>
      <c r="R1120" s="222"/>
      <c r="S1120" s="222"/>
      <c r="T1120" s="222"/>
      <c r="U1120" s="222"/>
      <c r="V1120" s="222"/>
      <c r="W1120" s="222"/>
      <c r="X1120" s="222"/>
      <c r="Y1120" s="222"/>
      <c r="Z1120" s="222"/>
    </row>
    <row r="1121" ht="12.75" customHeight="1">
      <c r="A1121" s="125"/>
      <c r="B1121" s="125"/>
      <c r="C1121" s="223" t="s">
        <v>4054</v>
      </c>
      <c r="D1121" s="224" t="s">
        <v>849</v>
      </c>
      <c r="E1121" s="224" t="s">
        <v>850</v>
      </c>
      <c r="F1121" s="225"/>
      <c r="G1121" s="222"/>
      <c r="H1121" s="222"/>
      <c r="I1121" s="222"/>
      <c r="J1121" s="222"/>
      <c r="K1121" s="222"/>
      <c r="L1121" s="222"/>
      <c r="M1121" s="222"/>
      <c r="N1121" s="222"/>
      <c r="O1121" s="222"/>
      <c r="P1121" s="222"/>
      <c r="Q1121" s="222"/>
      <c r="R1121" s="222"/>
      <c r="S1121" s="222"/>
      <c r="T1121" s="222"/>
      <c r="U1121" s="222"/>
      <c r="V1121" s="222"/>
      <c r="W1121" s="222"/>
      <c r="X1121" s="222"/>
      <c r="Y1121" s="222"/>
      <c r="Z1121" s="222"/>
    </row>
    <row r="1122" ht="12.75" customHeight="1">
      <c r="A1122" s="125"/>
      <c r="B1122" s="125"/>
      <c r="C1122" s="223" t="s">
        <v>4055</v>
      </c>
      <c r="D1122" s="224" t="s">
        <v>4056</v>
      </c>
      <c r="E1122" s="224" t="s">
        <v>4057</v>
      </c>
      <c r="F1122" s="225"/>
      <c r="G1122" s="222"/>
      <c r="H1122" s="222"/>
      <c r="I1122" s="222"/>
      <c r="J1122" s="222"/>
      <c r="K1122" s="222"/>
      <c r="L1122" s="222"/>
      <c r="M1122" s="222"/>
      <c r="N1122" s="222"/>
      <c r="O1122" s="222"/>
      <c r="P1122" s="222"/>
      <c r="Q1122" s="222"/>
      <c r="R1122" s="222"/>
      <c r="S1122" s="222"/>
      <c r="T1122" s="222"/>
      <c r="U1122" s="222"/>
      <c r="V1122" s="222"/>
      <c r="W1122" s="222"/>
      <c r="X1122" s="222"/>
      <c r="Y1122" s="222"/>
      <c r="Z1122" s="222"/>
    </row>
    <row r="1123" ht="12.75" customHeight="1">
      <c r="A1123" s="125"/>
      <c r="B1123" s="125"/>
      <c r="C1123" s="223" t="s">
        <v>4058</v>
      </c>
      <c r="D1123" s="224" t="s">
        <v>4059</v>
      </c>
      <c r="E1123" s="224" t="s">
        <v>4060</v>
      </c>
      <c r="F1123" s="225"/>
      <c r="G1123" s="222"/>
      <c r="H1123" s="222"/>
      <c r="I1123" s="222"/>
      <c r="J1123" s="222"/>
      <c r="K1123" s="222"/>
      <c r="L1123" s="222"/>
      <c r="M1123" s="222"/>
      <c r="N1123" s="222"/>
      <c r="O1123" s="222"/>
      <c r="P1123" s="222"/>
      <c r="Q1123" s="222"/>
      <c r="R1123" s="222"/>
      <c r="S1123" s="222"/>
      <c r="T1123" s="222"/>
      <c r="U1123" s="222"/>
      <c r="V1123" s="222"/>
      <c r="W1123" s="222"/>
      <c r="X1123" s="222"/>
      <c r="Y1123" s="222"/>
      <c r="Z1123" s="222"/>
    </row>
    <row r="1124" ht="12.75" customHeight="1">
      <c r="A1124" s="125"/>
      <c r="B1124" s="125"/>
      <c r="C1124" s="223" t="s">
        <v>4061</v>
      </c>
      <c r="D1124" s="224" t="s">
        <v>4062</v>
      </c>
      <c r="E1124" s="224" t="s">
        <v>4063</v>
      </c>
      <c r="F1124" s="225"/>
      <c r="G1124" s="222"/>
      <c r="H1124" s="222"/>
      <c r="I1124" s="222"/>
      <c r="J1124" s="222"/>
      <c r="K1124" s="222"/>
      <c r="L1124" s="222"/>
      <c r="M1124" s="222"/>
      <c r="N1124" s="222"/>
      <c r="O1124" s="222"/>
      <c r="P1124" s="222"/>
      <c r="Q1124" s="222"/>
      <c r="R1124" s="222"/>
      <c r="S1124" s="222"/>
      <c r="T1124" s="222"/>
      <c r="U1124" s="222"/>
      <c r="V1124" s="222"/>
      <c r="W1124" s="222"/>
      <c r="X1124" s="222"/>
      <c r="Y1124" s="222"/>
      <c r="Z1124" s="222"/>
    </row>
    <row r="1125" ht="12.75" customHeight="1">
      <c r="A1125" s="125"/>
      <c r="B1125" s="125"/>
      <c r="C1125" s="223" t="s">
        <v>4064</v>
      </c>
      <c r="D1125" s="224" t="s">
        <v>4065</v>
      </c>
      <c r="E1125" s="224" t="s">
        <v>4066</v>
      </c>
      <c r="F1125" s="225"/>
      <c r="G1125" s="222"/>
      <c r="H1125" s="222"/>
      <c r="I1125" s="222"/>
      <c r="J1125" s="222"/>
      <c r="K1125" s="222"/>
      <c r="L1125" s="222"/>
      <c r="M1125" s="222"/>
      <c r="N1125" s="222"/>
      <c r="O1125" s="222"/>
      <c r="P1125" s="222"/>
      <c r="Q1125" s="222"/>
      <c r="R1125" s="222"/>
      <c r="S1125" s="222"/>
      <c r="T1125" s="222"/>
      <c r="U1125" s="222"/>
      <c r="V1125" s="222"/>
      <c r="W1125" s="222"/>
      <c r="X1125" s="222"/>
      <c r="Y1125" s="222"/>
      <c r="Z1125" s="222"/>
    </row>
    <row r="1126" ht="12.75" customHeight="1">
      <c r="A1126" s="125"/>
      <c r="B1126" s="125"/>
      <c r="C1126" s="223" t="s">
        <v>4067</v>
      </c>
      <c r="D1126" s="224" t="s">
        <v>4068</v>
      </c>
      <c r="E1126" s="224" t="s">
        <v>4069</v>
      </c>
      <c r="F1126" s="225"/>
      <c r="G1126" s="222"/>
      <c r="H1126" s="222"/>
      <c r="I1126" s="222"/>
      <c r="J1126" s="222"/>
      <c r="K1126" s="222"/>
      <c r="L1126" s="222"/>
      <c r="M1126" s="222"/>
      <c r="N1126" s="222"/>
      <c r="O1126" s="222"/>
      <c r="P1126" s="222"/>
      <c r="Q1126" s="222"/>
      <c r="R1126" s="222"/>
      <c r="S1126" s="222"/>
      <c r="T1126" s="222"/>
      <c r="U1126" s="222"/>
      <c r="V1126" s="222"/>
      <c r="W1126" s="222"/>
      <c r="X1126" s="222"/>
      <c r="Y1126" s="222"/>
      <c r="Z1126" s="222"/>
    </row>
    <row r="1127" ht="12.75" customHeight="1">
      <c r="A1127" s="125"/>
      <c r="B1127" s="57"/>
      <c r="C1127" s="223" t="s">
        <v>4070</v>
      </c>
      <c r="D1127" s="224" t="s">
        <v>4071</v>
      </c>
      <c r="E1127" s="224" t="s">
        <v>4072</v>
      </c>
      <c r="F1127" s="225"/>
      <c r="G1127" s="222"/>
      <c r="H1127" s="222"/>
      <c r="I1127" s="222"/>
      <c r="J1127" s="222"/>
      <c r="K1127" s="222"/>
      <c r="L1127" s="222"/>
      <c r="M1127" s="222"/>
      <c r="N1127" s="222"/>
      <c r="O1127" s="222"/>
      <c r="P1127" s="222"/>
      <c r="Q1127" s="222"/>
      <c r="R1127" s="222"/>
      <c r="S1127" s="222"/>
      <c r="T1127" s="222"/>
      <c r="U1127" s="222"/>
      <c r="V1127" s="222"/>
      <c r="W1127" s="222"/>
      <c r="X1127" s="222"/>
      <c r="Y1127" s="222"/>
      <c r="Z1127" s="222"/>
    </row>
    <row r="1128" ht="12.75" customHeight="1">
      <c r="A1128" s="125"/>
      <c r="B1128" s="235" t="s">
        <v>1021</v>
      </c>
      <c r="C1128" s="219" t="s">
        <v>4073</v>
      </c>
      <c r="D1128" s="220" t="s">
        <v>4074</v>
      </c>
      <c r="E1128" s="220" t="s">
        <v>377</v>
      </c>
      <c r="F1128" s="221"/>
      <c r="G1128" s="222"/>
      <c r="H1128" s="222"/>
      <c r="I1128" s="222"/>
      <c r="J1128" s="222"/>
      <c r="K1128" s="222"/>
      <c r="L1128" s="222"/>
      <c r="M1128" s="222"/>
      <c r="N1128" s="222"/>
      <c r="O1128" s="222"/>
      <c r="P1128" s="222"/>
      <c r="Q1128" s="222"/>
      <c r="R1128" s="222"/>
      <c r="S1128" s="222"/>
      <c r="T1128" s="222"/>
      <c r="U1128" s="222"/>
      <c r="V1128" s="222"/>
      <c r="W1128" s="222"/>
      <c r="X1128" s="222"/>
      <c r="Y1128" s="222"/>
      <c r="Z1128" s="222"/>
    </row>
    <row r="1129" ht="12.75" customHeight="1">
      <c r="A1129" s="125"/>
      <c r="B1129" s="218" t="s">
        <v>1075</v>
      </c>
      <c r="C1129" s="219" t="s">
        <v>4075</v>
      </c>
      <c r="D1129" s="220" t="s">
        <v>4076</v>
      </c>
      <c r="E1129" s="220" t="s">
        <v>4077</v>
      </c>
      <c r="F1129" s="221"/>
      <c r="G1129" s="222"/>
      <c r="H1129" s="222"/>
      <c r="I1129" s="222"/>
      <c r="J1129" s="222"/>
      <c r="K1129" s="222"/>
      <c r="L1129" s="222"/>
      <c r="M1129" s="222"/>
      <c r="N1129" s="222"/>
      <c r="O1129" s="222"/>
      <c r="P1129" s="222"/>
      <c r="Q1129" s="222"/>
      <c r="R1129" s="222"/>
      <c r="S1129" s="222"/>
      <c r="T1129" s="222"/>
      <c r="U1129" s="222"/>
      <c r="V1129" s="222"/>
      <c r="W1129" s="222"/>
      <c r="X1129" s="222"/>
      <c r="Y1129" s="222"/>
      <c r="Z1129" s="222"/>
    </row>
    <row r="1130" ht="12.75" customHeight="1">
      <c r="A1130" s="125"/>
      <c r="B1130" s="57"/>
      <c r="C1130" s="223" t="s">
        <v>4078</v>
      </c>
      <c r="D1130" s="224" t="s">
        <v>4079</v>
      </c>
      <c r="E1130" s="224" t="s">
        <v>4080</v>
      </c>
      <c r="F1130" s="225"/>
      <c r="G1130" s="222"/>
      <c r="H1130" s="222"/>
      <c r="I1130" s="222"/>
      <c r="J1130" s="222"/>
      <c r="K1130" s="222"/>
      <c r="L1130" s="222"/>
      <c r="M1130" s="222"/>
      <c r="N1130" s="222"/>
      <c r="O1130" s="222"/>
      <c r="P1130" s="222"/>
      <c r="Q1130" s="222"/>
      <c r="R1130" s="222"/>
      <c r="S1130" s="222"/>
      <c r="T1130" s="222"/>
      <c r="U1130" s="222"/>
      <c r="V1130" s="222"/>
      <c r="W1130" s="222"/>
      <c r="X1130" s="222"/>
      <c r="Y1130" s="222"/>
      <c r="Z1130" s="222"/>
    </row>
    <row r="1131" ht="12.75" customHeight="1">
      <c r="A1131" s="125"/>
      <c r="B1131" s="218" t="s">
        <v>1322</v>
      </c>
      <c r="C1131" s="219" t="s">
        <v>4081</v>
      </c>
      <c r="D1131" s="220" t="s">
        <v>4082</v>
      </c>
      <c r="E1131" s="220" t="s">
        <v>390</v>
      </c>
      <c r="F1131" s="221"/>
      <c r="G1131" s="222"/>
      <c r="H1131" s="222"/>
      <c r="I1131" s="222"/>
      <c r="J1131" s="222"/>
      <c r="K1131" s="222"/>
      <c r="L1131" s="222"/>
      <c r="M1131" s="222"/>
      <c r="N1131" s="222"/>
      <c r="O1131" s="222"/>
      <c r="P1131" s="222"/>
      <c r="Q1131" s="222"/>
      <c r="R1131" s="222"/>
      <c r="S1131" s="222"/>
      <c r="T1131" s="222"/>
      <c r="U1131" s="222"/>
      <c r="V1131" s="222"/>
      <c r="W1131" s="222"/>
      <c r="X1131" s="222"/>
      <c r="Y1131" s="222"/>
      <c r="Z1131" s="222"/>
    </row>
    <row r="1132" ht="12.75" customHeight="1">
      <c r="A1132" s="125"/>
      <c r="B1132" s="125"/>
      <c r="C1132" s="223" t="s">
        <v>4083</v>
      </c>
      <c r="D1132" s="224" t="s">
        <v>1327</v>
      </c>
      <c r="E1132" s="224" t="s">
        <v>1328</v>
      </c>
      <c r="F1132" s="225"/>
      <c r="G1132" s="222"/>
      <c r="H1132" s="222"/>
      <c r="I1132" s="222"/>
      <c r="J1132" s="222"/>
      <c r="K1132" s="222"/>
      <c r="L1132" s="222"/>
      <c r="M1132" s="222"/>
      <c r="N1132" s="222"/>
      <c r="O1132" s="222"/>
      <c r="P1132" s="222"/>
      <c r="Q1132" s="222"/>
      <c r="R1132" s="222"/>
      <c r="S1132" s="222"/>
      <c r="T1132" s="222"/>
      <c r="U1132" s="222"/>
      <c r="V1132" s="222"/>
      <c r="W1132" s="222"/>
      <c r="X1132" s="222"/>
      <c r="Y1132" s="222"/>
      <c r="Z1132" s="222"/>
    </row>
    <row r="1133" ht="12.75" customHeight="1">
      <c r="A1133" s="125"/>
      <c r="B1133" s="125"/>
      <c r="C1133" s="223" t="s">
        <v>4084</v>
      </c>
      <c r="D1133" s="224" t="s">
        <v>4085</v>
      </c>
      <c r="E1133" s="224" t="s">
        <v>4086</v>
      </c>
      <c r="F1133" s="225"/>
      <c r="G1133" s="222"/>
      <c r="H1133" s="222"/>
      <c r="I1133" s="222"/>
      <c r="J1133" s="222"/>
      <c r="K1133" s="222"/>
      <c r="L1133" s="222"/>
      <c r="M1133" s="222"/>
      <c r="N1133" s="222"/>
      <c r="O1133" s="222"/>
      <c r="P1133" s="222"/>
      <c r="Q1133" s="222"/>
      <c r="R1133" s="222"/>
      <c r="S1133" s="222"/>
      <c r="T1133" s="222"/>
      <c r="U1133" s="222"/>
      <c r="V1133" s="222"/>
      <c r="W1133" s="222"/>
      <c r="X1133" s="222"/>
      <c r="Y1133" s="222"/>
      <c r="Z1133" s="222"/>
    </row>
    <row r="1134" ht="12.75" customHeight="1">
      <c r="A1134" s="125"/>
      <c r="B1134" s="125"/>
      <c r="C1134" s="223" t="s">
        <v>4087</v>
      </c>
      <c r="D1134" s="224" t="s">
        <v>4088</v>
      </c>
      <c r="E1134" s="224" t="s">
        <v>4089</v>
      </c>
      <c r="F1134" s="225"/>
      <c r="G1134" s="222"/>
      <c r="H1134" s="222"/>
      <c r="I1134" s="222"/>
      <c r="J1134" s="222"/>
      <c r="K1134" s="222"/>
      <c r="L1134" s="222"/>
      <c r="M1134" s="222"/>
      <c r="N1134" s="222"/>
      <c r="O1134" s="222"/>
      <c r="P1134" s="222"/>
      <c r="Q1134" s="222"/>
      <c r="R1134" s="222"/>
      <c r="S1134" s="222"/>
      <c r="T1134" s="222"/>
      <c r="U1134" s="222"/>
      <c r="V1134" s="222"/>
      <c r="W1134" s="222"/>
      <c r="X1134" s="222"/>
      <c r="Y1134" s="222"/>
      <c r="Z1134" s="222"/>
    </row>
    <row r="1135" ht="12.75" customHeight="1">
      <c r="A1135" s="125"/>
      <c r="B1135" s="125"/>
      <c r="C1135" s="223" t="s">
        <v>4090</v>
      </c>
      <c r="D1135" s="224" t="s">
        <v>4091</v>
      </c>
      <c r="E1135" s="224" t="s">
        <v>4092</v>
      </c>
      <c r="F1135" s="225"/>
      <c r="G1135" s="222"/>
      <c r="H1135" s="222"/>
      <c r="I1135" s="222"/>
      <c r="J1135" s="222"/>
      <c r="K1135" s="222"/>
      <c r="L1135" s="222"/>
      <c r="M1135" s="222"/>
      <c r="N1135" s="222"/>
      <c r="O1135" s="222"/>
      <c r="P1135" s="222"/>
      <c r="Q1135" s="222"/>
      <c r="R1135" s="222"/>
      <c r="S1135" s="222"/>
      <c r="T1135" s="222"/>
      <c r="U1135" s="222"/>
      <c r="V1135" s="222"/>
      <c r="W1135" s="222"/>
      <c r="X1135" s="222"/>
      <c r="Y1135" s="222"/>
      <c r="Z1135" s="222"/>
    </row>
    <row r="1136" ht="12.75" customHeight="1">
      <c r="A1136" s="125"/>
      <c r="B1136" s="125"/>
      <c r="C1136" s="223" t="s">
        <v>4093</v>
      </c>
      <c r="D1136" s="224" t="s">
        <v>4094</v>
      </c>
      <c r="E1136" s="224" t="s">
        <v>4095</v>
      </c>
      <c r="F1136" s="225"/>
      <c r="G1136" s="222"/>
      <c r="H1136" s="222"/>
      <c r="I1136" s="222"/>
      <c r="J1136" s="222"/>
      <c r="K1136" s="222"/>
      <c r="L1136" s="222"/>
      <c r="M1136" s="222"/>
      <c r="N1136" s="222"/>
      <c r="O1136" s="222"/>
      <c r="P1136" s="222"/>
      <c r="Q1136" s="222"/>
      <c r="R1136" s="222"/>
      <c r="S1136" s="222"/>
      <c r="T1136" s="222"/>
      <c r="U1136" s="222"/>
      <c r="V1136" s="222"/>
      <c r="W1136" s="222"/>
      <c r="X1136" s="222"/>
      <c r="Y1136" s="222"/>
      <c r="Z1136" s="222"/>
    </row>
    <row r="1137" ht="12.75" customHeight="1">
      <c r="A1137" s="125"/>
      <c r="B1137" s="125"/>
      <c r="C1137" s="223" t="s">
        <v>4096</v>
      </c>
      <c r="D1137" s="224" t="s">
        <v>4097</v>
      </c>
      <c r="E1137" s="224" t="s">
        <v>4098</v>
      </c>
      <c r="F1137" s="225"/>
      <c r="G1137" s="222"/>
      <c r="H1137" s="222"/>
      <c r="I1137" s="222"/>
      <c r="J1137" s="222"/>
      <c r="K1137" s="222"/>
      <c r="L1137" s="222"/>
      <c r="M1137" s="222"/>
      <c r="N1137" s="222"/>
      <c r="O1137" s="222"/>
      <c r="P1137" s="222"/>
      <c r="Q1137" s="222"/>
      <c r="R1137" s="222"/>
      <c r="S1137" s="222"/>
      <c r="T1137" s="222"/>
      <c r="U1137" s="222"/>
      <c r="V1137" s="222"/>
      <c r="W1137" s="222"/>
      <c r="X1137" s="222"/>
      <c r="Y1137" s="222"/>
      <c r="Z1137" s="222"/>
    </row>
    <row r="1138" ht="12.75" customHeight="1">
      <c r="A1138" s="125"/>
      <c r="B1138" s="125"/>
      <c r="C1138" s="223" t="s">
        <v>4099</v>
      </c>
      <c r="D1138" s="224" t="s">
        <v>4100</v>
      </c>
      <c r="E1138" s="224" t="s">
        <v>4101</v>
      </c>
      <c r="F1138" s="225"/>
      <c r="G1138" s="222"/>
      <c r="H1138" s="222"/>
      <c r="I1138" s="222"/>
      <c r="J1138" s="222"/>
      <c r="K1138" s="222"/>
      <c r="L1138" s="222"/>
      <c r="M1138" s="222"/>
      <c r="N1138" s="222"/>
      <c r="O1138" s="222"/>
      <c r="P1138" s="222"/>
      <c r="Q1138" s="222"/>
      <c r="R1138" s="222"/>
      <c r="S1138" s="222"/>
      <c r="T1138" s="222"/>
      <c r="U1138" s="222"/>
      <c r="V1138" s="222"/>
      <c r="W1138" s="222"/>
      <c r="X1138" s="222"/>
      <c r="Y1138" s="222"/>
      <c r="Z1138" s="222"/>
    </row>
    <row r="1139" ht="12.75" customHeight="1">
      <c r="A1139" s="125"/>
      <c r="B1139" s="125"/>
      <c r="C1139" s="223" t="s">
        <v>4102</v>
      </c>
      <c r="D1139" s="224" t="s">
        <v>4103</v>
      </c>
      <c r="E1139" s="224" t="s">
        <v>4104</v>
      </c>
      <c r="F1139" s="225"/>
      <c r="G1139" s="222"/>
      <c r="H1139" s="222"/>
      <c r="I1139" s="222"/>
      <c r="J1139" s="222"/>
      <c r="K1139" s="222"/>
      <c r="L1139" s="222"/>
      <c r="M1139" s="222"/>
      <c r="N1139" s="222"/>
      <c r="O1139" s="222"/>
      <c r="P1139" s="222"/>
      <c r="Q1139" s="222"/>
      <c r="R1139" s="222"/>
      <c r="S1139" s="222"/>
      <c r="T1139" s="222"/>
      <c r="U1139" s="222"/>
      <c r="V1139" s="222"/>
      <c r="W1139" s="222"/>
      <c r="X1139" s="222"/>
      <c r="Y1139" s="222"/>
      <c r="Z1139" s="222"/>
    </row>
    <row r="1140" ht="12.75" customHeight="1">
      <c r="A1140" s="57"/>
      <c r="B1140" s="57"/>
      <c r="C1140" s="223" t="s">
        <v>4105</v>
      </c>
      <c r="D1140" s="224" t="s">
        <v>4106</v>
      </c>
      <c r="E1140" s="224" t="s">
        <v>4107</v>
      </c>
      <c r="F1140" s="225"/>
      <c r="G1140" s="222"/>
      <c r="H1140" s="222"/>
      <c r="I1140" s="222"/>
      <c r="J1140" s="222"/>
      <c r="K1140" s="222"/>
      <c r="L1140" s="222"/>
      <c r="M1140" s="222"/>
      <c r="N1140" s="222"/>
      <c r="O1140" s="222"/>
      <c r="P1140" s="222"/>
      <c r="Q1140" s="222"/>
      <c r="R1140" s="222"/>
      <c r="S1140" s="222"/>
      <c r="T1140" s="222"/>
      <c r="U1140" s="222"/>
      <c r="V1140" s="222"/>
      <c r="W1140" s="222"/>
      <c r="X1140" s="222"/>
      <c r="Y1140" s="222"/>
      <c r="Z1140" s="222"/>
    </row>
    <row r="1141" ht="12.75" customHeight="1">
      <c r="A1141" s="227" t="s">
        <v>4108</v>
      </c>
      <c r="B1141" s="228"/>
      <c r="C1141" s="229"/>
      <c r="D1141" s="230"/>
      <c r="E1141" s="230" t="s">
        <v>879</v>
      </c>
      <c r="F1141" s="231">
        <v>42.0</v>
      </c>
      <c r="G1141" s="232"/>
      <c r="H1141" s="232"/>
      <c r="I1141" s="232"/>
      <c r="J1141" s="232"/>
      <c r="K1141" s="232"/>
      <c r="L1141" s="232"/>
      <c r="M1141" s="232"/>
      <c r="N1141" s="232"/>
      <c r="O1141" s="232"/>
      <c r="P1141" s="232"/>
      <c r="Q1141" s="232"/>
      <c r="R1141" s="232"/>
      <c r="S1141" s="232"/>
      <c r="T1141" s="232"/>
      <c r="U1141" s="232"/>
      <c r="V1141" s="232"/>
      <c r="W1141" s="232"/>
      <c r="X1141" s="232"/>
      <c r="Y1141" s="232"/>
      <c r="Z1141" s="232"/>
    </row>
    <row r="1142" ht="12.75" customHeight="1">
      <c r="A1142" s="233" t="s">
        <v>955</v>
      </c>
      <c r="B1142" s="218" t="s">
        <v>955</v>
      </c>
      <c r="C1142" s="219" t="s">
        <v>4109</v>
      </c>
      <c r="D1142" s="220" t="s">
        <v>4110</v>
      </c>
      <c r="E1142" s="220" t="s">
        <v>4111</v>
      </c>
      <c r="F1142" s="221"/>
      <c r="G1142" s="222"/>
      <c r="H1142" s="222"/>
      <c r="I1142" s="222"/>
      <c r="J1142" s="222"/>
      <c r="K1142" s="222"/>
      <c r="L1142" s="222"/>
      <c r="M1142" s="222"/>
      <c r="N1142" s="222"/>
      <c r="O1142" s="222"/>
      <c r="P1142" s="222"/>
      <c r="Q1142" s="222"/>
      <c r="R1142" s="222"/>
      <c r="S1142" s="222"/>
      <c r="T1142" s="222"/>
      <c r="U1142" s="222"/>
      <c r="V1142" s="222"/>
      <c r="W1142" s="222"/>
      <c r="X1142" s="222"/>
      <c r="Y1142" s="222"/>
      <c r="Z1142" s="222"/>
    </row>
    <row r="1143" ht="12.75" customHeight="1">
      <c r="A1143" s="125"/>
      <c r="B1143" s="125"/>
      <c r="C1143" s="223" t="s">
        <v>4112</v>
      </c>
      <c r="D1143" s="224" t="s">
        <v>4113</v>
      </c>
      <c r="E1143" s="224" t="s">
        <v>4114</v>
      </c>
      <c r="F1143" s="225"/>
      <c r="G1143" s="222"/>
      <c r="H1143" s="222"/>
      <c r="I1143" s="222"/>
      <c r="J1143" s="222"/>
      <c r="K1143" s="222"/>
      <c r="L1143" s="222"/>
      <c r="M1143" s="222"/>
      <c r="N1143" s="222"/>
      <c r="O1143" s="222"/>
      <c r="P1143" s="222"/>
      <c r="Q1143" s="222"/>
      <c r="R1143" s="222"/>
      <c r="S1143" s="222"/>
      <c r="T1143" s="222"/>
      <c r="U1143" s="222"/>
      <c r="V1143" s="222"/>
      <c r="W1143" s="222"/>
      <c r="X1143" s="222"/>
      <c r="Y1143" s="222"/>
      <c r="Z1143" s="222"/>
    </row>
    <row r="1144" ht="12.75" customHeight="1">
      <c r="A1144" s="125"/>
      <c r="B1144" s="125"/>
      <c r="C1144" s="223" t="s">
        <v>4115</v>
      </c>
      <c r="D1144" s="224" t="s">
        <v>4116</v>
      </c>
      <c r="E1144" s="224" t="s">
        <v>4117</v>
      </c>
      <c r="F1144" s="225"/>
      <c r="G1144" s="222"/>
      <c r="H1144" s="222"/>
      <c r="I1144" s="222"/>
      <c r="J1144" s="222"/>
      <c r="K1144" s="222"/>
      <c r="L1144" s="222"/>
      <c r="M1144" s="222"/>
      <c r="N1144" s="222"/>
      <c r="O1144" s="222"/>
      <c r="P1144" s="222"/>
      <c r="Q1144" s="222"/>
      <c r="R1144" s="222"/>
      <c r="S1144" s="222"/>
      <c r="T1144" s="222"/>
      <c r="U1144" s="222"/>
      <c r="V1144" s="222"/>
      <c r="W1144" s="222"/>
      <c r="X1144" s="222"/>
      <c r="Y1144" s="222"/>
      <c r="Z1144" s="222"/>
    </row>
    <row r="1145" ht="12.75" customHeight="1">
      <c r="A1145" s="125"/>
      <c r="B1145" s="125"/>
      <c r="C1145" s="223" t="s">
        <v>4118</v>
      </c>
      <c r="D1145" s="224" t="s">
        <v>4119</v>
      </c>
      <c r="E1145" s="224" t="s">
        <v>4120</v>
      </c>
      <c r="F1145" s="225"/>
      <c r="G1145" s="222"/>
      <c r="H1145" s="222"/>
      <c r="I1145" s="222"/>
      <c r="J1145" s="222"/>
      <c r="K1145" s="222"/>
      <c r="L1145" s="222"/>
      <c r="M1145" s="222"/>
      <c r="N1145" s="222"/>
      <c r="O1145" s="222"/>
      <c r="P1145" s="222"/>
      <c r="Q1145" s="222"/>
      <c r="R1145" s="222"/>
      <c r="S1145" s="222"/>
      <c r="T1145" s="222"/>
      <c r="U1145" s="222"/>
      <c r="V1145" s="222"/>
      <c r="W1145" s="222"/>
      <c r="X1145" s="222"/>
      <c r="Y1145" s="222"/>
      <c r="Z1145" s="222"/>
    </row>
    <row r="1146" ht="12.75" customHeight="1">
      <c r="A1146" s="125"/>
      <c r="B1146" s="125"/>
      <c r="C1146" s="223" t="s">
        <v>4121</v>
      </c>
      <c r="D1146" s="224" t="s">
        <v>4122</v>
      </c>
      <c r="E1146" s="224" t="s">
        <v>4123</v>
      </c>
      <c r="F1146" s="225"/>
      <c r="G1146" s="222"/>
      <c r="H1146" s="222"/>
      <c r="I1146" s="222"/>
      <c r="J1146" s="222"/>
      <c r="K1146" s="222"/>
      <c r="L1146" s="222"/>
      <c r="M1146" s="222"/>
      <c r="N1146" s="222"/>
      <c r="O1146" s="222"/>
      <c r="P1146" s="222"/>
      <c r="Q1146" s="222"/>
      <c r="R1146" s="222"/>
      <c r="S1146" s="222"/>
      <c r="T1146" s="222"/>
      <c r="U1146" s="222"/>
      <c r="V1146" s="222"/>
      <c r="W1146" s="222"/>
      <c r="X1146" s="222"/>
      <c r="Y1146" s="222"/>
      <c r="Z1146" s="222"/>
    </row>
    <row r="1147" ht="12.75" customHeight="1">
      <c r="A1147" s="57"/>
      <c r="B1147" s="57"/>
      <c r="C1147" s="223" t="s">
        <v>4124</v>
      </c>
      <c r="D1147" s="224" t="s">
        <v>4125</v>
      </c>
      <c r="E1147" s="224" t="s">
        <v>4126</v>
      </c>
      <c r="F1147" s="225"/>
      <c r="G1147" s="222"/>
      <c r="H1147" s="222"/>
      <c r="I1147" s="222"/>
      <c r="J1147" s="222"/>
      <c r="K1147" s="222"/>
      <c r="L1147" s="222"/>
      <c r="M1147" s="222"/>
      <c r="N1147" s="222"/>
      <c r="O1147" s="222"/>
      <c r="P1147" s="222"/>
      <c r="Q1147" s="222"/>
      <c r="R1147" s="222"/>
      <c r="S1147" s="222"/>
      <c r="T1147" s="222"/>
      <c r="U1147" s="222"/>
      <c r="V1147" s="222"/>
      <c r="W1147" s="222"/>
      <c r="X1147" s="222"/>
      <c r="Y1147" s="222"/>
      <c r="Z1147" s="222"/>
    </row>
    <row r="1148" ht="12.75" customHeight="1">
      <c r="A1148" s="227" t="s">
        <v>4127</v>
      </c>
      <c r="B1148" s="228"/>
      <c r="C1148" s="229"/>
      <c r="D1148" s="230"/>
      <c r="E1148" s="230" t="s">
        <v>879</v>
      </c>
      <c r="F1148" s="231">
        <v>6.0</v>
      </c>
      <c r="G1148" s="232"/>
      <c r="H1148" s="232"/>
      <c r="I1148" s="232"/>
      <c r="J1148" s="232"/>
      <c r="K1148" s="232"/>
      <c r="L1148" s="232"/>
      <c r="M1148" s="232"/>
      <c r="N1148" s="232"/>
      <c r="O1148" s="232"/>
      <c r="P1148" s="232"/>
      <c r="Q1148" s="232"/>
      <c r="R1148" s="232"/>
      <c r="S1148" s="232"/>
      <c r="T1148" s="232"/>
      <c r="U1148" s="232"/>
      <c r="V1148" s="232"/>
      <c r="W1148" s="232"/>
      <c r="X1148" s="232"/>
      <c r="Y1148" s="232"/>
      <c r="Z1148" s="232"/>
    </row>
    <row r="1149" ht="12.75" customHeight="1">
      <c r="A1149" s="233" t="s">
        <v>959</v>
      </c>
      <c r="B1149" s="218" t="s">
        <v>959</v>
      </c>
      <c r="C1149" s="219" t="s">
        <v>4128</v>
      </c>
      <c r="D1149" s="220" t="s">
        <v>4129</v>
      </c>
      <c r="E1149" s="220" t="s">
        <v>4130</v>
      </c>
      <c r="F1149" s="221"/>
      <c r="G1149" s="222"/>
      <c r="H1149" s="222"/>
      <c r="I1149" s="222"/>
      <c r="J1149" s="222"/>
      <c r="K1149" s="222"/>
      <c r="L1149" s="222"/>
      <c r="M1149" s="222"/>
      <c r="N1149" s="222"/>
      <c r="O1149" s="222"/>
      <c r="P1149" s="222"/>
      <c r="Q1149" s="222"/>
      <c r="R1149" s="222"/>
      <c r="S1149" s="222"/>
      <c r="T1149" s="222"/>
      <c r="U1149" s="222"/>
      <c r="V1149" s="222"/>
      <c r="W1149" s="222"/>
      <c r="X1149" s="222"/>
      <c r="Y1149" s="222"/>
      <c r="Z1149" s="222"/>
    </row>
    <row r="1150" ht="12.75" customHeight="1">
      <c r="A1150" s="125"/>
      <c r="B1150" s="125"/>
      <c r="C1150" s="223" t="s">
        <v>4131</v>
      </c>
      <c r="D1150" s="224" t="s">
        <v>4132</v>
      </c>
      <c r="E1150" s="224" t="s">
        <v>4133</v>
      </c>
      <c r="F1150" s="225"/>
      <c r="G1150" s="222"/>
      <c r="H1150" s="222"/>
      <c r="I1150" s="222"/>
      <c r="J1150" s="222"/>
      <c r="K1150" s="222"/>
      <c r="L1150" s="222"/>
      <c r="M1150" s="222"/>
      <c r="N1150" s="222"/>
      <c r="O1150" s="222"/>
      <c r="P1150" s="222"/>
      <c r="Q1150" s="222"/>
      <c r="R1150" s="222"/>
      <c r="S1150" s="222"/>
      <c r="T1150" s="222"/>
      <c r="U1150" s="222"/>
      <c r="V1150" s="222"/>
      <c r="W1150" s="222"/>
      <c r="X1150" s="222"/>
      <c r="Y1150" s="222"/>
      <c r="Z1150" s="222"/>
    </row>
    <row r="1151" ht="12.75" customHeight="1">
      <c r="A1151" s="125"/>
      <c r="B1151" s="125"/>
      <c r="C1151" s="223" t="s">
        <v>4134</v>
      </c>
      <c r="D1151" s="224" t="s">
        <v>4135</v>
      </c>
      <c r="E1151" s="224" t="s">
        <v>4136</v>
      </c>
      <c r="F1151" s="225"/>
      <c r="G1151" s="222"/>
      <c r="H1151" s="222"/>
      <c r="I1151" s="222"/>
      <c r="J1151" s="222"/>
      <c r="K1151" s="222"/>
      <c r="L1151" s="222"/>
      <c r="M1151" s="222"/>
      <c r="N1151" s="222"/>
      <c r="O1151" s="222"/>
      <c r="P1151" s="222"/>
      <c r="Q1151" s="222"/>
      <c r="R1151" s="222"/>
      <c r="S1151" s="222"/>
      <c r="T1151" s="222"/>
      <c r="U1151" s="222"/>
      <c r="V1151" s="222"/>
      <c r="W1151" s="222"/>
      <c r="X1151" s="222"/>
      <c r="Y1151" s="222"/>
      <c r="Z1151" s="222"/>
    </row>
    <row r="1152" ht="12.75" customHeight="1">
      <c r="A1152" s="57"/>
      <c r="B1152" s="57"/>
      <c r="C1152" s="223" t="s">
        <v>4137</v>
      </c>
      <c r="D1152" s="224" t="s">
        <v>4138</v>
      </c>
      <c r="E1152" s="224" t="s">
        <v>4139</v>
      </c>
      <c r="F1152" s="225"/>
      <c r="G1152" s="222"/>
      <c r="H1152" s="222"/>
      <c r="I1152" s="222"/>
      <c r="J1152" s="222"/>
      <c r="K1152" s="222"/>
      <c r="L1152" s="222"/>
      <c r="M1152" s="222"/>
      <c r="N1152" s="222"/>
      <c r="O1152" s="222"/>
      <c r="P1152" s="222"/>
      <c r="Q1152" s="222"/>
      <c r="R1152" s="222"/>
      <c r="S1152" s="222"/>
      <c r="T1152" s="222"/>
      <c r="U1152" s="222"/>
      <c r="V1152" s="222"/>
      <c r="W1152" s="222"/>
      <c r="X1152" s="222"/>
      <c r="Y1152" s="222"/>
      <c r="Z1152" s="222"/>
    </row>
    <row r="1153" ht="12.75" customHeight="1">
      <c r="A1153" s="227" t="s">
        <v>4140</v>
      </c>
      <c r="B1153" s="228"/>
      <c r="C1153" s="229"/>
      <c r="D1153" s="230"/>
      <c r="E1153" s="230"/>
      <c r="F1153" s="231">
        <v>4.0</v>
      </c>
      <c r="G1153" s="232"/>
      <c r="H1153" s="232"/>
      <c r="I1153" s="232"/>
      <c r="J1153" s="232"/>
      <c r="K1153" s="232"/>
      <c r="L1153" s="232"/>
      <c r="M1153" s="232"/>
      <c r="N1153" s="232"/>
      <c r="O1153" s="232"/>
      <c r="P1153" s="232"/>
      <c r="Q1153" s="232"/>
      <c r="R1153" s="232"/>
      <c r="S1153" s="232"/>
      <c r="T1153" s="232"/>
      <c r="U1153" s="232"/>
      <c r="V1153" s="232"/>
      <c r="W1153" s="232"/>
      <c r="X1153" s="232"/>
      <c r="Y1153" s="232"/>
      <c r="Z1153" s="232"/>
    </row>
    <row r="1154" ht="12.75" customHeight="1">
      <c r="A1154" s="237" t="s">
        <v>4141</v>
      </c>
      <c r="B1154" s="238"/>
      <c r="C1154" s="239"/>
      <c r="D1154" s="240"/>
      <c r="E1154" s="240"/>
      <c r="F1154" s="241">
        <v>1119.0</v>
      </c>
      <c r="G1154" s="232"/>
      <c r="H1154" s="232"/>
      <c r="I1154" s="232"/>
      <c r="J1154" s="232"/>
      <c r="K1154" s="232"/>
      <c r="L1154" s="232"/>
      <c r="M1154" s="232"/>
      <c r="N1154" s="232"/>
      <c r="O1154" s="232"/>
      <c r="P1154" s="232"/>
      <c r="Q1154" s="232"/>
      <c r="R1154" s="232"/>
      <c r="S1154" s="232"/>
      <c r="T1154" s="232"/>
      <c r="U1154" s="232"/>
      <c r="V1154" s="232"/>
      <c r="W1154" s="232"/>
      <c r="X1154" s="232"/>
      <c r="Y1154" s="232"/>
      <c r="Z1154" s="232"/>
    </row>
  </sheetData>
  <mergeCells count="166">
    <mergeCell ref="B361:B365"/>
    <mergeCell ref="B366:B369"/>
    <mergeCell ref="B304:B316"/>
    <mergeCell ref="B317:B329"/>
    <mergeCell ref="B330:B338"/>
    <mergeCell ref="B339:B345"/>
    <mergeCell ref="B347:B351"/>
    <mergeCell ref="B352:B355"/>
    <mergeCell ref="B356:B360"/>
    <mergeCell ref="A14:A138"/>
    <mergeCell ref="A140:A146"/>
    <mergeCell ref="A151:A173"/>
    <mergeCell ref="A177:A221"/>
    <mergeCell ref="A223:A345"/>
    <mergeCell ref="A347:A373"/>
    <mergeCell ref="A375:A390"/>
    <mergeCell ref="A392:A410"/>
    <mergeCell ref="A412:A452"/>
    <mergeCell ref="A454:A478"/>
    <mergeCell ref="A480:A510"/>
    <mergeCell ref="A512:A539"/>
    <mergeCell ref="A541:A656"/>
    <mergeCell ref="A658:A666"/>
    <mergeCell ref="A668:A671"/>
    <mergeCell ref="A673:A709"/>
    <mergeCell ref="A711:A725"/>
    <mergeCell ref="A727:A756"/>
    <mergeCell ref="A758:A786"/>
    <mergeCell ref="A788:A851"/>
    <mergeCell ref="A853:A892"/>
    <mergeCell ref="A1142:A1147"/>
    <mergeCell ref="A1149:A1152"/>
    <mergeCell ref="A894:A906"/>
    <mergeCell ref="A908:A919"/>
    <mergeCell ref="A921:A934"/>
    <mergeCell ref="A936:A1022"/>
    <mergeCell ref="A1024:A1049"/>
    <mergeCell ref="A1051:A1097"/>
    <mergeCell ref="A1099:A1140"/>
    <mergeCell ref="B53:B70"/>
    <mergeCell ref="B71:B93"/>
    <mergeCell ref="B94:B117"/>
    <mergeCell ref="B118:B128"/>
    <mergeCell ref="A2:A12"/>
    <mergeCell ref="B2:B12"/>
    <mergeCell ref="B14:B19"/>
    <mergeCell ref="B20:B25"/>
    <mergeCell ref="B26:B35"/>
    <mergeCell ref="B36:B52"/>
    <mergeCell ref="B129:B138"/>
    <mergeCell ref="B140:B146"/>
    <mergeCell ref="B148:B149"/>
    <mergeCell ref="B151:B155"/>
    <mergeCell ref="B156:B162"/>
    <mergeCell ref="B163:B169"/>
    <mergeCell ref="B170:B173"/>
    <mergeCell ref="B177:B182"/>
    <mergeCell ref="B183:B196"/>
    <mergeCell ref="B197:B202"/>
    <mergeCell ref="B203:B208"/>
    <mergeCell ref="B209:B214"/>
    <mergeCell ref="B215:B221"/>
    <mergeCell ref="B223:B237"/>
    <mergeCell ref="B238:B244"/>
    <mergeCell ref="B245:B248"/>
    <mergeCell ref="B249:B254"/>
    <mergeCell ref="B255:B264"/>
    <mergeCell ref="B265:B270"/>
    <mergeCell ref="B271:B279"/>
    <mergeCell ref="B280:B295"/>
    <mergeCell ref="B296:B303"/>
    <mergeCell ref="B370:B373"/>
    <mergeCell ref="B375:B390"/>
    <mergeCell ref="B392:B410"/>
    <mergeCell ref="B412:B420"/>
    <mergeCell ref="B421:B429"/>
    <mergeCell ref="B430:B432"/>
    <mergeCell ref="B433:B440"/>
    <mergeCell ref="B821:B837"/>
    <mergeCell ref="B838:B851"/>
    <mergeCell ref="B853:B859"/>
    <mergeCell ref="B860:B863"/>
    <mergeCell ref="B864:B873"/>
    <mergeCell ref="B874:B879"/>
    <mergeCell ref="B880:B885"/>
    <mergeCell ref="B886:B892"/>
    <mergeCell ref="B894:B906"/>
    <mergeCell ref="B908:B910"/>
    <mergeCell ref="B911:B913"/>
    <mergeCell ref="B914:B915"/>
    <mergeCell ref="B917:B919"/>
    <mergeCell ref="B921:B925"/>
    <mergeCell ref="B926:B932"/>
    <mergeCell ref="B933:B934"/>
    <mergeCell ref="B936:B951"/>
    <mergeCell ref="B952:B964"/>
    <mergeCell ref="B965:B981"/>
    <mergeCell ref="B982:B988"/>
    <mergeCell ref="B989:B1003"/>
    <mergeCell ref="B1004:B1022"/>
    <mergeCell ref="B1024:B1026"/>
    <mergeCell ref="B1027:B1031"/>
    <mergeCell ref="B1032:B1036"/>
    <mergeCell ref="B1037:B1045"/>
    <mergeCell ref="B1046:B1049"/>
    <mergeCell ref="B1051:B1057"/>
    <mergeCell ref="B1129:B1130"/>
    <mergeCell ref="B1131:B1140"/>
    <mergeCell ref="B1142:B1147"/>
    <mergeCell ref="B1149:B1152"/>
    <mergeCell ref="B1058:B1062"/>
    <mergeCell ref="B1063:B1071"/>
    <mergeCell ref="B1072:B1082"/>
    <mergeCell ref="B1083:B1089"/>
    <mergeCell ref="B1090:B1097"/>
    <mergeCell ref="B1099:B1111"/>
    <mergeCell ref="B1112:B1127"/>
    <mergeCell ref="B441:B452"/>
    <mergeCell ref="B454:B460"/>
    <mergeCell ref="B461:B464"/>
    <mergeCell ref="B465:B470"/>
    <mergeCell ref="B471:B478"/>
    <mergeCell ref="B480:B487"/>
    <mergeCell ref="B488:B492"/>
    <mergeCell ref="B493:B495"/>
    <mergeCell ref="B496:B499"/>
    <mergeCell ref="B500:B510"/>
    <mergeCell ref="B512:B513"/>
    <mergeCell ref="B514:B518"/>
    <mergeCell ref="B520:B525"/>
    <mergeCell ref="B526:B528"/>
    <mergeCell ref="B529:B535"/>
    <mergeCell ref="B536:B539"/>
    <mergeCell ref="B541:B547"/>
    <mergeCell ref="B548:B555"/>
    <mergeCell ref="B556:B558"/>
    <mergeCell ref="B559:B570"/>
    <mergeCell ref="B571:B578"/>
    <mergeCell ref="B579:B585"/>
    <mergeCell ref="B586:B587"/>
    <mergeCell ref="B588:B597"/>
    <mergeCell ref="B598:B605"/>
    <mergeCell ref="B606:B614"/>
    <mergeCell ref="B615:B624"/>
    <mergeCell ref="B625:B626"/>
    <mergeCell ref="B627:B636"/>
    <mergeCell ref="B637:B646"/>
    <mergeCell ref="B647:B656"/>
    <mergeCell ref="B658:B666"/>
    <mergeCell ref="B668:B671"/>
    <mergeCell ref="B673:B680"/>
    <mergeCell ref="B681:B695"/>
    <mergeCell ref="B696:B700"/>
    <mergeCell ref="B701:B709"/>
    <mergeCell ref="B711:B716"/>
    <mergeCell ref="B717:B725"/>
    <mergeCell ref="B727:B732"/>
    <mergeCell ref="B733:B739"/>
    <mergeCell ref="B740:B748"/>
    <mergeCell ref="B750:B756"/>
    <mergeCell ref="B758:B771"/>
    <mergeCell ref="B773:B783"/>
    <mergeCell ref="B784:B786"/>
    <mergeCell ref="B788:B797"/>
    <mergeCell ref="B798:B810"/>
    <mergeCell ref="B811:B820"/>
  </mergeCells>
  <printOptions horizontalCentered="1"/>
  <pageMargins bottom="0.3937007874015748" footer="0.0" header="0.0" left="0.3937007874015748" right="0.3937007874015748" top="0.3937007874015748"/>
  <pageSetup orientation="portrait"/>
  <headerFooter>
    <oddFooter/>
  </headerFooter>
  <rowBreaks count="12" manualBreakCount="12">
    <brk id="1057" man="1"/>
    <brk id="787" man="1"/>
    <brk id="964" man="1"/>
    <brk id="453" man="1"/>
    <brk id="70" man="1"/>
    <brk id="374" man="1"/>
    <brk id="614" man="1"/>
    <brk id="535" man="1"/>
    <brk id="295" man="1"/>
    <brk id="873" man="1"/>
    <brk id="700" man="1"/>
    <brk id="222" man="1"/>
  </rowBreaks>
  <drawing r:id="rId1"/>
</worksheet>
</file>