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as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<sst xmlns="http://schemas.openxmlformats.org/spreadsheetml/2006/main" uniqueCount="86">
  <si>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ID</t>
  </si>
  <si>
    <t>Denominación de obra</t>
  </si>
  <si>
    <t>Descripción</t>
  </si>
  <si>
    <t>Región</t>
  </si>
  <si>
    <t>Provincia</t>
  </si>
  <si>
    <t>Departamento/Partido/Comuna</t>
  </si>
  <si>
    <t>Localidad</t>
  </si>
  <si>
    <t>Categoría de obra</t>
  </si>
  <si>
    <t>Contraparte</t>
  </si>
  <si>
    <t>Organismo ejecutor</t>
  </si>
  <si>
    <t>Monto estimado</t>
  </si>
  <si>
    <t>Monto contratado</t>
  </si>
  <si>
    <t>Monto adicionales</t>
  </si>
  <si>
    <t>Monto de redeterminación</t>
  </si>
  <si>
    <t>Monto contratado + redeterminación</t>
  </si>
  <si>
    <t>Saldo de obra</t>
  </si>
  <si>
    <t>Fecha apertura ofertas</t>
  </si>
  <si>
    <t>Fecha adjudicación</t>
  </si>
  <si>
    <t>Fecha inicio prevista</t>
  </si>
  <si>
    <t>Fecha real inicio obra</t>
  </si>
  <si>
    <t>Plazo de obra previsto</t>
  </si>
  <si>
    <t>Empresa contratista</t>
  </si>
  <si>
    <t>Avance fisico acumulado</t>
  </si>
  <si>
    <t>Estado</t>
  </si>
  <si>
    <t>Certificados acumulados</t>
  </si>
  <si>
    <t>Puestos trabajo generados</t>
  </si>
  <si>
    <t>X</t>
  </si>
  <si>
    <t>Y</t>
  </si>
  <si>
    <t>Observaciones</t>
  </si>
  <si>
    <t xml:space="preserve">Optimización del Sistema de Agua Potable en la ciudad de Ushuaia - Planta Potabilizadora Río Pipo 1° Etapa </t>
  </si>
  <si>
    <t>Producción de 9000 m3/día de Agua Potable</t>
  </si>
  <si>
    <t>Resto</t>
  </si>
  <si>
    <t>Tierra del fuego</t>
  </si>
  <si>
    <t>Ushuaia</t>
  </si>
  <si>
    <t>Infraestructura sanitaria</t>
  </si>
  <si>
    <t>Tierra del Fuego</t>
  </si>
  <si>
    <t>I.P.V</t>
  </si>
  <si>
    <t>Juan Felipe Gancedo S.A.</t>
  </si>
  <si>
    <t>En ejecución</t>
  </si>
  <si>
    <t>Construcción de Planta Potabilizadora 2000 m3 de Río Grande</t>
  </si>
  <si>
    <t>Producción de 24000 m3/día de Agua Potable</t>
  </si>
  <si>
    <t>Río Grande</t>
  </si>
  <si>
    <t>Municipalidad Río Grande</t>
  </si>
  <si>
    <t>Proalsa S.R.L.</t>
  </si>
  <si>
    <t>Colectora cloacal y Planta de Tratamiento de Efluentes en el municipio de Tolhuin RENGLÓN 2-3</t>
  </si>
  <si>
    <t>Impulsión y Tratamiento  Cloacales</t>
  </si>
  <si>
    <t>Tolhuin</t>
  </si>
  <si>
    <t>Red de Agua y Cloaca con Conexiones Domiciliarias - Tolhuin.</t>
  </si>
  <si>
    <t>Nuevas redes en Barrios de Tolhuin</t>
  </si>
  <si>
    <t>D.P.O.S.S.</t>
  </si>
  <si>
    <t>Red troncal media tensión y set  33/13,2 KV Andorra, en Ushuaia.</t>
  </si>
  <si>
    <t>Red Media y Centro de Distribución de Energía</t>
  </si>
  <si>
    <t>Infraestructura eléctrica</t>
  </si>
  <si>
    <t>D.P.E.</t>
  </si>
  <si>
    <t>MONTELECTRO S.A. PROALSA S.R.L. UTE</t>
  </si>
  <si>
    <t>Red Troncal y Construcción Centro de Distribución 33/13,2 Kv Rio Pipo – Ushuaia.</t>
  </si>
  <si>
    <t>ARGENCOBRA S.A.</t>
  </si>
  <si>
    <t>A iniciar</t>
  </si>
  <si>
    <t>Ampliación de la Capacidad de Transporte de Gas del Sistema Fueguino - 2015 RENGLÓN 2</t>
  </si>
  <si>
    <t>Loops de 15 km Gasoducto de 12"</t>
  </si>
  <si>
    <t>Infraestructura Gas Natural</t>
  </si>
  <si>
    <t>M.O. y S.P.</t>
  </si>
  <si>
    <t>J.C.R. S.A. CONINSA S.A. UTE</t>
  </si>
  <si>
    <t>Las coordenadas (pto. De inicio y pto. Final) son 54°04'39.8"S 67°19'02.5"W 54°10'56.4"S 67°13'28.1"W</t>
  </si>
  <si>
    <t>Ampliación de la Capacidad de Transporte de Gas del Sistema Fueguino - 2015 RENGLÓN 3</t>
  </si>
  <si>
    <t>Loops de 12 km Gasoducto de 12"</t>
  </si>
  <si>
    <t>Las coordenadas (pto. De inicio y pto. Final) son 54°36'29.2"S 67°42'39.6"W 54°40'55.5"S 67°48'41.3"W</t>
  </si>
  <si>
    <t>Alimentación de Red de Distribución de Gas Natural Sector Barrio Andorra - Ushuaia</t>
  </si>
  <si>
    <t xml:space="preserve">Redes Principales para Alimentación de Gas </t>
  </si>
  <si>
    <t xml:space="preserve">ING. HÉCTOR CZELADA </t>
  </si>
  <si>
    <t xml:space="preserve">Reparación Grupo Generador LM 2500 PLUS - TG Nº 4 </t>
  </si>
  <si>
    <t>Nueva de Generación TG4</t>
  </si>
  <si>
    <t>Coop. Elect.      RÍO GRANDE</t>
  </si>
  <si>
    <t>Coop. Eléct. y Servicios de Río Grande</t>
  </si>
  <si>
    <t>Ampliación Capacidad de Transporte de Gas - Sector Margen Sur - Rio Grande</t>
  </si>
  <si>
    <t xml:space="preserve">Loops de 3,1 km Ramales en  6" </t>
  </si>
  <si>
    <t>KARPA S.A.</t>
  </si>
  <si>
    <t>Las coordenadas (pto. De inicio y pto. Final) son 53°46'42.7"S 67°42'55.1"W 53°47'34.8"S 67°41'30.0"W</t>
  </si>
  <si>
    <t>Ampliación Etapa 1 - Hospital Regional Ushuaia.</t>
  </si>
  <si>
    <t>11.000 m2 para Consultorios, Internaciones y Laboratorios</t>
  </si>
  <si>
    <t>Infraestructura Sanitaria</t>
  </si>
  <si>
    <t>DAL CONSTRUCCIONES S.A.</t>
  </si>
  <si>
    <t>Obra “Parque Eólico 6MW – Río Grande”</t>
  </si>
  <si>
    <t>Prospecto</t>
  </si>
  <si>
    <t>Interconexión  Gasoducto San Martín y Fueguino e Instalación de Planta Compresora</t>
  </si>
  <si>
    <t>Las coordenadas (pto. De inicio y pto. Final) son 53°19'33.4"S 68°16'02.2"W 53°39'45.6"S 67°56'14.6"W</t>
  </si>
</sst>
</file>

<file path=xl/styles.xml><?xml version="1.0" encoding="utf-8"?>
<styleSheet xmlns="http://schemas.openxmlformats.org/spreadsheetml/2006/main" xml:space="preserve">
  <numFmts count="1">
    <numFmt numFmtId="164" formatCode="_ &quot;$&quot;\ * #,##0.00_ ;_ &quot;$&quot;\ * \-#,##0.00_ ;_ &quot;$&quot;\ * &quot;-&quot;??_ ;_ @_ 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0404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CE6F2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4" fillId="3" borderId="1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2" numFmtId="164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2" numFmtId="14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2" numFmtId="14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2" numFmtId="10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9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3" numFmtId="14" fillId="2" borderId="1" applyFont="1" applyNumberFormat="1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2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6"/>
  <sheetViews>
    <sheetView tabSelected="1" workbookViewId="0" showGridLines="true" showRowColHeaders="1">
      <selection activeCell="B19" sqref="B19"/>
    </sheetView>
  </sheetViews>
  <sheetFormatPr customHeight="true" defaultRowHeight="15" defaultColWidth="11.42578125" outlineLevelRow="0" outlineLevelCol="0"/>
  <cols>
    <col min="1" max="1" width="6.5703125" customWidth="true" style="5"/>
    <col min="2" max="2" width="33.85546875" customWidth="true" style="5"/>
    <col min="3" max="3" width="23.28515625" customWidth="true" style="5"/>
    <col min="4" max="4" width="11.42578125" style="5"/>
    <col min="5" max="5" width="11.42578125" style="5"/>
    <col min="6" max="6" width="15.7109375" customWidth="true" style="5"/>
    <col min="7" max="7" width="11.42578125" style="5"/>
    <col min="8" max="8" width="12.85546875" customWidth="true" style="5"/>
    <col min="9" max="9" width="11.42578125" style="5"/>
    <col min="10" max="10" width="13.140625" customWidth="true" style="5"/>
    <col min="11" max="11" width="13.85546875" customWidth="true" style="5"/>
    <col min="12" max="12" width="13.85546875" customWidth="true" style="5"/>
    <col min="13" max="13" width="13.85546875" customWidth="true" style="5"/>
    <col min="14" max="14" width="13.85546875" customWidth="true" style="5"/>
    <col min="15" max="15" width="13.85546875" customWidth="true" style="5"/>
    <col min="16" max="16" width="13.85546875" customWidth="true" style="5"/>
    <col min="17" max="17" width="13.85546875" customWidth="true" style="20"/>
    <col min="18" max="18" width="11.42578125" style="20"/>
    <col min="19" max="19" width="11.42578125" style="20"/>
    <col min="20" max="20" width="11.42578125" style="20"/>
    <col min="21" max="21" width="11.42578125" style="5"/>
    <col min="22" max="22" width="13.28515625" customWidth="true" style="5"/>
    <col min="23" max="23" width="13.5703125" customWidth="true" style="5"/>
    <col min="24" max="24" width="11.42578125" style="5"/>
    <col min="25" max="25" width="11.42578125" style="5"/>
    <col min="26" max="26" width="15.28515625" customWidth="true" style="5"/>
    <col min="27" max="27" width="12.42578125" customWidth="true" style="5"/>
    <col min="28" max="28" width="11.42578125" style="5"/>
    <col min="29" max="29" width="40.85546875" customWidth="true" style="5"/>
  </cols>
  <sheetData>
    <row r="1" spans="1:29" customHeight="1" ht="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7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" t="s">
        <v>26</v>
      </c>
      <c r="AB1" s="1" t="s">
        <v>27</v>
      </c>
      <c r="AC1" s="7" t="s">
        <v>28</v>
      </c>
    </row>
    <row r="2" spans="1:29" customHeight="1" ht="15">
      <c r="A2" s="5">
        <v>1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33</v>
      </c>
      <c r="H2" s="4" t="s">
        <v>34</v>
      </c>
      <c r="I2" s="4" t="s">
        <v>35</v>
      </c>
      <c r="J2" s="4" t="s">
        <v>36</v>
      </c>
      <c r="K2" s="9">
        <v>59262053.15</v>
      </c>
      <c r="L2" s="9">
        <v>48362214.42</v>
      </c>
      <c r="M2" s="9" t="str">
        <f>6346805.07+4553003.66+3315450.74</f>
        <v>0</v>
      </c>
      <c r="N2" s="9" t="str">
        <f>53246831.66+18722345.4</f>
        <v>0</v>
      </c>
      <c r="O2" s="9" t="str">
        <f>+N2+M2+L2</f>
        <v>0</v>
      </c>
      <c r="P2" s="9" t="str">
        <f>+O2-115724560.81</f>
        <v>0</v>
      </c>
      <c r="Q2" s="10">
        <v>40878</v>
      </c>
      <c r="R2" s="11">
        <v>41153</v>
      </c>
      <c r="S2" s="11">
        <v>41183</v>
      </c>
      <c r="T2" s="11">
        <v>41198</v>
      </c>
      <c r="U2" s="4" t="str">
        <f>720+816+106</f>
        <v>0</v>
      </c>
      <c r="V2" s="4" t="s">
        <v>37</v>
      </c>
      <c r="W2" s="12">
        <v>0.92</v>
      </c>
      <c r="X2" s="4" t="s">
        <v>38</v>
      </c>
      <c r="Y2" s="4">
        <v>45</v>
      </c>
      <c r="Z2" s="4">
        <v>45</v>
      </c>
      <c r="AA2" s="2">
        <v>-68.382639</v>
      </c>
      <c r="AB2" s="3">
        <v>-54.836278</v>
      </c>
      <c r="AC2" s="13"/>
    </row>
    <row r="3" spans="1:29" customHeight="1" ht="15">
      <c r="A3" s="5">
        <v>2</v>
      </c>
      <c r="B3" s="4" t="s">
        <v>39</v>
      </c>
      <c r="C3" s="14" t="s">
        <v>40</v>
      </c>
      <c r="D3" s="4" t="s">
        <v>31</v>
      </c>
      <c r="E3" s="4" t="s">
        <v>32</v>
      </c>
      <c r="F3" s="4" t="s">
        <v>41</v>
      </c>
      <c r="G3" s="4" t="s">
        <v>41</v>
      </c>
      <c r="H3" s="4" t="s">
        <v>34</v>
      </c>
      <c r="I3" s="4" t="s">
        <v>35</v>
      </c>
      <c r="J3" s="4" t="s">
        <v>42</v>
      </c>
      <c r="K3" s="9">
        <v>105825081.43</v>
      </c>
      <c r="L3" s="9">
        <v>105825081.43</v>
      </c>
      <c r="M3" s="9">
        <v>0</v>
      </c>
      <c r="N3" s="9">
        <v>75253895.2</v>
      </c>
      <c r="O3" s="9" t="str">
        <f>+N3+L3</f>
        <v>0</v>
      </c>
      <c r="P3" s="9" t="str">
        <f>+O3-156622791.044</f>
        <v>0</v>
      </c>
      <c r="Q3" s="10">
        <v>40878</v>
      </c>
      <c r="R3" s="11">
        <v>41244</v>
      </c>
      <c r="S3" s="11">
        <v>40848</v>
      </c>
      <c r="T3" s="11">
        <v>41215</v>
      </c>
      <c r="U3" s="4" t="str">
        <f>720+250</f>
        <v>0</v>
      </c>
      <c r="V3" s="4" t="s">
        <v>43</v>
      </c>
      <c r="W3" s="15">
        <v>0.86</v>
      </c>
      <c r="X3" s="4" t="s">
        <v>38</v>
      </c>
      <c r="Y3" s="4">
        <v>33</v>
      </c>
      <c r="Z3" s="4">
        <v>35</v>
      </c>
      <c r="AA3" s="2">
        <v>-67.842028</v>
      </c>
      <c r="AB3" s="3">
        <v>-53.827056</v>
      </c>
      <c r="AC3" s="13"/>
    </row>
    <row r="4" spans="1:29" customHeight="1" ht="15">
      <c r="A4" s="5">
        <v>3</v>
      </c>
      <c r="B4" s="4" t="s">
        <v>44</v>
      </c>
      <c r="C4" s="14" t="s">
        <v>45</v>
      </c>
      <c r="D4" s="4" t="s">
        <v>31</v>
      </c>
      <c r="E4" s="4" t="s">
        <v>32</v>
      </c>
      <c r="F4" s="4" t="s">
        <v>46</v>
      </c>
      <c r="G4" s="4" t="s">
        <v>46</v>
      </c>
      <c r="H4" s="4" t="s">
        <v>34</v>
      </c>
      <c r="I4" s="4" t="s">
        <v>35</v>
      </c>
      <c r="J4" s="4" t="s">
        <v>36</v>
      </c>
      <c r="K4" s="9">
        <v>47996549.05</v>
      </c>
      <c r="L4" s="9" t="str">
        <f>17018898.55+25468152.81</f>
        <v>0</v>
      </c>
      <c r="M4" s="9">
        <v>0</v>
      </c>
      <c r="N4" s="9">
        <v>0</v>
      </c>
      <c r="O4" s="9">
        <v>42487051.36</v>
      </c>
      <c r="P4" s="9" t="str">
        <f>+O4-1706236.75</f>
        <v>0</v>
      </c>
      <c r="Q4" s="16">
        <v>41548</v>
      </c>
      <c r="R4" s="16">
        <v>41699</v>
      </c>
      <c r="S4" s="16">
        <v>41704</v>
      </c>
      <c r="T4" s="16">
        <v>41699</v>
      </c>
      <c r="U4" s="17">
        <v>730</v>
      </c>
      <c r="V4" s="4" t="s">
        <v>43</v>
      </c>
      <c r="W4" s="15">
        <v>0.04</v>
      </c>
      <c r="X4" s="4" t="s">
        <v>38</v>
      </c>
      <c r="Y4" s="4">
        <v>3</v>
      </c>
      <c r="Z4" s="4">
        <v>10</v>
      </c>
      <c r="AA4" s="2">
        <v>-67.210444</v>
      </c>
      <c r="AB4" s="2">
        <v>-54.51225</v>
      </c>
      <c r="AC4" s="13"/>
    </row>
    <row r="5" spans="1:29" customHeight="1" ht="15">
      <c r="A5" s="5">
        <v>4</v>
      </c>
      <c r="B5" s="4" t="s">
        <v>47</v>
      </c>
      <c r="C5" s="14" t="s">
        <v>48</v>
      </c>
      <c r="D5" s="4" t="s">
        <v>31</v>
      </c>
      <c r="E5" s="4" t="s">
        <v>32</v>
      </c>
      <c r="F5" s="4" t="s">
        <v>46</v>
      </c>
      <c r="G5" s="4" t="s">
        <v>46</v>
      </c>
      <c r="H5" s="4" t="s">
        <v>34</v>
      </c>
      <c r="I5" s="4" t="s">
        <v>35</v>
      </c>
      <c r="J5" s="14" t="s">
        <v>49</v>
      </c>
      <c r="K5" s="9">
        <v>30977622.8</v>
      </c>
      <c r="L5" s="9">
        <v>30977622.8</v>
      </c>
      <c r="M5" s="9">
        <v>0</v>
      </c>
      <c r="N5" s="9">
        <v>0</v>
      </c>
      <c r="O5" s="9">
        <v>30977622.8</v>
      </c>
      <c r="P5" s="9" t="str">
        <f>+O5-21424247.02</f>
        <v>0</v>
      </c>
      <c r="Q5" s="10">
        <v>41974</v>
      </c>
      <c r="R5" s="16">
        <v>42064</v>
      </c>
      <c r="S5" s="16">
        <v>42064</v>
      </c>
      <c r="T5" s="16">
        <v>42103</v>
      </c>
      <c r="U5" s="17">
        <v>433</v>
      </c>
      <c r="V5" s="9" t="s">
        <v>43</v>
      </c>
      <c r="W5" s="15">
        <v>0.5826</v>
      </c>
      <c r="X5" s="4" t="s">
        <v>38</v>
      </c>
      <c r="Y5" s="4">
        <v>13</v>
      </c>
      <c r="Z5" s="4">
        <v>15</v>
      </c>
      <c r="AA5" s="2">
        <v>-67.208389</v>
      </c>
      <c r="AB5" s="2">
        <v>-54.495861</v>
      </c>
      <c r="AC5" s="13"/>
    </row>
    <row r="6" spans="1:29" customHeight="1" ht="15">
      <c r="A6" s="5">
        <v>5</v>
      </c>
      <c r="B6" s="4" t="s">
        <v>50</v>
      </c>
      <c r="C6" s="14" t="s">
        <v>51</v>
      </c>
      <c r="D6" s="4" t="s">
        <v>31</v>
      </c>
      <c r="E6" s="4" t="s">
        <v>32</v>
      </c>
      <c r="F6" s="4" t="s">
        <v>33</v>
      </c>
      <c r="G6" s="4" t="s">
        <v>33</v>
      </c>
      <c r="H6" s="4" t="s">
        <v>52</v>
      </c>
      <c r="I6" s="4" t="s">
        <v>35</v>
      </c>
      <c r="J6" s="4" t="s">
        <v>53</v>
      </c>
      <c r="K6" s="9">
        <v>66648043.63</v>
      </c>
      <c r="L6" s="9">
        <v>66648043.63</v>
      </c>
      <c r="M6" s="9">
        <v>0</v>
      </c>
      <c r="N6" s="9">
        <v>0</v>
      </c>
      <c r="O6" s="9">
        <v>66648043.63</v>
      </c>
      <c r="P6" s="9" t="str">
        <f>+O6-20918119.92</f>
        <v>0</v>
      </c>
      <c r="Q6" s="16">
        <v>41974</v>
      </c>
      <c r="R6" s="16">
        <v>42125</v>
      </c>
      <c r="S6" s="16">
        <v>42143</v>
      </c>
      <c r="T6" s="16">
        <v>42125</v>
      </c>
      <c r="U6" s="17">
        <v>360</v>
      </c>
      <c r="V6" s="9" t="s">
        <v>54</v>
      </c>
      <c r="W6" s="15">
        <v>0.12</v>
      </c>
      <c r="X6" s="4" t="s">
        <v>38</v>
      </c>
      <c r="Y6" s="4">
        <v>3</v>
      </c>
      <c r="Z6" s="4">
        <v>25</v>
      </c>
      <c r="AA6" s="2">
        <v>-68.273194</v>
      </c>
      <c r="AB6" s="2">
        <v>-54.788139</v>
      </c>
      <c r="AC6" s="13"/>
    </row>
    <row r="7" spans="1:29" customHeight="1" ht="15">
      <c r="A7" s="5">
        <v>6</v>
      </c>
      <c r="B7" s="4" t="s">
        <v>55</v>
      </c>
      <c r="C7" s="14" t="s">
        <v>51</v>
      </c>
      <c r="D7" s="4" t="s">
        <v>31</v>
      </c>
      <c r="E7" s="4" t="s">
        <v>32</v>
      </c>
      <c r="F7" s="4" t="s">
        <v>33</v>
      </c>
      <c r="G7" s="4" t="s">
        <v>33</v>
      </c>
      <c r="H7" s="4" t="s">
        <v>52</v>
      </c>
      <c r="I7" s="4" t="s">
        <v>35</v>
      </c>
      <c r="J7" s="4" t="s">
        <v>53</v>
      </c>
      <c r="K7" s="9">
        <v>71450000</v>
      </c>
      <c r="L7" s="9">
        <v>94302711</v>
      </c>
      <c r="M7" s="9">
        <v>0</v>
      </c>
      <c r="N7" s="9">
        <v>0</v>
      </c>
      <c r="O7" s="9" t="str">
        <f>+L7+M7</f>
        <v>0</v>
      </c>
      <c r="P7" s="9"/>
      <c r="Q7" s="16">
        <v>42826</v>
      </c>
      <c r="R7" s="16">
        <v>42948</v>
      </c>
      <c r="S7" s="16">
        <v>42979</v>
      </c>
      <c r="T7" s="16">
        <v>42948</v>
      </c>
      <c r="U7" s="4">
        <v>330</v>
      </c>
      <c r="V7" s="4" t="s">
        <v>56</v>
      </c>
      <c r="W7" s="15">
        <v>0</v>
      </c>
      <c r="X7" s="4" t="s">
        <v>57</v>
      </c>
      <c r="Y7" s="4">
        <v>0</v>
      </c>
      <c r="Z7" s="4">
        <v>35</v>
      </c>
      <c r="AA7" s="2">
        <v>-68.371028</v>
      </c>
      <c r="AB7" s="2">
        <v>-54.833278</v>
      </c>
      <c r="AC7" s="13"/>
    </row>
    <row r="8" spans="1:29" customHeight="1" ht="15">
      <c r="A8" s="5">
        <v>7</v>
      </c>
      <c r="B8" s="4" t="s">
        <v>58</v>
      </c>
      <c r="C8" s="14" t="s">
        <v>59</v>
      </c>
      <c r="D8" s="4" t="s">
        <v>31</v>
      </c>
      <c r="E8" s="4" t="s">
        <v>32</v>
      </c>
      <c r="F8" s="4" t="s">
        <v>35</v>
      </c>
      <c r="G8" s="4" t="s">
        <v>35</v>
      </c>
      <c r="H8" s="4" t="s">
        <v>60</v>
      </c>
      <c r="I8" s="4" t="s">
        <v>35</v>
      </c>
      <c r="J8" s="14" t="s">
        <v>61</v>
      </c>
      <c r="K8" s="9">
        <v>89705590.09</v>
      </c>
      <c r="L8" s="9">
        <v>102412655.93</v>
      </c>
      <c r="M8" s="9">
        <v>0</v>
      </c>
      <c r="N8" s="9">
        <v>0</v>
      </c>
      <c r="O8" s="9">
        <v>102412655.93</v>
      </c>
      <c r="P8" s="9" t="str">
        <f>+O8-95852418.36</f>
        <v>0</v>
      </c>
      <c r="Q8" s="16">
        <v>42125</v>
      </c>
      <c r="R8" s="16">
        <v>42248</v>
      </c>
      <c r="S8" s="16">
        <v>42207</v>
      </c>
      <c r="T8" s="16">
        <v>42430</v>
      </c>
      <c r="U8" s="17">
        <v>240</v>
      </c>
      <c r="V8" s="17" t="s">
        <v>62</v>
      </c>
      <c r="W8" s="15">
        <v>0.9657</v>
      </c>
      <c r="X8" s="9" t="s">
        <v>38</v>
      </c>
      <c r="Y8" s="4">
        <v>9</v>
      </c>
      <c r="Z8" s="4">
        <v>15</v>
      </c>
      <c r="AA8" s="2">
        <v>-67.317361</v>
      </c>
      <c r="AB8" s="2">
        <v>-54.077722</v>
      </c>
      <c r="AC8" s="4" t="s">
        <v>63</v>
      </c>
    </row>
    <row r="9" spans="1:29" customHeight="1" ht="15">
      <c r="A9" s="5">
        <v>8</v>
      </c>
      <c r="B9" s="4" t="s">
        <v>64</v>
      </c>
      <c r="C9" s="14" t="s">
        <v>65</v>
      </c>
      <c r="D9" s="4" t="s">
        <v>31</v>
      </c>
      <c r="E9" s="4" t="s">
        <v>32</v>
      </c>
      <c r="F9" s="4" t="s">
        <v>32</v>
      </c>
      <c r="G9" s="4" t="s">
        <v>32</v>
      </c>
      <c r="H9" s="4" t="s">
        <v>60</v>
      </c>
      <c r="I9" s="4" t="s">
        <v>35</v>
      </c>
      <c r="J9" s="14" t="s">
        <v>61</v>
      </c>
      <c r="K9" s="9">
        <v>81173326.08</v>
      </c>
      <c r="L9" s="9">
        <v>113416807.6</v>
      </c>
      <c r="M9" s="9">
        <v>0</v>
      </c>
      <c r="N9" s="9">
        <v>0</v>
      </c>
      <c r="O9" s="9">
        <v>113416807.6</v>
      </c>
      <c r="P9" s="9" t="str">
        <f>+O9-50410453.17</f>
        <v>0</v>
      </c>
      <c r="Q9" s="16">
        <v>42125</v>
      </c>
      <c r="R9" s="16">
        <v>42248</v>
      </c>
      <c r="S9" s="16">
        <v>42207</v>
      </c>
      <c r="T9" s="16">
        <v>42430</v>
      </c>
      <c r="U9" s="17">
        <v>240</v>
      </c>
      <c r="V9" s="17" t="s">
        <v>62</v>
      </c>
      <c r="W9" s="15">
        <v>0.5591</v>
      </c>
      <c r="X9" s="9" t="s">
        <v>38</v>
      </c>
      <c r="Y9" s="4">
        <v>9</v>
      </c>
      <c r="Z9" s="4">
        <v>55</v>
      </c>
      <c r="AA9" s="2">
        <v>-67.711</v>
      </c>
      <c r="AB9" s="2">
        <v>-54.608111</v>
      </c>
      <c r="AC9" s="4" t="s">
        <v>66</v>
      </c>
    </row>
    <row r="10" spans="1:29" customHeight="1" ht="15">
      <c r="A10" s="5">
        <v>9</v>
      </c>
      <c r="B10" s="4" t="s">
        <v>67</v>
      </c>
      <c r="C10" s="14" t="s">
        <v>68</v>
      </c>
      <c r="D10" s="4" t="s">
        <v>31</v>
      </c>
      <c r="E10" s="4" t="s">
        <v>32</v>
      </c>
      <c r="F10" s="4" t="s">
        <v>33</v>
      </c>
      <c r="G10" s="4" t="s">
        <v>33</v>
      </c>
      <c r="H10" s="4" t="s">
        <v>60</v>
      </c>
      <c r="I10" s="4" t="s">
        <v>35</v>
      </c>
      <c r="J10" s="14" t="s">
        <v>61</v>
      </c>
      <c r="K10" s="9">
        <v>7496905.04</v>
      </c>
      <c r="L10" s="9">
        <v>10317449.19</v>
      </c>
      <c r="M10" s="9">
        <v>1249070.95</v>
      </c>
      <c r="N10" s="9">
        <v>0</v>
      </c>
      <c r="O10" s="9" t="str">
        <f>+M10+L10</f>
        <v>0</v>
      </c>
      <c r="P10" s="9" t="str">
        <f>+O10-7167201.45</f>
        <v>0</v>
      </c>
      <c r="Q10" s="16">
        <v>42156</v>
      </c>
      <c r="R10" s="16">
        <v>42309</v>
      </c>
      <c r="S10" s="16">
        <v>42296</v>
      </c>
      <c r="T10" s="16">
        <v>42309</v>
      </c>
      <c r="U10" s="17">
        <v>180</v>
      </c>
      <c r="V10" s="17" t="s">
        <v>69</v>
      </c>
      <c r="W10" s="15">
        <v>0.95</v>
      </c>
      <c r="X10" s="9" t="s">
        <v>38</v>
      </c>
      <c r="Y10" s="4">
        <v>7</v>
      </c>
      <c r="Z10" s="4">
        <v>18</v>
      </c>
      <c r="AA10" s="2">
        <v>-68.277028</v>
      </c>
      <c r="AB10" s="2">
        <v>-54.780611</v>
      </c>
      <c r="AC10" s="13"/>
    </row>
    <row r="11" spans="1:29" customHeight="1" ht="15">
      <c r="A11" s="5">
        <v>10</v>
      </c>
      <c r="B11" s="4" t="s">
        <v>70</v>
      </c>
      <c r="C11" s="14" t="s">
        <v>71</v>
      </c>
      <c r="D11" s="4" t="s">
        <v>31</v>
      </c>
      <c r="E11" s="4" t="s">
        <v>32</v>
      </c>
      <c r="F11" s="4" t="s">
        <v>41</v>
      </c>
      <c r="G11" s="4" t="s">
        <v>41</v>
      </c>
      <c r="H11" s="4" t="s">
        <v>52</v>
      </c>
      <c r="I11" s="4" t="s">
        <v>35</v>
      </c>
      <c r="J11" s="14" t="s">
        <v>72</v>
      </c>
      <c r="K11" s="9">
        <v>42951058</v>
      </c>
      <c r="L11" s="9">
        <v>50061245</v>
      </c>
      <c r="M11" s="9">
        <v>0</v>
      </c>
      <c r="N11" s="9">
        <v>0</v>
      </c>
      <c r="O11" s="9" t="str">
        <f>+L11+M11</f>
        <v>0</v>
      </c>
      <c r="P11" s="9" t="str">
        <f>+O11-42951058</f>
        <v>0</v>
      </c>
      <c r="Q11" s="16">
        <v>42795</v>
      </c>
      <c r="R11" s="16">
        <v>42795</v>
      </c>
      <c r="S11" s="16">
        <v>42935</v>
      </c>
      <c r="T11" s="16">
        <v>43040</v>
      </c>
      <c r="U11" s="17">
        <v>90</v>
      </c>
      <c r="V11" s="17" t="s">
        <v>73</v>
      </c>
      <c r="W11" s="15">
        <v>0</v>
      </c>
      <c r="X11" s="4" t="s">
        <v>38</v>
      </c>
      <c r="Y11" s="4">
        <v>1</v>
      </c>
      <c r="Z11" s="4">
        <v>15</v>
      </c>
      <c r="AA11" s="2">
        <v>-67.722306</v>
      </c>
      <c r="AB11" s="2">
        <v>-53.786667</v>
      </c>
      <c r="AC11" s="13"/>
    </row>
    <row r="12" spans="1:29" customHeight="1" ht="15">
      <c r="A12" s="5">
        <v>11</v>
      </c>
      <c r="B12" s="4" t="s">
        <v>74</v>
      </c>
      <c r="C12" s="14" t="s">
        <v>75</v>
      </c>
      <c r="D12" s="4" t="s">
        <v>31</v>
      </c>
      <c r="E12" s="4" t="s">
        <v>32</v>
      </c>
      <c r="F12" s="4" t="s">
        <v>41</v>
      </c>
      <c r="G12" s="4" t="s">
        <v>41</v>
      </c>
      <c r="H12" s="4" t="s">
        <v>60</v>
      </c>
      <c r="I12" s="4" t="s">
        <v>35</v>
      </c>
      <c r="J12" s="14" t="s">
        <v>61</v>
      </c>
      <c r="K12" s="9">
        <v>50080050</v>
      </c>
      <c r="L12" s="9">
        <v>59068606.9</v>
      </c>
      <c r="M12" s="9">
        <v>0</v>
      </c>
      <c r="N12" s="9">
        <v>0</v>
      </c>
      <c r="O12" s="9">
        <v>59068606.9</v>
      </c>
      <c r="P12" s="9" t="str">
        <f>+O12-14767151</f>
        <v>0</v>
      </c>
      <c r="Q12" s="16">
        <v>39234</v>
      </c>
      <c r="R12" s="16">
        <v>39234</v>
      </c>
      <c r="S12" s="16">
        <v>43027</v>
      </c>
      <c r="T12" s="16">
        <v>42813</v>
      </c>
      <c r="U12" s="17">
        <v>180</v>
      </c>
      <c r="V12" s="14" t="s">
        <v>76</v>
      </c>
      <c r="W12" s="15">
        <v>0</v>
      </c>
      <c r="X12" s="9" t="s">
        <v>38</v>
      </c>
      <c r="Y12" s="4">
        <v>0</v>
      </c>
      <c r="Z12" s="4">
        <v>35</v>
      </c>
      <c r="AA12" s="2">
        <v>-67.715306</v>
      </c>
      <c r="AB12" s="2">
        <v>-53.778528</v>
      </c>
      <c r="AC12" s="4" t="s">
        <v>77</v>
      </c>
    </row>
    <row r="13" spans="1:29" customHeight="1" ht="15">
      <c r="A13" s="5">
        <v>12</v>
      </c>
      <c r="B13" s="4" t="s">
        <v>78</v>
      </c>
      <c r="C13" s="4" t="s">
        <v>79</v>
      </c>
      <c r="D13" s="4" t="s">
        <v>31</v>
      </c>
      <c r="E13" s="4" t="s">
        <v>32</v>
      </c>
      <c r="F13" s="4" t="s">
        <v>33</v>
      </c>
      <c r="G13" s="4" t="s">
        <v>33</v>
      </c>
      <c r="H13" s="4" t="s">
        <v>80</v>
      </c>
      <c r="I13" s="4" t="s">
        <v>35</v>
      </c>
      <c r="J13" s="14" t="s">
        <v>61</v>
      </c>
      <c r="K13" s="9">
        <v>102747046</v>
      </c>
      <c r="L13" s="9">
        <v>99664621.72</v>
      </c>
      <c r="M13" s="9"/>
      <c r="N13" s="9"/>
      <c r="O13" s="9" t="str">
        <f>+L13+M13</f>
        <v>0</v>
      </c>
      <c r="P13" s="9"/>
      <c r="Q13" s="16">
        <v>42795</v>
      </c>
      <c r="R13" s="16">
        <v>42835</v>
      </c>
      <c r="S13" s="16">
        <v>43027</v>
      </c>
      <c r="T13" s="16">
        <v>43027</v>
      </c>
      <c r="U13" s="17">
        <v>360</v>
      </c>
      <c r="V13" s="4" t="s">
        <v>81</v>
      </c>
      <c r="W13" s="15">
        <v>0</v>
      </c>
      <c r="X13" s="9" t="s">
        <v>57</v>
      </c>
      <c r="Y13" s="4">
        <v>0</v>
      </c>
      <c r="Z13" s="4">
        <v>180</v>
      </c>
      <c r="AA13" s="2">
        <v>-68.322167</v>
      </c>
      <c r="AB13" s="2">
        <v>-54.81325</v>
      </c>
      <c r="AC13" s="13"/>
    </row>
    <row r="14" spans="1:29" customHeight="1" ht="15">
      <c r="A14" s="5">
        <v>13</v>
      </c>
      <c r="B14" s="4" t="s">
        <v>82</v>
      </c>
      <c r="C14" s="14"/>
      <c r="D14" s="4" t="s">
        <v>31</v>
      </c>
      <c r="E14" s="4" t="s">
        <v>32</v>
      </c>
      <c r="F14" s="4" t="s">
        <v>33</v>
      </c>
      <c r="G14" s="4" t="s">
        <v>33</v>
      </c>
      <c r="H14" s="4" t="s">
        <v>52</v>
      </c>
      <c r="I14" s="4" t="s">
        <v>35</v>
      </c>
      <c r="J14" s="4" t="s">
        <v>53</v>
      </c>
      <c r="K14" s="9" t="str">
        <f>20000000*17.5</f>
        <v>0</v>
      </c>
      <c r="L14" s="4"/>
      <c r="M14" s="4"/>
      <c r="N14" s="4"/>
      <c r="O14" s="9"/>
      <c r="P14" s="4"/>
      <c r="Q14" s="16">
        <v>42826</v>
      </c>
      <c r="R14" s="11"/>
      <c r="S14" s="11"/>
      <c r="T14" s="11"/>
      <c r="U14" s="4">
        <v>330</v>
      </c>
      <c r="V14" s="4"/>
      <c r="W14" s="4"/>
      <c r="X14" s="4" t="s">
        <v>83</v>
      </c>
      <c r="Y14" s="18"/>
      <c r="Z14" s="4"/>
      <c r="AA14" s="2">
        <v>-67.856889</v>
      </c>
      <c r="AB14" s="2">
        <v>-53.693889</v>
      </c>
      <c r="AC14" s="13"/>
    </row>
    <row r="15" spans="1:29" customHeight="1" ht="15">
      <c r="A15" s="5">
        <v>14</v>
      </c>
      <c r="B15" s="4" t="s">
        <v>84</v>
      </c>
      <c r="C15" s="14"/>
      <c r="D15" s="4" t="s">
        <v>31</v>
      </c>
      <c r="E15" s="4" t="s">
        <v>32</v>
      </c>
      <c r="F15" s="4" t="s">
        <v>33</v>
      </c>
      <c r="G15" s="4" t="s">
        <v>33</v>
      </c>
      <c r="H15" s="4" t="s">
        <v>52</v>
      </c>
      <c r="I15" s="4" t="s">
        <v>35</v>
      </c>
      <c r="J15" s="4" t="s">
        <v>53</v>
      </c>
      <c r="K15" s="9">
        <v>380000000</v>
      </c>
      <c r="L15" s="4"/>
      <c r="M15" s="4"/>
      <c r="N15" s="4"/>
      <c r="O15" s="9"/>
      <c r="P15" s="4"/>
      <c r="Q15" s="16">
        <v>42826</v>
      </c>
      <c r="R15" s="11"/>
      <c r="S15" s="11"/>
      <c r="T15" s="11"/>
      <c r="U15" s="4">
        <v>330</v>
      </c>
      <c r="V15" s="4"/>
      <c r="W15" s="4"/>
      <c r="X15" s="4" t="s">
        <v>83</v>
      </c>
      <c r="Y15" s="18"/>
      <c r="Z15" s="4"/>
      <c r="AA15" s="2">
        <v>-68.267278</v>
      </c>
      <c r="AB15" s="2">
        <v>-53.325944</v>
      </c>
      <c r="AC15" s="4" t="s">
        <v>85</v>
      </c>
    </row>
    <row r="16" spans="1:29" customHeight="1" ht="15">
      <c r="B16" s="1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2016-06-21T17:50:39+02:00</dcterms:created>
  <dcterms:modified xsi:type="dcterms:W3CDTF">2017-11-06T20:34:58+01:00</dcterms:modified>
  <dc:title>Untitled Spreadsheet</dc:title>
  <dc:description/>
  <dc:subject/>
  <cp:keywords/>
  <cp:category/>
</cp:coreProperties>
</file>