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ate1904="1" showInkAnnotation="0" codeName="ThisWorkbook" hidePivotFieldList="1" autoCompressPictures="0"/>
  <bookViews>
    <workbookView xWindow="0" yWindow="0" windowWidth="20730" windowHeight="9735" tabRatio="486"/>
  </bookViews>
  <sheets>
    <sheet name="OBRAS PUBLICAS" sheetId="13" r:id="rId1"/>
    <sheet name="Hoja1" sheetId="14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'OBRAS PUBLICAS'!$A$1:$Z$4</definedName>
    <definedName name="Estados">[1]Estados!$A$2:$A$13</definedName>
    <definedName name="estados3">[2]Estados!$A$2:$A$11</definedName>
    <definedName name="niveles2">[1]Estados!$B$2:$B$48</definedName>
    <definedName name="Observaciones">[3]Hoja2!$A$1:$A$4</definedName>
    <definedName name="Prestamo3">[2]Estados!$L$2:$L$6</definedName>
    <definedName name="PrestamoN">[4]Estados!$L$2:$L$7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177" i="14" l="1"/>
  <c r="Q1177" i="14"/>
  <c r="V1176" i="14"/>
  <c r="Q1176" i="14"/>
  <c r="Q1175" i="14"/>
  <c r="V1174" i="14"/>
  <c r="Q1174" i="14"/>
  <c r="V1173" i="14"/>
  <c r="Q1173" i="14"/>
  <c r="V1172" i="14"/>
  <c r="Q1172" i="14"/>
  <c r="V1171" i="14"/>
  <c r="Q1171" i="14"/>
  <c r="V1170" i="14"/>
  <c r="Q1170" i="14"/>
  <c r="V1169" i="14"/>
  <c r="Q1169" i="14"/>
  <c r="V1168" i="14"/>
  <c r="Q1168" i="14"/>
  <c r="V1167" i="14"/>
  <c r="Q1167" i="14"/>
  <c r="V1166" i="14"/>
  <c r="Q1166" i="14"/>
  <c r="V1165" i="14"/>
  <c r="Q1165" i="14"/>
  <c r="V1164" i="14"/>
  <c r="Q1164" i="14"/>
  <c r="V1163" i="14"/>
  <c r="Q1163" i="14"/>
  <c r="V1162" i="14"/>
  <c r="Q1162" i="14"/>
  <c r="V1161" i="14"/>
  <c r="Q1161" i="14"/>
  <c r="V1160" i="14"/>
  <c r="Q1160" i="14"/>
  <c r="V1159" i="14"/>
  <c r="Q1159" i="14"/>
  <c r="Q1158" i="14"/>
  <c r="D1158" i="14"/>
  <c r="V1157" i="14"/>
  <c r="Q1157" i="14"/>
  <c r="D1157" i="14"/>
  <c r="V1156" i="14"/>
  <c r="Q1156" i="14"/>
  <c r="D1156" i="14"/>
  <c r="V1155" i="14"/>
  <c r="Q1155" i="14"/>
  <c r="D1155" i="14"/>
  <c r="V1154" i="14"/>
  <c r="Q1154" i="14"/>
  <c r="D1154" i="14"/>
  <c r="V1153" i="14"/>
  <c r="Q1153" i="14"/>
  <c r="D1153" i="14"/>
  <c r="V1152" i="14"/>
  <c r="Q1152" i="14"/>
  <c r="D1152" i="14"/>
  <c r="V1151" i="14"/>
  <c r="Q1151" i="14"/>
  <c r="D1151" i="14"/>
  <c r="V1150" i="14"/>
  <c r="Q1150" i="14"/>
  <c r="D1150" i="14"/>
  <c r="V1149" i="14"/>
  <c r="Q1149" i="14"/>
  <c r="D1149" i="14"/>
  <c r="V1148" i="14"/>
  <c r="Q1148" i="14"/>
  <c r="V1147" i="14"/>
  <c r="Q1147" i="14"/>
  <c r="V1146" i="14"/>
  <c r="Q1146" i="14"/>
  <c r="V1145" i="14"/>
  <c r="Q1145" i="14"/>
  <c r="V1144" i="14"/>
  <c r="Q1144" i="14"/>
  <c r="V1143" i="14"/>
  <c r="Q1143" i="14"/>
  <c r="V1142" i="14"/>
  <c r="Q1142" i="14"/>
  <c r="V1141" i="14"/>
  <c r="Q1141" i="14"/>
  <c r="V1140" i="14"/>
  <c r="Q1140" i="14"/>
  <c r="V1139" i="14"/>
  <c r="Q1139" i="14"/>
  <c r="V1138" i="14"/>
  <c r="Q1138" i="14"/>
  <c r="V1137" i="14"/>
  <c r="Q1137" i="14"/>
  <c r="V1136" i="14"/>
  <c r="Q1136" i="14"/>
  <c r="V1135" i="14"/>
  <c r="Q1135" i="14"/>
  <c r="C1135" i="14"/>
  <c r="V1134" i="14"/>
  <c r="Q1134" i="14"/>
  <c r="V1133" i="14"/>
  <c r="Q1133" i="14"/>
  <c r="V1132" i="14"/>
  <c r="Q1132" i="14"/>
  <c r="V1131" i="14"/>
  <c r="Q1131" i="14"/>
  <c r="V1130" i="14"/>
  <c r="Q1130" i="14"/>
  <c r="V1129" i="14"/>
  <c r="Q1129" i="14"/>
  <c r="V1128" i="14"/>
  <c r="Q1128" i="14"/>
  <c r="V1127" i="14"/>
  <c r="Q1127" i="14"/>
  <c r="V1126" i="14"/>
  <c r="Q1126" i="14"/>
  <c r="V1125" i="14"/>
  <c r="Q1125" i="14"/>
  <c r="V1124" i="14"/>
  <c r="Q1124" i="14"/>
  <c r="V1123" i="14"/>
  <c r="Q1123" i="14"/>
  <c r="V1122" i="14"/>
  <c r="Q1122" i="14"/>
  <c r="V1121" i="14"/>
  <c r="Q1121" i="14"/>
  <c r="V1120" i="14"/>
  <c r="Q1120" i="14"/>
  <c r="V1119" i="14"/>
  <c r="Q1119" i="14"/>
  <c r="V1118" i="14"/>
  <c r="Q1118" i="14"/>
  <c r="V1117" i="14"/>
  <c r="Q1117" i="14"/>
  <c r="V1116" i="14"/>
  <c r="Q1116" i="14"/>
  <c r="V1115" i="14"/>
  <c r="Q1115" i="14"/>
  <c r="V1114" i="14"/>
  <c r="Q1114" i="14"/>
  <c r="V1113" i="14"/>
  <c r="Q1113" i="14"/>
  <c r="V1112" i="14"/>
  <c r="Q1112" i="14"/>
  <c r="V1111" i="14"/>
  <c r="Q1111" i="14"/>
  <c r="V1110" i="14"/>
  <c r="Q1110" i="14"/>
  <c r="V1109" i="14"/>
  <c r="Q1109" i="14"/>
  <c r="V1108" i="14"/>
  <c r="Q1108" i="14"/>
  <c r="V1107" i="14"/>
  <c r="Q1107" i="14"/>
  <c r="V1106" i="14"/>
  <c r="Q1106" i="14"/>
  <c r="V1105" i="14"/>
  <c r="Q1105" i="14"/>
  <c r="V1104" i="14"/>
  <c r="Q1104" i="14"/>
  <c r="V1103" i="14"/>
  <c r="Q1103" i="14"/>
  <c r="V1102" i="14"/>
  <c r="Q1102" i="14"/>
  <c r="V1101" i="14"/>
  <c r="Q1101" i="14"/>
  <c r="V1100" i="14"/>
  <c r="Q1100" i="14"/>
  <c r="V1099" i="14"/>
  <c r="Q1099" i="14"/>
  <c r="V1098" i="14"/>
  <c r="Q1098" i="14"/>
  <c r="V1097" i="14"/>
  <c r="Q1097" i="14"/>
  <c r="V1096" i="14"/>
  <c r="Q1096" i="14"/>
  <c r="V1095" i="14"/>
  <c r="Q1095" i="14"/>
  <c r="V1094" i="14"/>
  <c r="Q1094" i="14"/>
  <c r="V1093" i="14"/>
  <c r="Q1093" i="14"/>
  <c r="V1092" i="14"/>
  <c r="Q1092" i="14"/>
  <c r="V1091" i="14"/>
  <c r="Q1091" i="14"/>
  <c r="V1090" i="14"/>
  <c r="Q1090" i="14"/>
  <c r="V1089" i="14"/>
  <c r="Q1089" i="14"/>
  <c r="V1088" i="14"/>
  <c r="Q1088" i="14"/>
  <c r="V1087" i="14"/>
  <c r="Q1087" i="14"/>
  <c r="V1086" i="14"/>
  <c r="Q1086" i="14"/>
  <c r="V1085" i="14"/>
  <c r="Q1085" i="14"/>
  <c r="V1084" i="14"/>
  <c r="Q1084" i="14"/>
  <c r="V1083" i="14"/>
  <c r="Q1083" i="14"/>
  <c r="V1082" i="14"/>
  <c r="Q1082" i="14"/>
  <c r="V1081" i="14"/>
  <c r="Q1081" i="14"/>
  <c r="V1080" i="14"/>
  <c r="Q1080" i="14"/>
  <c r="V1079" i="14"/>
  <c r="Q1079" i="14"/>
  <c r="V1078" i="14"/>
  <c r="Q1078" i="14"/>
  <c r="V1077" i="14"/>
  <c r="Q1077" i="14"/>
  <c r="V1076" i="14"/>
  <c r="Q1076" i="14"/>
  <c r="V1075" i="14"/>
  <c r="Q1075" i="14"/>
  <c r="V1074" i="14"/>
  <c r="Q1074" i="14"/>
  <c r="V1073" i="14"/>
  <c r="Q1073" i="14"/>
  <c r="V1072" i="14"/>
  <c r="Q1072" i="14"/>
  <c r="V1071" i="14"/>
  <c r="Q1071" i="14"/>
  <c r="V1070" i="14"/>
  <c r="Q1070" i="14"/>
  <c r="V1069" i="14"/>
  <c r="Q1069" i="14"/>
  <c r="V1068" i="14"/>
  <c r="Q1068" i="14"/>
  <c r="V1067" i="14"/>
  <c r="Q1067" i="14"/>
  <c r="V1066" i="14"/>
  <c r="Q1066" i="14"/>
  <c r="V1065" i="14"/>
  <c r="Q1065" i="14"/>
  <c r="V1064" i="14"/>
  <c r="Q1064" i="14"/>
  <c r="V1063" i="14"/>
  <c r="Q1063" i="14"/>
  <c r="V1062" i="14"/>
  <c r="Q1062" i="14"/>
  <c r="V1061" i="14"/>
  <c r="Q1061" i="14"/>
  <c r="V1060" i="14"/>
  <c r="Q1060" i="14"/>
  <c r="V1059" i="14"/>
  <c r="Q1059" i="14"/>
  <c r="V1058" i="14"/>
  <c r="Q1058" i="14"/>
  <c r="V1057" i="14"/>
  <c r="Q1057" i="14"/>
  <c r="V1056" i="14"/>
  <c r="Q1056" i="14"/>
  <c r="V1055" i="14"/>
  <c r="Q1055" i="14"/>
  <c r="V1054" i="14"/>
  <c r="Q1054" i="14"/>
  <c r="V1053" i="14"/>
  <c r="Q1053" i="14"/>
  <c r="V1052" i="14"/>
  <c r="Q1052" i="14"/>
  <c r="V1051" i="14"/>
  <c r="Q1051" i="14"/>
  <c r="V1050" i="14"/>
  <c r="Q1050" i="14"/>
  <c r="V1049" i="14"/>
  <c r="Q1049" i="14"/>
  <c r="V1048" i="14"/>
  <c r="Q1048" i="14"/>
  <c r="V1047" i="14"/>
  <c r="Q1047" i="14"/>
  <c r="V1046" i="14"/>
  <c r="Q1046" i="14"/>
  <c r="V1045" i="14"/>
  <c r="Q1045" i="14"/>
  <c r="V1044" i="14"/>
  <c r="Q1044" i="14"/>
  <c r="V1043" i="14"/>
  <c r="Q1043" i="14"/>
  <c r="V1042" i="14"/>
  <c r="Q1042" i="14"/>
  <c r="V1041" i="14"/>
  <c r="Q1041" i="14"/>
  <c r="V1040" i="14"/>
  <c r="Q1040" i="14"/>
  <c r="V1039" i="14"/>
  <c r="Q1039" i="14"/>
  <c r="V1038" i="14"/>
  <c r="Q1038" i="14"/>
  <c r="V1037" i="14"/>
  <c r="Q1037" i="14"/>
  <c r="V1036" i="14"/>
  <c r="Q1036" i="14"/>
  <c r="V1035" i="14"/>
  <c r="Q1035" i="14"/>
  <c r="V1034" i="14"/>
  <c r="Q1034" i="14"/>
  <c r="V1033" i="14"/>
  <c r="Q1033" i="14"/>
  <c r="V1032" i="14"/>
  <c r="Q1032" i="14"/>
  <c r="V1031" i="14"/>
  <c r="Q1031" i="14"/>
  <c r="V1030" i="14"/>
  <c r="Q1030" i="14"/>
  <c r="V1029" i="14"/>
  <c r="Q1029" i="14"/>
  <c r="V1028" i="14"/>
  <c r="Q1028" i="14"/>
  <c r="V1027" i="14"/>
  <c r="Q1027" i="14"/>
  <c r="V1026" i="14"/>
  <c r="Q1026" i="14"/>
  <c r="V1025" i="14"/>
  <c r="Q1025" i="14"/>
  <c r="V1024" i="14"/>
  <c r="Q1024" i="14"/>
  <c r="V1023" i="14"/>
  <c r="Q1023" i="14"/>
  <c r="V1022" i="14"/>
  <c r="Q1022" i="14"/>
  <c r="V1021" i="14"/>
  <c r="Q1021" i="14"/>
  <c r="V1020" i="14"/>
  <c r="Q1020" i="14"/>
  <c r="V1019" i="14"/>
  <c r="Q1019" i="14"/>
  <c r="V1018" i="14"/>
  <c r="Q1018" i="14"/>
  <c r="V1017" i="14"/>
  <c r="Q1017" i="14"/>
  <c r="V1016" i="14"/>
  <c r="Q1016" i="14"/>
  <c r="V1015" i="14"/>
  <c r="Q1015" i="14"/>
  <c r="V1014" i="14"/>
  <c r="Q1014" i="14"/>
  <c r="V1013" i="14"/>
  <c r="Q1013" i="14"/>
  <c r="V1012" i="14"/>
  <c r="Q1012" i="14"/>
  <c r="V1011" i="14"/>
  <c r="Q1011" i="14"/>
  <c r="V1010" i="14"/>
  <c r="Q1010" i="14"/>
  <c r="V1009" i="14"/>
  <c r="Q1009" i="14"/>
  <c r="V1008" i="14"/>
  <c r="Q1008" i="14"/>
  <c r="V1007" i="14"/>
  <c r="Q1007" i="14"/>
  <c r="V1006" i="14"/>
  <c r="Q1006" i="14"/>
  <c r="V1005" i="14"/>
  <c r="Q1005" i="14"/>
  <c r="V1004" i="14"/>
  <c r="Q1004" i="14"/>
  <c r="V1003" i="14"/>
  <c r="Q1003" i="14"/>
  <c r="V1002" i="14"/>
  <c r="Q1002" i="14"/>
  <c r="V1001" i="14"/>
  <c r="Q1001" i="14"/>
  <c r="V1000" i="14"/>
  <c r="Q1000" i="14"/>
  <c r="V999" i="14"/>
  <c r="Q999" i="14"/>
  <c r="V998" i="14"/>
  <c r="Q998" i="14"/>
  <c r="V997" i="14"/>
  <c r="Q997" i="14"/>
  <c r="V996" i="14"/>
  <c r="Q996" i="14"/>
  <c r="V995" i="14"/>
  <c r="Q995" i="14"/>
  <c r="V994" i="14"/>
  <c r="Q994" i="14"/>
  <c r="V993" i="14"/>
  <c r="Q993" i="14"/>
  <c r="V992" i="14"/>
  <c r="Q992" i="14"/>
  <c r="V991" i="14"/>
  <c r="Q991" i="14"/>
  <c r="V990" i="14"/>
  <c r="Q990" i="14"/>
  <c r="V989" i="14"/>
  <c r="Q989" i="14"/>
  <c r="V988" i="14"/>
  <c r="Q988" i="14"/>
  <c r="V987" i="14"/>
  <c r="Q987" i="14"/>
  <c r="V986" i="14"/>
  <c r="Q986" i="14"/>
  <c r="V985" i="14"/>
  <c r="Q985" i="14"/>
  <c r="D985" i="14"/>
  <c r="V984" i="14"/>
  <c r="Q984" i="14"/>
  <c r="D984" i="14"/>
  <c r="V983" i="14"/>
  <c r="Q983" i="14"/>
  <c r="V982" i="14"/>
  <c r="Q982" i="14"/>
  <c r="V981" i="14"/>
  <c r="Q981" i="14"/>
  <c r="V980" i="14"/>
  <c r="Q980" i="14"/>
  <c r="V979" i="14"/>
  <c r="Q979" i="14"/>
  <c r="V978" i="14"/>
  <c r="Q978" i="14"/>
  <c r="V977" i="14"/>
  <c r="Q977" i="14"/>
  <c r="V976" i="14"/>
  <c r="Q976" i="14"/>
  <c r="V975" i="14"/>
  <c r="Q975" i="14"/>
  <c r="V974" i="14"/>
  <c r="Q974" i="14"/>
  <c r="V973" i="14"/>
  <c r="Q973" i="14"/>
  <c r="V972" i="14"/>
  <c r="Q972" i="14"/>
  <c r="V971" i="14"/>
  <c r="Q971" i="14"/>
  <c r="V970" i="14"/>
  <c r="Q970" i="14"/>
  <c r="V969" i="14"/>
  <c r="Q969" i="14"/>
  <c r="V968" i="14"/>
  <c r="Q968" i="14"/>
  <c r="V967" i="14"/>
  <c r="Q967" i="14"/>
  <c r="V966" i="14"/>
  <c r="Q966" i="14"/>
  <c r="V965" i="14"/>
  <c r="Q965" i="14"/>
  <c r="V964" i="14"/>
  <c r="Q964" i="14"/>
  <c r="V963" i="14"/>
  <c r="Q963" i="14"/>
  <c r="V962" i="14"/>
  <c r="Q962" i="14"/>
  <c r="V961" i="14"/>
  <c r="Q961" i="14"/>
  <c r="V960" i="14"/>
  <c r="Q960" i="14"/>
  <c r="V959" i="14"/>
  <c r="Q959" i="14"/>
  <c r="V958" i="14"/>
  <c r="Q958" i="14"/>
  <c r="V957" i="14"/>
  <c r="Q957" i="14"/>
  <c r="V956" i="14"/>
  <c r="Q956" i="14"/>
  <c r="V955" i="14"/>
  <c r="Q955" i="14"/>
  <c r="V954" i="14"/>
  <c r="Q954" i="14"/>
  <c r="V953" i="14"/>
  <c r="Q953" i="14"/>
  <c r="V952" i="14"/>
  <c r="Q952" i="14"/>
  <c r="V951" i="14"/>
  <c r="Q951" i="14"/>
  <c r="V950" i="14"/>
  <c r="Q950" i="14"/>
  <c r="V949" i="14"/>
  <c r="Q949" i="14"/>
  <c r="V948" i="14"/>
  <c r="Q948" i="14"/>
  <c r="V947" i="14"/>
  <c r="Q947" i="14"/>
  <c r="V946" i="14"/>
  <c r="Q946" i="14"/>
  <c r="V945" i="14"/>
  <c r="Q945" i="14"/>
  <c r="V944" i="14"/>
  <c r="Q944" i="14"/>
  <c r="V943" i="14"/>
  <c r="Q943" i="14"/>
  <c r="V942" i="14"/>
  <c r="Q942" i="14"/>
  <c r="V941" i="14"/>
  <c r="Q941" i="14"/>
  <c r="V940" i="14"/>
  <c r="Q940" i="14"/>
  <c r="V939" i="14"/>
  <c r="Q939" i="14"/>
  <c r="V938" i="14"/>
  <c r="Q938" i="14"/>
  <c r="V937" i="14"/>
  <c r="Q937" i="14"/>
  <c r="V936" i="14"/>
  <c r="Q936" i="14"/>
  <c r="V935" i="14"/>
  <c r="Q935" i="14"/>
  <c r="V934" i="14"/>
  <c r="Q934" i="14"/>
  <c r="V933" i="14"/>
  <c r="Q933" i="14"/>
  <c r="V932" i="14"/>
  <c r="Q932" i="14"/>
  <c r="V931" i="14"/>
  <c r="Q931" i="14"/>
  <c r="V930" i="14"/>
  <c r="Q930" i="14"/>
  <c r="V929" i="14"/>
  <c r="Q929" i="14"/>
  <c r="V928" i="14"/>
  <c r="Q928" i="14"/>
  <c r="V927" i="14"/>
  <c r="Q927" i="14"/>
  <c r="V926" i="14"/>
  <c r="Q926" i="14"/>
  <c r="V925" i="14"/>
  <c r="Q925" i="14"/>
  <c r="V924" i="14"/>
  <c r="Q924" i="14"/>
  <c r="V923" i="14"/>
  <c r="Q923" i="14"/>
  <c r="V922" i="14"/>
  <c r="Q922" i="14"/>
  <c r="V921" i="14"/>
  <c r="Q921" i="14"/>
  <c r="V920" i="14"/>
  <c r="Q920" i="14"/>
  <c r="V919" i="14"/>
  <c r="Q919" i="14"/>
  <c r="V918" i="14"/>
  <c r="Q918" i="14"/>
  <c r="Q917" i="14"/>
  <c r="V916" i="14"/>
  <c r="Q916" i="14"/>
  <c r="V915" i="14"/>
  <c r="Q915" i="14"/>
  <c r="V914" i="14"/>
  <c r="Q914" i="14"/>
  <c r="V913" i="14"/>
  <c r="Q913" i="14"/>
  <c r="V912" i="14"/>
  <c r="Q912" i="14"/>
  <c r="V911" i="14"/>
  <c r="Q911" i="14"/>
  <c r="V910" i="14"/>
  <c r="Q910" i="14"/>
  <c r="V909" i="14"/>
  <c r="Q909" i="14"/>
  <c r="V908" i="14"/>
  <c r="Q908" i="14"/>
  <c r="V907" i="14"/>
  <c r="Q907" i="14"/>
  <c r="V906" i="14"/>
  <c r="Q906" i="14"/>
  <c r="V905" i="14"/>
  <c r="Q905" i="14"/>
  <c r="V904" i="14"/>
  <c r="Q904" i="14"/>
  <c r="V903" i="14"/>
  <c r="Q903" i="14"/>
  <c r="V902" i="14"/>
  <c r="Q902" i="14"/>
  <c r="V901" i="14"/>
  <c r="Q901" i="14"/>
  <c r="V900" i="14"/>
  <c r="Q900" i="14"/>
  <c r="V899" i="14"/>
  <c r="Q899" i="14"/>
  <c r="V898" i="14"/>
  <c r="Q898" i="14"/>
  <c r="D898" i="14"/>
  <c r="V897" i="14"/>
  <c r="Q897" i="14"/>
  <c r="V896" i="14"/>
  <c r="Q896" i="14"/>
  <c r="V895" i="14"/>
  <c r="Q895" i="14"/>
  <c r="V894" i="14"/>
  <c r="Q894" i="14"/>
  <c r="V893" i="14"/>
  <c r="Q893" i="14"/>
  <c r="V892" i="14"/>
  <c r="Q892" i="14"/>
  <c r="V891" i="14"/>
  <c r="Q891" i="14"/>
  <c r="V890" i="14"/>
  <c r="Q890" i="14"/>
  <c r="V889" i="14"/>
  <c r="Q889" i="14"/>
  <c r="V888" i="14"/>
  <c r="Q888" i="14"/>
  <c r="V887" i="14"/>
  <c r="Q887" i="14"/>
  <c r="V886" i="14"/>
  <c r="Q886" i="14"/>
  <c r="V885" i="14"/>
  <c r="Q885" i="14"/>
  <c r="V884" i="14"/>
  <c r="Q884" i="14"/>
  <c r="V883" i="14"/>
  <c r="Q883" i="14"/>
  <c r="V882" i="14"/>
  <c r="Q882" i="14"/>
  <c r="V881" i="14"/>
  <c r="Q881" i="14"/>
  <c r="V880" i="14"/>
  <c r="Q880" i="14"/>
  <c r="V879" i="14"/>
  <c r="Q879" i="14"/>
  <c r="D879" i="14"/>
  <c r="A878" i="14"/>
  <c r="A877" i="14"/>
  <c r="A876" i="14"/>
  <c r="A875" i="14"/>
  <c r="A874" i="14"/>
  <c r="A873" i="14"/>
  <c r="A872" i="14"/>
  <c r="A871" i="14"/>
  <c r="A870" i="14"/>
  <c r="A869" i="14"/>
  <c r="A868" i="14"/>
  <c r="A867" i="14"/>
  <c r="A866" i="14"/>
  <c r="A865" i="14"/>
  <c r="A864" i="14"/>
  <c r="A863" i="14"/>
  <c r="A862" i="14"/>
  <c r="A861" i="14"/>
  <c r="A860" i="14"/>
  <c r="A859" i="14"/>
  <c r="A858" i="14"/>
  <c r="A857" i="14"/>
  <c r="A856" i="14"/>
  <c r="A855" i="14"/>
  <c r="A854" i="14"/>
  <c r="A853" i="14"/>
  <c r="A852" i="14"/>
  <c r="A851" i="14"/>
  <c r="A850" i="14"/>
  <c r="A849" i="14"/>
  <c r="A848" i="14"/>
  <c r="A847" i="14"/>
  <c r="A846" i="14"/>
  <c r="A845" i="14"/>
  <c r="A844" i="14"/>
  <c r="A843" i="14"/>
  <c r="A842" i="14"/>
  <c r="A841" i="14"/>
  <c r="A840" i="14"/>
  <c r="A839" i="14"/>
  <c r="A838" i="14"/>
  <c r="A837" i="14"/>
  <c r="A836" i="14"/>
  <c r="A835" i="14"/>
  <c r="A834" i="14"/>
  <c r="A833" i="14"/>
  <c r="A832" i="14"/>
  <c r="A831" i="14"/>
  <c r="A830" i="14"/>
  <c r="A829" i="14"/>
  <c r="A828" i="14"/>
  <c r="A827" i="14"/>
  <c r="A826" i="14"/>
  <c r="A825" i="14"/>
  <c r="A824" i="14"/>
  <c r="A823" i="14"/>
  <c r="A822" i="14"/>
  <c r="A821" i="14"/>
  <c r="A820" i="14"/>
  <c r="A819" i="14"/>
  <c r="A818" i="14"/>
  <c r="A817" i="14"/>
  <c r="A816" i="14"/>
  <c r="A815" i="14"/>
  <c r="A814" i="14"/>
  <c r="A813" i="14"/>
  <c r="A812" i="14"/>
  <c r="A811" i="14"/>
  <c r="A810" i="14"/>
  <c r="A809" i="14"/>
  <c r="A808" i="14"/>
  <c r="A807" i="14"/>
  <c r="A806" i="14"/>
  <c r="A805" i="14"/>
  <c r="A804" i="14"/>
  <c r="A803" i="14"/>
  <c r="A802" i="14"/>
  <c r="A801" i="14"/>
  <c r="A800" i="14"/>
  <c r="A799" i="14"/>
  <c r="A798" i="14"/>
  <c r="A797" i="14"/>
  <c r="A796" i="14"/>
  <c r="A795" i="14"/>
  <c r="A794" i="14"/>
  <c r="A793" i="14"/>
  <c r="A792" i="14"/>
  <c r="A791" i="14"/>
  <c r="A790" i="14"/>
  <c r="A789" i="14"/>
  <c r="A788" i="14"/>
  <c r="A787" i="14"/>
  <c r="A786" i="14"/>
  <c r="A785" i="14"/>
  <c r="A784" i="14"/>
  <c r="A783" i="14"/>
  <c r="A782" i="14"/>
  <c r="A781" i="14"/>
  <c r="A780" i="14"/>
  <c r="A779" i="14"/>
  <c r="A778" i="14"/>
  <c r="A777" i="14"/>
  <c r="A776" i="14"/>
  <c r="A775" i="14"/>
  <c r="A774" i="14"/>
  <c r="A773" i="14"/>
  <c r="A772" i="14"/>
  <c r="A771" i="14"/>
  <c r="A770" i="14"/>
  <c r="A769" i="14"/>
  <c r="A768" i="14"/>
  <c r="A767" i="14"/>
  <c r="A766" i="14"/>
  <c r="A765" i="14"/>
  <c r="A764" i="14"/>
  <c r="A763" i="14"/>
  <c r="A762" i="14"/>
  <c r="A761" i="14"/>
  <c r="A760" i="14"/>
  <c r="A759" i="14"/>
  <c r="A758" i="14"/>
  <c r="A757" i="14"/>
  <c r="A756" i="14"/>
  <c r="A755" i="14"/>
  <c r="A754" i="14"/>
  <c r="A753" i="14"/>
  <c r="A752" i="14"/>
  <c r="A751" i="14"/>
  <c r="A750" i="14"/>
  <c r="A749" i="14"/>
  <c r="A748" i="14"/>
  <c r="A747" i="14"/>
  <c r="A746" i="14"/>
  <c r="A745" i="14"/>
  <c r="A744" i="14"/>
  <c r="A743" i="14"/>
  <c r="A742" i="14"/>
  <c r="A741" i="14"/>
  <c r="A740" i="14"/>
  <c r="A739" i="14"/>
  <c r="A738" i="14"/>
  <c r="A737" i="14"/>
  <c r="A736" i="14"/>
  <c r="A735" i="14"/>
  <c r="A734" i="14"/>
  <c r="A733" i="14"/>
  <c r="A732" i="14"/>
  <c r="A731" i="14"/>
  <c r="A730" i="14"/>
  <c r="A729" i="14"/>
  <c r="A728" i="14"/>
  <c r="A727" i="14"/>
  <c r="A726" i="14"/>
  <c r="A725" i="14"/>
  <c r="A724" i="14"/>
  <c r="A723" i="14"/>
  <c r="A722" i="14"/>
  <c r="A721" i="14"/>
  <c r="A720" i="14"/>
  <c r="A719" i="14"/>
  <c r="A718" i="14"/>
  <c r="A717" i="14"/>
  <c r="A716" i="14"/>
  <c r="A715" i="14"/>
  <c r="A714" i="14"/>
  <c r="A713" i="14"/>
  <c r="A712" i="14"/>
  <c r="A711" i="14"/>
  <c r="A710" i="14"/>
  <c r="A709" i="14"/>
  <c r="A708" i="14"/>
  <c r="A707" i="14"/>
  <c r="A706" i="14"/>
  <c r="A705" i="14"/>
  <c r="A704" i="14"/>
  <c r="A703" i="14"/>
  <c r="A702" i="14"/>
  <c r="A701" i="14"/>
  <c r="A700" i="14"/>
  <c r="A699" i="14"/>
  <c r="A698" i="14"/>
  <c r="A697" i="14"/>
  <c r="A696" i="14"/>
  <c r="A695" i="14"/>
  <c r="A694" i="14"/>
  <c r="A693" i="14"/>
  <c r="A692" i="14"/>
  <c r="A691" i="14"/>
  <c r="A690" i="14"/>
  <c r="A689" i="14"/>
  <c r="A688" i="14"/>
  <c r="A687" i="14"/>
  <c r="A686" i="14"/>
  <c r="A685" i="14"/>
  <c r="A684" i="14"/>
  <c r="A683" i="14"/>
  <c r="A682" i="14"/>
  <c r="A681" i="14"/>
  <c r="A680" i="14"/>
  <c r="A679" i="14"/>
  <c r="A678" i="14"/>
  <c r="A677" i="14"/>
  <c r="A676" i="14"/>
  <c r="A675" i="14"/>
  <c r="A674" i="14"/>
  <c r="A673" i="14"/>
  <c r="A672" i="14"/>
  <c r="A671" i="14"/>
  <c r="A670" i="14"/>
  <c r="A669" i="14"/>
  <c r="A668" i="14"/>
  <c r="A667" i="14"/>
  <c r="A666" i="14"/>
  <c r="A665" i="14"/>
  <c r="A664" i="14"/>
  <c r="A663" i="14"/>
  <c r="A662" i="14"/>
  <c r="A661" i="14"/>
  <c r="A660" i="14"/>
  <c r="A659" i="14"/>
  <c r="A658" i="14"/>
  <c r="A657" i="14"/>
  <c r="A656" i="14"/>
  <c r="A655" i="14"/>
  <c r="A654" i="14"/>
  <c r="A653" i="14"/>
  <c r="A652" i="14"/>
  <c r="A651" i="14"/>
  <c r="A650" i="14"/>
  <c r="A649" i="14"/>
  <c r="A648" i="14"/>
  <c r="A647" i="14"/>
  <c r="A646" i="14"/>
  <c r="A645" i="14"/>
  <c r="A644" i="14"/>
  <c r="A643" i="14"/>
  <c r="A642" i="14"/>
  <c r="A641" i="14"/>
  <c r="A640" i="14"/>
  <c r="A639" i="14"/>
  <c r="A638" i="14"/>
  <c r="A637" i="14"/>
  <c r="A636" i="14"/>
  <c r="A635" i="14"/>
  <c r="A634" i="14"/>
  <c r="A633" i="14"/>
  <c r="A632" i="14"/>
  <c r="A631" i="14"/>
  <c r="A630" i="14"/>
  <c r="T625" i="14"/>
  <c r="T624" i="14"/>
  <c r="X623" i="14"/>
  <c r="T623" i="14"/>
  <c r="P623" i="14"/>
  <c r="X622" i="14"/>
  <c r="X621" i="14"/>
  <c r="T621" i="14"/>
  <c r="Q621" i="14"/>
  <c r="X620" i="14"/>
  <c r="T620" i="14"/>
  <c r="X619" i="14"/>
  <c r="Q619" i="14"/>
  <c r="S619" i="14" s="1"/>
  <c r="X617" i="14"/>
  <c r="X616" i="14"/>
  <c r="X615" i="14"/>
  <c r="X614" i="14"/>
  <c r="X613" i="14"/>
  <c r="X612" i="14"/>
  <c r="X611" i="14"/>
  <c r="X610" i="14"/>
  <c r="X609" i="14"/>
  <c r="X608" i="14"/>
  <c r="X607" i="14"/>
  <c r="X606" i="14"/>
  <c r="X605" i="14"/>
  <c r="T605" i="14"/>
  <c r="Q604" i="14"/>
  <c r="T604" i="14" s="1"/>
  <c r="X603" i="14"/>
  <c r="Q603" i="14"/>
  <c r="T603" i="14" s="1"/>
  <c r="X602" i="14"/>
  <c r="T602" i="14"/>
  <c r="Q602" i="14"/>
  <c r="T596" i="14"/>
  <c r="P596" i="14"/>
  <c r="X596" i="14" s="1"/>
  <c r="X595" i="14"/>
  <c r="P586" i="14"/>
  <c r="X586" i="14" s="1"/>
  <c r="X585" i="14"/>
  <c r="Q585" i="14"/>
  <c r="S585" i="14" s="1"/>
  <c r="X584" i="14"/>
  <c r="T584" i="14"/>
  <c r="X583" i="14"/>
  <c r="T583" i="14"/>
  <c r="X582" i="14"/>
  <c r="T582" i="14"/>
  <c r="X581" i="14"/>
  <c r="Q581" i="14"/>
  <c r="T581" i="14" s="1"/>
  <c r="X580" i="14"/>
  <c r="Q580" i="14"/>
  <c r="X565" i="14"/>
  <c r="S565" i="14"/>
  <c r="T565" i="14" s="1"/>
  <c r="X564" i="14"/>
  <c r="S564" i="14"/>
  <c r="T564" i="14" s="1"/>
  <c r="X563" i="14"/>
  <c r="T563" i="14"/>
  <c r="X562" i="14"/>
  <c r="T562" i="14"/>
  <c r="X561" i="14"/>
  <c r="T561" i="14"/>
  <c r="Q561" i="14"/>
  <c r="N561" i="14"/>
  <c r="X560" i="14"/>
  <c r="T560" i="14"/>
  <c r="X559" i="14"/>
  <c r="Q559" i="14"/>
  <c r="T559" i="14" s="1"/>
  <c r="X544" i="14"/>
  <c r="Q544" i="14"/>
  <c r="T544" i="14" s="1"/>
  <c r="X543" i="14"/>
  <c r="Q543" i="14"/>
  <c r="S543" i="14" s="1"/>
  <c r="T543" i="14" s="1"/>
  <c r="X542" i="14"/>
  <c r="Q542" i="14"/>
  <c r="S542" i="14" s="1"/>
  <c r="T542" i="14" s="1"/>
  <c r="X539" i="14"/>
  <c r="T539" i="14"/>
  <c r="Q539" i="14"/>
  <c r="X531" i="14"/>
  <c r="X530" i="14"/>
  <c r="T530" i="14"/>
  <c r="S530" i="14"/>
  <c r="X529" i="14"/>
  <c r="S529" i="14"/>
  <c r="T529" i="14" s="1"/>
  <c r="X528" i="14"/>
  <c r="X527" i="14"/>
  <c r="X526" i="14"/>
  <c r="S526" i="14"/>
  <c r="X525" i="14"/>
  <c r="X524" i="14"/>
  <c r="X522" i="14"/>
  <c r="Q522" i="14"/>
  <c r="S522" i="14" s="1"/>
  <c r="T522" i="14" s="1"/>
  <c r="X521" i="14"/>
  <c r="Q521" i="14"/>
  <c r="S521" i="14" s="1"/>
  <c r="T521" i="14" s="1"/>
  <c r="X520" i="14"/>
  <c r="T520" i="14"/>
  <c r="Q520" i="14"/>
  <c r="X519" i="14"/>
  <c r="Q519" i="14"/>
  <c r="S519" i="14" s="1"/>
  <c r="X518" i="14"/>
  <c r="Q518" i="14"/>
  <c r="X517" i="14"/>
  <c r="Q517" i="14"/>
  <c r="T517" i="14" s="1"/>
  <c r="X516" i="14"/>
  <c r="Q516" i="14"/>
  <c r="T516" i="14" s="1"/>
  <c r="X515" i="14"/>
  <c r="S515" i="14"/>
  <c r="Q515" i="14"/>
  <c r="X514" i="14"/>
  <c r="Q514" i="14"/>
  <c r="S514" i="14" s="1"/>
  <c r="X510" i="14"/>
  <c r="T510" i="14"/>
  <c r="X509" i="14"/>
  <c r="T509" i="14"/>
  <c r="T508" i="14"/>
  <c r="X506" i="14"/>
  <c r="Q506" i="14"/>
  <c r="T506" i="14" s="1"/>
  <c r="X505" i="14"/>
  <c r="Q505" i="14"/>
  <c r="T505" i="14" s="1"/>
  <c r="X468" i="14"/>
  <c r="S468" i="14"/>
  <c r="Q468" i="14"/>
  <c r="X467" i="14"/>
  <c r="T467" i="14"/>
  <c r="Q467" i="14"/>
  <c r="S466" i="14"/>
  <c r="X465" i="14"/>
  <c r="T465" i="14"/>
  <c r="Q465" i="14"/>
  <c r="X457" i="14"/>
  <c r="X456" i="14"/>
  <c r="X455" i="14"/>
  <c r="T455" i="14"/>
  <c r="X454" i="14"/>
  <c r="T454" i="14"/>
  <c r="X453" i="14"/>
  <c r="T453" i="14"/>
  <c r="X452" i="14"/>
  <c r="X451" i="14"/>
  <c r="X450" i="14"/>
  <c r="Q450" i="14"/>
  <c r="S450" i="14" s="1"/>
  <c r="X441" i="14"/>
  <c r="S441" i="14"/>
  <c r="T441" i="14" s="1"/>
  <c r="X440" i="14"/>
  <c r="T440" i="14"/>
  <c r="S440" i="14"/>
  <c r="S439" i="14"/>
  <c r="T439" i="14" s="1"/>
  <c r="X438" i="14"/>
  <c r="T438" i="14"/>
  <c r="P438" i="14"/>
  <c r="X437" i="14"/>
  <c r="T437" i="14"/>
  <c r="X436" i="14"/>
  <c r="T436" i="14"/>
  <c r="X435" i="14"/>
  <c r="T435" i="14"/>
  <c r="X434" i="14"/>
  <c r="Q434" i="14"/>
  <c r="X433" i="14"/>
  <c r="Q433" i="14"/>
  <c r="X432" i="14"/>
  <c r="T432" i="14"/>
  <c r="X431" i="14"/>
  <c r="T431" i="14"/>
  <c r="S431" i="14"/>
  <c r="X430" i="14"/>
  <c r="Q430" i="14"/>
  <c r="T430" i="14" s="1"/>
  <c r="S429" i="14"/>
  <c r="T429" i="14" s="1"/>
  <c r="X417" i="14"/>
  <c r="S417" i="14"/>
  <c r="X415" i="14"/>
  <c r="X414" i="14"/>
  <c r="S414" i="14"/>
  <c r="T414" i="14" s="1"/>
  <c r="Q414" i="14"/>
  <c r="X404" i="14"/>
  <c r="Q404" i="14"/>
  <c r="T404" i="14" s="1"/>
  <c r="X403" i="14"/>
  <c r="T403" i="14"/>
  <c r="X402" i="14"/>
  <c r="S402" i="14"/>
  <c r="X386" i="14"/>
  <c r="Q386" i="14"/>
  <c r="T386" i="14" s="1"/>
  <c r="X385" i="14"/>
  <c r="Q385" i="14"/>
  <c r="T385" i="14" s="1"/>
  <c r="X376" i="14"/>
  <c r="Q376" i="14"/>
  <c r="S376" i="14" s="1"/>
  <c r="T376" i="14" s="1"/>
  <c r="X370" i="14"/>
  <c r="X369" i="14"/>
  <c r="X368" i="14"/>
  <c r="X367" i="14"/>
  <c r="T367" i="14"/>
  <c r="X366" i="14"/>
  <c r="Q366" i="14"/>
  <c r="T366" i="14" s="1"/>
  <c r="X365" i="14"/>
  <c r="T365" i="14"/>
  <c r="Q365" i="14"/>
  <c r="X364" i="14"/>
  <c r="Q364" i="14"/>
  <c r="T364" i="14" s="1"/>
  <c r="X363" i="14"/>
  <c r="Q363" i="14"/>
  <c r="T363" i="14" s="1"/>
  <c r="X362" i="14"/>
  <c r="W362" i="14"/>
  <c r="Q362" i="14"/>
  <c r="T362" i="14" s="1"/>
  <c r="X361" i="14"/>
  <c r="Q361" i="14"/>
  <c r="S361" i="14" s="1"/>
  <c r="X360" i="14"/>
  <c r="S360" i="14"/>
  <c r="Q360" i="14"/>
  <c r="X359" i="14"/>
  <c r="S359" i="14"/>
  <c r="T359" i="14" s="1"/>
  <c r="Q359" i="14"/>
  <c r="X358" i="14"/>
  <c r="Q358" i="14"/>
  <c r="T358" i="14" s="1"/>
  <c r="X343" i="14"/>
  <c r="Q343" i="14"/>
  <c r="S343" i="14" s="1"/>
  <c r="X337" i="14"/>
  <c r="X336" i="14"/>
  <c r="T336" i="14"/>
  <c r="X335" i="14"/>
  <c r="T335" i="14"/>
  <c r="S335" i="14"/>
  <c r="X334" i="14"/>
  <c r="S334" i="14"/>
  <c r="T334" i="14" s="1"/>
  <c r="X333" i="14"/>
  <c r="S333" i="14"/>
  <c r="T333" i="14" s="1"/>
  <c r="X332" i="14"/>
  <c r="S332" i="14"/>
  <c r="T332" i="14" s="1"/>
  <c r="X331" i="14"/>
  <c r="T331" i="14"/>
  <c r="S331" i="14"/>
  <c r="X330" i="14"/>
  <c r="X329" i="14"/>
  <c r="X328" i="14"/>
  <c r="X327" i="14"/>
  <c r="X326" i="14"/>
  <c r="X325" i="14"/>
  <c r="Q325" i="14"/>
  <c r="S325" i="14" s="1"/>
  <c r="T325" i="14" s="1"/>
  <c r="X324" i="14"/>
  <c r="T324" i="14"/>
  <c r="X323" i="14"/>
  <c r="Q323" i="14"/>
  <c r="X322" i="14"/>
  <c r="Q322" i="14"/>
  <c r="T322" i="14" s="1"/>
  <c r="X321" i="14"/>
  <c r="Q321" i="14"/>
  <c r="S321" i="14" s="1"/>
  <c r="X320" i="14"/>
  <c r="T320" i="14"/>
  <c r="Q320" i="14"/>
  <c r="X319" i="14"/>
  <c r="T319" i="14"/>
  <c r="X318" i="14"/>
  <c r="Q318" i="14"/>
  <c r="T318" i="14" s="1"/>
  <c r="X317" i="14"/>
  <c r="Q317" i="14"/>
  <c r="S317" i="14" s="1"/>
  <c r="T317" i="14" s="1"/>
  <c r="X316" i="14"/>
  <c r="T316" i="14"/>
  <c r="Q316" i="14"/>
  <c r="X315" i="14"/>
  <c r="T315" i="14"/>
  <c r="X314" i="14"/>
  <c r="X313" i="14"/>
  <c r="X312" i="14"/>
  <c r="Q312" i="14"/>
  <c r="T312" i="14" s="1"/>
  <c r="X311" i="14"/>
  <c r="Q311" i="14"/>
  <c r="X310" i="14"/>
  <c r="S310" i="14"/>
  <c r="Q310" i="14"/>
  <c r="X309" i="14"/>
  <c r="S309" i="14"/>
  <c r="T309" i="14" s="1"/>
  <c r="Q309" i="14"/>
  <c r="X308" i="14"/>
  <c r="Q308" i="14"/>
  <c r="S308" i="14" s="1"/>
  <c r="X307" i="14"/>
  <c r="Q307" i="14"/>
  <c r="S307" i="14" s="1"/>
  <c r="X306" i="14"/>
  <c r="Q306" i="14"/>
  <c r="X305" i="14"/>
  <c r="Q305" i="14"/>
  <c r="X304" i="14"/>
  <c r="Q304" i="14"/>
  <c r="X303" i="14"/>
  <c r="Q303" i="14"/>
  <c r="X302" i="14"/>
  <c r="Q302" i="14"/>
  <c r="X301" i="14"/>
  <c r="Q301" i="14"/>
  <c r="X300" i="14"/>
  <c r="Q300" i="14"/>
  <c r="X299" i="14"/>
  <c r="Q299" i="14"/>
  <c r="X298" i="14"/>
  <c r="Q298" i="14"/>
  <c r="X297" i="14"/>
  <c r="Q297" i="14"/>
  <c r="X296" i="14"/>
  <c r="Q296" i="14"/>
  <c r="X295" i="14"/>
  <c r="Q295" i="14"/>
  <c r="X294" i="14"/>
  <c r="Q294" i="14"/>
  <c r="X293" i="14"/>
  <c r="Q293" i="14"/>
  <c r="X292" i="14"/>
  <c r="Q292" i="14"/>
  <c r="X291" i="14"/>
  <c r="Q291" i="14"/>
  <c r="X290" i="14"/>
  <c r="Q290" i="14"/>
  <c r="X289" i="14"/>
  <c r="Q289" i="14"/>
  <c r="X288" i="14"/>
  <c r="Q288" i="14"/>
  <c r="X287" i="14"/>
  <c r="Q287" i="14"/>
  <c r="T287" i="14" s="1"/>
  <c r="T283" i="14"/>
  <c r="P283" i="14"/>
  <c r="X283" i="14" s="1"/>
  <c r="X281" i="14"/>
  <c r="Q281" i="14"/>
  <c r="T281" i="14" s="1"/>
  <c r="X279" i="14"/>
  <c r="T279" i="14"/>
  <c r="Q279" i="14"/>
  <c r="X278" i="14"/>
  <c r="T278" i="14"/>
  <c r="X277" i="14"/>
  <c r="T277" i="14"/>
  <c r="X276" i="14"/>
  <c r="T276" i="14"/>
  <c r="S274" i="14"/>
  <c r="Q274" i="14"/>
  <c r="Q273" i="14"/>
  <c r="S273" i="14" s="1"/>
  <c r="S269" i="14"/>
  <c r="Q269" i="14"/>
  <c r="Q263" i="14"/>
  <c r="S263" i="14" s="1"/>
  <c r="S258" i="14"/>
  <c r="Q258" i="14"/>
  <c r="Q257" i="14"/>
  <c r="S257" i="14" s="1"/>
  <c r="S256" i="14"/>
  <c r="Q256" i="14"/>
  <c r="X208" i="14"/>
  <c r="Q208" i="14"/>
  <c r="X207" i="14"/>
  <c r="Q207" i="14"/>
  <c r="X206" i="14"/>
  <c r="Q206" i="14"/>
  <c r="X205" i="14"/>
  <c r="Q205" i="14"/>
  <c r="X204" i="14"/>
  <c r="Q204" i="14"/>
  <c r="X203" i="14"/>
  <c r="Q203" i="14"/>
  <c r="X202" i="14"/>
  <c r="Q202" i="14"/>
  <c r="X201" i="14"/>
  <c r="Q201" i="14"/>
  <c r="X200" i="14"/>
  <c r="Q200" i="14"/>
  <c r="X199" i="14"/>
  <c r="Q199" i="14"/>
  <c r="X198" i="14"/>
  <c r="Q198" i="14"/>
  <c r="X197" i="14"/>
  <c r="Q197" i="14"/>
  <c r="X196" i="14"/>
  <c r="Q196" i="14"/>
  <c r="X195" i="14"/>
  <c r="P195" i="14"/>
  <c r="Q195" i="14" s="1"/>
  <c r="X194" i="14"/>
  <c r="Q194" i="14"/>
  <c r="P194" i="14"/>
  <c r="X193" i="14"/>
  <c r="Q193" i="14"/>
  <c r="X192" i="14"/>
  <c r="Q192" i="14"/>
  <c r="X191" i="14"/>
  <c r="Q191" i="14"/>
  <c r="X190" i="14"/>
  <c r="Q190" i="14"/>
  <c r="X189" i="14"/>
  <c r="Q189" i="14"/>
  <c r="X188" i="14"/>
  <c r="Q188" i="14"/>
  <c r="X187" i="14"/>
  <c r="Q187" i="14"/>
  <c r="X186" i="14"/>
  <c r="Q186" i="14"/>
  <c r="X185" i="14"/>
  <c r="U185" i="14"/>
  <c r="Q185" i="14"/>
  <c r="X184" i="14"/>
  <c r="Q184" i="14"/>
  <c r="X183" i="14"/>
  <c r="Q183" i="14"/>
  <c r="X182" i="14"/>
  <c r="Q182" i="14"/>
  <c r="X181" i="14"/>
  <c r="Q181" i="14"/>
  <c r="P180" i="14"/>
  <c r="Q180" i="14" s="1"/>
  <c r="X179" i="14"/>
  <c r="P179" i="14"/>
  <c r="Q179" i="14" s="1"/>
  <c r="X178" i="14"/>
  <c r="Q178" i="14"/>
  <c r="P177" i="14"/>
  <c r="Q177" i="14" s="1"/>
  <c r="X176" i="14"/>
  <c r="P176" i="14"/>
  <c r="Q176" i="14" s="1"/>
  <c r="X175" i="14"/>
  <c r="Q175" i="14"/>
  <c r="X174" i="14"/>
  <c r="Q174" i="14"/>
  <c r="X173" i="14"/>
  <c r="Q173" i="14"/>
  <c r="X172" i="14"/>
  <c r="Q172" i="14"/>
  <c r="X171" i="14"/>
  <c r="Q171" i="14"/>
  <c r="T171" i="14" s="1"/>
  <c r="U171" i="14" s="1"/>
  <c r="X170" i="14"/>
  <c r="Q170" i="14"/>
  <c r="T170" i="14" s="1"/>
  <c r="U170" i="14" s="1"/>
  <c r="X169" i="14"/>
  <c r="Q169" i="14"/>
  <c r="T169" i="14" s="1"/>
  <c r="U169" i="14" s="1"/>
  <c r="X163" i="14"/>
  <c r="T163" i="14"/>
  <c r="Q163" i="14"/>
  <c r="X162" i="14"/>
  <c r="S162" i="14"/>
  <c r="T162" i="14" s="1"/>
  <c r="Q162" i="14"/>
  <c r="T161" i="14"/>
  <c r="O161" i="14"/>
  <c r="X161" i="14" s="1"/>
  <c r="T160" i="14"/>
  <c r="P160" i="14"/>
  <c r="X160" i="14" s="1"/>
  <c r="S158" i="14"/>
  <c r="Q158" i="14"/>
  <c r="Q157" i="14"/>
  <c r="S157" i="14" s="1"/>
  <c r="S140" i="14"/>
  <c r="Q140" i="14"/>
  <c r="T124" i="14"/>
  <c r="Q124" i="14"/>
  <c r="T116" i="14"/>
  <c r="Q116" i="14"/>
  <c r="X113" i="14"/>
  <c r="T113" i="14"/>
  <c r="X112" i="14"/>
  <c r="T112" i="14"/>
  <c r="X111" i="14"/>
  <c r="T111" i="14"/>
  <c r="X110" i="14"/>
  <c r="T110" i="14"/>
  <c r="X109" i="14"/>
  <c r="T109" i="14"/>
  <c r="Q108" i="14"/>
  <c r="X107" i="14"/>
  <c r="W107" i="14"/>
  <c r="Q107" i="14"/>
  <c r="T107" i="14" s="1"/>
  <c r="X106" i="14"/>
  <c r="Q106" i="14"/>
  <c r="T106" i="14" s="1"/>
  <c r="X105" i="14"/>
  <c r="T105" i="14"/>
  <c r="X104" i="14"/>
  <c r="T104" i="14"/>
  <c r="X97" i="14"/>
  <c r="Q97" i="14"/>
  <c r="X96" i="14"/>
  <c r="T96" i="14"/>
  <c r="X95" i="14"/>
  <c r="T95" i="14"/>
  <c r="X89" i="14"/>
  <c r="T89" i="14"/>
  <c r="X88" i="14"/>
  <c r="Q88" i="14"/>
  <c r="S88" i="14" s="1"/>
  <c r="X87" i="14"/>
  <c r="Q87" i="14"/>
  <c r="T87" i="14" s="1"/>
  <c r="X86" i="14"/>
  <c r="T86" i="14"/>
  <c r="Q86" i="14"/>
  <c r="X85" i="14"/>
  <c r="Q85" i="14"/>
  <c r="T85" i="14" s="1"/>
  <c r="P84" i="14"/>
  <c r="X84" i="14" s="1"/>
  <c r="X83" i="14"/>
  <c r="T83" i="14"/>
  <c r="Q83" i="14"/>
  <c r="Q82" i="14"/>
  <c r="S82" i="14" s="1"/>
  <c r="S80" i="14"/>
  <c r="Q80" i="14"/>
  <c r="Q77" i="14"/>
  <c r="S77" i="14" s="1"/>
  <c r="S76" i="14"/>
  <c r="Q76" i="14"/>
  <c r="Q74" i="14"/>
  <c r="S74" i="14" s="1"/>
  <c r="S73" i="14"/>
  <c r="Q73" i="14"/>
  <c r="Q71" i="14"/>
  <c r="S71" i="14" s="1"/>
  <c r="S69" i="14"/>
  <c r="Q69" i="14"/>
  <c r="Q67" i="14"/>
  <c r="S67" i="14" s="1"/>
  <c r="S66" i="14"/>
  <c r="Q66" i="14"/>
  <c r="T65" i="14"/>
  <c r="Q65" i="14"/>
  <c r="T64" i="14"/>
  <c r="Q62" i="14"/>
  <c r="Q61" i="14"/>
  <c r="S61" i="14" s="1"/>
  <c r="S60" i="14"/>
  <c r="Q60" i="14"/>
  <c r="Q59" i="14"/>
  <c r="S59" i="14" s="1"/>
  <c r="S13" i="14"/>
  <c r="Q13" i="14"/>
  <c r="Q12" i="14"/>
  <c r="T323" i="14" l="1"/>
  <c r="T518" i="14"/>
  <c r="T88" i="14"/>
  <c r="X177" i="14"/>
  <c r="X180" i="14"/>
  <c r="T450" i="14"/>
  <c r="T585" i="14"/>
  <c r="T619" i="14"/>
  <c r="S323" i="14"/>
  <c r="S433" i="14"/>
  <c r="T433" i="14" s="1"/>
  <c r="S434" i="14"/>
  <c r="T434" i="14" s="1"/>
  <c r="S518" i="14"/>
  <c r="S580" i="14"/>
  <c r="T580" i="14" s="1"/>
  <c r="Q3" i="13"/>
</calcChain>
</file>

<file path=xl/sharedStrings.xml><?xml version="1.0" encoding="utf-8"?>
<sst xmlns="http://schemas.openxmlformats.org/spreadsheetml/2006/main" count="9751" uniqueCount="3490">
  <si>
    <t>CANT.</t>
  </si>
  <si>
    <t>PROGRAMA</t>
  </si>
  <si>
    <t>EXP</t>
  </si>
  <si>
    <t>ID</t>
  </si>
  <si>
    <t>OBRA</t>
  </si>
  <si>
    <t>TIPO</t>
  </si>
  <si>
    <t>PROVINCIA</t>
  </si>
  <si>
    <t>MUNICIPIO</t>
  </si>
  <si>
    <t>ESTADO</t>
  </si>
  <si>
    <t>INAUGURABLE EN</t>
  </si>
  <si>
    <t>RECORRIDA DE OBRA</t>
  </si>
  <si>
    <t>SALDO 2016 ($)</t>
  </si>
  <si>
    <t>SALDO 2017 ($)</t>
  </si>
  <si>
    <t>SALDO 2018 ($)</t>
  </si>
  <si>
    <t>AVANCE FISICO (%)</t>
  </si>
  <si>
    <t>AVANCE FINANCIERO (%)</t>
  </si>
  <si>
    <t>LATITUD</t>
  </si>
  <si>
    <t>LONGITUD</t>
  </si>
  <si>
    <t>72 - DNA</t>
  </si>
  <si>
    <t>S02: 0125807/2016</t>
  </si>
  <si>
    <t>ESTACION BELLAVISTA</t>
  </si>
  <si>
    <t>PAISAJES HÍDRICOS</t>
  </si>
  <si>
    <t>BUENOS AIRES</t>
  </si>
  <si>
    <t xml:space="preserve">San Miguel </t>
  </si>
  <si>
    <t>ADJUDICADA</t>
  </si>
  <si>
    <t>S02:106179/2016</t>
  </si>
  <si>
    <t>PUESTA EN VALOR Y REFUNCIONALIZACIÓN DE 5 PLAZAS Y ESPACIO PÚBLICO</t>
  </si>
  <si>
    <t>Quilmes</t>
  </si>
  <si>
    <t>A ADJUDICAR</t>
  </si>
  <si>
    <t xml:space="preserve"> PLAN URBANO AMBIENTAL DE LA PLATA</t>
    <phoneticPr fontId="0" type="noConversion"/>
  </si>
  <si>
    <t>La Plata</t>
  </si>
  <si>
    <t>A LICITAR</t>
    <phoneticPr fontId="0" type="noConversion"/>
  </si>
  <si>
    <t>S02: 0103543/2016</t>
  </si>
  <si>
    <t>PASEO COSTANERA NORTE - ETAPA I</t>
  </si>
  <si>
    <t>General Pueyrredón</t>
  </si>
  <si>
    <t>PASEO COSTANERA NORTE - ETAPA 2</t>
    <phoneticPr fontId="0" type="noConversion"/>
  </si>
  <si>
    <t>S02:103599/2016</t>
  </si>
  <si>
    <t xml:space="preserve">PUESTA EN VALOR DEL MICROCENTRO </t>
  </si>
  <si>
    <t>CASCOS URBANOS</t>
  </si>
  <si>
    <t>S02:103563/2016</t>
  </si>
  <si>
    <t>PLAZAS BARRIALES EN ÁREAS PERIFÉRICAS - CANTIDAD: 2 - ETAPA 1</t>
    <phoneticPr fontId="0" type="noConversion"/>
  </si>
  <si>
    <t>PLAZAS BARRIALES EN ÁREAS PERIFÉRICAS - CANTIDAD: 2 - ETAPA 2</t>
  </si>
  <si>
    <t>PLAZAS BARRIALES EN ÁREAS PERIFÉRICAS - CANTIDAD: 4 - ETAPA 3</t>
  </si>
  <si>
    <t>A LICITAR</t>
  </si>
  <si>
    <t>PLAZAS BARRIALES EN ÁREAS PERIFÉRICAS - CANTIDAD: 4 - ETAPA 4</t>
  </si>
  <si>
    <t>PLAZAS BARRIALES EN ÁREAS PERIFÉRICAS - CANTIDAD: 4 - ETAPA 5</t>
  </si>
  <si>
    <t>S02:117180/2016</t>
  </si>
  <si>
    <t>Intervención en sector HOTEL PROVINCIAL Y CASINO ETAPA 2</t>
  </si>
  <si>
    <t>S02:100338/2016</t>
  </si>
  <si>
    <t>PUESTA EN VALOR CALLE DEL VALLE IBERLUCEA</t>
  </si>
  <si>
    <t>Lanús</t>
  </si>
  <si>
    <t>CATEDRAL LOMAS DE ZAMORA</t>
  </si>
  <si>
    <t>PNA Patrimonial</t>
  </si>
  <si>
    <t>Lomas de Zamora</t>
  </si>
  <si>
    <t>EN ESTUDIO</t>
  </si>
  <si>
    <t>S02: 0125674/2016</t>
  </si>
  <si>
    <t xml:space="preserve">CORREDORES VERDES Y AVENIDAS </t>
  </si>
  <si>
    <t>General Rodriguez</t>
  </si>
  <si>
    <t xml:space="preserve">EN EJECUCIÓN </t>
  </si>
  <si>
    <t>SEPTIEMBRE</t>
  </si>
  <si>
    <t>PASO DE LOS GINKOS</t>
  </si>
  <si>
    <t>PARQUE HIDRICO COSTERO</t>
  </si>
  <si>
    <t xml:space="preserve">BUENOS AIRES </t>
  </si>
  <si>
    <t>EX2017-02779907</t>
  </si>
  <si>
    <t>ARROYO LOS BERROS</t>
  </si>
  <si>
    <t>San Miguel</t>
  </si>
  <si>
    <t>CASA DEL PUENTE (RESTAURACIÓN - PABELLÓN - PARQUE)</t>
  </si>
  <si>
    <t>Mar del Plata</t>
  </si>
  <si>
    <t>INSITUTO SATURNINO UNZUÉ ETAPA V</t>
  </si>
  <si>
    <t>EX 2017-07590680</t>
  </si>
  <si>
    <t>IGLESIA SANTÍSIMO SACRAMENTO - ETAPA II</t>
  </si>
  <si>
    <t>Tandil</t>
  </si>
  <si>
    <t>S02:134912/2016</t>
  </si>
  <si>
    <t>EDIFICIO DEL LADRILLO TECNOPOLIS</t>
  </si>
  <si>
    <t>PNA Cultural</t>
  </si>
  <si>
    <t>Vicente López</t>
  </si>
  <si>
    <t>CENTRO COMERCIAL Nº8</t>
  </si>
  <si>
    <t>CENTRO COMERCIAL Nº12</t>
  </si>
  <si>
    <t>CENTRALIDAD LANUS ESTE: ESTACIÓN, PLAZOLETA, CICLOVÌAS, PUENTE CARRETERO Y PEATONAL</t>
  </si>
  <si>
    <t>CENTRALIDAD LANUS: PLAZA Y ESTACIONAMIENTO REMEDIOS DE ESCALADA</t>
    <phoneticPr fontId="0" type="noConversion"/>
  </si>
  <si>
    <t>EX 2017-10774544</t>
  </si>
  <si>
    <t>REMODELACIÓN DEL ÁREA CENTRAL DE PERGAMINO – ETAPA I</t>
  </si>
  <si>
    <t>RENOVACIÓN URBANA</t>
  </si>
  <si>
    <t>Pergamino</t>
  </si>
  <si>
    <t>EX 2017-08923578</t>
  </si>
  <si>
    <t>REMODELACIÓN AV. ACAPULCO</t>
  </si>
  <si>
    <t>Mar Chiquita</t>
  </si>
  <si>
    <t>EX 2017- 08989754</t>
  </si>
  <si>
    <t>PEATONALIZACION DE CALLE PEDRO WHELAN</t>
  </si>
  <si>
    <t>PUESTA EN VALOR DE LA PEATONAL JUSTA LIMA</t>
  </si>
  <si>
    <t>Zárate</t>
  </si>
  <si>
    <t>PUESTA EN VALOR DE 4 PLAZAS URBANAS</t>
  </si>
  <si>
    <t>Balcarce</t>
  </si>
  <si>
    <t>EX 2017-04181520</t>
  </si>
  <si>
    <t>ANILLO VERDE – DIAGONALES VERDES – ETAPA I – MUNICIPALIDAD DE LA PLATA – DIAGONAL 76</t>
  </si>
  <si>
    <t>PUESTA EN VALOR PLAZA ALMAFUERTE Y PLAZA MOSCONI</t>
  </si>
  <si>
    <t>Berisso</t>
  </si>
  <si>
    <t>EX 2017-10712874</t>
  </si>
  <si>
    <t>CONSTRUCCIÓN PASEO FERROVIARIO – ACCESO A LA CIUDAD – E INTERVENCIÓN URBANA ÁREA CENTRO</t>
  </si>
  <si>
    <t>Bahía Blanca</t>
  </si>
  <si>
    <t>EX 2017-10829476</t>
  </si>
  <si>
    <t>PUESTA EN VALOR DE ZONA RIBEREÑA</t>
  </si>
  <si>
    <t>San Pedro</t>
  </si>
  <si>
    <t>EX2017-05357492</t>
  </si>
  <si>
    <t>PLAN DE MEJORAMIENTO CENTRAL - BARADERO</t>
  </si>
  <si>
    <t>Baradero</t>
  </si>
  <si>
    <t>EX 2017 -07989039</t>
  </si>
  <si>
    <t>PEATONALIZACIÓN DEL CENTRO HISTORICO DE LA CIUDAD DE SALADILLO</t>
  </si>
  <si>
    <t>Saladillo</t>
  </si>
  <si>
    <t>EN LICITACIÓN</t>
  </si>
  <si>
    <t>EX 2017-05642692</t>
  </si>
  <si>
    <t>PUESTA EN VALOR DE CENTROS URBANOS PLAZA LAS ARMAS – TRAMO CALLE COMODORO RIVADAVIA</t>
  </si>
  <si>
    <t>Carmen de Patagones</t>
  </si>
  <si>
    <t>EX 2017 06108120</t>
  </si>
  <si>
    <t>REMODELACION CALLE SAN MARTIN</t>
  </si>
  <si>
    <t>Luján</t>
  </si>
  <si>
    <t>EX 2017 -07615447</t>
  </si>
  <si>
    <t>INTERVENCIÓN AREA CENTRICA TIPOLOGÍA –PRIORIDAD PEATÓN- ETAPA I</t>
  </si>
  <si>
    <t>Dolores</t>
  </si>
  <si>
    <t>EX 2017-5429268</t>
  </si>
  <si>
    <t>CENTRALIDAD HAEDO</t>
  </si>
  <si>
    <t>Morón</t>
  </si>
  <si>
    <t>EX 2017-07608594</t>
  </si>
  <si>
    <t>AREA CENTRAL  1 ETAPA - EL PALOMAR</t>
  </si>
  <si>
    <t>EX 2017-08317032</t>
  </si>
  <si>
    <t>PUESTA EN VALOR DE CENTRALIDAD</t>
  </si>
  <si>
    <t>San Nicolás</t>
  </si>
  <si>
    <t>EX 2017-06121693</t>
  </si>
  <si>
    <t>PARQUE LINEAL CALLE JEAN JAURES Y PLAZA DEL ANDÉN</t>
  </si>
  <si>
    <t>Junin</t>
  </si>
  <si>
    <t>EX 2017-8689225</t>
  </si>
  <si>
    <t>PLAN DE REVITALIZACIÓN Y PUESTA EN VALOR DEL EJE PRINCIPAL URBANISTICO DEL CASCO URBANO DE LA CIUDAD DE CAMPANA</t>
  </si>
  <si>
    <t>Campana</t>
  </si>
  <si>
    <t>EX 2017-04557481</t>
  </si>
  <si>
    <t>REVITALIZACIÓN PILAR CENTRO</t>
  </si>
  <si>
    <t>Pilar</t>
  </si>
  <si>
    <t>Intervención en sector HOTEL PROVINCIAL Y CASINO ETAPA 1</t>
  </si>
  <si>
    <t>A INICIAR</t>
  </si>
  <si>
    <t>EX-2017-11590121</t>
  </si>
  <si>
    <t>HOGAR DE PROTECCIÓN INTEGRAL - MORÓN</t>
  </si>
  <si>
    <t>PNA Social</t>
  </si>
  <si>
    <t>EX-2017-11582099</t>
  </si>
  <si>
    <t>HOGAR DE PROTECCIÓN INTEGRAL - QUILMES</t>
  </si>
  <si>
    <t>EX-2017-12383641</t>
  </si>
  <si>
    <t>HOGAR DE PROTECCIÓN INTEGRAL - LA PLATA</t>
  </si>
  <si>
    <t>EX2017-09855040</t>
  </si>
  <si>
    <t>PINAMAR I (pque. + rotonda + pque. Costa + luminarias)</t>
  </si>
  <si>
    <t>Pinamar</t>
  </si>
  <si>
    <t>EX-2017-10829476</t>
  </si>
  <si>
    <t>Puesta en valor zona Ribereña Municipalidad de San Pedro.-</t>
  </si>
  <si>
    <t>Remodelacion y puesta en valor acceso García Salinas</t>
  </si>
  <si>
    <t>Trenque Lauken</t>
  </si>
  <si>
    <t>EX-2017-11025752</t>
  </si>
  <si>
    <t xml:space="preserve"> 
Hospital Zonal General de Agudos "Petrona V. de Cordero" de San Fernando
</t>
  </si>
  <si>
    <t>PNA Salud</t>
  </si>
  <si>
    <t xml:space="preserve">San Fernando </t>
  </si>
  <si>
    <t>CONVENIO SIN FIRMAR</t>
  </si>
  <si>
    <t>EX-2017-11026099</t>
  </si>
  <si>
    <t>"Remodelación del centro Obstetrico y Neonatología" Hospital General de Agudos "Gral San Martín de La Plata"</t>
  </si>
  <si>
    <t>ENTORNO IGLESIA LOURDES</t>
  </si>
  <si>
    <t>Tres de Febrero</t>
  </si>
  <si>
    <t>PROYECTO EN ELABORACIÓN</t>
  </si>
  <si>
    <t>RESERVA NATURAL DE PILAR / CUENCA LUJAN</t>
  </si>
  <si>
    <t>Ex2017-04986466</t>
  </si>
  <si>
    <t>HOSPITAL POSADAS - ETAPA 2</t>
  </si>
  <si>
    <t>S02: 101563/2016</t>
  </si>
  <si>
    <t>Construcción de Hospital en Veronica Etapa II</t>
  </si>
  <si>
    <t>Punta Indio</t>
  </si>
  <si>
    <t>EN PROC. LICITATORIO</t>
  </si>
  <si>
    <t>S01:0289295/2010</t>
  </si>
  <si>
    <t>Hospital Cañuelas - Cuenca Alta</t>
  </si>
  <si>
    <t>Cañuelas</t>
  </si>
  <si>
    <t>FINALIZADA</t>
  </si>
  <si>
    <t>S01:276633/2013</t>
  </si>
  <si>
    <t>Puesta En Valor Del Policlínico Sofia Terrero De Santamarina - Infraestructura De Nexos</t>
  </si>
  <si>
    <t>Esteban Echeverría</t>
  </si>
  <si>
    <t>PARALIZADA</t>
  </si>
  <si>
    <t>S01:209654/2014</t>
  </si>
  <si>
    <t>Centro de Diagnóstico y rehabilitación</t>
  </si>
  <si>
    <t>Ezeiza</t>
  </si>
  <si>
    <t>EN EJECUCIÓN</t>
  </si>
  <si>
    <t>OCTUBRE</t>
  </si>
  <si>
    <t>48.88%</t>
  </si>
  <si>
    <t>S01:257052/2013</t>
  </si>
  <si>
    <t>Remodelacion Hogar De Ancianos</t>
  </si>
  <si>
    <t>General Lamadrid</t>
  </si>
  <si>
    <t>S01:119979/2014</t>
  </si>
  <si>
    <t>Hospital Campomar</t>
  </si>
  <si>
    <t>General Paz</t>
  </si>
  <si>
    <t>S01:266417/2014</t>
  </si>
  <si>
    <t>Hospital U.P.A. Vicente Lopez Y Planes</t>
  </si>
  <si>
    <t>General Rodríguez</t>
  </si>
  <si>
    <t>S01:086149/2014</t>
  </si>
  <si>
    <t>Construción Hogar de Ancianos - Etapa II</t>
  </si>
  <si>
    <t>Guaminí</t>
  </si>
  <si>
    <t>S01:373588/2008</t>
  </si>
  <si>
    <t>Hospital Materno Infantil -Gregorio De Laferrere</t>
  </si>
  <si>
    <t>La Matanza</t>
  </si>
  <si>
    <t>A LICITAR - R</t>
  </si>
  <si>
    <t>S01:373574/2008</t>
  </si>
  <si>
    <t>Hospital Materno Infantil - Rafael Castillo</t>
  </si>
  <si>
    <t>S01:209095/2014</t>
  </si>
  <si>
    <t>Refacción Del Hospital Interzonal De Agudos Evita</t>
  </si>
  <si>
    <t>(probable fecha para inaugurar)</t>
  </si>
  <si>
    <t>si</t>
  </si>
  <si>
    <t>72</t>
  </si>
  <si>
    <t>S02:098105/2016</t>
  </si>
  <si>
    <t>203778</t>
  </si>
  <si>
    <t>UNIDAD SANITARIA "MIRANDA NORGREEN"</t>
  </si>
  <si>
    <t>AGOSTO</t>
  </si>
  <si>
    <t>S02:098079/2016</t>
  </si>
  <si>
    <t>203779</t>
  </si>
  <si>
    <t>Unidad Sanitaria Centro de Medicina Preventiva</t>
  </si>
  <si>
    <t>S02:000222/2016</t>
  </si>
  <si>
    <t>AMPLIACION HOGAR DE ANCIANOS INCHAUSPE</t>
  </si>
  <si>
    <t>Pehuajó</t>
  </si>
  <si>
    <t>S02:0101285/2016</t>
  </si>
  <si>
    <t>Ampliacion Y Puesta En Valor Hogar de Ancianos de Las Iglesias Evangelicas</t>
  </si>
  <si>
    <t>Moreno</t>
  </si>
  <si>
    <t>S01:7390/2008</t>
  </si>
  <si>
    <t>Hospital A. Posadas - Obra Básica + Adicionales</t>
  </si>
  <si>
    <t>S02:0075314/2016</t>
  </si>
  <si>
    <t>Hospital De Morón - Obra Básica Y Actas Complementarias + Adicionales</t>
  </si>
  <si>
    <t>S01:123235/2014</t>
  </si>
  <si>
    <t>Readecuacion Del Edificio Del Vacunatorio Municipal-Construccion De Oficinas De La Direccion De Atencion Primaria De Salud</t>
  </si>
  <si>
    <t>S02:0078505/20163</t>
  </si>
  <si>
    <t>Centro Oncologico Pehuajo</t>
  </si>
  <si>
    <t>S02:0102616/2016</t>
  </si>
  <si>
    <t>Hospital Municipal De Veronica -1º Etapa</t>
  </si>
  <si>
    <t>S01:0073351/2014</t>
  </si>
  <si>
    <t xml:space="preserve">Pabellon Salud Mental </t>
  </si>
  <si>
    <t>San Cayetano</t>
  </si>
  <si>
    <t>S01:103797/2016</t>
  </si>
  <si>
    <t>203767</t>
  </si>
  <si>
    <t>HOSPITAL THOMPSON - SAN MARTIN</t>
  </si>
  <si>
    <t>General San Martín</t>
  </si>
  <si>
    <t>S01:150246/2014</t>
  </si>
  <si>
    <t>Construcción De Cocina - Lavadero Paso 1 y Paso 2 - Hospital Municipal</t>
  </si>
  <si>
    <t>Villarino</t>
  </si>
  <si>
    <t>BAJA</t>
  </si>
  <si>
    <t>S02:0083872/2016</t>
  </si>
  <si>
    <t>Hosp "Blas Dubarry" Remodel-Etapa II</t>
  </si>
  <si>
    <t>Mercedes</t>
  </si>
  <si>
    <t>S01:0123574/2014</t>
  </si>
  <si>
    <t>Terminación Centro Quirúrgico Obstétrico</t>
  </si>
  <si>
    <t>Lobería</t>
  </si>
  <si>
    <t>S01:0058486/2013</t>
  </si>
  <si>
    <t>Centro de Salud</t>
  </si>
  <si>
    <t>S02: 0121234/2016</t>
  </si>
  <si>
    <r>
      <t xml:space="preserve">Plan de Revitalización, Puesta en Valor y Mejoramiento - </t>
    </r>
    <r>
      <rPr>
        <b/>
        <sz val="10"/>
        <rFont val="Century Gothic"/>
        <family val="2"/>
      </rPr>
      <t>Nuevo Geriatrico</t>
    </r>
  </si>
  <si>
    <t>S01:66098/2014</t>
  </si>
  <si>
    <t>Iglesia San Agustin</t>
  </si>
  <si>
    <t>JULIO</t>
  </si>
  <si>
    <t>S01:124828/2013</t>
  </si>
  <si>
    <t xml:space="preserve">Teatro Municipal de Roma </t>
  </si>
  <si>
    <t xml:space="preserve">Avellaneda </t>
  </si>
  <si>
    <t>S01:239338/2014</t>
  </si>
  <si>
    <t xml:space="preserve">Complejo Cultural COSMOPOLITA </t>
  </si>
  <si>
    <t>S01:371665/2012</t>
  </si>
  <si>
    <t>Baptisterio y Descanso del Peregrino Basilica de Lujan</t>
  </si>
  <si>
    <t>S01:36851/2014</t>
  </si>
  <si>
    <t>Instituto Saturnino Unzue Etapa IV</t>
  </si>
  <si>
    <t>S01:123879/2014</t>
  </si>
  <si>
    <t>Refuncionalización y Puesta en Valor del Cine Zurro</t>
  </si>
  <si>
    <t>S01:26167/2012</t>
  </si>
  <si>
    <t>Instituto Saturnino Unzue III</t>
  </si>
  <si>
    <t>S01:067019/2013</t>
  </si>
  <si>
    <t>Iglesia Catedral Nuestra Señora de La Paz - Etapa II</t>
  </si>
  <si>
    <t>S01:17497/2013</t>
  </si>
  <si>
    <t>Restauración edificio Cine Teatro</t>
  </si>
  <si>
    <t>General Las Heras</t>
  </si>
  <si>
    <t>S01:203211/2013</t>
  </si>
  <si>
    <t>Construcción Museo Nelly Omar</t>
  </si>
  <si>
    <t>S01:179762/2011</t>
  </si>
  <si>
    <t>REFACCION Y PUESTA EN VALOR DE LA PARROQUIA SAN JORGE</t>
  </si>
  <si>
    <t>S01:490324/2012</t>
  </si>
  <si>
    <t>Puesta en Valor de Edificios Culturales</t>
  </si>
  <si>
    <t>San Antonio de Areco</t>
  </si>
  <si>
    <t>S01:149790/2015</t>
  </si>
  <si>
    <t>Conservacion, Restauracion y Puesta en Valor de la Iglesia del Santisimo Sacramento de Tandil- Etapa I</t>
  </si>
  <si>
    <t>S01:172851/2007</t>
  </si>
  <si>
    <t>Basilica de Luján - Etapa III</t>
  </si>
  <si>
    <t xml:space="preserve">MUNICIPIOS </t>
  </si>
  <si>
    <t>Borde Costero y Parque Lineal</t>
  </si>
  <si>
    <t>Espacio Público</t>
  </si>
  <si>
    <t>IDENTIFICADA</t>
  </si>
  <si>
    <t>S01:221160/2014</t>
  </si>
  <si>
    <t>PLAZA SECA - MANZANA DE LAS LUCES</t>
  </si>
  <si>
    <t>C.A.B.A.</t>
  </si>
  <si>
    <t>S02: 0002500/2017</t>
  </si>
  <si>
    <t>CENTRO SOCIAL SAN JORGE, IGLESIA DE ANTIOQUIA</t>
    <phoneticPr fontId="0" type="noConversion"/>
  </si>
  <si>
    <t>EX 2017-05664574</t>
  </si>
  <si>
    <t>BASILICA SANTO DOMINGO</t>
  </si>
  <si>
    <t>EX 2017-07589115</t>
  </si>
  <si>
    <t>CENTRO CULTURAL - EX PREDIO GARRIGOS</t>
  </si>
  <si>
    <t>EX 2017-05180437</t>
  </si>
  <si>
    <t>PALAIS DE GLACE</t>
  </si>
  <si>
    <t>HOGAR EL JABAD</t>
  </si>
  <si>
    <t>S01:316280/2015</t>
  </si>
  <si>
    <t>Recuperación Y Puesta En Valor De La Iglesia De Santa Rita</t>
  </si>
  <si>
    <t>S01:34466/2012</t>
  </si>
  <si>
    <t>Const. de edificio y entorno museo y memorial Islas Malvinas</t>
  </si>
  <si>
    <t>S01:40669/2014</t>
  </si>
  <si>
    <t>Puesta en valor de la BASÍILICA DE SAN FRANCISCO</t>
  </si>
  <si>
    <t>S02:63499/2016</t>
  </si>
  <si>
    <t>PUESTA EN VALOR DEL TEATRO CERVANTES ETAPA I</t>
  </si>
  <si>
    <t>S02:0011302/2016</t>
  </si>
  <si>
    <t>PUESTA EN VALOR DE LA IGLESIA SAN PEDRO TELMO</t>
  </si>
  <si>
    <t>S01:317958/2010</t>
  </si>
  <si>
    <t>Restauración y puesta en valor de la IGLESIA DE LA SANTA CRUZ Y SOLAR DE LA MEMORIA</t>
  </si>
  <si>
    <t>S01:250612/2012</t>
  </si>
  <si>
    <t>Restauración y Puesta en Valor de La Iglesia de San Miguel Arcangel Etapa I</t>
  </si>
  <si>
    <t>S01:152208/2007</t>
  </si>
  <si>
    <t>Edificio Guardacostas - Construcción, Equipamiento y Parquización PREFECTURA NAVAL ARGENTINA</t>
  </si>
  <si>
    <t>S01:333219/2007</t>
  </si>
  <si>
    <t xml:space="preserve">Centro Cultural Bicentenario            </t>
  </si>
  <si>
    <t>S01:200818/2010</t>
  </si>
  <si>
    <t>Edificio del Ex - M.O.P</t>
  </si>
  <si>
    <t>S02: 101845/2016</t>
  </si>
  <si>
    <t>Iglesia San Pedro de Fiambalá</t>
  </si>
  <si>
    <t>PLAN BELGRANO</t>
  </si>
  <si>
    <t>CATAMARCA</t>
  </si>
  <si>
    <t>Fiambalá</t>
  </si>
  <si>
    <t>S02:105632/2016</t>
  </si>
  <si>
    <t>REMODELACIÓN MERCADO "LA UNIÓN"</t>
  </si>
  <si>
    <t>SANTIAGO DEL ESTERO</t>
  </si>
  <si>
    <t>La Banda</t>
  </si>
  <si>
    <t>S02: 0103684/2016</t>
  </si>
  <si>
    <t>PLAN INTEGRAL DEL ÁREA CENTRO DE LA CIUDAD DE SALTA - ETAPA 1</t>
  </si>
  <si>
    <t>SALTA</t>
  </si>
  <si>
    <t>Salta</t>
  </si>
  <si>
    <t>PLAN INTEGRAL DEL ÁREA CENTRO DE LA CIUDAD DE SALTA - ETAPA 2</t>
  </si>
  <si>
    <t xml:space="preserve"> </t>
  </si>
  <si>
    <t>PLAN INTEGRAL DEL ÁREA CENTRO DE LA CIUDAD DE SALTA - ETAPA 3 a 7</t>
  </si>
  <si>
    <t>S02:103050/2016</t>
  </si>
  <si>
    <t>PROYECTO INTERVENCIÓN PEATONAL CELESTINO GELSI</t>
  </si>
  <si>
    <t>TUCUMÁN</t>
  </si>
  <si>
    <t>San Miguel de Tucumán</t>
  </si>
  <si>
    <t>S02: 0112802/2016</t>
  </si>
  <si>
    <t>PASO DE JAMA - MODULO HABITACIONAL N°3</t>
  </si>
  <si>
    <t>JUJUY</t>
  </si>
  <si>
    <t>Jama</t>
  </si>
  <si>
    <t>EX 2017-02253386</t>
  </si>
  <si>
    <t>ESCUELA CENTENARIO</t>
  </si>
  <si>
    <t>PNA Educativa</t>
  </si>
  <si>
    <t>Santiago del Estero</t>
  </si>
  <si>
    <t>S02: 00101849/2016</t>
  </si>
  <si>
    <t xml:space="preserve">CONSERVACIÓN, CONSOLIDACIÓN ESTRUCTURAL, RESTAURACIÓN Y PUESTA EN VALOR DEL SEMINARIO DIOCESANO NUESTRA SEÑORA DEL VALLE Y SAN JUAN BAUTISTA - ETAPA II </t>
  </si>
  <si>
    <t>San Fernando del Valle de Catamarca</t>
  </si>
  <si>
    <t>S02:103650/2016</t>
  </si>
  <si>
    <t>TRATAMIENTO PAISAJÍSTICO SOBRE CAUCE DE RÍO XIBI XIBI - ETAPA I</t>
  </si>
  <si>
    <t>San Salvador de Jujuy</t>
  </si>
  <si>
    <t>PARQUE LINEAL "PASEO XIBI-XIBI" - ETAPA II</t>
  </si>
  <si>
    <t>PALPALÁ</t>
  </si>
  <si>
    <t>Palpalá</t>
  </si>
  <si>
    <t>S02: 121846/2016</t>
  </si>
  <si>
    <t>CENTRALIDAD DE LA RIOJA</t>
  </si>
  <si>
    <t>LA RIOJA</t>
  </si>
  <si>
    <t>La Rioja</t>
  </si>
  <si>
    <t>CENTRALIDADES URBANAS AVENIDA ITALIA</t>
  </si>
  <si>
    <t>MISIONES</t>
  </si>
  <si>
    <t>Oberá</t>
  </si>
  <si>
    <t>RENOVACIÓN URBANA- AVENIDA RIVADAVIA</t>
  </si>
  <si>
    <t>El Soberbio</t>
  </si>
  <si>
    <t>RENOVACIÓN URBANA INTEGRAL ACCESO SALTO ENCANTADO</t>
  </si>
  <si>
    <t>Aristóbulo del Valle</t>
  </si>
  <si>
    <t>VIALIDAD URBANA -AVENIDA ACCESO</t>
  </si>
  <si>
    <t>San Javier</t>
  </si>
  <si>
    <t xml:space="preserve">INTERVENCIÓN CASCO HISTÓRICO 1 </t>
  </si>
  <si>
    <t>Puerto Iguazú</t>
  </si>
  <si>
    <t>RENOVACIÓN DE CENTRO URBANOS / “RENOVACIÓN URBANA INTEGRAL DEL CENTRO CÍVICO”</t>
  </si>
  <si>
    <t>2 de Mayo</t>
  </si>
  <si>
    <t>CENTRALIDADES URBANAS / “BOULEVARD – CALLE SAN MARTIN – PLAZA”</t>
  </si>
  <si>
    <t>Garupa</t>
  </si>
  <si>
    <t xml:space="preserve">PUESTA EN VALOR BOULEVARD Y PLAZA  </t>
  </si>
  <si>
    <t>Alba Posse (Sta Rita)</t>
  </si>
  <si>
    <t>EX2017-08911800-APN-SSOP#MI</t>
  </si>
  <si>
    <t>PROYECTO PLAZA MITRE, PLAZOLETA EVA
PERÓN Y CALLE DE CONVIVENCIA SAN MARTÍN –
MUNICIPIO DE CONCEPCIÓN DE TUCUMÁN</t>
  </si>
  <si>
    <t>Concepción</t>
  </si>
  <si>
    <t>PARQUE SAN MARTÍN</t>
  </si>
  <si>
    <t>EX-2017-11332433-APN-DNA#MI</t>
  </si>
  <si>
    <t>CENTRO DE DIAGNOSTICO Y TRATAMIENTO DE ENFERMEDADES TRANSMISIBLES HOSPITAL
VERA BARROS”</t>
  </si>
  <si>
    <t>EX-2017-12071346- -APN-DNA#MI</t>
  </si>
  <si>
    <t>Construccion Centro Primario de Salud - Ciudad Nueva - Zona Sur</t>
  </si>
  <si>
    <t>C.E.T.</t>
  </si>
  <si>
    <t>S01:151062/2012</t>
  </si>
  <si>
    <t>Ampliacion  Hospital De Niños Eva Peron</t>
  </si>
  <si>
    <t>TRI S01:0006627/2013</t>
  </si>
  <si>
    <t>Sala de Primeros Auxilios - Barrio Sur - Avia Terai</t>
  </si>
  <si>
    <t>CHACO</t>
  </si>
  <si>
    <t>Avia Terai</t>
  </si>
  <si>
    <t>30.49%</t>
  </si>
  <si>
    <t>36.37%</t>
  </si>
  <si>
    <t>TRI S01:0006633/2013</t>
  </si>
  <si>
    <t>Hospital Nivel III - Colonias Unidas</t>
  </si>
  <si>
    <t>Colonias Unidas</t>
  </si>
  <si>
    <t>TRI S01:0006634/2013</t>
  </si>
  <si>
    <t>Centro de Salud Paraje Palo Marcado</t>
  </si>
  <si>
    <t>El Espinillo</t>
  </si>
  <si>
    <t>TRI S01:0006640/2013</t>
  </si>
  <si>
    <t>Centro de Salud Paraje Sol de Mayo</t>
  </si>
  <si>
    <t>Fuerte Esperanza</t>
  </si>
  <si>
    <t>TRI S01:0006751/2013</t>
  </si>
  <si>
    <t>Puestos sanitarios Meson de Fierro</t>
  </si>
  <si>
    <t>General Pinedo</t>
  </si>
  <si>
    <t>TRI S01:0006795/2013</t>
  </si>
  <si>
    <t>Puestos sanitarios Planta urbana Gral.Pinedo</t>
  </si>
  <si>
    <t>TRI S01:0006798/2013</t>
  </si>
  <si>
    <t>Centro de Salud General Vedia</t>
  </si>
  <si>
    <t>General Vedia</t>
  </si>
  <si>
    <t>TRI S01:0006807/2013</t>
  </si>
  <si>
    <t>Centro de Salud Laguna Blanca</t>
  </si>
  <si>
    <t>Laguna Blanca</t>
  </si>
  <si>
    <t>TRI S01:0006811/2013</t>
  </si>
  <si>
    <t>Centro de Miraflores</t>
  </si>
  <si>
    <t>Miraflores</t>
  </si>
  <si>
    <t>TRI S01:0006812/2013</t>
  </si>
  <si>
    <t>Centro de Salud ,Paraje Cancha Larga</t>
  </si>
  <si>
    <t>Pampa del Indio</t>
  </si>
  <si>
    <t>TRI S01:0006815/2013</t>
  </si>
  <si>
    <t>Centro de Salud Paraje Cuarta Legua 14</t>
  </si>
  <si>
    <t>TRI S01:0006825/2013</t>
  </si>
  <si>
    <t>Centro de Salud Paraje Campo Medina</t>
  </si>
  <si>
    <t>TRI S01:0006838/2013</t>
  </si>
  <si>
    <t>Centro de Salud Paraje El Curundú</t>
  </si>
  <si>
    <t>Presidencia de la Plaza</t>
  </si>
  <si>
    <t>TRI S01:0006918/2013</t>
  </si>
  <si>
    <t>Guardia Pediátrica Hospital 4 De Junio</t>
  </si>
  <si>
    <t>Presidencia Roque Saenz Peña</t>
  </si>
  <si>
    <t>TRI S01:0006928/2013</t>
  </si>
  <si>
    <t>Centro de Salud Colonia Aborigen</t>
  </si>
  <si>
    <t>Quitilipi</t>
  </si>
  <si>
    <t>TRI S01:0006931/2013</t>
  </si>
  <si>
    <t>Centro de Salud Mapic</t>
  </si>
  <si>
    <t>Resistencia</t>
  </si>
  <si>
    <t>S01: 0168736/2011</t>
  </si>
  <si>
    <t>Hospital Pedro Insfran - Obra Basica + Redeterminaciones 1 a 5</t>
  </si>
  <si>
    <t>FORMOSA</t>
  </si>
  <si>
    <t>S01:0105647/2014</t>
  </si>
  <si>
    <t>Terminación Hospital En Portezuelo, Dpto. Juan Facundo Quiroga, La Rioja</t>
  </si>
  <si>
    <t>S01:0106357/2016</t>
  </si>
  <si>
    <t>Hospital Luis Agote - Chamical -</t>
  </si>
  <si>
    <t>S01:120880/2015</t>
  </si>
  <si>
    <t>Templo San Francisco de Catamarca</t>
  </si>
  <si>
    <t>S02: 0029272/2016</t>
  </si>
  <si>
    <t>Casa Natal del Gral San Martin en Yapeyu</t>
  </si>
  <si>
    <t>CORRIENTES</t>
  </si>
  <si>
    <t>Corrientes</t>
  </si>
  <si>
    <t>S01:109555/2014</t>
  </si>
  <si>
    <t>Monumento al Bicentenario del Éxodo Jujeño - Bº Coronel Arias</t>
  </si>
  <si>
    <t>S01:191837/2013</t>
  </si>
  <si>
    <t>Construcción Centro Comercial y Cultural- OBRA BASE</t>
  </si>
  <si>
    <t>Chilecito</t>
  </si>
  <si>
    <t>S01:126320/2015</t>
  </si>
  <si>
    <t>Refacción Iglesia Desiderio Tello - Dpt. Rosario Vera Peñaloza - La Rioja</t>
  </si>
  <si>
    <t>Desiderio Tello</t>
  </si>
  <si>
    <t>S01:209826/2013</t>
  </si>
  <si>
    <t>Restauración Iglesia Catedral San Nicolás de Bari</t>
  </si>
  <si>
    <t>TRI-S01:0030272/2013</t>
  </si>
  <si>
    <t>Centro Cultural</t>
  </si>
  <si>
    <t>General Güemes</t>
  </si>
  <si>
    <t>S01:0249965/2014</t>
  </si>
  <si>
    <t>Terminación del Templo Parroquial Sagrada Familia de la Ciudad de Alderetes</t>
  </si>
  <si>
    <t>San Isidro de Lules</t>
  </si>
  <si>
    <t>S01:0225443/2014</t>
  </si>
  <si>
    <t>Capilla en Colonia 2</t>
  </si>
  <si>
    <t>203742</t>
  </si>
  <si>
    <t xml:space="preserve">Pavimento urbano y adecuación hidráulica </t>
  </si>
  <si>
    <t>Fontana</t>
  </si>
  <si>
    <t xml:space="preserve">Fecha estimada último certificado </t>
  </si>
  <si>
    <t>Recorrido de obra en ejecución - Culminacion de la Obra Básica - En tramite amplacion de contrato</t>
  </si>
  <si>
    <t>MUNICIPIOS </t>
  </si>
  <si>
    <t>203717</t>
  </si>
  <si>
    <t>Construcción de Calzada de Hormigón</t>
  </si>
  <si>
    <t>La Leonesa</t>
  </si>
  <si>
    <t>Fecha estimada último certificado</t>
  </si>
  <si>
    <t>203718</t>
  </si>
  <si>
    <t>Construcción de calzada de hormigon con cordon integral y desagües</t>
  </si>
  <si>
    <t>Tres Isletas</t>
  </si>
  <si>
    <t>PROYECTO DE CONSOLIDACIÓN DE TERRITORIO URBANO EQUITATIVO Y AMBIENTALMENTE SUSTENTABLE EN DISTINTAS ARTERIAS DE LA CIUDAD DE BARRANQUERAS.</t>
  </si>
  <si>
    <t>Barranqueras</t>
  </si>
  <si>
    <t>EN BANCO PARA N.O.</t>
  </si>
  <si>
    <t xml:space="preserve">Proyecto de consolidación de territorio urbano equitativo y ambientalmente sustentable </t>
  </si>
  <si>
    <t>Castelli</t>
  </si>
  <si>
    <t>PROYECTO EJECUTIVO</t>
  </si>
  <si>
    <t>Municipio Consolidado en la Ciudad de Quitilipi</t>
  </si>
  <si>
    <t>360</t>
  </si>
  <si>
    <t>203743</t>
  </si>
  <si>
    <t>Pavimento Urbano, construcción de calzada de hormigón, y sumideros para desagües, y enlaces a conductos existentes  (70 cuadras)</t>
  </si>
  <si>
    <t>203719</t>
  </si>
  <si>
    <t>Pavimentación de Calzadas de Hormigon, Desagües Pluviales e Iluminación en Av Neustad entre RN Nº12 y calle Brasil</t>
  </si>
  <si>
    <t>Goya</t>
  </si>
  <si>
    <t>203720</t>
  </si>
  <si>
    <t xml:space="preserve">Pavimentación Urbana de Calzadas de Hormigón, Iluminación y Señalamiento Horizontal y Vertical </t>
  </si>
  <si>
    <t>Santa Lucía</t>
  </si>
  <si>
    <t xml:space="preserve">Recorrido de obra en ejecución - Culminación de pavimentacion sobre la Av. Principal, zona casco histórico. Primera Etapa. </t>
  </si>
  <si>
    <t xml:space="preserve">Ampliación del Sistema de Desagües cloacales </t>
  </si>
  <si>
    <t>Santo Tomé</t>
  </si>
  <si>
    <t>540</t>
  </si>
  <si>
    <t>203731</t>
  </si>
  <si>
    <t>Av Circunvalación de la Cuenca del Riacho Formosa (Pavimentación de Avda. Emilio Tomas y Avda. Soldado Formoseño de Malvinas)</t>
  </si>
  <si>
    <t>Formosa</t>
  </si>
  <si>
    <t>28/12/2016 fecha de finalizacion de la obra.  No se tiene info de inauguración.</t>
  </si>
  <si>
    <t>203732</t>
  </si>
  <si>
    <t>Pavimentación y Obras Complementarias - Acceso al Barrio Divino Niño en Av. Gendarmería Nacional y Av.Italia</t>
  </si>
  <si>
    <t xml:space="preserve">Optimización del Sistema de Provisión y Distribución de Agua Potable </t>
  </si>
  <si>
    <t>Ingeniero Juarez</t>
  </si>
  <si>
    <t>720</t>
  </si>
  <si>
    <t>203744</t>
  </si>
  <si>
    <t>Redes Colectoras (48.172 m.), Conexiones Domiciliarias (2.300), Plantas de Tratamiento Líquidos Cloacales (3) y Nexos Conectores (3)</t>
  </si>
  <si>
    <t xml:space="preserve"> Humahuaca </t>
  </si>
  <si>
    <t xml:space="preserve"> -2357678
-23916932
-23858429
-23745895
-23624443</t>
  </si>
  <si>
    <t xml:space="preserve"> -65393811
-65466074
-65467803
-65501390
-65406060</t>
  </si>
  <si>
    <t>203734</t>
  </si>
  <si>
    <t>Proyecto Integral para la Recuperación y Puesta en Valor del Casco Histórico de la Ciudad de Jujuy (15 cuadras de pavimento y obras complementarias)</t>
  </si>
  <si>
    <t>203733</t>
  </si>
  <si>
    <t>Plan de Fortalecimiento Nuevas Centralidades -Avenida Forestal y Accesos Ruta Nacional Nº9 y Ruta Nacional Nº66</t>
  </si>
  <si>
    <t>Alto Comedero</t>
  </si>
  <si>
    <t>Redes Colectoras, Conexiones Domiciliarias, Planta de Tratamiento Líquidos Cloacales y Nexos Conectores</t>
  </si>
  <si>
    <t xml:space="preserve">Humahuaca </t>
  </si>
  <si>
    <t>EN PREPARACIÓN</t>
  </si>
  <si>
    <t>Nueva Colectora Máxima y Planta Depuradora</t>
  </si>
  <si>
    <t>Cafayate</t>
  </si>
  <si>
    <t>EN EVALUACIÓN</t>
  </si>
  <si>
    <t xml:space="preserve">Nueva Estación Terminal de Omnibus </t>
  </si>
  <si>
    <t>Fernández</t>
  </si>
  <si>
    <t>Nueva Estación Terminal de Omnibus</t>
  </si>
  <si>
    <t>Loreto</t>
  </si>
  <si>
    <t>Monte Quemado</t>
  </si>
  <si>
    <t>203726</t>
  </si>
  <si>
    <t>Refuncionalización y Optimización de la Red de Agua Potable</t>
  </si>
  <si>
    <t xml:space="preserve">SANTIAGO DEL ESTERO </t>
  </si>
  <si>
    <t>Frias</t>
  </si>
  <si>
    <t xml:space="preserve">Recorrido de obra en ejecución - Culminación de la ejecución del primer y segundo tramo de la red de Agua Potable. </t>
  </si>
  <si>
    <t>203728</t>
  </si>
  <si>
    <t>Reconstrucción y Mejora de Avenidas Eva Perón y Rivadavia - Tramo entre calle Nicaragua y cruce con A O 16 Rotonda Los Gutierrez</t>
  </si>
  <si>
    <t>Alderetes</t>
  </si>
  <si>
    <t xml:space="preserve">Recorrido de obra en ejecución - Saneamiento del primer tramo. </t>
  </si>
  <si>
    <t>203729</t>
  </si>
  <si>
    <t xml:space="preserve">RECONSTRUCCIÓN Y MEJORA DE CALZADAS PAVIMENTADAS - ETAPA I </t>
  </si>
  <si>
    <t>Banda del Río Salí</t>
  </si>
  <si>
    <t xml:space="preserve">Recorrido de obra en ejecución - Culminacion de pavimentacion de la Avda. Principal 1ra etapa del proyecto. </t>
  </si>
  <si>
    <t>203730</t>
  </si>
  <si>
    <t>Pavimentación Camino de Sirga Canal Yerba Buena e/ Guzman y Solano Vera</t>
  </si>
  <si>
    <t>Yerba Buena</t>
  </si>
  <si>
    <t xml:space="preserve">Recorrido de obra en ejecución - Culminacion de la pavimentacion del Camino de Sirga. Etapa I. </t>
  </si>
  <si>
    <t>203758</t>
  </si>
  <si>
    <t>Provisión de Agua a la Población Rural Dispersa del Este de la Provincia de Tucumán (3 Perforaciones - Grupo F)</t>
  </si>
  <si>
    <t>Burruyacu - Leales</t>
  </si>
  <si>
    <t xml:space="preserve"> -26500956
-27194706</t>
  </si>
  <si>
    <t xml:space="preserve"> -64742115
-65311709</t>
  </si>
  <si>
    <t>203759</t>
  </si>
  <si>
    <t>Provisión de Agua a la Población Rural Dispersa del Este de la Provincia de Tucumán (3 Perforaciones - Grupo E)</t>
  </si>
  <si>
    <t>Cruz Alta</t>
  </si>
  <si>
    <t>203760</t>
  </si>
  <si>
    <t>Provisión de Agua a la Población Rural Dispersa del Este de la Provincia de Tucumán (3 Perforaciones - Grupo D)</t>
  </si>
  <si>
    <t>Graneros - Simoca</t>
  </si>
  <si>
    <t xml:space="preserve"> -27649795
-27262698</t>
  </si>
  <si>
    <t xml:space="preserve"> -65439686
-65357781</t>
  </si>
  <si>
    <t xml:space="preserve">Mejora de Obra basica y Pavimentación de Calles y Avenidas - Barrios diversos </t>
  </si>
  <si>
    <t>Desagües Pluviales Etapa II</t>
  </si>
  <si>
    <t>Lules</t>
  </si>
  <si>
    <t xml:space="preserve">Sistema de Desagues Cloacales </t>
  </si>
  <si>
    <t>Redes cloacales</t>
  </si>
  <si>
    <t>Riacho He He</t>
  </si>
  <si>
    <t> -58.280278°</t>
  </si>
  <si>
    <t>Construcción Obra Básica y Pavimento en Calles y Avenidas del Ejido</t>
  </si>
  <si>
    <t>Aguilares</t>
  </si>
  <si>
    <t>EN FORMULACIÓN</t>
  </si>
  <si>
    <t xml:space="preserve">Sistema Integral de Desagües Cloacales </t>
  </si>
  <si>
    <t>Redes y plantas cloacales</t>
  </si>
  <si>
    <t>Tafi del Valle</t>
  </si>
  <si>
    <t>Construcción de Pavimento y Bici Sendas</t>
  </si>
  <si>
    <t>Tafí Viejo</t>
  </si>
  <si>
    <t>Repavimentación Avda. Rep. Del Líbano (1,1 km)</t>
  </si>
  <si>
    <t>Tucumán</t>
  </si>
  <si>
    <t>Desarrollo y potenciación de la calle Eva Perón</t>
  </si>
  <si>
    <t>Monte Caseros</t>
  </si>
  <si>
    <t xml:space="preserve">Puesta en valor Av. Libertad </t>
  </si>
  <si>
    <t xml:space="preserve">Renovación de pavimentos y calzada area central </t>
  </si>
  <si>
    <t xml:space="preserve">Puesta en valor de la Plaza Independencia y su entorno </t>
  </si>
  <si>
    <t xml:space="preserve">Parque Natural , ribera del río </t>
  </si>
  <si>
    <t>Sin Definir</t>
  </si>
  <si>
    <t>Tafí del Valle</t>
  </si>
  <si>
    <t>Escuela Primaria S/Nº - Nuevo Edifico - I Etapa - Rincón de los Sauces</t>
  </si>
  <si>
    <t>RESTO DEL PAÍS</t>
  </si>
  <si>
    <t>NEUQUÉN</t>
  </si>
  <si>
    <t>Rincón de los Sauces</t>
  </si>
  <si>
    <t>S02:134914/2016</t>
  </si>
  <si>
    <t>EDIFICIO DEL CORREO</t>
  </si>
  <si>
    <t>SANTA FE</t>
  </si>
  <si>
    <t>Santa Fe</t>
  </si>
  <si>
    <t>S02: 115457/2016</t>
  </si>
  <si>
    <t>RESTAURACION INTEGRAL DE LA IGLESIA DE SAN JERONIMO DEL SAUCE MHN</t>
  </si>
  <si>
    <t>San Jerónimo del Sauce</t>
  </si>
  <si>
    <t>S02: 119703/2016</t>
  </si>
  <si>
    <t>PASO FRONTERIZO CONCORDIA - SALTO.</t>
  </si>
  <si>
    <t>ENTRE RÍOS</t>
  </si>
  <si>
    <t>Concordia</t>
  </si>
  <si>
    <t>S02: 104672/2016</t>
  </si>
  <si>
    <t xml:space="preserve">INTERVENCIÓN INTEGRAL COSTANERA RIO GALLEGOS - ETAPA I - PARQUE URBANO </t>
  </si>
  <si>
    <t>SANTA CRUZ</t>
  </si>
  <si>
    <t>Rio Gallegos</t>
  </si>
  <si>
    <t>INTERVENCIÓN INTEGRAL COSTANERA RIO GALLEGOS - ETAPA E - MURO COSTERO</t>
  </si>
  <si>
    <t>S02:102571/2016</t>
  </si>
  <si>
    <t>CIRCUITO SANMARTINIANO (2º etapa)</t>
  </si>
  <si>
    <t>MENDOZA</t>
  </si>
  <si>
    <t>Mendoza</t>
  </si>
  <si>
    <t>CIRCUITO SANMARTINIANO (3º etapa)</t>
  </si>
  <si>
    <t>S02:102534/2016</t>
  </si>
  <si>
    <t>CENTRALIDAD (2º etapa)</t>
  </si>
  <si>
    <t>CENTRALIDAD (3º etapa)</t>
  </si>
  <si>
    <t>S02:102544/2016</t>
  </si>
  <si>
    <t>PARQUE O´HIGGINS (2º etapa)</t>
  </si>
  <si>
    <t xml:space="preserve"> A LICITAR</t>
  </si>
  <si>
    <t>S02: 0101073/2016</t>
  </si>
  <si>
    <t>EPET Nº 21 - NUEVO EDIFICIO - 1º ETAPA- SAN MARTÍN DE LOS ANDES</t>
  </si>
  <si>
    <t>San Martin de los Andes</t>
  </si>
  <si>
    <t>EX 2017-07589771</t>
  </si>
  <si>
    <t>PASO FRONTERIZO AUSTRAL</t>
  </si>
  <si>
    <t xml:space="preserve"> Guer Aike</t>
  </si>
  <si>
    <t>S02: 0122148/2016</t>
  </si>
  <si>
    <t>PROYECTO URBANO INTEGRAL - CARRIL GODOY CRUZ - TRAMO II - GUAYMALLÉN</t>
  </si>
  <si>
    <t>Guaymallén</t>
  </si>
  <si>
    <t>PROYECTO URBANO INTEGRAL - CARRIL GODOY CRUZ - TRAMO I</t>
  </si>
  <si>
    <t>MENDOZA</t>
    <phoneticPr fontId="0" type="noConversion"/>
  </si>
  <si>
    <t>EX-2017-12501283</t>
  </si>
  <si>
    <t>C.P.E.M. S/N- Nuevo edificio- Chacra 30- San Martín de los Andes. Provincia de Neuquén</t>
  </si>
  <si>
    <t>EX-2017-11248337</t>
  </si>
  <si>
    <t>Anexo C.P.E.M. Nº 14 Nuevo edificio- "Ruca Choroi". Provincia de Neuquén.</t>
  </si>
  <si>
    <t>Alumine</t>
  </si>
  <si>
    <t>EX-2017-12502408</t>
  </si>
  <si>
    <t>ESCUELA CHOSMALAL</t>
  </si>
  <si>
    <t>Chosmalal</t>
  </si>
  <si>
    <t>EX-2017-11309958</t>
  </si>
  <si>
    <t>ESCUELA ESPECIAL LABORAL N°4 - PRIMERA ETAPA - PLOTTIER - PROVINCIA DE NEUQUEN</t>
  </si>
  <si>
    <t>Plottier</t>
  </si>
  <si>
    <t>EX-2017-12949906</t>
  </si>
  <si>
    <t>C.P.E.M. Nº74</t>
  </si>
  <si>
    <t>Cavihue</t>
  </si>
  <si>
    <t>EX-2017-11248518</t>
  </si>
  <si>
    <t>Escuela Primaria S/N- Nuevo edificio- Añelo. Provincia de Neuquén.</t>
  </si>
  <si>
    <t>Añelo</t>
  </si>
  <si>
    <t>EX-2017-11247907</t>
  </si>
  <si>
    <t>C.P.E.M. Nº 67- NUEVO SUM- CENTENARIO Provincia de Neuquén.</t>
  </si>
  <si>
    <t>Centenario</t>
  </si>
  <si>
    <t>EX-2017-12501922</t>
  </si>
  <si>
    <t>ESCUELA PRIMARIA Nº361</t>
  </si>
  <si>
    <t>Villa La Angostura</t>
  </si>
  <si>
    <t>EX-2017-12949638</t>
  </si>
  <si>
    <t>ESCUELA PRIMARIA S/N</t>
  </si>
  <si>
    <t>Junín de los Andes</t>
  </si>
  <si>
    <t>ESCUELA CUTRALCÓ</t>
  </si>
  <si>
    <t>Cutral Có</t>
  </si>
  <si>
    <t>PROYECTO DE SISTEMATIZACIÓN VIAL Y DEL ESPACIO PÚBLICO CHACABUCO-MAIPU</t>
  </si>
  <si>
    <t>CÓRDOBA</t>
  </si>
  <si>
    <t>Córdoba</t>
  </si>
  <si>
    <t>PROYECTO DE MOVILIDAD SUSTENTABLE CALLE MITRE</t>
  </si>
  <si>
    <t>Jovita</t>
  </si>
  <si>
    <t>EX-2017-11308631</t>
  </si>
  <si>
    <t>REFACCIÓN DE VEREDAS E INTERVENCIÓN DE BOULEVARES EN AVENIDA INDEPENDENCIA DE LA CIUDAD DE CALETA OLIVIA- 1º ETAPA.</t>
  </si>
  <si>
    <t>Caleta Olivia</t>
  </si>
  <si>
    <t>RENOVACIÓN Y REVALORIZACIÓN DEL ÁREA CENTRAL DE SAN RAFAEL</t>
  </si>
  <si>
    <t>SAN RAFAEL</t>
  </si>
  <si>
    <t>PLAZA PAGANO</t>
  </si>
  <si>
    <t>RÍO NEGRO</t>
  </si>
  <si>
    <t xml:space="preserve">El Bolsón </t>
  </si>
  <si>
    <t>S02: 0104105/2016</t>
  </si>
  <si>
    <t>ACCESO OESTE Y PARQUE LINEAL VISTALBA (Sector 2)</t>
  </si>
  <si>
    <t>Luján de Cuyo</t>
  </si>
  <si>
    <t>EX-2017-14187529</t>
  </si>
  <si>
    <t xml:space="preserve"> 
Primera etapa programa de recalificación y creación de nuevos espacios verdes. Municipalidad de Viedma</t>
  </si>
  <si>
    <t>Viedma</t>
  </si>
  <si>
    <t>ETAPA I - MICROCENTRO</t>
  </si>
  <si>
    <t>Godoy Cruz</t>
  </si>
  <si>
    <t>EX-2017-11759339</t>
  </si>
  <si>
    <t>HOSPITAL DR. JORGE JUAN POSE - COMPLEJIDAD VI - AMPLIACIÓN Y REMODELACIÓN</t>
  </si>
  <si>
    <t>Zapala</t>
  </si>
  <si>
    <t>EX-2017-12134612</t>
  </si>
  <si>
    <t>HOSPITAL RINCON DE LOS SAUCES - COMPLEJIDAD IV - AMPLIACION Y REMODELACIÓN</t>
  </si>
  <si>
    <t>S02:5116/2016</t>
  </si>
  <si>
    <t>NUEVO HOSPITAL "DR. RAMÓN CARRILLO" - COMPLEJIDAD IV - ETAPA II</t>
  </si>
  <si>
    <t>S01:146210/2013</t>
  </si>
  <si>
    <t>Ampliaciones y refacciones salas médicas barriales, 10 salas en distintos barrios</t>
  </si>
  <si>
    <t>Bahia Blanca</t>
  </si>
  <si>
    <t>S01:465878/2008</t>
  </si>
  <si>
    <t>Nuevo Hospital de Gualeguaychú</t>
  </si>
  <si>
    <t>Gualeguaychú</t>
  </si>
  <si>
    <t>TRI S01:0022004/2013</t>
  </si>
  <si>
    <t>Consultorio Odontológico Dos Habitaciones, Baño (Ómnibus)</t>
  </si>
  <si>
    <t>Colon</t>
  </si>
  <si>
    <t>CIERRE</t>
  </si>
  <si>
    <t>TRI S01:0021460/2013</t>
  </si>
  <si>
    <t>Construcción Centro de Salud (Ómnibus)</t>
  </si>
  <si>
    <t>Molino Doll</t>
  </si>
  <si>
    <t>TRI S01:0019103/2013</t>
  </si>
  <si>
    <t>Refacción Centro de Salud Juan C. Manassero (Ómnibus)</t>
  </si>
  <si>
    <t>Rincon del Doll</t>
  </si>
  <si>
    <t>TRI S01:0021360/2013</t>
  </si>
  <si>
    <t>Ampliación Centro de Salud (Ómnibus)</t>
  </si>
  <si>
    <t>San Ramon</t>
  </si>
  <si>
    <t>TRI S01:0021366/2013</t>
  </si>
  <si>
    <t>Construcción Centro de Salud Dr Pedro Camet (Ómnibus)</t>
  </si>
  <si>
    <t>Veinte de Setiembre</t>
  </si>
  <si>
    <t>TRI S01:0019102/2013</t>
  </si>
  <si>
    <t>Centro de Salud "Carlos Silva" (Ómnibus)</t>
  </si>
  <si>
    <t>Villaguay</t>
  </si>
  <si>
    <t>TRI S01:0019107/2013</t>
  </si>
  <si>
    <t>Ampliación Centro de Salud "Serafín Guillani" (Ómnibus)</t>
  </si>
  <si>
    <t>Don Cristobal Primero</t>
  </si>
  <si>
    <t>TRI-S01:36608/2013</t>
  </si>
  <si>
    <t>CONSTRUCCION DE SALA DE PRIMEROS AUXILIOS</t>
  </si>
  <si>
    <t>LA PAMPA</t>
  </si>
  <si>
    <t>Santa Rosa</t>
  </si>
  <si>
    <t>S01:181030/2013</t>
  </si>
  <si>
    <t>Nuevo Hospital De Lujan De Cuyo</t>
  </si>
  <si>
    <t>S01:0061232/2014</t>
  </si>
  <si>
    <t>CENTRO SALUD B° VILLA FLORENCIA</t>
  </si>
  <si>
    <t xml:space="preserve">NEUQUÉN </t>
  </si>
  <si>
    <t>Neuquén</t>
  </si>
  <si>
    <t>S01:0069091/2014</t>
  </si>
  <si>
    <t>CENTRO DE SALUD B° SAN LORENZO SUR</t>
  </si>
  <si>
    <t>S01:119930/2014</t>
  </si>
  <si>
    <t>CENTRO DE SALUD B° VALENTINA NORTE</t>
  </si>
  <si>
    <t>S02:0090754/2016</t>
  </si>
  <si>
    <t>Nuevo Hospital De Añelo</t>
  </si>
  <si>
    <t>(aniversario de la ciudad)</t>
  </si>
  <si>
    <t>TRI-S01:34433/2013</t>
  </si>
  <si>
    <t>Posta Sanitaria Paraje El Contra (Omnibus).</t>
  </si>
  <si>
    <t>Junin de Los Andes</t>
  </si>
  <si>
    <t>TRI-S01:34437/2013</t>
  </si>
  <si>
    <t>Posta Sanitaria Paraje Trompul (Omnibus).</t>
  </si>
  <si>
    <t>San Martín de Los Andes</t>
  </si>
  <si>
    <t>TRI-S01:34436/2013</t>
  </si>
  <si>
    <t>Posta Sanitaria Paraje Quila Quina (Omnibus).</t>
  </si>
  <si>
    <t>TRI-S01:33614/2013</t>
  </si>
  <si>
    <t>Construcción Posta Sanitaria Paraje Chacay Melehue (Omnibus).</t>
  </si>
  <si>
    <t>Villa Curi Leuvu</t>
  </si>
  <si>
    <t>TRI-S01:4895/2014</t>
  </si>
  <si>
    <t>Puesto de Salud en Charrarruca</t>
  </si>
  <si>
    <t>Huigan Co</t>
  </si>
  <si>
    <t>TRI-S01:4837/2014</t>
  </si>
  <si>
    <t>Puesto de Salud en en Huingan Co - I Etapa</t>
  </si>
  <si>
    <t>S02:0068193/2016</t>
  </si>
  <si>
    <t>Construccion del Hospital Calafate - Adicionales Nº2</t>
  </si>
  <si>
    <t>El Calafate</t>
  </si>
  <si>
    <t>S01:0050972/2010</t>
  </si>
  <si>
    <t>Construccion del Hospital Calafate - (Obra Basica + Redeterminacion) y (Adicionales Nº1 + Redeterminacion)</t>
  </si>
  <si>
    <t>S01:0159370/2014</t>
  </si>
  <si>
    <t>Finalización de la Etapa II y Áreas de Diagnóstico del Hospital Cpmandante Luis Piedrabuena</t>
  </si>
  <si>
    <t>Cte. Luis Piedrabuena</t>
  </si>
  <si>
    <t>S02:0104374/2016</t>
  </si>
  <si>
    <t>HOSPITAL ITURRASPE</t>
  </si>
  <si>
    <t>S01:9254681/2005</t>
  </si>
  <si>
    <t>REFACCION DE PLAZAS Y CONSTRUCIION DE SALA MEDICA</t>
  </si>
  <si>
    <t>El Rabon</t>
  </si>
  <si>
    <t>S01:0060914/2013</t>
  </si>
  <si>
    <t>AMPLIACION CENTRO DE SALUD</t>
  </si>
  <si>
    <t>Sauce Viejo</t>
  </si>
  <si>
    <t>EX-2017-07529405</t>
  </si>
  <si>
    <t>ARQUITECTURA INTERIOR – ETAPA 4 – HOSPITAL NODAL RECONQUISTA</t>
  </si>
  <si>
    <t>Reconquista</t>
  </si>
  <si>
    <t>S02:00133972/2016</t>
  </si>
  <si>
    <t>Ampliacion Centro De Salud Tolhuin</t>
  </si>
  <si>
    <t>TIERRA DEL FUEGO</t>
  </si>
  <si>
    <t>Tolhuin</t>
  </si>
  <si>
    <t>29.53%</t>
  </si>
  <si>
    <t>28.86%</t>
  </si>
  <si>
    <t>S02:0099606/2016</t>
  </si>
  <si>
    <t>Centro De Atencion Primaria Para La Salud Nº2 -</t>
  </si>
  <si>
    <t>Ushuaia</t>
  </si>
  <si>
    <t>S01:0012297/2009</t>
  </si>
  <si>
    <t>Centro de Asistencia para la Salud - RIO PIPO (CAPS).</t>
  </si>
  <si>
    <t>(Terminada esperando fecha de Inaguracion)</t>
  </si>
  <si>
    <t>S01:124196/2014</t>
  </si>
  <si>
    <t>Ampliación y Refacción de Teatro Municipal</t>
  </si>
  <si>
    <t>Morrison</t>
  </si>
  <si>
    <t>S01:179588/2012</t>
  </si>
  <si>
    <t>Ampliacion y Refaccion Edificio Municipal</t>
  </si>
  <si>
    <t>S01:184274/2009</t>
  </si>
  <si>
    <t>Centro Cultural de Morrison</t>
  </si>
  <si>
    <t>S01:270003/2014</t>
  </si>
  <si>
    <t>Recalce de Cimientos con Micropilotes - Iglesia Cristo Rey</t>
  </si>
  <si>
    <t>S01:70769/2014</t>
  </si>
  <si>
    <t>Vieja Capilla y Casa de Ejercicios Espirituales de Villa Cura Brochero</t>
  </si>
  <si>
    <t>Villa Cura Brochero</t>
  </si>
  <si>
    <t>S02:0102555/2016</t>
  </si>
  <si>
    <t>TEATRO MENDOZA</t>
  </si>
  <si>
    <t>S01:9254538/2005</t>
  </si>
  <si>
    <t>Capilla y Centro Parroquial San Jorge</t>
  </si>
  <si>
    <t>S01:0278828/2012</t>
  </si>
  <si>
    <t>Restauración del Convento de San Carlos de San Lorenzo Etapa I</t>
  </si>
  <si>
    <t xml:space="preserve">San Lorenzo </t>
  </si>
  <si>
    <t>S01:0079406/2013</t>
  </si>
  <si>
    <t>Obras a desarrollar en el Centro Cultural Dante Alighieri</t>
  </si>
  <si>
    <t>Esperanza</t>
  </si>
  <si>
    <t>S01:0053391/2013</t>
  </si>
  <si>
    <t xml:space="preserve">Remodelacion y Ampliacion Ex Cine Sarmiento </t>
  </si>
  <si>
    <t>San Vicente</t>
  </si>
  <si>
    <t>S01:9254819/2005</t>
  </si>
  <si>
    <t>Conatrucción Iglesia Nuestra Sra. De las Nieves</t>
  </si>
  <si>
    <t xml:space="preserve">Rosario </t>
  </si>
  <si>
    <t>S02:0064623/2016</t>
  </si>
  <si>
    <t>Puesta en valor del MONUMENTO A LA BANDERA</t>
  </si>
  <si>
    <t>Rosario</t>
  </si>
  <si>
    <t>81 cuadras con pavimento de hormigón</t>
  </si>
  <si>
    <t>CHUBUT</t>
  </si>
  <si>
    <t>Esquel</t>
  </si>
  <si>
    <t>203724</t>
  </si>
  <si>
    <t>Remodelación Av.S.Martín</t>
  </si>
  <si>
    <t>Las Heras</t>
  </si>
  <si>
    <t xml:space="preserve">Recorrido de obra en ejecución - Culminacion de Pavimentacion de primera etapa. </t>
  </si>
  <si>
    <t>203725</t>
  </si>
  <si>
    <t>Refuncionalización Sistema Cloacal Chacras de Coria</t>
  </si>
  <si>
    <t>Recorrido de obra en ejecución - Culminacion de la Obra Báscia - En tramite amplacion de contrato</t>
  </si>
  <si>
    <t>Mejoramiento y Jerarquización de Arterias Principales Norte-Sur</t>
  </si>
  <si>
    <t>Mejoramiento Urbano Integral (Asfalto.Veredas y Espacios Verdes)</t>
  </si>
  <si>
    <t>Reactivación y saneamiento Arroyo Durán</t>
  </si>
  <si>
    <t>Plan Integral de Conectividad con Ciclo Vías I Etapa</t>
  </si>
  <si>
    <t>Cipolletti</t>
  </si>
  <si>
    <t>80 cuadras de pavimento flexible</t>
  </si>
  <si>
    <t>General Roca</t>
  </si>
  <si>
    <t>Mejoramiento del Espacion Público, construcción de dos plazas públicas con patio de invierno</t>
  </si>
  <si>
    <t xml:space="preserve">SANTA CRUZ </t>
  </si>
  <si>
    <t>203727</t>
  </si>
  <si>
    <t>Pavimentación Calles: Hipólito Vieytes y Concejal Leonelo Marchini; y Obras Complementarias de Desagües</t>
  </si>
  <si>
    <t>Rafaela</t>
  </si>
  <si>
    <t>Pavimento Urbano y Sustentabilidad en la Ciudad de Gualeguay</t>
  </si>
  <si>
    <t>Gualeguay</t>
  </si>
  <si>
    <t>Pavimento Urbano y Sustentabilidad en la Localidad de Nogoya - Pavimentación de 42 cuadras</t>
  </si>
  <si>
    <t>Nogoya</t>
  </si>
  <si>
    <t xml:space="preserve">Proyecto de Inversión en Infraestructura Vial </t>
  </si>
  <si>
    <t>Victoria</t>
  </si>
  <si>
    <t>Refuncionalización Boulevard Calle San Martín Distrito Vista Flores</t>
  </si>
  <si>
    <t>Recuperación y puesta en valor de espacios públicos y tramas urbanas</t>
  </si>
  <si>
    <t>Tunuyan</t>
  </si>
  <si>
    <t xml:space="preserve">Desagues Cloacales 1° Etapa </t>
  </si>
  <si>
    <t>Comuna Emilia</t>
  </si>
  <si>
    <t>Pavimentación Barrio Nuestra Señora de La Paz - Granadero Baigorria</t>
  </si>
  <si>
    <t>Granadero Baigorria</t>
  </si>
  <si>
    <t xml:space="preserve">Parque costero </t>
  </si>
  <si>
    <t>Villa Soto</t>
  </si>
  <si>
    <t>Hogar para Adultos Mayores - Añatuya</t>
  </si>
  <si>
    <t>Añatuya</t>
  </si>
  <si>
    <t>Intervención Urbana</t>
  </si>
  <si>
    <t>203780</t>
  </si>
  <si>
    <t>Centralidad Lanus: Centro Comercial Monte Chingolo</t>
  </si>
  <si>
    <t>203844</t>
  </si>
  <si>
    <t>Centralidad Lanus: Puesta en valor Av. 25 de Mayo</t>
  </si>
  <si>
    <t>203845</t>
  </si>
  <si>
    <t>Centralidad Lanus: Puesta en valor Av. J. San Martin</t>
  </si>
  <si>
    <t>203846</t>
  </si>
  <si>
    <t>Centralidad Lanus: Prioridad Peaton (Cnel Beltran - Juan de Garay)</t>
  </si>
  <si>
    <t>S01:171419/2014</t>
  </si>
  <si>
    <t>C.E.T. - Casa Educativa Terapéutica</t>
  </si>
  <si>
    <t>Berazategui</t>
  </si>
  <si>
    <t>Ce.P.L.A. - Centro Preventivo Local de Adicciones</t>
  </si>
  <si>
    <t>S01:186994/2014</t>
  </si>
  <si>
    <t>Bolivar</t>
  </si>
  <si>
    <t>S01:68450/2013</t>
  </si>
  <si>
    <t>Readecuacion Muelle El Nacional</t>
  </si>
  <si>
    <t>S01:198415/2014</t>
  </si>
  <si>
    <t>S01:165610/2014</t>
  </si>
  <si>
    <t>S01:272568/2013</t>
  </si>
  <si>
    <t>Gimnasio Municipal en Vedia.-</t>
  </si>
  <si>
    <t>Leandro N. Alem</t>
  </si>
  <si>
    <t>S01:271008/2014</t>
  </si>
  <si>
    <t>Marcos Paz</t>
  </si>
  <si>
    <t>S01:58896/2014</t>
  </si>
  <si>
    <t>Construcción de 144 Nicheras en Cementerio Municipal.-</t>
  </si>
  <si>
    <t>S01:171418/2014</t>
  </si>
  <si>
    <t>S01:135955/2014</t>
  </si>
  <si>
    <t>Terminal de Omnibús en la Localidad de Verónica</t>
  </si>
  <si>
    <t>S01:218262/2014</t>
  </si>
  <si>
    <t>CONSTRUCCION CUBIERTA POLIDEPORTIVO NESTOR KIRCHNER- CUBIERTA</t>
  </si>
  <si>
    <t>S01:36726/2015</t>
  </si>
  <si>
    <t>Construcción Biblioteca Popular Domingo F. Sarmiento</t>
  </si>
  <si>
    <t>General Pinto</t>
  </si>
  <si>
    <t>S01:37018/2015</t>
  </si>
  <si>
    <t>Juzgado Municipal de Faltas</t>
  </si>
  <si>
    <t>TERMINADA</t>
  </si>
  <si>
    <t>S01:270024/2014</t>
  </si>
  <si>
    <t>Construcción del Edificio del Juzgado Federal de la Ciudad de Pehuajó</t>
  </si>
  <si>
    <t>S01:9253599/2005</t>
  </si>
  <si>
    <t>AMPLIACION Y REMODELACION EDIFICIO MUNICIPAL ANEXO (EX CORRALON)</t>
  </si>
  <si>
    <t>Capitan Sarmiento</t>
  </si>
  <si>
    <t>S01:171409/2014</t>
  </si>
  <si>
    <t>El Palomar</t>
  </si>
  <si>
    <t>S01:279728/2014</t>
  </si>
  <si>
    <t>Construcción de Edificio Fundación Scholas</t>
  </si>
  <si>
    <t>S01:065631/2014</t>
  </si>
  <si>
    <t>S01:133578/2013</t>
  </si>
  <si>
    <t>Construcción de Gimnasio Polideportivo Municipal de Vedia - Primera Etapa</t>
  </si>
  <si>
    <t>S01:198450/2014</t>
  </si>
  <si>
    <t>Construcción Nuevo Edificio Centro de la Niñez</t>
  </si>
  <si>
    <t>Avellaneda</t>
  </si>
  <si>
    <t>S01:171412/2014</t>
  </si>
  <si>
    <t>S01:190911/2014</t>
  </si>
  <si>
    <t>Pavimento con Hº Sº en Accesos a escuelas, Salas de Salud y Barrios. Etapa I a VII</t>
  </si>
  <si>
    <t>S01:87033/2011</t>
  </si>
  <si>
    <t>CONSTRUCCION POLIDEPORTIVO NESTOR KIRCHNER</t>
  </si>
  <si>
    <t>S01:60920/2009</t>
  </si>
  <si>
    <t>Construcción de la Terminal de Omnibus de Zarate</t>
  </si>
  <si>
    <t>S01:129657/2013</t>
  </si>
  <si>
    <t>Ampliación Centro de Gestión del Conocimiento</t>
  </si>
  <si>
    <t>S01:463840/2012</t>
  </si>
  <si>
    <t>Remodelación de la Ribera</t>
  </si>
  <si>
    <t>---</t>
  </si>
  <si>
    <t>Construcción de Red de Gas en la Localidad de Juan José Paso</t>
  </si>
  <si>
    <t>Juan Jose Paso</t>
  </si>
  <si>
    <t>Polideportivo "Monte Dorrego" - Readecuacion y Construccion de las Instalaciones Deportivas y Recreativas.</t>
  </si>
  <si>
    <t>Lomas del Mirador</t>
  </si>
  <si>
    <t>S01:9253633/2005</t>
  </si>
  <si>
    <t>FINALIZACION ESTADIO MULTIPROPOSITO JUAN DOMINGO PERON</t>
  </si>
  <si>
    <t>S01:9523847/2005</t>
  </si>
  <si>
    <t>NATATORIO MUNICIPAL</t>
  </si>
  <si>
    <t>Monte Hermoso</t>
  </si>
  <si>
    <t>S01:8601/2015</t>
  </si>
  <si>
    <t>Refacción Edificio Municipal de Navarro</t>
  </si>
  <si>
    <t>Navarro</t>
  </si>
  <si>
    <t>S01:303674/2014</t>
  </si>
  <si>
    <t>Remodelación-Puesta en Valor-Estadio Enrique Fitte</t>
  </si>
  <si>
    <t>San Antonio De Areco</t>
  </si>
  <si>
    <t>01/09/2017</t>
  </si>
  <si>
    <t>S01:186995/2014</t>
  </si>
  <si>
    <t>ACONDICIONAMEINTO Y MEJORAS EN CENTRO DEPORTIVOS</t>
  </si>
  <si>
    <t>San Miguel del Monte</t>
  </si>
  <si>
    <t>S01:58480/2013</t>
  </si>
  <si>
    <t>Playón Deportivo y Skate Park.-</t>
  </si>
  <si>
    <t>Construcción Polideportivo Santa Clara del Mar</t>
  </si>
  <si>
    <t>Santa Clara del Mar</t>
  </si>
  <si>
    <t>Construcción de Natatorio Cubierto en Santa Clara del Mar 1era Etapa</t>
  </si>
  <si>
    <t>Completamiento Campo Finky - Etapa II</t>
  </si>
  <si>
    <t>Temperley</t>
  </si>
  <si>
    <t>Parque Caaguazu, etapa II</t>
  </si>
  <si>
    <t>S01:59700/2015</t>
  </si>
  <si>
    <t>Tristán Suarez</t>
  </si>
  <si>
    <t>S01:9253963/2005</t>
  </si>
  <si>
    <t>ENSANCHE CALLE PELLIZA TRAMO AVENIDA MITRE - UZAL</t>
  </si>
  <si>
    <t>S01:171420/2014</t>
  </si>
  <si>
    <t>Villa Mitre</t>
  </si>
  <si>
    <t>S01:215677/2013</t>
  </si>
  <si>
    <t>Centro Cultural Las Flores en el Ex Galpón de Maquinas FFCC</t>
  </si>
  <si>
    <t>Las Flores</t>
  </si>
  <si>
    <t>S01:58486/2013</t>
  </si>
  <si>
    <t>AMPLIACION TERMINAL DE OMNIBUS</t>
  </si>
  <si>
    <t>CONSTRUCCION DE CORRALON MUNICIPAL</t>
  </si>
  <si>
    <t>Ranchos</t>
  </si>
  <si>
    <t>S01:69265/2013</t>
  </si>
  <si>
    <t>EXTENSION RED DE GAS ETAPA I</t>
  </si>
  <si>
    <t>S02:101656/2016</t>
  </si>
  <si>
    <t>PUESTA EN VALOR DEL BOULEVARD GRANADEROS, TRATAMIENTO PAISAJÍSTICO, ESPACIO PÚBLICO Y PLAZAS</t>
  </si>
  <si>
    <t>PAISAJES HÍDIRICOS</t>
  </si>
  <si>
    <t>01/04/2018</t>
  </si>
  <si>
    <t>S02:96384/2016</t>
  </si>
  <si>
    <t>Puesta en valor y refuncionalización de Plaza SOLANO</t>
  </si>
  <si>
    <t>Puesta en valor y refuncionalización de Plaza LA MATERA</t>
  </si>
  <si>
    <t>Puesta en valor y refuncionalización de Plaza LA FLORIDA</t>
  </si>
  <si>
    <t>S02: 0121268/2016</t>
  </si>
  <si>
    <t>PLAZA RETEN BELGRANO CARGAS</t>
  </si>
  <si>
    <t>S01:133644/2012</t>
  </si>
  <si>
    <t>Nueva Sede del Archivo General de la Nacion</t>
  </si>
  <si>
    <t>01/10/2018</t>
  </si>
  <si>
    <t>S02:101725/2016</t>
  </si>
  <si>
    <t>203772</t>
  </si>
  <si>
    <t>Plan de Refuncionalización y Puesta en Valor de Espacio Público</t>
  </si>
  <si>
    <t>S01:171410/2014</t>
  </si>
  <si>
    <t>S01:263979/2014</t>
  </si>
  <si>
    <t>S01:126339/2015</t>
  </si>
  <si>
    <t>Hogar Ieladeinu</t>
  </si>
  <si>
    <t>S01:126333/2015</t>
  </si>
  <si>
    <t>Biblioteca Jabad</t>
  </si>
  <si>
    <t>S01:9253983/2005</t>
  </si>
  <si>
    <t>CONSTRUCCIÓN ACCESO SUR Y NORTE</t>
  </si>
  <si>
    <t>Capayan</t>
  </si>
  <si>
    <t>S01:9253987/2005</t>
  </si>
  <si>
    <t>CONSTRUCCIÓN DE SALON DE USOS MULTIPLES</t>
  </si>
  <si>
    <t>S0187944/2014</t>
  </si>
  <si>
    <t>Remodelación y Refuncionalización Manzana del Turismo. 1era Etapa</t>
  </si>
  <si>
    <t>Catamarca</t>
  </si>
  <si>
    <t>TRI-S01:42870/2013</t>
  </si>
  <si>
    <t>Centro deportivo, productivo y cultural en la Localidad de Nueva Coneta - 1ª Etapa</t>
  </si>
  <si>
    <t>Huillapima</t>
  </si>
  <si>
    <t>TRI-S01:57615/2013</t>
  </si>
  <si>
    <t>Ampliación y Refacción Centro Administrativo</t>
  </si>
  <si>
    <t>La Merced</t>
  </si>
  <si>
    <t>TRI-S01:57614/2013</t>
  </si>
  <si>
    <t>REMODELACION ALBERGUE ESTUDIANTIL</t>
  </si>
  <si>
    <t>TRI-S01:61925/2013</t>
  </si>
  <si>
    <t>Estadio - Polideportivo - Municipal - Predio Ferial</t>
  </si>
  <si>
    <t>Sajuil</t>
  </si>
  <si>
    <t>S01: 0171415/2014</t>
  </si>
  <si>
    <t>TRI S01:0006631/2013</t>
  </si>
  <si>
    <t>Comisaría Seccional 2da - Barranqueras</t>
  </si>
  <si>
    <t>TRI S01:0006632/2013</t>
  </si>
  <si>
    <t>Edificio Rincón - Sueños de Luz - Barranqueras</t>
  </si>
  <si>
    <t>TRI S01:0006800/2013</t>
  </si>
  <si>
    <t>Edificio Hogar dias felices - Juan Jsé Castelli</t>
  </si>
  <si>
    <t>Juan Jose Castelli</t>
  </si>
  <si>
    <t>TRI S01:0006917/2013</t>
  </si>
  <si>
    <t>Refacción y Ampliación de la Residencia Juvenil</t>
  </si>
  <si>
    <t>TRI S01:0006934/2013</t>
  </si>
  <si>
    <t>Edificio Pequeño Hogar Nro.2 - Resistencia</t>
  </si>
  <si>
    <t>TRI S01:0006935/2013</t>
  </si>
  <si>
    <t>Residencia Juvenil en la Localidad de Las Garcitas</t>
  </si>
  <si>
    <t>TRI S01:0006933/2013</t>
  </si>
  <si>
    <t>Edificio Hospital de Día ALUBA - Asoc. De Lucha Contra Bulimia y Anorexia</t>
  </si>
  <si>
    <t>TRI S01:0006938/2013</t>
  </si>
  <si>
    <t>Comisaría Seccional 1ra - Villa Berthet</t>
  </si>
  <si>
    <t>Villa Berthet</t>
  </si>
  <si>
    <t>S01:0028298/2004</t>
  </si>
  <si>
    <t>CONSTRUCCION GIMNASIO DEL CENTENARIO</t>
  </si>
  <si>
    <t>Comodoro Rivadavia</t>
  </si>
  <si>
    <t>S01:0065598/2014</t>
  </si>
  <si>
    <t>S01:9254032/2005</t>
  </si>
  <si>
    <t>Pavimentación de 350 cuadras y Repavimentación de 150 cuadras</t>
  </si>
  <si>
    <t>S01:0200533/2005</t>
  </si>
  <si>
    <t>Construcción 100 cuadras de Pavimento Urbano</t>
  </si>
  <si>
    <t>S01:9254055/2005</t>
  </si>
  <si>
    <t>GIMNASIO MUNICIPAL -</t>
  </si>
  <si>
    <t>Sarmiento</t>
  </si>
  <si>
    <t>S01:9254042/2005</t>
  </si>
  <si>
    <t>Pavimentacion de 400 cuadras Completamiento Trama Urbana en la ciudad de Trelew</t>
  </si>
  <si>
    <t>Trelew</t>
  </si>
  <si>
    <t>TRI-S01:0006233/2013</t>
  </si>
  <si>
    <t>Construcción corralón comunal 1a etapa - Omnibus *</t>
  </si>
  <si>
    <t>Aldea Apeleg</t>
  </si>
  <si>
    <t>TRI-S01:0022101/2013</t>
  </si>
  <si>
    <t>Refacción S.U.M y Gimnasio - Omnibus</t>
  </si>
  <si>
    <t>Camarones</t>
  </si>
  <si>
    <t>TRI-S01:0006236/2013</t>
  </si>
  <si>
    <t>Brigada de incendios con albergue - Omnibus *</t>
  </si>
  <si>
    <t>Corcovado</t>
  </si>
  <si>
    <t>TRI-S01:0006237/2013</t>
  </si>
  <si>
    <t>Matadero municipal - Omnibus*</t>
  </si>
  <si>
    <t>TRI-S01:0006238/2013</t>
  </si>
  <si>
    <t>Sala velatoria - Omnibus*</t>
  </si>
  <si>
    <t>TRI-S01:0006242/2013</t>
  </si>
  <si>
    <t>Facundo</t>
  </si>
  <si>
    <t>TRI-S01:0006243/2013</t>
  </si>
  <si>
    <t>Complejo Deportivo Bº Malvinas - Omnibus*</t>
  </si>
  <si>
    <t>Gobernador Costa</t>
  </si>
  <si>
    <t>TRI-S01:0006244/2013</t>
  </si>
  <si>
    <t>Construcción Cuartel de Bomberos - Omnibus*</t>
  </si>
  <si>
    <t>José de San Martín</t>
  </si>
  <si>
    <t>TRI-S01:0022111/2013</t>
  </si>
  <si>
    <t>Puesto de Información Turística Acceso al Municipio de Rawson - Omnibus</t>
  </si>
  <si>
    <t>Rawson</t>
  </si>
  <si>
    <t>TRI-S01:0022123/2013</t>
  </si>
  <si>
    <t>Cuartel de Bomberos - Omnibus</t>
  </si>
  <si>
    <t>Tecka</t>
  </si>
  <si>
    <t>TRI-S01:0022120/2013</t>
  </si>
  <si>
    <t>Adecuación de Tratamientos de Efluentes y Planta de Faena del Matadero Municipal - Omnibus</t>
  </si>
  <si>
    <t>Veintiocho de Julio</t>
  </si>
  <si>
    <t>S01:202983/2013</t>
  </si>
  <si>
    <t>Centro Deportivo MEDEA - EtapaII</t>
  </si>
  <si>
    <t>S01:204937/2014</t>
  </si>
  <si>
    <t>Proyecto Terminación Edificio Biblioteca Pública Municipal</t>
  </si>
  <si>
    <t>S02:110390/2016</t>
  </si>
  <si>
    <t>Cordon Cuneta y Badenes en Sectores Varios de la Ciudad.</t>
  </si>
  <si>
    <t>Rio Cuarto</t>
  </si>
  <si>
    <t>S01:230292/2014</t>
  </si>
  <si>
    <t>Complejo Cultural Comunitario</t>
  </si>
  <si>
    <t>Alto Alegre</t>
  </si>
  <si>
    <t>S01:209843/2013</t>
  </si>
  <si>
    <t>Red de Distribución Domiciliaria de Gas Natural</t>
  </si>
  <si>
    <t>Benjamin Gould</t>
  </si>
  <si>
    <t>S01:203796/2013</t>
  </si>
  <si>
    <t>Playa Estacionamiento de Camiones</t>
  </si>
  <si>
    <t>Cavanagh</t>
  </si>
  <si>
    <t>S01:82150/2014</t>
  </si>
  <si>
    <t>Nuevo Corralón 1º Etapa</t>
  </si>
  <si>
    <t>Leones</t>
  </si>
  <si>
    <t>S01:208245/2013</t>
  </si>
  <si>
    <t>Red de Gas Natural</t>
  </si>
  <si>
    <t>Monte Buey</t>
  </si>
  <si>
    <t>S01:205388/2013</t>
  </si>
  <si>
    <t>Ampliación de Red de Gas Natural</t>
  </si>
  <si>
    <t>San Marcos Sud</t>
  </si>
  <si>
    <t>S01:54943/2009</t>
  </si>
  <si>
    <t>Construccion de boulevard en calle Monseñor Andrea</t>
  </si>
  <si>
    <t>Villa Dolores</t>
  </si>
  <si>
    <t>S01:210577/2013</t>
  </si>
  <si>
    <t>Obra de Gas en Barrio Los Olmos</t>
  </si>
  <si>
    <t>Villa Nueva</t>
  </si>
  <si>
    <t>S01:9254155/2005</t>
  </si>
  <si>
    <t>Recuperación de las Márgenes del Lago Los Molinos</t>
  </si>
  <si>
    <t>Villa Ciudad de America</t>
  </si>
  <si>
    <t>S01: 0187000/2014</t>
  </si>
  <si>
    <t>S01:0058991/2013</t>
  </si>
  <si>
    <t>Refugios Climáticos, Paradas de Colectivos</t>
  </si>
  <si>
    <t>Curuzu Cuatia</t>
  </si>
  <si>
    <t>TRI S01:0022023/2013</t>
  </si>
  <si>
    <t>Baños Públicos Camping Toma (Ómnibus)</t>
  </si>
  <si>
    <t>Paraná</t>
  </si>
  <si>
    <t>S01:0071759/2013</t>
  </si>
  <si>
    <t>OBRAS VARIAS (5)</t>
  </si>
  <si>
    <t>Entre Ríos</t>
  </si>
  <si>
    <t>TRI S01:0019106/2013</t>
  </si>
  <si>
    <t>Ampliación y Finalización de Sede de Junta de Gobierno (Ómnibus)</t>
  </si>
  <si>
    <t>Rincon de Nogoya</t>
  </si>
  <si>
    <t>TRI S01:0017976/2013</t>
  </si>
  <si>
    <t>Construcción de Natatorio en Complejo Deportivo Municipal (Ómnibus)</t>
  </si>
  <si>
    <t>Cerrito</t>
  </si>
  <si>
    <t>TRI S01:0022007/2013</t>
  </si>
  <si>
    <t>Vestuarios, Sanitarios y Duchas (Autódromo de Concepción del Uruguay) (Ómnibus)</t>
  </si>
  <si>
    <t>Concepción del Uruguay</t>
  </si>
  <si>
    <t>TRI S01:0021371/2013</t>
  </si>
  <si>
    <t>Refacción Comisaría (Ómnibus)</t>
  </si>
  <si>
    <t>Federacion</t>
  </si>
  <si>
    <t>TRI S01:0017846/2013</t>
  </si>
  <si>
    <t>Gimnacio Cubierto en el Polideportivo Municipal (Ómnibus)</t>
  </si>
  <si>
    <t>Gilbert</t>
  </si>
  <si>
    <t>TRI S01:0022008/2013</t>
  </si>
  <si>
    <t>Sanitarios Públicos Camping Balneario Thompsom (Ómnibus)</t>
  </si>
  <si>
    <t>TRI S01:0022010/2013</t>
  </si>
  <si>
    <t>Puesta en Valor de la Memoria Puerto Viejo (Ómnibus)</t>
  </si>
  <si>
    <t>TRI S01:0022011/2013</t>
  </si>
  <si>
    <t>Sanitarios Públicos en Parque Nuevo (Ómnibus)</t>
  </si>
  <si>
    <t>TRI S01:00220 2/2013</t>
  </si>
  <si>
    <t>Baños Públicos Zona Puente Los Suspiros (Ómnibus)</t>
  </si>
  <si>
    <t>S01: 0114293/2009</t>
  </si>
  <si>
    <t>CONSTRUCCION EDIFICIO MUNICIPAL</t>
  </si>
  <si>
    <t>San Benito</t>
  </si>
  <si>
    <t>S01: 0126785/2016</t>
  </si>
  <si>
    <t xml:space="preserve">Construcción  Polo Científico,  Tecnológico y de innovación - obra civil </t>
  </si>
  <si>
    <t>S01: 0126786/2016</t>
  </si>
  <si>
    <t>Construccion Acceso Polo Científico,  Tecnológico y de Innovación.</t>
  </si>
  <si>
    <t>S01:0499316/2012</t>
  </si>
  <si>
    <t>Finalización de Matadero - Frigorífico Municipal</t>
  </si>
  <si>
    <t>Villa Kilómetro 213</t>
  </si>
  <si>
    <t>TRI-S01:13664/2013</t>
  </si>
  <si>
    <t>Terminal de Ómnibus</t>
  </si>
  <si>
    <t>El Caimancito</t>
  </si>
  <si>
    <t>S01:248925/2014</t>
  </si>
  <si>
    <t>Centro de Desarrollo Tecnológico - General Manuel Savio</t>
  </si>
  <si>
    <t>Jujuy</t>
  </si>
  <si>
    <t>S01:0085151/2014</t>
  </si>
  <si>
    <t>Unidad de Gobernación y Parque Urbano Propio</t>
  </si>
  <si>
    <t>S01:0183258/2014</t>
  </si>
  <si>
    <t>Dirección de Seguridad Alimentaria - Bromatología</t>
  </si>
  <si>
    <t>S01:0067218/2014</t>
  </si>
  <si>
    <t>La Quiaca</t>
  </si>
  <si>
    <t>TRI-S01:0013732/2013</t>
  </si>
  <si>
    <t>Libertador General San Martín</t>
  </si>
  <si>
    <t>S01:0079981/2014</t>
  </si>
  <si>
    <t>Natatorio Municipal, cubierta, relleno de fondo, climatización, servicios y cierre perimetral</t>
  </si>
  <si>
    <t>TRI-S01:0013731/2013</t>
  </si>
  <si>
    <t>Remodelación del Mercado Municipal</t>
  </si>
  <si>
    <t>S01:0183319/2014</t>
  </si>
  <si>
    <t>EDIFICIO CONTROL DE TRANSITO</t>
  </si>
  <si>
    <t>S01:0183254/2014</t>
  </si>
  <si>
    <t>EDIFICIO ARCHIVO MUNICIPAL</t>
  </si>
  <si>
    <t>TRI-S01:0036443/2013</t>
  </si>
  <si>
    <t>Terminal de Omnibus de la Ciudad de El Carmen</t>
  </si>
  <si>
    <t>El Carmen</t>
  </si>
  <si>
    <t>S01:9254209/2005</t>
  </si>
  <si>
    <t>PEATONAL ARROYO SANTA RITA</t>
  </si>
  <si>
    <t>Palma Sola</t>
  </si>
  <si>
    <t>S01:9254206/2005</t>
  </si>
  <si>
    <t>PAVIMENTACION DE LA AVENIDA EVARISTO CARRIEGO EN LA LOCALIDAD DE PALPALA</t>
  </si>
  <si>
    <t>S01:0442001/2008</t>
  </si>
  <si>
    <t>OBRAS DE INFRAESTRUCTURA EN DIVERSAS LOCALIDADES DE LA PROVINCIA -1ª GRUPO</t>
  </si>
  <si>
    <t>S01:0113241/2009</t>
  </si>
  <si>
    <t>OBRAS DE INFRAESTRUCTURA EN DIVERSAS LOCALIDADES DE LA PROVINCIA (2ª GRUPO)</t>
  </si>
  <si>
    <t xml:space="preserve">San Salvador de Jujuy </t>
  </si>
  <si>
    <t>TRI-S01:0013667/2013</t>
  </si>
  <si>
    <t>Matadero Municipal</t>
  </si>
  <si>
    <t>S01:0155501/2013</t>
  </si>
  <si>
    <t>Polideportivo Huancar</t>
  </si>
  <si>
    <t>Susques</t>
  </si>
  <si>
    <t>S01:0155489/2013</t>
  </si>
  <si>
    <t>Mercado Central de Susques</t>
  </si>
  <si>
    <t>S02:0103650/2016</t>
  </si>
  <si>
    <t>TRATAMIENTO PAISAJÍSTICO SOBRE CAUCE DE RÍO XIBI XIBI - 1 ETAPA</t>
  </si>
  <si>
    <t>01/01/2018</t>
  </si>
  <si>
    <t>TRI-S01:24134/2013</t>
  </si>
  <si>
    <t>Refaccion de Baño y Cocina - Museo del Centenario (Omnibus)</t>
  </si>
  <si>
    <t>Falucho</t>
  </si>
  <si>
    <t xml:space="preserve">BAJA </t>
  </si>
  <si>
    <t>TRI-S01:23831/2013</t>
  </si>
  <si>
    <t>Refaccion de Club Social y Deportivo (Omnibus)</t>
  </si>
  <si>
    <t>Luan Toro</t>
  </si>
  <si>
    <t>TRI-S01:49481/2013</t>
  </si>
  <si>
    <t>Refacción de Anexo Edificio Municipal (Omnibus)</t>
  </si>
  <si>
    <t>Metileo</t>
  </si>
  <si>
    <t>TRI-S01:49500/2013</t>
  </si>
  <si>
    <t>Refacción Polideportivo (Omnibus)</t>
  </si>
  <si>
    <t>TRI-S01:49490/2013</t>
  </si>
  <si>
    <t>Parque Recreativo (Omnibus)</t>
  </si>
  <si>
    <t>TRI-S01:24133/2013</t>
  </si>
  <si>
    <t>Galerías Culturales</t>
  </si>
  <si>
    <t>Pichi Huinca</t>
  </si>
  <si>
    <t>TRI-S01:23826/2013</t>
  </si>
  <si>
    <t>Refaccion del Natatorio Municipal (Omnibus)</t>
  </si>
  <si>
    <t>Maissonave</t>
  </si>
  <si>
    <t>TRI-S01:16899/2013</t>
  </si>
  <si>
    <t>Playa de Estacionamiento de Camiones y otros Vehículos de Gran Porte</t>
  </si>
  <si>
    <t>Alpachiri</t>
  </si>
  <si>
    <t>S01:53453/2013</t>
  </si>
  <si>
    <t>Fábrica de Chacinados</t>
  </si>
  <si>
    <t>Arata</t>
  </si>
  <si>
    <t>TRI-S01:24154/2013</t>
  </si>
  <si>
    <t xml:space="preserve"> Hotel Municipal (Omnibus)</t>
  </si>
  <si>
    <t>Cuchillo Co</t>
  </si>
  <si>
    <t>S01:58670/2013</t>
  </si>
  <si>
    <t>Construcción de pistas de Skate en Paseo Ferroviarioâ€.</t>
  </si>
  <si>
    <t>General Pico</t>
  </si>
  <si>
    <t>S01:58673/2013</t>
  </si>
  <si>
    <t>Pintura de Conservación y Mantenimiento del edificio de Terminal de Ómnibusâ€.</t>
  </si>
  <si>
    <t>TRI-S01:36629/2013</t>
  </si>
  <si>
    <t>Prador Turistico de Peru</t>
  </si>
  <si>
    <t>La Pampa</t>
  </si>
  <si>
    <t>TRI-S01:23872/2013</t>
  </si>
  <si>
    <t>Proyecto Centro Ayelen y Cumelen (Espacio de Desarrollo de Acts. Lúdicas, Educativas y Recreativas)</t>
  </si>
  <si>
    <t>Santa Teresa</t>
  </si>
  <si>
    <t>S01:279236/2013</t>
  </si>
  <si>
    <t>Parque de la Ciudad</t>
  </si>
  <si>
    <t>S01:127021/2015</t>
  </si>
  <si>
    <t>Ampliación y Refuncionalización Establecimiento Primario 194</t>
  </si>
  <si>
    <t>S01:129751/2013</t>
  </si>
  <si>
    <t>Centro de día "Todo para ellos"</t>
  </si>
  <si>
    <t>S01:000745/2014</t>
  </si>
  <si>
    <t xml:space="preserve">Comedor Universitario </t>
  </si>
  <si>
    <t>S01:105670/2014</t>
  </si>
  <si>
    <t>Ampliación Instituto de Formación Docente Continua</t>
  </si>
  <si>
    <t>TRI-S01:10431/2013</t>
  </si>
  <si>
    <t>Refacción y ampliación cementerio en Patquía - Omnibus</t>
  </si>
  <si>
    <t>Patquia</t>
  </si>
  <si>
    <t>TRI-S01:10392/2013</t>
  </si>
  <si>
    <t>construcción SUM. Predio IFDC en Famatina - Omnibus</t>
  </si>
  <si>
    <t>Famatina</t>
  </si>
  <si>
    <t>S01:127027/2015</t>
  </si>
  <si>
    <t>Construcción de Albergue en Centro Deportivo de Alto Rendimiento en Altura - Pampa La Viuda - 1era Etapa - Dpto Sanagasta - La Rioja</t>
  </si>
  <si>
    <t>Villa Sanagasta</t>
  </si>
  <si>
    <t>TRI-S01:10310/2013</t>
  </si>
  <si>
    <t>Construcción Salón de Usos Múltiples Aicuña - Omnibus</t>
  </si>
  <si>
    <t>Aicuña</t>
  </si>
  <si>
    <t>TRI-S01:10305/2013</t>
  </si>
  <si>
    <t>Construcción Salón de Usos Múltiples en Banda Florida - Omnibus</t>
  </si>
  <si>
    <t>Banda Florida</t>
  </si>
  <si>
    <t>TRI-S01:10450/2013</t>
  </si>
  <si>
    <t>Ampliación y Mantenimiento Edificio Municipal - Omnibus</t>
  </si>
  <si>
    <t>Chamical</t>
  </si>
  <si>
    <t>TRI-S01:10317/2013</t>
  </si>
  <si>
    <t>Construcción Salón de Usos Múltiples en Guandacol - Omnibus</t>
  </si>
  <si>
    <t>Guandacol</t>
  </si>
  <si>
    <t>TRI-S01:9913/2013</t>
  </si>
  <si>
    <t>Provisión de Gas Natural a Vecinos del Barrio Vargas 1 - Omnibus</t>
  </si>
  <si>
    <t>TRI-S01:9906/2013</t>
  </si>
  <si>
    <t>Provisión de Gas Natural a Vecinos del Barrio San Vicente - Omnibus</t>
  </si>
  <si>
    <t>TRI-S01:9970/2013</t>
  </si>
  <si>
    <t>Provisión de Gas Natural a Vecinos del Barrio Faldeo del Velazco(N).- Omnibus</t>
  </si>
  <si>
    <t>TRI-S01:9978/2013</t>
  </si>
  <si>
    <t>Provisión de Gas Natural al Albergue Estudiantil - Omnibus</t>
  </si>
  <si>
    <t>TRI-S01:10019/2013</t>
  </si>
  <si>
    <t>Provisión de Gas Natural a Vecinos del Barrio Cochangasta.- Omnibus</t>
  </si>
  <si>
    <t>TRI-S01:9861/2013</t>
  </si>
  <si>
    <t>Provisión de Gas Natural a Vecinos del Barrio Cardonal.- Omnibus</t>
  </si>
  <si>
    <t>TRI-S01:10283/2013</t>
  </si>
  <si>
    <t>Provisión de Gas Natural a Vecinos del Barrio Faldeo del Velazco (N) 1- Omnibus</t>
  </si>
  <si>
    <t>TRI-S01_10276/2013</t>
  </si>
  <si>
    <t>Provisión de Gas Natural a Vecinos del Barrio María Augusta-Omnibus</t>
  </si>
  <si>
    <t>TRI-S01:10301/2013</t>
  </si>
  <si>
    <t>Provisión de Gas Natural a Vecinos del Barrio Puerta de la Quebrada.- Omnibus</t>
  </si>
  <si>
    <t>TRI-S01:10313/2013</t>
  </si>
  <si>
    <t>Provisión de Gas Natural a Vecinos del Barrio Vivero.- Omnibus</t>
  </si>
  <si>
    <t>TRI-S01:10320/2013</t>
  </si>
  <si>
    <t>Provisión de Gas Natural a Vecinos del Barrio Rucci.- Omnibus</t>
  </si>
  <si>
    <t>TRI-S01:10326/2013</t>
  </si>
  <si>
    <t>Provisión de Gas Natural a Vecinos del Barrio Jardín Residencial.- Omnibus</t>
  </si>
  <si>
    <t>TRI-S01:10328/2013</t>
  </si>
  <si>
    <t>Provisión de Gas Natural a Vecinos del Barrio Dardo de la Vega Díaz.- Omnibus</t>
  </si>
  <si>
    <t>TRI-S01:10358/2013</t>
  </si>
  <si>
    <t>Provisión de Gas Natural a Vecinos del Barrio Benjamín Rincon.- Omnibus</t>
  </si>
  <si>
    <t>TRI-S01:10362/2013</t>
  </si>
  <si>
    <t>Provisión de Gas Natural a Vecinos del Barrio Centro.- Omnibus</t>
  </si>
  <si>
    <t>TRI-10367/2013</t>
  </si>
  <si>
    <t>Provisión de Gas Natural a Vecinos del Barrio Cochangasta 1.- Omnibus</t>
  </si>
  <si>
    <t>TRI-S01:10371/2013</t>
  </si>
  <si>
    <t>Provisión de Gas Natural a Vecinos del Barrio Cooperativa de Canal 9- Omnibus</t>
  </si>
  <si>
    <t>TRI-S01:10375/2013</t>
  </si>
  <si>
    <t>Provisión de Gas Natural a Vecinos del Barrio Evita.- Omnibus</t>
  </si>
  <si>
    <t>TRI-S01:10381/2013</t>
  </si>
  <si>
    <t>Provisión de Gas Natural a Vecinos del Barrio Facundo Quiroga.- Omnibus</t>
  </si>
  <si>
    <t>TRI-S01:10388/2013</t>
  </si>
  <si>
    <t>Provisión de Gas Natural a Vecinos del Barrio Los Agaves.- Omnibus</t>
  </si>
  <si>
    <t>TRI-S01:10447/2013</t>
  </si>
  <si>
    <t>Jardín Maternal Barrio Atahualpa Yupanqui - Omnibus</t>
  </si>
  <si>
    <t>TRI-S01:10329/2013</t>
  </si>
  <si>
    <t>Centro de Día y Museo - Omnibus</t>
  </si>
  <si>
    <t>Milagro</t>
  </si>
  <si>
    <t>TRI-S01:10338/2013</t>
  </si>
  <si>
    <t>S.U.M Parque Barrio Argentina - Omnibus</t>
  </si>
  <si>
    <t>TRI-S01:10325/2013</t>
  </si>
  <si>
    <t>Refacción de Terminal de Ómnibus - Omnibus</t>
  </si>
  <si>
    <t>Olta</t>
  </si>
  <si>
    <t>S01:10427/2013</t>
  </si>
  <si>
    <t>Refacción Edificio para Escuela de Oficios en Patquia - Omnibus</t>
  </si>
  <si>
    <t>TRI-S01:10440/2013</t>
  </si>
  <si>
    <t>Cerramiento Perimetral y Núcleo Húmedo Polideportivo Munic, 1º Etapa- Omnibus</t>
  </si>
  <si>
    <t>Villa San Jose de Vinchina</t>
  </si>
  <si>
    <t>TRI-S01:10444/2013</t>
  </si>
  <si>
    <t>Ampliación y Refacción Polideportivo, mejoram de cancha de fútbol, alambrado y vestuarios - Omnibus</t>
  </si>
  <si>
    <t>TRI-S01:10303/2013</t>
  </si>
  <si>
    <t>Construcción Salón de Usos Múltiples en Pagancillo - Omnibus</t>
  </si>
  <si>
    <t>Villa Union</t>
  </si>
  <si>
    <t>S02:122148/2016</t>
  </si>
  <si>
    <t>203768</t>
  </si>
  <si>
    <t>INTERVENCIONES EN AREA CENTRAL</t>
  </si>
  <si>
    <t>TRI-S01:9582/2013</t>
  </si>
  <si>
    <t>Remodelación y Puesta en valor Cine Teatro Colón - Palmira</t>
  </si>
  <si>
    <t>San Martín</t>
  </si>
  <si>
    <t>TRI-S01:9541/2013</t>
  </si>
  <si>
    <t>Construcción Parque de los Niños - Parque Agnesi</t>
  </si>
  <si>
    <t>TRI-S01:9590/2013</t>
  </si>
  <si>
    <t>Remodelación Museo Histórico Las Bóvedas</t>
  </si>
  <si>
    <t>TRI-S01:9551/2013</t>
  </si>
  <si>
    <t>Remodelación Parque Infantil</t>
  </si>
  <si>
    <t>San Rafael</t>
  </si>
  <si>
    <t>TRI-S01:9532/2013</t>
  </si>
  <si>
    <t>Ampliación Cementerio de Tunuyan</t>
  </si>
  <si>
    <t>Tunuyán</t>
  </si>
  <si>
    <t>S01:65627/2014</t>
  </si>
  <si>
    <t>TRI-S01:9543/2013</t>
  </si>
  <si>
    <t xml:space="preserve">Red Gas calle Buenos Vecinos ( Entre Buena Nueva y Ferrari) (Omnibus) </t>
  </si>
  <si>
    <t>S01:9254376/2005</t>
  </si>
  <si>
    <t>Construccion Centro de Exposiciones y Sala de Degustacion:Templo del Vino</t>
  </si>
  <si>
    <t>S02:0102571/2016</t>
  </si>
  <si>
    <t>CIRCUITO SANMARTINIANO - Calle Corrientes (1° etapa)</t>
  </si>
  <si>
    <t>NOVIEMBRE</t>
  </si>
  <si>
    <t>CENTRALIDAD (1º etapa)</t>
  </si>
  <si>
    <t>S02:0102544/2016</t>
  </si>
  <si>
    <t>PARQUE O´HIGGINS (1º etapa)</t>
  </si>
  <si>
    <t>S02:102568/2016</t>
  </si>
  <si>
    <t>PASEO ARISTIDES VILLANUEVA (1º ETAPA)</t>
  </si>
  <si>
    <t>S02:0102558/2016</t>
  </si>
  <si>
    <t>PLAZA SAN MARTÍN</t>
  </si>
  <si>
    <t>S02:0102564/2016</t>
  </si>
  <si>
    <t>PLAZA NAVE CULTURAL</t>
  </si>
  <si>
    <t>S02:104102/2016</t>
  </si>
  <si>
    <t>REMODELACION DEL MICROCENTRO</t>
  </si>
  <si>
    <t>01/10/2017</t>
  </si>
  <si>
    <t>S02:104105/2016</t>
  </si>
  <si>
    <t>ACCESO OESTE Y PARQUE LINEAL VISTALBA (Sector 1)</t>
  </si>
  <si>
    <t>S01: 0171413/2014</t>
  </si>
  <si>
    <t>Eldorado</t>
  </si>
  <si>
    <t>S01: 9254388/2005</t>
  </si>
  <si>
    <t>Cordon cuneta y Baden</t>
  </si>
  <si>
    <t>Andresito</t>
  </si>
  <si>
    <t>TRI-S01:33681/2013</t>
  </si>
  <si>
    <t>Comedor Comunitario Bº La Esperanza (Omnibus).</t>
  </si>
  <si>
    <t>Loncopué</t>
  </si>
  <si>
    <t>TRI-S01:35941/2013</t>
  </si>
  <si>
    <t>Sala Velatoria (Omnibus).</t>
  </si>
  <si>
    <t>Los Catutos</t>
  </si>
  <si>
    <t>S01:49062/2015</t>
  </si>
  <si>
    <t>Refuncionalización Polideportivo Municipal - Chacra 2</t>
  </si>
  <si>
    <t>TRI-S01:33621/2013</t>
  </si>
  <si>
    <t>Biblioteca Publica (Omnibus).</t>
  </si>
  <si>
    <t>Villa Traful</t>
  </si>
  <si>
    <t>TRI-S01:33627/2013</t>
  </si>
  <si>
    <t>Ampliación Centro de Cuidados Infantiles</t>
  </si>
  <si>
    <t>Junin de los Andes</t>
  </si>
  <si>
    <t>TRI-S01:33680/2013</t>
  </si>
  <si>
    <t>Red de Gas Natural Etapa VI (Omnibus).</t>
  </si>
  <si>
    <t>TRI-S01:33646/2013</t>
  </si>
  <si>
    <t>Extensión Red de Gas Natural - Etapa VII (Omnibus).</t>
  </si>
  <si>
    <t>TRI-S01:48780/2013</t>
  </si>
  <si>
    <t>Refacción de Sala Comunitaria y Depósito Municipal (Omnibus).</t>
  </si>
  <si>
    <t>Coyuco-Cochico</t>
  </si>
  <si>
    <t>Refacción de Puesto Sanitario (Omnibus).</t>
  </si>
  <si>
    <t>TRI-S01:48786/2013</t>
  </si>
  <si>
    <t>ANFITEATRO RECREATIVO Y DEPORTIVO Y CULTURAL</t>
  </si>
  <si>
    <t>TRI-S01:35931/2013</t>
  </si>
  <si>
    <t xml:space="preserve">Construcción Salon Comunitario Barrio los Alamos </t>
  </si>
  <si>
    <t>TRI-S01:35958/2013</t>
  </si>
  <si>
    <t>Construcción Salon Comunitario Barrio Loteo Social I</t>
  </si>
  <si>
    <t>TRI-S01:48783/2013</t>
  </si>
  <si>
    <t>Cierre Perimetral y Tribunas de Estadio de Futbol Municipal</t>
  </si>
  <si>
    <t>Las Lajas</t>
  </si>
  <si>
    <t>TRI-S01:46051/2013</t>
  </si>
  <si>
    <t>Ampliacion de Red de Gas para Nuevo Loteo en Desarrollo</t>
  </si>
  <si>
    <t>Comision de Fomento de Santo Tomas</t>
  </si>
  <si>
    <t>TRI-S01:46083/2013</t>
  </si>
  <si>
    <t>Extension de Red de Gas - B° Ricos Bayos</t>
  </si>
  <si>
    <t>Las Ovejas</t>
  </si>
  <si>
    <t>S02:0103187/2016</t>
  </si>
  <si>
    <t xml:space="preserve">PARQUE LINEAL POCAHULLO </t>
  </si>
  <si>
    <t>San Martín de los Andes</t>
  </si>
  <si>
    <t>01/08/2018</t>
  </si>
  <si>
    <t>JUNIO</t>
  </si>
  <si>
    <t>S01:449750/2010</t>
  </si>
  <si>
    <t>TERMINAL DE OMNIBUS EN LAS GRUTAS Y OFICINA SECRETARI DE TURISMO</t>
  </si>
  <si>
    <t>San Antonio Oeste</t>
  </si>
  <si>
    <t>TRI-S01:52923/2013</t>
  </si>
  <si>
    <t>Construcción de Nichos y Urnarios</t>
  </si>
  <si>
    <t>San Carlos de Bariloche</t>
  </si>
  <si>
    <t>TRI-S01:0022338/2013</t>
  </si>
  <si>
    <t>Centro de Integracion Urbana</t>
  </si>
  <si>
    <t xml:space="preserve">SALTA </t>
  </si>
  <si>
    <t xml:space="preserve"> Tolar Grande</t>
  </si>
  <si>
    <t>S01:0155420/2014</t>
  </si>
  <si>
    <t>S01:0265592/2014</t>
  </si>
  <si>
    <t>Hotel del Sindicato de Taxistas de CABA</t>
  </si>
  <si>
    <t>TRI-S01:0011045/2013</t>
  </si>
  <si>
    <t>Refacción y Restauracion de Complejo Deportivo - OMNIBUS</t>
  </si>
  <si>
    <t>El Quebrachal</t>
  </si>
  <si>
    <t>TRI-S01:0011017/2013</t>
  </si>
  <si>
    <t>Construcción de la Terminal de Ómnibus.- OMNIBUS</t>
  </si>
  <si>
    <t>Las Lajitas</t>
  </si>
  <si>
    <t>TRI-S01:0011072/2013</t>
  </si>
  <si>
    <t>Construcción de Vestuarios, Administración y Pileta Municipal.- OMNIBUS</t>
  </si>
  <si>
    <t>Pichanal</t>
  </si>
  <si>
    <t>TRI-S01:0011112/2013</t>
  </si>
  <si>
    <t>Construcción del Albergue en Complejo Polideportivo Municipal.- OMNIBUS</t>
  </si>
  <si>
    <t>Profesor Salvador Mazza</t>
  </si>
  <si>
    <t>TRI-S01:0011110/2013</t>
  </si>
  <si>
    <t>Construcción del Centro de Convenciones.- OMNIBUS</t>
  </si>
  <si>
    <t>Rosario de Lerma</t>
  </si>
  <si>
    <t>TRI-S01:0022311/2013</t>
  </si>
  <si>
    <t>Matadero Regional.</t>
  </si>
  <si>
    <t>San Carlos</t>
  </si>
  <si>
    <t>TRI-S01:0012096/2013</t>
  </si>
  <si>
    <t>Construcción de Aulas Taller Anexo Escuela OEA - OMNIBUS</t>
  </si>
  <si>
    <t>Tartagal</t>
  </si>
  <si>
    <t>TRI-S01:16333/2013</t>
  </si>
  <si>
    <t>Planta Clasificadora de Semillas - Omnibus</t>
  </si>
  <si>
    <t>SAN JUAN</t>
  </si>
  <si>
    <t>Jachal</t>
  </si>
  <si>
    <t>TRI-S01:16335/2013</t>
  </si>
  <si>
    <t>Espacios Exteriores Casa de la Cultura 2 Etapa: ANFITEATRO</t>
  </si>
  <si>
    <t>TRI-S01:28117/2013</t>
  </si>
  <si>
    <t>Techo Cancha Polideportivo Municipal</t>
  </si>
  <si>
    <t>Pocito</t>
  </si>
  <si>
    <t>TRI-S01:26701/2013</t>
  </si>
  <si>
    <t>Sala Velatoria Dos Acequias</t>
  </si>
  <si>
    <t>Villa San Martín</t>
  </si>
  <si>
    <t>TRI-S01:26693/2013</t>
  </si>
  <si>
    <t>Sala Velatoria Zona Centro</t>
  </si>
  <si>
    <t>TRI-S01:24540/2013</t>
  </si>
  <si>
    <t>Acceso Departamental y Casa de Turismo</t>
  </si>
  <si>
    <t>Zonda</t>
  </si>
  <si>
    <t>TRI-S01:28397/2013</t>
  </si>
  <si>
    <t>Construcción de Cuartel de Bomberos</t>
  </si>
  <si>
    <t>Ciudad de Caucete</t>
  </si>
  <si>
    <t>S01:198408/2014</t>
  </si>
  <si>
    <t>SAN LUIS</t>
  </si>
  <si>
    <t>San Luis</t>
  </si>
  <si>
    <t>S01:0151911/2012</t>
  </si>
  <si>
    <t>PAVIMENTACION URBANA 50 CUADRAS</t>
  </si>
  <si>
    <t>Perito Moreno</t>
  </si>
  <si>
    <t>S01:0066211/2013</t>
  </si>
  <si>
    <t xml:space="preserve">GIMNASIO EN MANZANA 91 Bº SAN BENITO </t>
  </si>
  <si>
    <t>S01:0470073/2012</t>
  </si>
  <si>
    <t>Natatorio Municipal</t>
  </si>
  <si>
    <t>S01:0003742/2015</t>
  </si>
  <si>
    <t>Contratación de Mano de Obra y Materiales para la Construcción del Edificio de la Fiscalia de Puerto Santa Cruz</t>
  </si>
  <si>
    <t>S01:090094/2014</t>
  </si>
  <si>
    <t>Ampliación del Edificio Sede del Juzgado de Paz de la Localidad de El Chaltén</t>
  </si>
  <si>
    <t>El Chalten</t>
  </si>
  <si>
    <t>S01:0198188/2014</t>
  </si>
  <si>
    <t>Contratación de la Mano de Obra y Materiales Destinados a la Ampliación - Remodelación y Acondicionamiento del Edificio del Juzgado de Paz</t>
  </si>
  <si>
    <t>S01:9254516/2005</t>
  </si>
  <si>
    <t>Pavimento Urbano Plan 400 cuadras en Caleta Olivia</t>
  </si>
  <si>
    <t>S01:0292149/2005</t>
  </si>
  <si>
    <t>50 CUADRAS DE PAVIMENTO URBANO CALETA OLIVIA</t>
  </si>
  <si>
    <t>S01:0336050/2011</t>
  </si>
  <si>
    <t>PODER JUDICIAL . AMPLIAC. JUZ. DE FAMILIA. H. YRIGOYEN 2056</t>
  </si>
  <si>
    <t>S01:0073129/2013</t>
  </si>
  <si>
    <t>Renovación y Construcción de Nuevas Plantas Reguladoras de Presión de Gas y Cañería de Refuerzo</t>
  </si>
  <si>
    <t>S01:0026224/2014</t>
  </si>
  <si>
    <t>EXTENSIONES DE REDES DE GAS NATURAL EN SECTORES C1, D3, D8 Y D9. ETAPA 2A. BARRIO TERRAZAS DE MANANTIALES.-</t>
  </si>
  <si>
    <t>S01:0235778/2014</t>
  </si>
  <si>
    <t>Mano de Obra y Materiales para la Construcción de un SUM y Centro Recreativo</t>
  </si>
  <si>
    <t>S01:0292141/2005</t>
  </si>
  <si>
    <t>PAVIMENTACION 30 CUADRAS EN PUERTO SANTA CRUZ</t>
  </si>
  <si>
    <t>Puerto Santa Cruz</t>
  </si>
  <si>
    <t>S01:9254527/2005</t>
  </si>
  <si>
    <t>Pavimento Urbano 400 cuadras en Rio Gallegos Ampliacion de Monto (REDETERMINACION)</t>
  </si>
  <si>
    <t>S01:0117965/2006</t>
  </si>
  <si>
    <t>Pavimento Urbano 400 cuadras en Rio Gallegos</t>
  </si>
  <si>
    <t>S01:0302486/2010</t>
  </si>
  <si>
    <t>REMODELACION PLANTA ALTA EDIFICIO EN JOFRE DE LOAIZA 55</t>
  </si>
  <si>
    <t>S01:0204424/2011</t>
  </si>
  <si>
    <t>PODER JUDICIAL - Juzgado del Menor Nº 2</t>
  </si>
  <si>
    <t>S01:0092570/2012</t>
  </si>
  <si>
    <t>PODER JUDICIAL - Acondicionamiento y Ampliacion Gral. del Edificio del Juzgado de 1º Instancia en Puerto Deseado, Juzgado de Paz y Asistencia a la Victima.</t>
  </si>
  <si>
    <t>S01:0471375/2012</t>
  </si>
  <si>
    <t>Club Atlético Talleres</t>
  </si>
  <si>
    <t>Rio Turbio</t>
  </si>
  <si>
    <t>S01:0119912/2013</t>
  </si>
  <si>
    <t>Ampliación Red de Gas Natural, Red de Media Tensión, Baja Tensión y Alumb Público-Sector Gendarmería</t>
  </si>
  <si>
    <t>S01:0215507/2014</t>
  </si>
  <si>
    <t>Galvez</t>
  </si>
  <si>
    <t>S01:0043630/2015</t>
  </si>
  <si>
    <t>Instituto Politécnico Superor Gral. San Martín - Anexo Granadero Baigorria - Santa Fe</t>
  </si>
  <si>
    <t>S01:0122603/2014</t>
  </si>
  <si>
    <t>Pista de Atletismo y Servicios Anexos</t>
  </si>
  <si>
    <t>S01:0306425/2014</t>
  </si>
  <si>
    <t>Campus de Investigación y Desarrollo de Productos Biotecnologicos</t>
  </si>
  <si>
    <t>S01:0076577/2013</t>
  </si>
  <si>
    <t>Puesta en valor de Parque Balneario Comunal</t>
  </si>
  <si>
    <t>Lehmann</t>
  </si>
  <si>
    <t>S01:0186996/2014</t>
  </si>
  <si>
    <t>S01:0156376/2014</t>
  </si>
  <si>
    <t>Complejo Institucional Presidente Néstor Kirchner FESTRAM</t>
  </si>
  <si>
    <t>S01:0079404/2013</t>
  </si>
  <si>
    <t>Obras de Servicio y Equip. Urbano/ Puesta en Valor del Edificio del Paseo de los Artesanos</t>
  </si>
  <si>
    <t>S01:0079396/2013</t>
  </si>
  <si>
    <t>Desarrollo de Espacio Público, Parque Urbano, S.U.M. Escala Barrial, ITEC Instituto Tecnológico El Molinoo, Liceo Municipal José Pedroni</t>
  </si>
  <si>
    <t>S01:0079398/2013</t>
  </si>
  <si>
    <t>Obras a desarrollar en el Cementerio Municipal</t>
  </si>
  <si>
    <t>S01:0079379/2013</t>
  </si>
  <si>
    <t>Construcción de núcleos sanitarios en espacios públicos/ Balneario Municipal</t>
  </si>
  <si>
    <t>S01:0087214/2013</t>
  </si>
  <si>
    <t>Construcción de Núcleos Sanitarios en Espacios Públicos / Parque Lineal Sur</t>
  </si>
  <si>
    <t>S01:0171404/2014</t>
  </si>
  <si>
    <t>Las Parejas</t>
  </si>
  <si>
    <t>-</t>
  </si>
  <si>
    <t>S01:0072801/2013</t>
  </si>
  <si>
    <t>Espacio de Integración Barrial y Recreación Ciudadana en el Predio del Ferrocarril</t>
  </si>
  <si>
    <t>Sunchales</t>
  </si>
  <si>
    <t>S01:0059861/2013</t>
  </si>
  <si>
    <t>Plaza Eva Peron Villa Talleres</t>
  </si>
  <si>
    <t>Laguna Paiva</t>
  </si>
  <si>
    <t>S01:0067222/2014</t>
  </si>
  <si>
    <t>S01:0297758/2014</t>
  </si>
  <si>
    <t>EDIFICIO DATA CENTER- ETAPA 2 - Archivo y Estacionamiento</t>
  </si>
  <si>
    <t>TRI S01:0019760/2013</t>
  </si>
  <si>
    <t>Construcción de Sala Velatoria en Beltrán - Omnibus</t>
  </si>
  <si>
    <t>Beltran</t>
  </si>
  <si>
    <t>TRI S01:0019767/2013</t>
  </si>
  <si>
    <t>Construcción de Anfiteatro Municipal en Av. San Martín - Colonia Dora - Omnibus</t>
  </si>
  <si>
    <t>Colonia Dora</t>
  </si>
  <si>
    <t>TRI S01:0019765/2013</t>
  </si>
  <si>
    <t>Construcción de Polideportivo Municipal - Colonia Dora - Omnibus</t>
  </si>
  <si>
    <t>TRI S01:0020161/2013</t>
  </si>
  <si>
    <t>Construcción de Centro de Salud La Invernada- Omnibus</t>
  </si>
  <si>
    <t>La Invernada</t>
  </si>
  <si>
    <t>TRI S01:0019622/2013</t>
  </si>
  <si>
    <t>Remodelacion y Refaccion del Complejo Deportivo Municipal Termas Río Hondo- Omnibus</t>
  </si>
  <si>
    <t>Termas de Rio Hondo</t>
  </si>
  <si>
    <t>S01:0139022/2014</t>
  </si>
  <si>
    <t xml:space="preserve">Construcción de Natatorio Municipal </t>
  </si>
  <si>
    <t>Rio Grande</t>
  </si>
  <si>
    <t>S01:0021494/2014</t>
  </si>
  <si>
    <t>CONSTRUCCION DEL GIMNASIO EN CHACRA XIII.</t>
  </si>
  <si>
    <t>S01:0065797/2014</t>
  </si>
  <si>
    <t>S01:9255031/2005</t>
  </si>
  <si>
    <t>COMISARIA RIO PIPO - USHUAIA</t>
  </si>
  <si>
    <t>S01:9255001/2005</t>
  </si>
  <si>
    <t xml:space="preserve">AMPLIACIÓN Y REFACCIÓN DEL MATADERO DE CERDOS EN LA MISION SALESIANA </t>
  </si>
  <si>
    <t>S01:9255005/2005</t>
  </si>
  <si>
    <t xml:space="preserve">EVACUACION DE EFLUENTES CLOACALES EN ESCUELA AGROTECNICA DE LA MISION SALESIANA </t>
  </si>
  <si>
    <t>S01:9255035/2005</t>
  </si>
  <si>
    <t>DEPOSITO ESCUELA Nº 9 Y VEREDAS ESCUELAS Nº 9 Y Nº 24</t>
  </si>
  <si>
    <t>S01:9255039/2005</t>
  </si>
  <si>
    <t>ESCUELA Nº 01 REFACCIONES VARIAS</t>
  </si>
  <si>
    <t>S01:9255043/2005</t>
  </si>
  <si>
    <t>ESCUELA Nº 39 - REFACCIONES Y CAMBIO DE SOLADOS</t>
  </si>
  <si>
    <t>S01:9255047/2005</t>
  </si>
  <si>
    <t>ESCUELA Nº 1 KAYU CHENEN - REFACCIÓN EXTERIOR</t>
  </si>
  <si>
    <t>S01:9255051/2005</t>
  </si>
  <si>
    <t>ESCUELA Nº 15 - ADECUACION DE VEREDAS Y ACCESOS</t>
  </si>
  <si>
    <t>S01:9255059/2005</t>
  </si>
  <si>
    <t>CAMBIO DE CARPINTERIAS EXTERIORES ESCUELA Nº 22 Y JARDIN Nº 10</t>
  </si>
  <si>
    <t>S01:9255067/2005</t>
  </si>
  <si>
    <t>ESCUELA Nº 6 ENTRE RIOS LAGO ESCONDIDO-AMPLIACION</t>
  </si>
  <si>
    <t>S01:9255079/2005</t>
  </si>
  <si>
    <t>CONSTRUCCIÓN JARDÍN MATERNAL</t>
  </si>
  <si>
    <t>S01:9255085/2005</t>
  </si>
  <si>
    <t>CONSTRUCCIÓN GIMNASIO COLEGIO MONSEÑOR ALEMAN</t>
  </si>
  <si>
    <t>S01:9255088/2005</t>
  </si>
  <si>
    <t>AMPLIACIÓN Y REFACCIÓN DEL COLEGIO MONSEÑOR ALEMAN</t>
  </si>
  <si>
    <t>S01:9255009/2005</t>
  </si>
  <si>
    <t>CONSTRUCCIÓN, AMPLIACIÓN Y ADECUACIÓN DE INFRAESTRUCTURA DE DIVERSAS ESCUELAS PÚBLICAS</t>
  </si>
  <si>
    <t>S01:0084427/2015</t>
  </si>
  <si>
    <t>Estación Transferencia de Pasajeros para Concepción - Etapa 2</t>
  </si>
  <si>
    <t>S01:0251639/2014</t>
  </si>
  <si>
    <t>Construcción de Centro de Usos Multiples 2ª Etapa</t>
  </si>
  <si>
    <t>Juan Bautista Alberdi</t>
  </si>
  <si>
    <t>S01:0012615/2013 - TRI:S01:0003450/2013</t>
  </si>
  <si>
    <t>Revitalización Hosteria Tafi viejo</t>
  </si>
  <si>
    <t>S01:0155423/2014</t>
  </si>
  <si>
    <t>S01:0012615/2013 - TRI:S01:0003440/2013</t>
  </si>
  <si>
    <t>Red Troncal de Red de Gas Natural</t>
  </si>
  <si>
    <t>San Pablo y Villa Nougues</t>
  </si>
  <si>
    <t>S01:0199066/2014</t>
  </si>
  <si>
    <t>Club Sportivo Bella Vista Cubierta Metalica y Cantina</t>
  </si>
  <si>
    <t>Bella Vista</t>
  </si>
  <si>
    <t>S01:0199061/2014</t>
  </si>
  <si>
    <t>Club Sportivo Bella Vista -Baños y Vestuarios - Tribunas de HºAº</t>
  </si>
  <si>
    <t>S01:0208779/2013</t>
  </si>
  <si>
    <t>Ampliación de la Red Externa de Gas Natural.</t>
  </si>
  <si>
    <t>S01:0093747/2014</t>
  </si>
  <si>
    <t>Refacción y Ampliación del Cementerio Municipal de Concepción.</t>
  </si>
  <si>
    <t>S01:0093761/2014</t>
  </si>
  <si>
    <t>NAC - Núcleo de Acceso al Conocimiento</t>
  </si>
  <si>
    <t>S01:0225435/2014</t>
  </si>
  <si>
    <t>Recuperación y Ampliación Edificio Ex Correo - Consejo Deliberante</t>
  </si>
  <si>
    <t>UNIVERSIDADES</t>
  </si>
  <si>
    <t>CU-UNdelC-06-001</t>
  </si>
  <si>
    <t>Terminación Módulo 2 Residencias Universitarias Campus Universitario Tandil</t>
  </si>
  <si>
    <t>PNA Universitaria</t>
  </si>
  <si>
    <t>Centro</t>
  </si>
  <si>
    <t>Buenos Aires</t>
  </si>
  <si>
    <t>37º 02" 19'</t>
  </si>
  <si>
    <t>59º 49" 04'</t>
  </si>
  <si>
    <t>CU-UNDAV-06-001</t>
  </si>
  <si>
    <t>Arenales, Carrera de Arquitectura- Primera Etapa</t>
  </si>
  <si>
    <t>34º 4" 40'</t>
  </si>
  <si>
    <t>58º 21" 46'</t>
  </si>
  <si>
    <t>CU-UNdelC-06-002</t>
  </si>
  <si>
    <t>I Etapa Edificio Producción Vegetal- Campus Universitario  Azul</t>
  </si>
  <si>
    <t>Azul</t>
  </si>
  <si>
    <t>36º 46" 02'</t>
  </si>
  <si>
    <t>59º 52" 53'</t>
  </si>
  <si>
    <t>CU-UNGS-06-001</t>
  </si>
  <si>
    <t>Ampliación Edificio Aulas - Modulo 7D Etapa 3</t>
  </si>
  <si>
    <t>Malvinas Argentinas</t>
  </si>
  <si>
    <t>RECORRIBLE</t>
  </si>
  <si>
    <t>34º 22" 31'</t>
  </si>
  <si>
    <t>58º 03" 42'</t>
  </si>
  <si>
    <t>CU-UNLA-06-001</t>
  </si>
  <si>
    <t>Escuela Judicial Manuel Dorrego</t>
  </si>
  <si>
    <t>Lanus</t>
  </si>
  <si>
    <t>34º 48" 43'</t>
  </si>
  <si>
    <t>58º 35" 23'</t>
  </si>
  <si>
    <t>CU-UNLP-06-001</t>
  </si>
  <si>
    <t>Facultad de Ingenieria Mecánica - II Etapa</t>
  </si>
  <si>
    <t>34º 54" 21'</t>
  </si>
  <si>
    <t>57º 56" 33'</t>
  </si>
  <si>
    <t>CU-UNQ-06-001</t>
  </si>
  <si>
    <t xml:space="preserve">Aula Magna y de Teleconferencias </t>
  </si>
  <si>
    <t>34º 42" 22'</t>
  </si>
  <si>
    <t>58º 16" 40'</t>
  </si>
  <si>
    <t>CU-UNSAM-06-001</t>
  </si>
  <si>
    <t xml:space="preserve">Edificio Escuela de Ciencia y Técnica </t>
  </si>
  <si>
    <t>San Martin</t>
  </si>
  <si>
    <t>34º 52" 34'</t>
  </si>
  <si>
    <t>58º 20" 31'</t>
  </si>
  <si>
    <t>CU-UNTREF-06-001</t>
  </si>
  <si>
    <t>Campus Villa Lynch - II Etapa</t>
  </si>
  <si>
    <t>CU-UBA-02-001</t>
  </si>
  <si>
    <t>Entrepiso y Aula S - FADU [019/14]</t>
  </si>
  <si>
    <t>CABA</t>
  </si>
  <si>
    <t>CU-UBA-02-002</t>
  </si>
  <si>
    <t>Auditorio. Aula magna y biblioteca</t>
  </si>
  <si>
    <t>34º 32" 31'</t>
  </si>
  <si>
    <t>58º 26" 45'</t>
  </si>
  <si>
    <t>CU-UBA-02-003</t>
  </si>
  <si>
    <t>Facultad de Ciencias Sociales - IV Etapa</t>
  </si>
  <si>
    <t>34º 37" 12.6'</t>
  </si>
  <si>
    <t>58º 23" 09.4'</t>
  </si>
  <si>
    <t>CU-UBA-02-004</t>
  </si>
  <si>
    <t>Eudeba restauración y remodelación casa central</t>
  </si>
  <si>
    <t>34º 36" 32.82'</t>
  </si>
  <si>
    <t>58º 23" 19.55'</t>
  </si>
  <si>
    <t>CU-UNA-02-001</t>
  </si>
  <si>
    <t>Auditorio y Sala de concierto</t>
  </si>
  <si>
    <t>C.A.BA.</t>
  </si>
  <si>
    <t>34º 35" 57'</t>
  </si>
  <si>
    <t>58º 24" 40'</t>
  </si>
  <si>
    <t>CU-UNLu-02-001</t>
  </si>
  <si>
    <t>Refuncionalización Sede Capital 2º Etapa</t>
  </si>
  <si>
    <t>34º 36" 11'</t>
  </si>
  <si>
    <t>58º 24" 23'</t>
  </si>
  <si>
    <t>CU-UNC-14-001</t>
  </si>
  <si>
    <t>Ampliación Facultad de Arquitectura</t>
  </si>
  <si>
    <t>Resto del País</t>
  </si>
  <si>
    <t>Cordoba</t>
  </si>
  <si>
    <t>Cordoba Capital</t>
  </si>
  <si>
    <t>31º 18" 26'</t>
  </si>
  <si>
    <t>64º 27" 11'</t>
  </si>
  <si>
    <t>CU-UNC-14-003</t>
  </si>
  <si>
    <t>Recuperación Hospital de Clínicas Etapa I</t>
  </si>
  <si>
    <t>31º 24" 20.8'</t>
  </si>
  <si>
    <t>64º 12" 13.5'</t>
  </si>
  <si>
    <t>CU-UNRC-14-001</t>
  </si>
  <si>
    <t>Departamento de Geología-Facultad de Ciencias Exactas Físico Químicas y Naturales</t>
  </si>
  <si>
    <t>33º 6" 44.52'</t>
  </si>
  <si>
    <t>64º 18" 1.48'</t>
  </si>
  <si>
    <t>CU-UNVM-14-001</t>
  </si>
  <si>
    <t>Construccion Aulas y Laboratorios -Edificio de Medicina Veterinaria- Sede Villa del Rosario</t>
  </si>
  <si>
    <t>Villa Maria</t>
  </si>
  <si>
    <t>31º 10" 33'</t>
  </si>
  <si>
    <t>63º 24" 32'</t>
  </si>
  <si>
    <t>CU-UNVM-14-002</t>
  </si>
  <si>
    <t>Institutos Académicos Pedagógicos II</t>
  </si>
  <si>
    <t>32º 9" 23'</t>
  </si>
  <si>
    <t>63º 5" 15'</t>
  </si>
  <si>
    <t>CU-UNER-30-001</t>
  </si>
  <si>
    <t>Facultad de Bromatología Etapa Nº 1: Laboratorios y Plaza de acceso</t>
  </si>
  <si>
    <t>Gualeguaychu</t>
  </si>
  <si>
    <t>No aplica</t>
  </si>
  <si>
    <t>32º 28" 50'</t>
  </si>
  <si>
    <t>58º 15" 29'</t>
  </si>
  <si>
    <t>CU-UNaFor-34-001</t>
  </si>
  <si>
    <t>Facultad de Administración Economía  y Negocios</t>
  </si>
  <si>
    <t>26º 11" 35'</t>
  </si>
  <si>
    <t>58º 12" 10'</t>
  </si>
  <si>
    <t>CU-UNdeC-46-002</t>
  </si>
  <si>
    <t>Auditorio Salas de Conferencia y Laboratorios de Medios -  Etapa II</t>
  </si>
  <si>
    <t>29º 9" 24.28'</t>
  </si>
  <si>
    <t>67º 28" 13.96'</t>
  </si>
  <si>
    <t>CU-UNCu-50-001</t>
  </si>
  <si>
    <t>Bloque Aulas Comunes Tecnológicas 3º Etapa</t>
  </si>
  <si>
    <t>Ciudad de Mendoza</t>
  </si>
  <si>
    <t>32º 47" 52'</t>
  </si>
  <si>
    <t>68º 50" 52'</t>
  </si>
  <si>
    <t>CU-UNSL-74-001</t>
  </si>
  <si>
    <t>Ampliación Sede Villa Mercedes</t>
  </si>
  <si>
    <t>Villa Mercedes</t>
  </si>
  <si>
    <t>33º 41" 04.5'</t>
  </si>
  <si>
    <t>65º 28" 20.2'</t>
  </si>
  <si>
    <t>CU-UNPA-78-001</t>
  </si>
  <si>
    <t xml:space="preserve">Edificio Escuela Preuniversitaria Sede Las Heras </t>
  </si>
  <si>
    <t>Santa Cruz</t>
  </si>
  <si>
    <t>Deseado</t>
  </si>
  <si>
    <t>46º 47" 32'</t>
  </si>
  <si>
    <t>68º 2" 56'</t>
  </si>
  <si>
    <t>CU-UNL-82-001</t>
  </si>
  <si>
    <t>Edificio de la Tecnología de la Información y la Comunicación Aplicada a la Enseñanza y aprendizaje.Santa Fe</t>
  </si>
  <si>
    <t>Santa Fe Capital</t>
  </si>
  <si>
    <t>31º 38" 2'</t>
  </si>
  <si>
    <t>60º 42" 21'</t>
  </si>
  <si>
    <t>CU-UNR-82-001</t>
  </si>
  <si>
    <t>Edificio de Investigación e innovación ETAPA I</t>
  </si>
  <si>
    <t>32º 58" 10'</t>
  </si>
  <si>
    <t>60º 37" 21'</t>
  </si>
  <si>
    <t>CU-UNSJ-70-003</t>
  </si>
  <si>
    <t>Edificio Sede Jachal  - Construcción de Aulas</t>
  </si>
  <si>
    <t>San Juan</t>
  </si>
  <si>
    <t>31º 32" 20.34'</t>
  </si>
  <si>
    <t>68º 34" 34.94'</t>
  </si>
  <si>
    <t>CU-UNDAV-06-002</t>
  </si>
  <si>
    <t>Edificio de Aulario Sede Piñeyro Etapa III</t>
  </si>
  <si>
    <t>34º 40" 3.06'</t>
  </si>
  <si>
    <t>58º 23" 53.98'</t>
  </si>
  <si>
    <t>CU-UNDAV-06-003</t>
  </si>
  <si>
    <t>Ampliacion Aula Mario Bravo</t>
  </si>
  <si>
    <t>CU-UNdelC-06-003</t>
  </si>
  <si>
    <t>Edificio Aulas Comunes Olavaria – Campus Universitario Olavarría</t>
  </si>
  <si>
    <t>Pcia. Bs. As.</t>
  </si>
  <si>
    <t>Olavarria</t>
  </si>
  <si>
    <t>36º 54" 49.95'</t>
  </si>
  <si>
    <t>60º 18" 14.01'</t>
  </si>
  <si>
    <t>CU-UNdelC-06-004</t>
  </si>
  <si>
    <t>Edificio Aulas Comunes Tandil – Campus Universitario Tandil</t>
  </si>
  <si>
    <t>37º 20" 21.35'</t>
  </si>
  <si>
    <t>59º 3" 57.45'</t>
  </si>
  <si>
    <t>CU-UNdelC-06-005</t>
  </si>
  <si>
    <t>Edificio Anatomía - Facultad de Ciencias Veterinarias</t>
  </si>
  <si>
    <t>37º 19" 12.33'</t>
  </si>
  <si>
    <t>59º 4" 46.56'</t>
  </si>
  <si>
    <t>CU-UNLP-06-002</t>
  </si>
  <si>
    <t>Polo de Investigación y Transferencia - Facultad de Ciencias Exactas de la UNLP [015/15]</t>
  </si>
  <si>
    <t>34º 54" 24.6'</t>
  </si>
  <si>
    <t>57º 56" 47.2'</t>
  </si>
  <si>
    <t>CU-UNLu-06-001</t>
  </si>
  <si>
    <t>Biblioteca Central [008/15]</t>
  </si>
  <si>
    <t>Lujan</t>
  </si>
  <si>
    <t>34º 34" 43.34'</t>
  </si>
  <si>
    <t>59º 05" 10.31'</t>
  </si>
  <si>
    <t>CU-UBA-02-005</t>
  </si>
  <si>
    <t>Facultad de Filosofía y Letras [002/15]</t>
  </si>
  <si>
    <t>34º 37" 42.1'</t>
  </si>
  <si>
    <t>58º 26" 44'</t>
  </si>
  <si>
    <t>CU-UTN-02-001</t>
  </si>
  <si>
    <t>Nuevo Pabellón Laboratorio de Informática - Facultad Regional Buenos Aires [001/15]</t>
  </si>
  <si>
    <t>34º 39" 32'</t>
  </si>
  <si>
    <t>58º 28" 11.8'</t>
  </si>
  <si>
    <t>CU-UNC-14-004</t>
  </si>
  <si>
    <t xml:space="preserve">Facultad de Ciencias Químicas Etapa I </t>
  </si>
  <si>
    <t>Capital</t>
  </si>
  <si>
    <t>31º 26" 13.7'</t>
  </si>
  <si>
    <t>64º 11" 34.4'</t>
  </si>
  <si>
    <t>CU-UNC-14-005</t>
  </si>
  <si>
    <t>Edificio para Aulas Comunes [016/15]</t>
  </si>
  <si>
    <t>31º 26" 10.3'</t>
  </si>
  <si>
    <t>64º 11" 29.4'</t>
  </si>
  <si>
    <t>CU-UTN-14-001</t>
  </si>
  <si>
    <t>Edificio de Usos Múltiples - Facultad Regional de Córdoba [002/15]</t>
  </si>
  <si>
    <t>31º 26" 34'</t>
  </si>
  <si>
    <t>64º 11" 38.8'</t>
  </si>
  <si>
    <t>CU-UNER-30-002</t>
  </si>
  <si>
    <t>Facultad de Bromatología Gualeguaychu 2º Etapa, Alumnado y Administración [006/15]</t>
  </si>
  <si>
    <t xml:space="preserve">Entre Rios </t>
  </si>
  <si>
    <t>Gualegaychu</t>
  </si>
  <si>
    <t>33º 1" 31.10'</t>
  </si>
  <si>
    <t>58º 30" 51.37'</t>
  </si>
  <si>
    <t>CU-UNaM-54-001</t>
  </si>
  <si>
    <t>Ampliación Escuela de Enfermería [001/15]</t>
  </si>
  <si>
    <t>Misiones</t>
  </si>
  <si>
    <t>Posadas</t>
  </si>
  <si>
    <t>27º 22" 31'</t>
  </si>
  <si>
    <t>55º 53" 32'</t>
  </si>
  <si>
    <t>CU-UNSJ-70-002</t>
  </si>
  <si>
    <t xml:space="preserve">Facultad de Ciencias Sociales </t>
  </si>
  <si>
    <t>CU-UNVIME-74-001</t>
  </si>
  <si>
    <t>Módulo de Aulas [LPI 01/2016]</t>
  </si>
  <si>
    <t xml:space="preserve">33º  38.34'  59" </t>
  </si>
  <si>
    <t xml:space="preserve">65º  26.41'  50" </t>
  </si>
  <si>
    <t>CU-UNSE-86-001</t>
  </si>
  <si>
    <t>Facultad de Ciencias Médicas - 1ra Etapa [001/15]</t>
  </si>
  <si>
    <t>Santiago del Estero Capital</t>
  </si>
  <si>
    <t>27º 48" 04.4'</t>
  </si>
  <si>
    <t>64º 15" 01.4'</t>
  </si>
  <si>
    <t>CU-UTN-90-001</t>
  </si>
  <si>
    <t>Ampliación Pabellón Aulas - Facultad Regional de Tucumán [004/15]</t>
  </si>
  <si>
    <t>Plan Belgrano</t>
  </si>
  <si>
    <t>San Miguel de Tucuman</t>
  </si>
  <si>
    <t>26º 48" 57.4'</t>
  </si>
  <si>
    <t>65º 11" 55.3'</t>
  </si>
  <si>
    <t>TU-UBA-02-0036</t>
  </si>
  <si>
    <t>Adicional de las Obras Electromecánicas y Termomecánicas de la Ampliación del Edificio de la facultad de Ciencias Económicas</t>
  </si>
  <si>
    <t>TU-UNLP-06-0346</t>
  </si>
  <si>
    <t>Bellas Artes Etapa III - Ex Distrito - Ala sobre Calle 9, Facultad de Bellas Artes en Ex Distrito</t>
  </si>
  <si>
    <t>TU-UNLP-06-0378</t>
  </si>
  <si>
    <t>Pileta Climatizada Cubierta - Departamento de Educación Física - Facultad de Humanidades y Ciencias de la Educación</t>
  </si>
  <si>
    <t>TU-UBA-02-0430</t>
  </si>
  <si>
    <t>Adecuación y Completamiento Edilicio Facultad De Psicología Sede Independencia - ETAPA II</t>
  </si>
  <si>
    <t>TU-UBA-02-0448</t>
  </si>
  <si>
    <t>Construcción, Equipamiento y Puesta en Servicio de Cámara Transformadora en Museo Etnográfico Juan B. Ambrosetti - Facultad de Filosofía y Letras</t>
  </si>
  <si>
    <t>TU-UBA-02-0449</t>
  </si>
  <si>
    <t>Renovación, Mantenimiento y Conservación de 4 Ascensores (A1, Biblioteca, M3 y M4) del Ed.de la Facultad de Medicina</t>
  </si>
  <si>
    <t>TU-UNMdelP-06-0117</t>
  </si>
  <si>
    <t>Primera Etapa Sector Áulico y Laboratorios - Facultad de Ciencias Agrarias</t>
  </si>
  <si>
    <t xml:space="preserve">Mar del plata </t>
  </si>
  <si>
    <t>TU-UNLP-06-0498</t>
  </si>
  <si>
    <t>Edificio Auditorio - Facultad de Periodismo y Comunicación Social</t>
  </si>
  <si>
    <t>TU-UTN-06-0570</t>
  </si>
  <si>
    <t>Ampliación Edificio Sector G - Etapa I</t>
  </si>
  <si>
    <t>TU-UNSE-86-0285</t>
  </si>
  <si>
    <t>Ampliación y Refacción Sede Parque Industrial de la Facultad de Ciencias Exactas</t>
  </si>
  <si>
    <t>TU-UNVM-14-0168</t>
  </si>
  <si>
    <t xml:space="preserve">VIVIendas, Aula Multiuso - Etapa 2 </t>
  </si>
  <si>
    <t>TU-UBA-02-0355</t>
  </si>
  <si>
    <t>Obras civiles complementarias del 7º piso y tratamiento acústico del SUM de la ampliación del edificio de la Facultad de Ciencias Económicas</t>
  </si>
  <si>
    <t>TU-UNC-14-0363</t>
  </si>
  <si>
    <t>2da Etapa Escuela Superior de Comercio Manuel Belgrano</t>
  </si>
  <si>
    <t>TU-UNC-14-0365</t>
  </si>
  <si>
    <t>Primera Etapa del Proyecto Eléctrico en Ciudad Universitaria de la UNC</t>
  </si>
  <si>
    <t>TU-UNLaP-42-0478</t>
  </si>
  <si>
    <t>Finalización Centro Universitario Santa Rosa - Subetapa A</t>
  </si>
  <si>
    <t>Resto del Pais</t>
  </si>
  <si>
    <t>TU-UNLP-06-0494</t>
  </si>
  <si>
    <t>Gimnasio Cubierto - Depto. de Educación Física - Facultad de Humanidades y Ciencias de la Educación</t>
  </si>
  <si>
    <t>TU-UNVM-14-0875</t>
  </si>
  <si>
    <t>Viviendas, Aula Multiuso - Etapa 2 (Ampliacion )</t>
  </si>
  <si>
    <t>Villa María</t>
  </si>
  <si>
    <t>TU-UNAJ-06-0348</t>
  </si>
  <si>
    <t>Construcción Aulas Exteriores</t>
  </si>
  <si>
    <t>Florencio Varela</t>
  </si>
  <si>
    <t>CU-UBA-02-0850</t>
  </si>
  <si>
    <t>Mobiliario de Biblioteca y Equipamiento Audiovisual - FADU</t>
  </si>
  <si>
    <t>CU-UNS-06-002</t>
  </si>
  <si>
    <t>Edificio Departamento de Derecho</t>
  </si>
  <si>
    <t>CU-UNDAV-06-004</t>
  </si>
  <si>
    <t>CONSTRUCCION 3º PISO DE AULAS MARIO BRAVO, SEDE PIÑEYRO</t>
  </si>
  <si>
    <t>CU-UNQ-06-0843</t>
  </si>
  <si>
    <t>Equipamiento Aula Magna y de Teleconferencias</t>
  </si>
  <si>
    <t>CU-UNLZ-06-002</t>
  </si>
  <si>
    <t>Espacio Polideportivo Multiusos</t>
  </si>
  <si>
    <t>CU-UNRC-14-002</t>
  </si>
  <si>
    <t>Aulas Comunes - Manzana Oeste</t>
  </si>
  <si>
    <t>Río Cuarto</t>
  </si>
  <si>
    <t>CU-UNC-14-007</t>
  </si>
  <si>
    <t>Centro Regional de Enseñanza Superior</t>
  </si>
  <si>
    <t>CU-UNC-14-0891</t>
  </si>
  <si>
    <t>Equipamiento para el Pabellón Carrillo del Hospital Nacional de Clínicas de la UNC</t>
  </si>
  <si>
    <t>CU-UNC-14-009</t>
  </si>
  <si>
    <t>Puesta en Valor y Ampliación del Edificio del Observatorio Astronómico Córdoba</t>
  </si>
  <si>
    <t>CU-UNER-30-005</t>
  </si>
  <si>
    <t>Biblioteca en PB- Aulas,Gabinetes y Sanitarios en PA</t>
  </si>
  <si>
    <t>Resto País</t>
  </si>
  <si>
    <t>Neuquen</t>
  </si>
  <si>
    <t>CU-UNJU-38-003</t>
  </si>
  <si>
    <t xml:space="preserve">Comedor </t>
  </si>
  <si>
    <t>CU-UNLaR-46-003</t>
  </si>
  <si>
    <t>Albergues Estudiantiles 5 módulos</t>
  </si>
  <si>
    <t>San Jose de Jachal</t>
  </si>
  <si>
    <t>CU-UNLaR-46-002</t>
  </si>
  <si>
    <t>Comedor Universitario</t>
  </si>
  <si>
    <t>CU-UNaM-54-002</t>
  </si>
  <si>
    <t>Ampliación Módulo Farmacia y Bioquímica</t>
  </si>
  <si>
    <t>XX-UNR-82-0773</t>
  </si>
  <si>
    <t>FACULTAD DE DERECHO, RESTAURACION FACHADAS PASAJE Y BAÑOS</t>
  </si>
  <si>
    <t>PROSPECTO</t>
  </si>
  <si>
    <t>CU-UNJU-38-001</t>
  </si>
  <si>
    <t>Edificio Aulario en Campus Universitario</t>
  </si>
  <si>
    <t>Noroeste</t>
  </si>
  <si>
    <t>Doctor Manuel Belgrano</t>
  </si>
  <si>
    <t>CU-UNCo-58-001</t>
  </si>
  <si>
    <t>Facultad de Informatica</t>
  </si>
  <si>
    <t>CU-UNRN-62-001</t>
  </si>
  <si>
    <t>Edificio Aulas Comunes Sede Villa Regina</t>
  </si>
  <si>
    <t>Río Negro</t>
  </si>
  <si>
    <t>Villa Regina</t>
  </si>
  <si>
    <t>CU-UNLaP-42-001</t>
  </si>
  <si>
    <t>Aulas Audiovisuales Sede General Pico</t>
  </si>
  <si>
    <t>CU-UNTDF-94-002</t>
  </si>
  <si>
    <t xml:space="preserve">Edificio de Aulas Sede Ushuaia - I Etapa </t>
  </si>
  <si>
    <t>Tierra del Fuego</t>
  </si>
  <si>
    <t>CU-UNC-14-008</t>
  </si>
  <si>
    <t>Remodelación y Ampliación Área Consultas Externas - Hospital Nacional de Clínicas</t>
  </si>
  <si>
    <t>CU-UBA-02-008</t>
  </si>
  <si>
    <t>Instalación Aire Acondicionado EUDEBA</t>
  </si>
  <si>
    <t>CU-UBA-02-009</t>
  </si>
  <si>
    <t>Mobiliario y Equipamiento EUDEBA</t>
  </si>
  <si>
    <t>CU-UNLaM-06-0895</t>
  </si>
  <si>
    <t xml:space="preserve">Campus Universitario de Deportes Nº 2 </t>
  </si>
  <si>
    <t>San Justo</t>
  </si>
  <si>
    <t>CU-UNNOBA-06-0804</t>
  </si>
  <si>
    <t>Escuela de Diseño y Extensión Universitaria</t>
  </si>
  <si>
    <t>CU-UNS-06-0824</t>
  </si>
  <si>
    <t>Anteproyecto Calle Interna Sur y Playas de Estacionamiento</t>
  </si>
  <si>
    <t>CU-UNNOBA-06-0806</t>
  </si>
  <si>
    <t>Edificio Anexo Ampliación y Terminación Torre Pisos 4º ,5º y Cubiertas</t>
  </si>
  <si>
    <t>CU-UNMdelP-06-0884</t>
  </si>
  <si>
    <t>Edificio Facultad de Ciencias Exactas y Naturales - Etapa 1</t>
  </si>
  <si>
    <t>Mar Del Plata</t>
  </si>
  <si>
    <t>CU-UNDAV-06-0758</t>
  </si>
  <si>
    <t>Reparación Fachadas y Vereda Sede Piñeyro</t>
  </si>
  <si>
    <t>XX-UNMdelP-06-0885</t>
  </si>
  <si>
    <t>Edificio Facultad de Medicina</t>
  </si>
  <si>
    <t>CU-UNVM-14-0627</t>
  </si>
  <si>
    <t>Hospital de Grandes Animales y Edificio de Necropsia</t>
  </si>
  <si>
    <t>CU-UNNE-18-0844</t>
  </si>
  <si>
    <t>Módulo Agro-Veterinarios para Desarrollos Productivos</t>
  </si>
  <si>
    <t>CU-UNER-30-0776</t>
  </si>
  <si>
    <t>Restauración y Pintura de Las Cuatro Fachadas - Facultad de Ciencias Económicas</t>
  </si>
  <si>
    <t>CU-UNLaP-42-0829</t>
  </si>
  <si>
    <t>Hospital Escuela de Pequeños Animales en General Pico</t>
  </si>
  <si>
    <t>CU-UNLaP-42-0827</t>
  </si>
  <si>
    <t xml:space="preserve">Adecuación de Instalación Eléctrica, Telefonía, Sistema de Detección de Incedios y red de Datos en Edificio Central  </t>
  </si>
  <si>
    <t>CU-UNLaP-42-0828</t>
  </si>
  <si>
    <t>Comedor Universitario en General Pico</t>
  </si>
  <si>
    <t>CU-UNdeC-46-0592</t>
  </si>
  <si>
    <t>Auditorio Salas de Conferencias y Laboratorios de Medios Etapa III</t>
  </si>
  <si>
    <t>CU-UNCu-50-002</t>
  </si>
  <si>
    <t>Facultad de Educación Elemental y Especial -Centro Universitario - 2º Etapa</t>
  </si>
  <si>
    <t>CU-UNaM-54-0218</t>
  </si>
  <si>
    <t>Ampliación Modulo I Facultad de Arte y Diseño</t>
  </si>
  <si>
    <t>Obera</t>
  </si>
  <si>
    <t>CU-UNSJ-70-005</t>
  </si>
  <si>
    <t>Edificio para  FAUD y  FNCEFyN</t>
  </si>
  <si>
    <t>CU-UNSL-74-0903</t>
  </si>
  <si>
    <t>Finalización PB, 1º y 2º piso - Bloque III - FQByF - Complejo Universitario San Luis.</t>
  </si>
  <si>
    <t>CU-UNL-82-002</t>
  </si>
  <si>
    <t>Edificio Aulas Comunes - Ciudad Universitaria - Edificio Tira</t>
  </si>
  <si>
    <t>Rosoario</t>
  </si>
  <si>
    <t>CU-UNL-82-0906</t>
  </si>
  <si>
    <t>Unidad Complementaria de Servicios Educativos</t>
  </si>
  <si>
    <t>CU-UNR-82-0878</t>
  </si>
  <si>
    <t>Centro Integral para la Enseñanza y la Formación Educativa en la Discapacidad</t>
  </si>
  <si>
    <t>Casilda</t>
  </si>
  <si>
    <t>CU-UTN-02-003</t>
  </si>
  <si>
    <t>Nuevo Edificio de Investigacion y Extensión en el Instituto Nacional Superior del Profesorado Técnico</t>
  </si>
  <si>
    <t>CU-UNAHUR-06-001</t>
  </si>
  <si>
    <t>Edificio Sede para el Instituto de Ingenieria y Biotecnologia</t>
  </si>
  <si>
    <t>Hurlingham</t>
  </si>
  <si>
    <t>CU-UNPAZ-06-001</t>
  </si>
  <si>
    <t>Edificio Aulario y Comedor Universitario</t>
  </si>
  <si>
    <t>José C. Paz</t>
  </si>
  <si>
    <t>CU-UNMor-06-001</t>
  </si>
  <si>
    <t xml:space="preserve">Edificio Laboratorios </t>
  </si>
  <si>
    <t>CU-UNGS-06-002</t>
  </si>
  <si>
    <t>Edificio Laboratorios</t>
  </si>
  <si>
    <t>Los Polvorines</t>
  </si>
  <si>
    <t>CU-UNLP-06-003</t>
  </si>
  <si>
    <t>Edificio De laboratorios Etapa II Facultad de Ciencias Naturales  y Museo</t>
  </si>
  <si>
    <t>CU-UNNE-22-002</t>
  </si>
  <si>
    <t>Obras en Campus Aulas de Tecnología Aplicada al Arte</t>
  </si>
  <si>
    <t>Chaco</t>
  </si>
  <si>
    <t>CU-UNNE-22-003</t>
  </si>
  <si>
    <t>Departamentos de Electricidad y Mecánica, Aulario y Laboratorios de Electromecánica y Máquinas Agrícolas</t>
  </si>
  <si>
    <t>CU-UBA-02-006</t>
  </si>
  <si>
    <t>Completamiento Edilicio Facultad de Psicoligía - Sede Independencia</t>
  </si>
  <si>
    <t>CU-UBA-02-007</t>
  </si>
  <si>
    <t>Remodelación Integral de la Biblioteca en la Facultad de Ciencias Económicas</t>
  </si>
  <si>
    <t>CU-UNTREF-06-002</t>
  </si>
  <si>
    <t>Biblioteca y Comedor Universitario en el Campus de la Sede Académica Villa Lynch.</t>
  </si>
  <si>
    <t>CU-UNTREF-06-003</t>
  </si>
  <si>
    <t>Sede Ingreso Caseros - Completamiento de Obra - Etapa 4</t>
  </si>
  <si>
    <t>Caseros</t>
  </si>
  <si>
    <t>CU-UNLZ-06-001</t>
  </si>
  <si>
    <t>Biblioteca Central y Auditorio</t>
  </si>
  <si>
    <t>CU-UNS-06-001</t>
  </si>
  <si>
    <t>Módulo Aulas Comúnes</t>
  </si>
  <si>
    <t>CU-UNSa-66-001</t>
  </si>
  <si>
    <t>Nueva Biblioteca Universitaria</t>
  </si>
  <si>
    <t>CU-UNT-90-003</t>
  </si>
  <si>
    <t>Completamiento Edificio Facultad de Bioquímica, Química y Farmacia</t>
  </si>
  <si>
    <t>CU-UNNOBA-06-001</t>
  </si>
  <si>
    <t>Museo de Ciencia y Tecnología</t>
  </si>
  <si>
    <t>CU-UNdelC-06-006</t>
  </si>
  <si>
    <t>Edificio Ingeniería SEVyT y SIyP - Campus Olavarría</t>
  </si>
  <si>
    <t>CU-UNJU-38-002</t>
  </si>
  <si>
    <t>Edificio de Aulas Etapa II - Manzana 1</t>
  </si>
  <si>
    <t>San Salvador</t>
  </si>
  <si>
    <t>CU-UNLaP-42-002</t>
  </si>
  <si>
    <t>Aulas y Auditorios Subetapa 2 - Centro Universitario Santa Rosa</t>
  </si>
  <si>
    <t>CU-UNRN-62-002</t>
  </si>
  <si>
    <t>Edificio Hospital Escuela de Odontología - 2da Etapa</t>
  </si>
  <si>
    <t>Allen</t>
  </si>
  <si>
    <t>CU-UNSa-66-002</t>
  </si>
  <si>
    <t>Módulo Aulas Tartagal</t>
  </si>
  <si>
    <t>CU-UNSJ-70-004</t>
  </si>
  <si>
    <t>Escuela de Música</t>
  </si>
  <si>
    <t>CU-UTN-02-004</t>
  </si>
  <si>
    <t>Núcleo Vertical y Completamiento Pabellón Laboratorios</t>
  </si>
  <si>
    <t>CU-UTN-02-0909</t>
  </si>
  <si>
    <t>Equipamiento Pabellón Laboratorios</t>
  </si>
  <si>
    <t>CU-UNMdelP-06-001</t>
  </si>
  <si>
    <t>Facultad de Ingenieria en Nuevo Campus Universitario Etapa I</t>
  </si>
  <si>
    <t>CU-UNLP-06-004</t>
  </si>
  <si>
    <t>Hotel Escuela - Facultad de Ciencias Económicas</t>
  </si>
  <si>
    <t>CU-UNLP-06-005</t>
  </si>
  <si>
    <t>Edificio Laboratorios Integrados - Facultad de Cs. Agrarias y Forestales - Etapa II</t>
  </si>
  <si>
    <t>CU-UNdelC-06-007</t>
  </si>
  <si>
    <t>Ampliación Facultad de Derecho - Campus Azul</t>
  </si>
  <si>
    <t>CU-UNQ-06-002</t>
  </si>
  <si>
    <t>Bernal</t>
  </si>
  <si>
    <t>CU-UTN-06-003</t>
  </si>
  <si>
    <t>Construcción Nuevo Pabellón Aulas - Facultad Regional Haedo</t>
  </si>
  <si>
    <t>Haedo</t>
  </si>
  <si>
    <t>CU-UNdelC-06-008</t>
  </si>
  <si>
    <t>Edificio Producción Vegetal - 2º Etapa- campus Azul</t>
  </si>
  <si>
    <t>CU-UNPSJB-26-001</t>
  </si>
  <si>
    <t>Ampliación Edificio Aulas Sede Puerto Madryn</t>
  </si>
  <si>
    <t>Puerto Madryn</t>
  </si>
  <si>
    <t>CU-UNPSJB-26-002</t>
  </si>
  <si>
    <t>Ampliación Aulario Sede Comodoro Rivadavia</t>
  </si>
  <si>
    <t>CU-UNPSJB-26-003</t>
  </si>
  <si>
    <t>Reparación Fachada Sur, Edificio De Aulas y Laboratorios Livianos, Sede Comodoro Rivadavia.</t>
  </si>
  <si>
    <t>CU-UNLaR-46-001</t>
  </si>
  <si>
    <t>Nueva Biblioteca</t>
  </si>
  <si>
    <t>CU-UTN-58-001</t>
  </si>
  <si>
    <t>Nuevo Sector Aulas</t>
  </si>
  <si>
    <t>Plaza Huincul</t>
  </si>
  <si>
    <t>270</t>
  </si>
  <si>
    <t>CU-UTN-26-001</t>
  </si>
  <si>
    <t>Nuevo Pabellón Aulas y Laboratorio</t>
  </si>
  <si>
    <t>90</t>
  </si>
  <si>
    <t>CU-UTN-06-002</t>
  </si>
  <si>
    <t>Refuncionalizacion Sede Bahia Blanca - Etapa 4</t>
  </si>
  <si>
    <t>XX-UTN-22-0822</t>
  </si>
  <si>
    <t>Ampliación Anexos - Etapa B</t>
  </si>
  <si>
    <t>CU-UNRN-62-003</t>
  </si>
  <si>
    <t>Edificio académico y de Investigación - Pabellón II -Primera Etapa</t>
  </si>
  <si>
    <t>CU-UNS-06-0825</t>
  </si>
  <si>
    <t>Nuevo Edificio Sanidad Medicina Laboral Seguridad e Higiene</t>
  </si>
  <si>
    <t>CU-UNLP-06-006</t>
  </si>
  <si>
    <t>Edificio Sergio Karakachoff - Centro de Convenciones y Centro de Extensión- Presidencia UNLP</t>
  </si>
  <si>
    <t>CU-UNMor-06-0877</t>
  </si>
  <si>
    <t>CU-UNLaP-42-0826</t>
  </si>
  <si>
    <t>Refacciones Edificio "El Palomar"</t>
  </si>
  <si>
    <t>CU-UNLP-06-0865</t>
  </si>
  <si>
    <t>Edificio Facultad de Informática Etapa IV - Auditorio Facultad de Informática</t>
  </si>
  <si>
    <t>CU-UNPSJB-26-0601</t>
  </si>
  <si>
    <t>Ampliación Biblioteca Sede Esquel</t>
  </si>
  <si>
    <t>Chubut</t>
  </si>
  <si>
    <t>XX-UBA-02-0905</t>
  </si>
  <si>
    <t>Remodelación Integral Cátedra de Cirugía III y Cátedra de Patología y Clínica Bucodental.</t>
  </si>
  <si>
    <t>XX-UBA-02-0893</t>
  </si>
  <si>
    <t>Ejecución Nuevas Cubiertas - CUR Sur - Módulos I y II</t>
  </si>
  <si>
    <t>XX-UBA-02-0371</t>
  </si>
  <si>
    <t>Restauración Integral de Cubiertas en el Colegio Nacional Buenos Aires</t>
  </si>
  <si>
    <t>XX-UBA-02-0661</t>
  </si>
  <si>
    <t>Adecuación Edificio cosmos - 4º Piso</t>
  </si>
  <si>
    <t>XX-UBA-02-0660</t>
  </si>
  <si>
    <t>RENOVACION DE LAS INSTALACIONES ELECTRICAS - ETAPA II- COLEGIO CARLOS PELLEGRINI</t>
  </si>
  <si>
    <t>XX-UBA-02-0451</t>
  </si>
  <si>
    <t>PUESTA EN VALOR Y FEFUNCIONALIZACION EDILICIA GENERAL -  EX ESMA - PABELLON COY Y ENFERMERIA</t>
  </si>
  <si>
    <t>XX-UBA-02-0447</t>
  </si>
  <si>
    <t>Planta de Producción de Medicamentos Ubicada en la Ciudad de Buenos Aires</t>
  </si>
  <si>
    <t>XX-UBA-02-0382</t>
  </si>
  <si>
    <t>Reparación y completamiento de muros en Playa estacionamiento  inst. Dr Raúl Vaccarezza.</t>
  </si>
  <si>
    <t>XX-UBA-02-0442</t>
  </si>
  <si>
    <t xml:space="preserve">Remodelación y Construcción de Baños Públicos y de Discapacitados - Dirección de Salud, Hidalgo 1067 </t>
  </si>
  <si>
    <t>XX-UBA-02-0653</t>
  </si>
  <si>
    <t>Reparación de Parapetos, Contrapisos y Aislaciones Hidrófugas de los Techos y Reparación de Medianeras - Museo Etnográfico Juan B. Ambrosetti</t>
  </si>
  <si>
    <t>TU-UNRN-62-0779</t>
  </si>
  <si>
    <t>Sede Andina - Construcción Pabellón I del Campus Universitario</t>
  </si>
  <si>
    <t>San Calos De Bariloche</t>
  </si>
  <si>
    <t>XX-UNSJ-70-0898</t>
  </si>
  <si>
    <t>Instituto de Automática - Laboratorios</t>
  </si>
  <si>
    <t>XX-UNR-82-0606</t>
  </si>
  <si>
    <t>Edificio de Aulas CUR - Facultad Arquitectura Planeamiento y Diseño / Facultad de  Ciencia Politica y Relaciones Internacionales</t>
  </si>
  <si>
    <t>XX-UNR-82-0340</t>
  </si>
  <si>
    <t>Edificio de Investigación e Innovación para el Desarrollo de la Universidad Nacional de Rosario</t>
  </si>
  <si>
    <t>XX-UNLP-06-0671</t>
  </si>
  <si>
    <t>Departamento de Construcciones - Nuevo Edificio - Facultad de Ingeniería - Etapa I</t>
  </si>
  <si>
    <t>XX-UNCa-10-0157</t>
  </si>
  <si>
    <t>Restauracion ENET Nº 1</t>
  </si>
  <si>
    <t>San Fernando Del Valle De Catamarca</t>
  </si>
  <si>
    <t>XX-UNCa-10-0158</t>
  </si>
  <si>
    <t>XX-UNER-30-0912</t>
  </si>
  <si>
    <t>Escuela Secundaria Técnica - UNER - ETAPA A1</t>
  </si>
  <si>
    <t>XX-UNAHUR-06-0914</t>
  </si>
  <si>
    <t>Ampliación Sector Áulico - Sector E</t>
  </si>
  <si>
    <t>Villa Tesei</t>
  </si>
  <si>
    <t>XX-UNCa-10-0915</t>
  </si>
  <si>
    <t>Centro de Salud Universitario</t>
  </si>
  <si>
    <t>XX-UTN-46-0916</t>
  </si>
  <si>
    <t>Ampliación Aulas, Biblioteca y Servicios</t>
  </si>
  <si>
    <t>XX-UNR-82-0917</t>
  </si>
  <si>
    <t>Comedor Universitario- Área Salud - UNR</t>
  </si>
  <si>
    <t>XX-UTN-30-0918</t>
  </si>
  <si>
    <t>Ampliación Sector Aulas y Refuncionalización de Biblioteca</t>
  </si>
  <si>
    <t>XX-UNCa-10-0919</t>
  </si>
  <si>
    <t>Mejoramiento Seguridad y Accesibilidad en FCEyA</t>
  </si>
  <si>
    <t>XX-UNCa-10-0920</t>
  </si>
  <si>
    <t>Aulas comunes - Agrupamiento IV - 2º Etapa - 1º y 2º Piso</t>
  </si>
  <si>
    <t>XX-UNCa-10-0921</t>
  </si>
  <si>
    <t>Mejoramiento Red acceso vehicular y Construcción Edificio Guarda de Vehiculos</t>
  </si>
  <si>
    <t>XX-UNCa-10-0922</t>
  </si>
  <si>
    <t>Mejoramiento Red Circulación Peatonal  UNCa</t>
  </si>
  <si>
    <t>XX-UNCa-10-0923</t>
  </si>
  <si>
    <t>Mejoramiento  Aula Magna "Federico Emiliano Pais"</t>
  </si>
  <si>
    <t>XX-UNCo-62-0305</t>
  </si>
  <si>
    <t>Ampliacion Pabellón de Aulas FADE</t>
  </si>
  <si>
    <t>XX-UNCo-62-0313</t>
  </si>
  <si>
    <t>Construcción de la Obra Biblioteca y Comedor del Centro Regional Universitario</t>
  </si>
  <si>
    <t>XX-UBA-02-0445</t>
  </si>
  <si>
    <t>Adecuación de la sala de trabajos prácticos en el 3º piso, Cátedra de Anatomía Patológica- Fac. de Medicina</t>
  </si>
  <si>
    <t>XX-UNCo-58-0546</t>
  </si>
  <si>
    <t>Provisión Energía Eléctrica MT/BT Facultades, Biblioteca y otros</t>
  </si>
  <si>
    <t>XX-UNAJ-06-0588</t>
  </si>
  <si>
    <t>Obras en Campus Universitario Escuela de Medicina Etapa II</t>
  </si>
  <si>
    <t xml:space="preserve">Florencio Varela </t>
  </si>
  <si>
    <t>XX-UNLa-06-0596</t>
  </si>
  <si>
    <t>Escuela Ferroviaria</t>
  </si>
  <si>
    <t>XX-UNCo-58-0632</t>
  </si>
  <si>
    <t>Facultad de Ciencias del Ambiente y la Salud</t>
  </si>
  <si>
    <t>XX-UBA-02-0634</t>
  </si>
  <si>
    <t>Construcción de Pabellón IV en Ciudad Universitaria</t>
  </si>
  <si>
    <t>XX-UBA-02-0648</t>
  </si>
  <si>
    <t xml:space="preserve">REMODELACION DE LOS ELEVADORES PABELLON II - BATERIA 4, 5 Y 6 DE LA FACULTAD DE CIENCIAS EXACTAS Y NATURALES CON INCLUSION DE OBRA </t>
  </si>
  <si>
    <t>XX-UBA-02-0656</t>
  </si>
  <si>
    <t>Reparación Fachadas en Edificio Escuela Superior de Comercio Carlos Pellegrini</t>
  </si>
  <si>
    <t>XX-UBA-02-0659</t>
  </si>
  <si>
    <t>REMODELACION DE LOS ELEVADORES DEL PABELLON I - ASCENSORES 1-2-3, PABELLON II- ASCENSORES 9 y 10 y ASCENSOR I PABELLON INDUSTRIAS CON INCLUSION DE LA OBRA CIVIL</t>
  </si>
  <si>
    <t>XX-UNLP-06-0669</t>
  </si>
  <si>
    <t>Puesta en Valor Edificios Históricos - Facultad de Ciencias Veterinarias</t>
  </si>
  <si>
    <t>XX-UNLP-06-0672</t>
  </si>
  <si>
    <t>Instituto de Estudios Inmunológicos y Fisiopatológicos</t>
  </si>
  <si>
    <t>XX-UNLP-06-0783</t>
  </si>
  <si>
    <t>Laboratorio Laqab, Centro de Capacitación y Auditorio - Ampliación, Adecuación y Refuncionalización de Edificio</t>
  </si>
  <si>
    <t>XX-UNNOBA-06-0802</t>
  </si>
  <si>
    <t>Bloque Aulas Hogar Obrero</t>
  </si>
  <si>
    <t>XX-UNNOBA-06-0807</t>
  </si>
  <si>
    <t>Adaptación de edificio existente. Reparación, puesta en valor. Refuncionalización para uso administrativo</t>
  </si>
  <si>
    <t>Chacabuco</t>
  </si>
  <si>
    <t>XX-UNSAM-06-0809</t>
  </si>
  <si>
    <t>Edificio Investigaciones Biotecnologicas para la Industria Aviar</t>
  </si>
  <si>
    <t>XX-UNSJ-70-0810</t>
  </si>
  <si>
    <t>Comedor CUIM -  2º Etapa</t>
  </si>
  <si>
    <t>XX-UNaM-54-0838</t>
  </si>
  <si>
    <t>Ampliación y Refacción Escuela Agrotécnica Eldorado</t>
  </si>
  <si>
    <t>XX-UNdelC-06-0857</t>
  </si>
  <si>
    <t>Biblioteca Central</t>
  </si>
  <si>
    <t>XX-UNdelC-06-0859</t>
  </si>
  <si>
    <t>Planta Piloto de Elaboración de Alimentos</t>
  </si>
  <si>
    <t>XX-UNdelC-06-0860</t>
  </si>
  <si>
    <t>Ampliación Facultad de Arte Tandil - 1ra Etapa</t>
  </si>
  <si>
    <t>XX-UBA-02-0870</t>
  </si>
  <si>
    <t>Hospital de Clínicas José de San Martín - Salidas de Emergencias y Techo Terraza</t>
  </si>
  <si>
    <t>XX-UNT-90-0882</t>
  </si>
  <si>
    <t>Anfiteatro y Biblioteca Facultad de Ciencias Naturales</t>
  </si>
  <si>
    <t>San Miguel De Tucuman</t>
  </si>
  <si>
    <t>XX-UNTDF-94-0889</t>
  </si>
  <si>
    <t>Ampliación Edificio Aulas Uno - Fase 5</t>
  </si>
  <si>
    <t>XX-UNT-90-0890</t>
  </si>
  <si>
    <t>Centro de Información y Comunicación</t>
  </si>
  <si>
    <t>XX-UNCu-50-0892</t>
  </si>
  <si>
    <t>Edificio Plaza T.I.C</t>
  </si>
  <si>
    <t>CU-UTN-06-004</t>
  </si>
  <si>
    <t>Ampliación Sede Pilar - Primera Etapa - Facultad Regional Delta</t>
  </si>
  <si>
    <t>XX-UNC-14-0897</t>
  </si>
  <si>
    <t>2º Etapa Gimnasio Cubierto - Area deporte - Cerramiento</t>
  </si>
  <si>
    <t>XX-UNT-90-0899</t>
  </si>
  <si>
    <t>Equipamiento para Anfiteatro Facultad de Agronomía Zootecnia.</t>
  </si>
  <si>
    <t>XX-UNPSJB-26-0901</t>
  </si>
  <si>
    <t>Laboratorios y Aula de Ciencias de la Salud</t>
  </si>
  <si>
    <t>XX-UNER-30-0902</t>
  </si>
  <si>
    <t>Aulas Kinesiología - Villaguay</t>
  </si>
  <si>
    <t>XX-UTN-30-0904</t>
  </si>
  <si>
    <t>Puesta en Valor de la Facultad Regional Paraná</t>
  </si>
  <si>
    <t>XX-UNR-82-0907</t>
  </si>
  <si>
    <t>Adecuación de las Instalaciones Eléctricas Existentes</t>
  </si>
  <si>
    <t>CU-UNR-82-002</t>
  </si>
  <si>
    <t>Rehabilitacíon de Cubierta Pabellón esquina Córdoba-Moreno</t>
  </si>
  <si>
    <t>XX-UNLP-06-0910</t>
  </si>
  <si>
    <t>Edificio "Noche de los Lápices" - Etapa IV - Auditorio y Talleres de Plástica</t>
  </si>
  <si>
    <t>XX-UNSE-86-0911</t>
  </si>
  <si>
    <t>Complejo de Usos Múltiples Facultad de Ciencias Forestales</t>
  </si>
  <si>
    <t>Zanjón</t>
  </si>
  <si>
    <t>356 - Expte 39823/2016</t>
  </si>
  <si>
    <t>CONSTRUCCIÓN EDIFICIO MATERIALIDAD (FADU) Y EDIFICIO PARA GOBIERNO (FACULTAD DE CS SOCIALES)</t>
  </si>
  <si>
    <t>Rivadavia</t>
  </si>
  <si>
    <t>759 - Expte 50644/2016</t>
  </si>
  <si>
    <t>Centro de Innovacion Tecnologica, Ampliacion, Adecuacion y Refuncionalizacion del Edificico</t>
  </si>
  <si>
    <t>347 - Expte 51554/2016</t>
  </si>
  <si>
    <t>Ampliacion del Edificio de la Biblioteca - Facultado de Ingenieria</t>
  </si>
  <si>
    <t>498 - GDE: 2681993</t>
  </si>
  <si>
    <t>Adicional - Edificio Auditorio - Facultad de Periodismo y Comunicación Social</t>
  </si>
  <si>
    <t>378 - GDE: 2539619</t>
  </si>
  <si>
    <t>Adicional - Pileta Climatizada Cubierta - Departamento de Educación Física - Facultad de Humanidades y Ciencias de la Educación</t>
  </si>
  <si>
    <t>668 - Expte 39841/2016</t>
  </si>
  <si>
    <t>Terminacion y Refaccion Edilicia - Biblioteca Central - Rectorado</t>
  </si>
  <si>
    <t>379 - Expte 48084/2016</t>
  </si>
  <si>
    <t>Gimnasio Cubierto - Area de Deportes 1º Etapa</t>
  </si>
  <si>
    <t>464 - Expte 48125/2016</t>
  </si>
  <si>
    <t>OBRAS COMPLEMENTARIAS PARA LA INSTALACIÓN RADAR METEREOLÓGICO</t>
  </si>
  <si>
    <t>646 - Expte 50735/2016</t>
  </si>
  <si>
    <t>Sede Ingreso - Caseros etapa 3 continuacion de la obra civil Wenceslao de Tata 4978</t>
  </si>
  <si>
    <t>719 - Expte 39900/2016</t>
  </si>
  <si>
    <t>Facultad de Odontología edificio Anexo 2da Etapa</t>
  </si>
  <si>
    <t>494 - GDE: 2614743</t>
  </si>
  <si>
    <t>Adicional - Gimnasio Cubierto - Depto. de Educación Física - Facultad de Humanidades y Ciencias de la Educación</t>
  </si>
  <si>
    <t>XX-UBA-02-0658</t>
  </si>
  <si>
    <t>Remodelación de los elevadores del Pabellón II Etapa II - Ascensores 1-2-3 Y 7-8 en la Facultade de Ciencias Exactas Y Naturales</t>
  </si>
  <si>
    <t>XX-UTN-50-0934</t>
  </si>
  <si>
    <t>Edificio de Gestión e Investigación</t>
  </si>
  <si>
    <t>XX-UNGS-06-0935</t>
  </si>
  <si>
    <t>Módulo 7D - Etapa IV</t>
  </si>
  <si>
    <t>XX-UTN-90-0936</t>
  </si>
  <si>
    <t>Edificio Sustentable para Ciencia y Técnica</t>
  </si>
  <si>
    <t>XX-UNMor-06-0937</t>
  </si>
  <si>
    <t>Edificio de Aulas Dorrego 2</t>
  </si>
  <si>
    <t>XX-UNSa-66-0938</t>
  </si>
  <si>
    <t xml:space="preserve">Laboratorio de Trabajos Prácticos </t>
  </si>
  <si>
    <t>Orán</t>
  </si>
  <si>
    <t>XX-UNSa-66-0939</t>
  </si>
  <si>
    <t>Facultad de Medicina - Block C- 2º Etapa</t>
  </si>
  <si>
    <t>XX-UNSa-66-0940</t>
  </si>
  <si>
    <t>Facultad de Ciencias Exactas - Block D</t>
  </si>
  <si>
    <t>XX-UNSa-66-0942</t>
  </si>
  <si>
    <t>Escuela de Ingeniería Electromecánica - Block D</t>
  </si>
  <si>
    <t>XX-UNdelC-06-0943</t>
  </si>
  <si>
    <t>Ampliación Escuela de Salud</t>
  </si>
  <si>
    <t>Olavarría</t>
  </si>
  <si>
    <t>XX-UNS-06-0959</t>
  </si>
  <si>
    <t>Edificio de Ciencias de la Salud</t>
  </si>
  <si>
    <t>XX-UBA-02-0438</t>
  </si>
  <si>
    <t>Recuperación y Puesta en Valor Hospital Roffo - Etapa 1</t>
  </si>
  <si>
    <t>XX-UBA-02-0455</t>
  </si>
  <si>
    <t>Demolición Desmontaje Reconstrucción De La Actual Sala De Holografía Y Laboratorios, Puente De Acceso Y Losa Existente – Fadu</t>
  </si>
  <si>
    <t>TU-UBA-02-0887</t>
  </si>
  <si>
    <t>Hospital de Clínicas José de San Martín - Urgencias, PB y SS -</t>
  </si>
  <si>
    <t>TU-UBA-02-0693</t>
  </si>
  <si>
    <t>Mejoramiento de la Red de Circulación Vial de la Facultad de Ciencias Veterinarias</t>
  </si>
  <si>
    <t>XX-UBA-02-0863</t>
  </si>
  <si>
    <t>Instituto de Oncología Angel H. Roffo - "Centro de Potencia Eléctrica, Troncales Eléctricas y Tableros en Pabellones Provisionales: Edificio Beiró"</t>
  </si>
  <si>
    <t>TU-UBA-02-0871</t>
  </si>
  <si>
    <t>Refuncionalización de Edificio Laboratorio INITRA</t>
  </si>
  <si>
    <t>ESCUELAS</t>
  </si>
  <si>
    <t>06-185b</t>
  </si>
  <si>
    <t xml:space="preserve"> Jardin a/c en Esteban Echeverria</t>
  </si>
  <si>
    <t>RESCINDIDO</t>
  </si>
  <si>
    <t xml:space="preserve"> 58º 29' 15.94"</t>
  </si>
  <si>
    <t xml:space="preserve"> 34º 47' 46.87"</t>
  </si>
  <si>
    <t>06-191b</t>
  </si>
  <si>
    <t>Terminación Jardín de Infantes a crear en Barrio Guemes Lagomarsino</t>
  </si>
  <si>
    <t>Del Viso</t>
  </si>
  <si>
    <t xml:space="preserve"> 58º 47' 8.36"</t>
  </si>
  <si>
    <t xml:space="preserve"> 34º 24' 29.05"</t>
  </si>
  <si>
    <t>06-200c</t>
  </si>
  <si>
    <t>Terminación JI a/c Luján - Los Laureles</t>
  </si>
  <si>
    <t xml:space="preserve"> 59º 3' 28.69"</t>
  </si>
  <si>
    <t xml:space="preserve"> 34º 35' 29.36"</t>
  </si>
  <si>
    <t>06-202c</t>
  </si>
  <si>
    <t>Terminación JI Nº 910</t>
  </si>
  <si>
    <t>Exaltación de la Cruz</t>
  </si>
  <si>
    <t xml:space="preserve"> 58º 59' 38.27"</t>
  </si>
  <si>
    <t xml:space="preserve"> 34º 19' 27.12"</t>
  </si>
  <si>
    <t>06-218b</t>
  </si>
  <si>
    <t>Terminación Jardín a/c Baradero Bº Sur</t>
  </si>
  <si>
    <t xml:space="preserve"> 59º 29' 16.94"</t>
  </si>
  <si>
    <t xml:space="preserve"> 33º 48' 51.04"</t>
  </si>
  <si>
    <t>06-253b</t>
  </si>
  <si>
    <t>Terminacion Jardín Nº 907</t>
  </si>
  <si>
    <t>Tornquist</t>
  </si>
  <si>
    <t xml:space="preserve"> 62º 13' 33.91"</t>
  </si>
  <si>
    <t xml:space="preserve"> 38º 5' 38.33"</t>
  </si>
  <si>
    <t>06-256</t>
  </si>
  <si>
    <t>Jardín a/c en Villalonga</t>
  </si>
  <si>
    <t>Villalonga</t>
  </si>
  <si>
    <t xml:space="preserve"> 62º 37' 24.05"</t>
  </si>
  <si>
    <t xml:space="preserve"> 39º 54' 56.04"</t>
  </si>
  <si>
    <t>06-267b</t>
  </si>
  <si>
    <t>Terminacion EEM a/c en B° Jagüel</t>
  </si>
  <si>
    <t xml:space="preserve"> 58º 29' 15.29"</t>
  </si>
  <si>
    <t xml:space="preserve"> 34º 49' 18.44"</t>
  </si>
  <si>
    <t>06-268b</t>
  </si>
  <si>
    <t>Terminacion Escuela Primaria Nº 6 Bº Santa Marta</t>
  </si>
  <si>
    <t xml:space="preserve"> 58º 34' 14.06"</t>
  </si>
  <si>
    <t xml:space="preserve"> 34º 54' 6.88"</t>
  </si>
  <si>
    <t>06-269b</t>
  </si>
  <si>
    <t xml:space="preserve">Construcción Complejo Educactivo Escuela Primaria y Secundaria </t>
  </si>
  <si>
    <t>Miramar</t>
  </si>
  <si>
    <t xml:space="preserve"> 57º 52' 29"</t>
  </si>
  <si>
    <t xml:space="preserve"> 38º 14' 28"</t>
  </si>
  <si>
    <t>06-270b</t>
  </si>
  <si>
    <t>Escuela Primaria Nº 60</t>
  </si>
  <si>
    <t>Chapadmalal</t>
  </si>
  <si>
    <t xml:space="preserve"> 57º 42' 42.84"</t>
  </si>
  <si>
    <t xml:space="preserve"> 38º 2' 14.37"</t>
  </si>
  <si>
    <t>06-271</t>
  </si>
  <si>
    <t xml:space="preserve">Escuela EM a crear en Lisandro Olmos </t>
  </si>
  <si>
    <t>Lisandro Olmos, AP.</t>
  </si>
  <si>
    <t xml:space="preserve"> 58º 0' 20.06"</t>
  </si>
  <si>
    <t xml:space="preserve"> 34º 57' 24.76"</t>
  </si>
  <si>
    <t>06-273b</t>
  </si>
  <si>
    <t>Terminacion Escuela Secundaria Nº 11 en Villa Fiorito</t>
  </si>
  <si>
    <t>Fiorito</t>
  </si>
  <si>
    <t xml:space="preserve"> 58º 26' 32.17"</t>
  </si>
  <si>
    <t xml:space="preserve"> 34º 42' 20.89"</t>
  </si>
  <si>
    <t>06-274</t>
  </si>
  <si>
    <t>Escuela de Educación Media  Nº 6</t>
  </si>
  <si>
    <t>Merlo</t>
  </si>
  <si>
    <t xml:space="preserve"> 58º 43' 24.59"</t>
  </si>
  <si>
    <t xml:space="preserve"> 34º 42' 46.4"</t>
  </si>
  <si>
    <t>06-275</t>
  </si>
  <si>
    <t>Construcción Escuela Secundaria Nº 9</t>
  </si>
  <si>
    <t xml:space="preserve"> 58º 39' 17"</t>
  </si>
  <si>
    <t xml:space="preserve"> 34º 39' 38"</t>
  </si>
  <si>
    <t>06-276</t>
  </si>
  <si>
    <t>Escuela de Educación Media Nº 10 Del Viso</t>
  </si>
  <si>
    <t xml:space="preserve"> 58º 47' 3.61"</t>
  </si>
  <si>
    <t xml:space="preserve"> 34º 27' 12.36"</t>
  </si>
  <si>
    <t>06-281b</t>
  </si>
  <si>
    <t>Escuela Secundaria a crear en Salto</t>
  </si>
  <si>
    <t>Salto</t>
  </si>
  <si>
    <t xml:space="preserve"> 60º 14' 58.14"</t>
  </si>
  <si>
    <t xml:space="preserve"> 34º 17' 11.65"</t>
  </si>
  <si>
    <t>06-295</t>
  </si>
  <si>
    <t>Instituto Superior de Formación Docente Nº 82</t>
  </si>
  <si>
    <t>Isidro Casanova</t>
  </si>
  <si>
    <t xml:space="preserve"> 58º 34' 35"</t>
  </si>
  <si>
    <t xml:space="preserve"> 34º 41' 42"</t>
  </si>
  <si>
    <t>06-298</t>
  </si>
  <si>
    <t>Jardin a/c Bº Libertad</t>
  </si>
  <si>
    <t>Libertad</t>
  </si>
  <si>
    <t xml:space="preserve"> 58º 41' 25"</t>
  </si>
  <si>
    <t xml:space="preserve"> 34º 41' 38"</t>
  </si>
  <si>
    <t>06-317b</t>
  </si>
  <si>
    <t>Escuela Primaria a/c en La Reja</t>
  </si>
  <si>
    <t>La Reja</t>
  </si>
  <si>
    <t xml:space="preserve"> 58º 50' 34.15"</t>
  </si>
  <si>
    <t xml:space="preserve"> 34º 38' 48.56"</t>
  </si>
  <si>
    <t>06-320</t>
  </si>
  <si>
    <t>Centro de Formación Local N°2</t>
  </si>
  <si>
    <t>Moron</t>
  </si>
  <si>
    <t xml:space="preserve"> 58º 37' 19.46"</t>
  </si>
  <si>
    <t xml:space="preserve"> 34º 39' 18.14"</t>
  </si>
  <si>
    <t>06-321</t>
  </si>
  <si>
    <t>Jardín N° 996 en EP N° 88</t>
  </si>
  <si>
    <t xml:space="preserve"> 58º 42' 19.32"</t>
  </si>
  <si>
    <t xml:space="preserve"> 34º 53' 57.53"</t>
  </si>
  <si>
    <t>06-322b</t>
  </si>
  <si>
    <t>Terminación Jardín a/c en EEE N° 504</t>
  </si>
  <si>
    <t>06-323b</t>
  </si>
  <si>
    <t>Terminación Jardín a/c en EP N° 152</t>
  </si>
  <si>
    <t>06-325</t>
  </si>
  <si>
    <t>Jardin a/c Bº Villa Real</t>
  </si>
  <si>
    <t xml:space="preserve"> 58º 9' 30"</t>
  </si>
  <si>
    <t xml:space="preserve"> 34º 47' 7"</t>
  </si>
  <si>
    <t>06-326</t>
  </si>
  <si>
    <t>Jardin a/c Bº San Marcos</t>
  </si>
  <si>
    <t xml:space="preserve"> 58º 10' 32"</t>
  </si>
  <si>
    <t xml:space="preserve"> 34º 48' 10"</t>
  </si>
  <si>
    <t>06-327</t>
  </si>
  <si>
    <t>Jardin a/c Bº Bustillo</t>
  </si>
  <si>
    <t xml:space="preserve"> 58º 10' 37"</t>
  </si>
  <si>
    <t xml:space="preserve"> 34º 47' 26"</t>
  </si>
  <si>
    <t>06-328</t>
  </si>
  <si>
    <t>Escuela de Educación Especial N° 502 en Bolivar</t>
  </si>
  <si>
    <t xml:space="preserve"> 61º 7' 11.39"</t>
  </si>
  <si>
    <t xml:space="preserve"> 36º 13' 9.91"</t>
  </si>
  <si>
    <t>06-329</t>
  </si>
  <si>
    <t xml:space="preserve">Escuela de Educación Especial N° 505 </t>
  </si>
  <si>
    <t xml:space="preserve"> 59º 51' 47.17"</t>
  </si>
  <si>
    <t xml:space="preserve"> 36º 47' 13.05"</t>
  </si>
  <si>
    <t>06-330</t>
  </si>
  <si>
    <t>Escuela de Educación Especial Nº 502</t>
  </si>
  <si>
    <t>Villa Ballester</t>
  </si>
  <si>
    <t xml:space="preserve"> 58º 33' 4.8"</t>
  </si>
  <si>
    <t xml:space="preserve"> 34º 33' 47.22"</t>
  </si>
  <si>
    <t>06-333b</t>
  </si>
  <si>
    <t>Instituto de Formación Docente Nº 25</t>
  </si>
  <si>
    <t xml:space="preserve"> 62º 59' 15.64"</t>
  </si>
  <si>
    <t xml:space="preserve"> 40º 47' 35.68"</t>
  </si>
  <si>
    <t>06-334</t>
  </si>
  <si>
    <t>Escuela de Educación Media a/c en Berazategui</t>
  </si>
  <si>
    <t xml:space="preserve"> 58º 10' 36.46"</t>
  </si>
  <si>
    <t xml:space="preserve"> 34º 54' 14.97"</t>
  </si>
  <si>
    <t>06-335</t>
  </si>
  <si>
    <t>Escuela Primaria a/c en Berazategui</t>
  </si>
  <si>
    <t>06-337</t>
  </si>
  <si>
    <t>Escuela Secundaria Nº 1 en Castelli</t>
  </si>
  <si>
    <t xml:space="preserve"> 57º 47' 54.33"</t>
  </si>
  <si>
    <t xml:space="preserve"> 36º 5' 6.22"</t>
  </si>
  <si>
    <t>06-338</t>
  </si>
  <si>
    <t>Escuela Primaria Nº 35</t>
  </si>
  <si>
    <t xml:space="preserve"> 61º 53' 3.17"</t>
  </si>
  <si>
    <t xml:space="preserve"> 34º 45' 30.47"</t>
  </si>
  <si>
    <t>06-339</t>
  </si>
  <si>
    <t>EEA Nº 1</t>
  </si>
  <si>
    <t xml:space="preserve"> 58º 34' 37.01"</t>
  </si>
  <si>
    <t xml:space="preserve"> 34º 41' 49.4"</t>
  </si>
  <si>
    <t>06-341</t>
  </si>
  <si>
    <t xml:space="preserve">Escuela de Educación Media a/c </t>
  </si>
  <si>
    <t xml:space="preserve"> 62º 18' 8.29"</t>
  </si>
  <si>
    <t xml:space="preserve"> 38º 42' 25.92"</t>
  </si>
  <si>
    <t>06-343</t>
  </si>
  <si>
    <t>Escuela de Educación Primaria Nº 14</t>
  </si>
  <si>
    <t xml:space="preserve"> 58º 32' 40"</t>
  </si>
  <si>
    <t xml:space="preserve"> 34º 53' 8"</t>
  </si>
  <si>
    <t>06-344</t>
  </si>
  <si>
    <t>Escuela de Educación Primaria a/c en Ameghino</t>
  </si>
  <si>
    <t>Florentino Ameghino</t>
  </si>
  <si>
    <t xml:space="preserve"> 62º 27' 33.62"</t>
  </si>
  <si>
    <t xml:space="preserve"> 34º 50' 28.99"</t>
  </si>
  <si>
    <t>06-345</t>
  </si>
  <si>
    <t>Escuela de Educación Media Nº 7</t>
  </si>
  <si>
    <t>Arturo Segui</t>
  </si>
  <si>
    <t xml:space="preserve"> 58º 7' 59.78"</t>
  </si>
  <si>
    <t xml:space="preserve"> 34º 53' 7.76"</t>
  </si>
  <si>
    <t>06-347</t>
  </si>
  <si>
    <t>Escuela de Educación Media Nº2</t>
  </si>
  <si>
    <t xml:space="preserve"> 61º 17' 42.79"</t>
  </si>
  <si>
    <t xml:space="preserve"> 35º 42' 5.35"</t>
  </si>
  <si>
    <t>06-348</t>
  </si>
  <si>
    <t>Escuela de Educación Primaria Nº 5</t>
  </si>
  <si>
    <t xml:space="preserve"> 58º 49' 40"</t>
  </si>
  <si>
    <t xml:space="preserve"> 35º 26' 43.33"</t>
  </si>
  <si>
    <t>06-349</t>
  </si>
  <si>
    <t>Escuela de Educación Media a/c Bº Centro</t>
  </si>
  <si>
    <t xml:space="preserve"> 62º 15' 27.45"</t>
  </si>
  <si>
    <t xml:space="preserve"> 38º 43' 33.18"</t>
  </si>
  <si>
    <t>06-350</t>
  </si>
  <si>
    <t>Escuela de Educación Media Nº 11</t>
  </si>
  <si>
    <t xml:space="preserve"> 58º 52' 2.51"</t>
  </si>
  <si>
    <t xml:space="preserve"> 34º 28' 58.4"</t>
  </si>
  <si>
    <t>06-351</t>
  </si>
  <si>
    <t>Escuela de Educación Media Nº 12</t>
  </si>
  <si>
    <t>Gonzalez Catán</t>
  </si>
  <si>
    <t xml:space="preserve"> 58º 37' .97"</t>
  </si>
  <si>
    <t xml:space="preserve"> 34º 47' 7.49"</t>
  </si>
  <si>
    <t xml:space="preserve">06-352 </t>
  </si>
  <si>
    <t>Escuela de Educación Media Nº 97</t>
  </si>
  <si>
    <t>Virrey del Pino</t>
  </si>
  <si>
    <t xml:space="preserve"> 58º 38' 52.62"</t>
  </si>
  <si>
    <t xml:space="preserve"> 34º 49' 27.45"</t>
  </si>
  <si>
    <t>06-353</t>
  </si>
  <si>
    <t>Escuela de Educación Media Nº17 en Bº San Jorge</t>
  </si>
  <si>
    <t>EN CONTRATACIÓN</t>
  </si>
  <si>
    <t xml:space="preserve"> 59º 7' 6.86"</t>
  </si>
  <si>
    <t xml:space="preserve"> 34º 32' 32.15"</t>
  </si>
  <si>
    <t>CE-06-001</t>
  </si>
  <si>
    <t>Jardín a/c A. Villaflor (UNLa)</t>
  </si>
  <si>
    <t xml:space="preserve"> 58º 23' 29.12"</t>
  </si>
  <si>
    <t xml:space="preserve"> 34º 44' 3.34"</t>
  </si>
  <si>
    <t>CE-06-002</t>
  </si>
  <si>
    <t>EFTP "Prof. F. Vallese" (UNLa)</t>
  </si>
  <si>
    <t>CE-06-003b</t>
  </si>
  <si>
    <t>Esc. Formacion Tecnico Profesional (S. A. Areco)</t>
  </si>
  <si>
    <t xml:space="preserve"> 59º 27' 56.47"</t>
  </si>
  <si>
    <t xml:space="preserve"> 34º 15' 17.9"</t>
  </si>
  <si>
    <t>CE-06-004</t>
  </si>
  <si>
    <t xml:space="preserve">Escuela de Formación Técnica Local a/c en Bolivar </t>
  </si>
  <si>
    <t xml:space="preserve"> 61º 6' 57.2"</t>
  </si>
  <si>
    <t xml:space="preserve"> 36º 13' 1.69"</t>
  </si>
  <si>
    <t>CE-06-006</t>
  </si>
  <si>
    <t>Jardín Nº 910</t>
  </si>
  <si>
    <t>Pedro Luro</t>
  </si>
  <si>
    <t xml:space="preserve"> 62º 41' 41.2"</t>
  </si>
  <si>
    <t xml:space="preserve"> 39º 30' 13.97"</t>
  </si>
  <si>
    <t>CE-06-007</t>
  </si>
  <si>
    <t>Escuela de Educación Técnica Nº 2</t>
  </si>
  <si>
    <t>Mayor Buratovich</t>
  </si>
  <si>
    <t xml:space="preserve"> 62º 35' 47.37"</t>
  </si>
  <si>
    <t xml:space="preserve"> 39º 15' 37.16"</t>
  </si>
  <si>
    <t>CE-06-008</t>
  </si>
  <si>
    <t>Escuela de Estética</t>
  </si>
  <si>
    <t>Ensenada</t>
  </si>
  <si>
    <t xml:space="preserve"> 57º 54' 22.24"</t>
  </si>
  <si>
    <t xml:space="preserve"> 34º 51' 37.81"</t>
  </si>
  <si>
    <t>CE-06-009</t>
  </si>
  <si>
    <t>Escuela de Formación Técnica Local Sector Discapacidad</t>
  </si>
  <si>
    <t xml:space="preserve"> 58º 48' 8.87"</t>
  </si>
  <si>
    <t xml:space="preserve"> 34º 37' 31.8"</t>
  </si>
  <si>
    <t>CE-06-010</t>
  </si>
  <si>
    <t>Escuela de Formación Técnica Local Zona Centro</t>
  </si>
  <si>
    <t xml:space="preserve"> 58º 46' 48.87"</t>
  </si>
  <si>
    <t xml:space="preserve"> 34º 39' .09"</t>
  </si>
  <si>
    <t>CE-06-012</t>
  </si>
  <si>
    <t>Escuela de Arte  N°1 "Alcides Biagetti"</t>
  </si>
  <si>
    <t xml:space="preserve"> 62º 59' 16.15"</t>
  </si>
  <si>
    <t xml:space="preserve"> 40º 47' 39.31"</t>
  </si>
  <si>
    <t>CE-06-013</t>
  </si>
  <si>
    <t xml:space="preserve">Escuela de Formación Técnica Local "Centro Gestión del Conocimiento" </t>
  </si>
  <si>
    <t xml:space="preserve"> 59º 2' 3.79"</t>
  </si>
  <si>
    <t xml:space="preserve"> 34º 8' 42.27"</t>
  </si>
  <si>
    <t>CE-06-014</t>
  </si>
  <si>
    <t>Escuela de Arte</t>
  </si>
  <si>
    <t xml:space="preserve"> 59º 2' 45.82"</t>
  </si>
  <si>
    <t xml:space="preserve"> 34º 5' 18.44"</t>
  </si>
  <si>
    <t>CE-06-015</t>
  </si>
  <si>
    <t>Escuela de Formación Técnica Local Agraria anexo a ESA N°1</t>
  </si>
  <si>
    <t xml:space="preserve"> 59º 39' 6.91"</t>
  </si>
  <si>
    <t xml:space="preserve"> 33º 46' 30.11"</t>
  </si>
  <si>
    <t>CE-06-016</t>
  </si>
  <si>
    <t>Centro de Formación Profesional N°402</t>
  </si>
  <si>
    <t>Capilla del Señor</t>
  </si>
  <si>
    <t xml:space="preserve"> 59º 6' 8.07"</t>
  </si>
  <si>
    <t xml:space="preserve"> 34º 16' 59.44"</t>
  </si>
  <si>
    <t>CE-06-017</t>
  </si>
  <si>
    <t>Escuela de Oficios Digitales</t>
  </si>
  <si>
    <t xml:space="preserve"> 57º 35' 20.23"</t>
  </si>
  <si>
    <t xml:space="preserve"> 38º 5' 3.01"</t>
  </si>
  <si>
    <t>CE-06-018</t>
  </si>
  <si>
    <t>Centro Municipal de Capacitación</t>
  </si>
  <si>
    <t>Vedia</t>
  </si>
  <si>
    <t xml:space="preserve"> 61º 31' 43.81"</t>
  </si>
  <si>
    <t xml:space="preserve"> 34º 29' 41.08"</t>
  </si>
  <si>
    <t>02-012</t>
  </si>
  <si>
    <t>Jardín a/c en calle Olascoaga</t>
  </si>
  <si>
    <t xml:space="preserve"> 58º 27' 59.34"</t>
  </si>
  <si>
    <t xml:space="preserve"> 34º 41' 1.57"</t>
  </si>
  <si>
    <t>02-013</t>
  </si>
  <si>
    <t>Jardín a/c en calle Besares</t>
  </si>
  <si>
    <t xml:space="preserve"> 58º 29' 19.32"</t>
  </si>
  <si>
    <t xml:space="preserve"> 34º 33' 12.1"</t>
  </si>
  <si>
    <t>02-014</t>
  </si>
  <si>
    <t>Jardín a/c en calle Perú</t>
  </si>
  <si>
    <t xml:space="preserve"> 58º 22' 25.64"</t>
  </si>
  <si>
    <t xml:space="preserve"> 34º 37' 20.81"</t>
  </si>
  <si>
    <t>CE-02-001</t>
  </si>
  <si>
    <t>Jardin en C. Universitaria-UBA</t>
  </si>
  <si>
    <t xml:space="preserve"> 58º 26' 33.76"</t>
  </si>
  <si>
    <t xml:space="preserve"> 34º 32' 28.07"</t>
  </si>
  <si>
    <t>10-039b</t>
  </si>
  <si>
    <t>Terminación Jardin Nº 5 - Esc. Nº221</t>
  </si>
  <si>
    <t>Belén</t>
  </si>
  <si>
    <t xml:space="preserve"> 67º 1' 34.47"</t>
  </si>
  <si>
    <t xml:space="preserve"> 27º 39' 40.74"</t>
  </si>
  <si>
    <t>10-042b</t>
  </si>
  <si>
    <t>Terminación Jardin Nº 21 - Esc. Nº292</t>
  </si>
  <si>
    <t xml:space="preserve"> 65º 39' 38.16"</t>
  </si>
  <si>
    <t xml:space="preserve"> 28º 9' 20.97"</t>
  </si>
  <si>
    <t>10-043</t>
  </si>
  <si>
    <t>Escuela Secundaria Nº 46 "Hipolito Yrigoyen"</t>
  </si>
  <si>
    <t xml:space="preserve"> 65º 46' 28.83"</t>
  </si>
  <si>
    <t xml:space="preserve"> 28º 28' 48.75"</t>
  </si>
  <si>
    <t>10-044</t>
  </si>
  <si>
    <t>Jardín Nº 8 en Esc Nº 229 Dr. Guillermo Correa</t>
  </si>
  <si>
    <t>El Bañado</t>
  </si>
  <si>
    <t xml:space="preserve"> 65º 42' 47.21"</t>
  </si>
  <si>
    <t xml:space="preserve"> 28º 27' 29.98"</t>
  </si>
  <si>
    <t>10-045</t>
  </si>
  <si>
    <t>Jardín Nº 8 en Esc N° 199 - Zona Sur</t>
  </si>
  <si>
    <t xml:space="preserve"> 65º 47' 53.01"</t>
  </si>
  <si>
    <t xml:space="preserve"> 28º 29' 39.35"</t>
  </si>
  <si>
    <t>10-046</t>
  </si>
  <si>
    <t>Jardín Nº 8 en Esc Nº 161 - B° Apolo</t>
  </si>
  <si>
    <t xml:space="preserve"> 65º 48' 12.33"</t>
  </si>
  <si>
    <t xml:space="preserve"> 28º 28' 59.12"</t>
  </si>
  <si>
    <t>10-047</t>
  </si>
  <si>
    <t>Jardín Nº 28 en Esc Nº 285 ¨Republica del Chaco¨</t>
  </si>
  <si>
    <t xml:space="preserve"> 65º 58' 34.72"</t>
  </si>
  <si>
    <t xml:space="preserve"> 28º 43' 27.82"</t>
  </si>
  <si>
    <t>10-049</t>
  </si>
  <si>
    <t>Escuela de Educación Media Nº 9 “Gral. Guillermo Brizuela”</t>
  </si>
  <si>
    <t>Coneta</t>
  </si>
  <si>
    <t xml:space="preserve"> 65º 50' 22.38"</t>
  </si>
  <si>
    <t xml:space="preserve"> 28º 34' 11.65"</t>
  </si>
  <si>
    <t>10-052</t>
  </si>
  <si>
    <t>Escuela de Educación Media Nº 26 - Rural</t>
  </si>
  <si>
    <t>Las Tejas</t>
  </si>
  <si>
    <t xml:space="preserve"> 65º 47' 5.72"</t>
  </si>
  <si>
    <t xml:space="preserve"> 28º 39' 36.98"</t>
  </si>
  <si>
    <t>10-056</t>
  </si>
  <si>
    <t>Escuela de Educación Media Nº 70</t>
  </si>
  <si>
    <t xml:space="preserve"> 65º 42' 47.31"</t>
  </si>
  <si>
    <t>10-057</t>
  </si>
  <si>
    <t>Esc a/c "Valle Chico"</t>
  </si>
  <si>
    <t xml:space="preserve"> 65º 49' 15.66"</t>
  </si>
  <si>
    <t xml:space="preserve"> 28º 30' 11.46"</t>
  </si>
  <si>
    <t>10-058</t>
  </si>
  <si>
    <t>Esc a/c "Riberas del Valle"</t>
  </si>
  <si>
    <t xml:space="preserve"> 65º 46' 37.05"</t>
  </si>
  <si>
    <t xml:space="preserve"> 28º 29' 46.54"</t>
  </si>
  <si>
    <t>10-059</t>
  </si>
  <si>
    <t>Escuela Secundaria Artistica Especializada Nº3</t>
  </si>
  <si>
    <t xml:space="preserve"> 65º 47' 10.64"</t>
  </si>
  <si>
    <t xml:space="preserve"> 28º 28' 43.11"</t>
  </si>
  <si>
    <t>10-061</t>
  </si>
  <si>
    <t>Escuela de Educación Media a/c Valle Chico</t>
  </si>
  <si>
    <t>28°28′00</t>
  </si>
  <si>
    <t>65°47′00″</t>
  </si>
  <si>
    <t>10-062</t>
  </si>
  <si>
    <t>Escuela de Educación Media a/c Bº parque la Gruta</t>
  </si>
  <si>
    <t>CE-10-001</t>
  </si>
  <si>
    <t>Jardín Nº 10 en Esc. Nº 218</t>
  </si>
  <si>
    <t>Malli</t>
  </si>
  <si>
    <t xml:space="preserve"> 66º 19' 21.97"</t>
  </si>
  <si>
    <t xml:space="preserve"> 27º 36' 16.19"</t>
  </si>
  <si>
    <t>CE-10-002</t>
  </si>
  <si>
    <t>Jardín N°13 - Esc N°366 "Pcia. de La Pampa"</t>
  </si>
  <si>
    <t>San Isidro</t>
  </si>
  <si>
    <t xml:space="preserve"> 65º 43' 24.94"</t>
  </si>
  <si>
    <t xml:space="preserve"> 28º 27' 21.25"</t>
  </si>
  <si>
    <t>CE-10-004</t>
  </si>
  <si>
    <t>Jardín Nº 20 de la Esc.Nº288 "Juan Domingo Peron" en Belén</t>
  </si>
  <si>
    <t>Hualfin</t>
  </si>
  <si>
    <t xml:space="preserve"> 66º 49' 57.25"</t>
  </si>
  <si>
    <t xml:space="preserve"> 27º 13' 34.96"</t>
  </si>
  <si>
    <t>CE-10-005</t>
  </si>
  <si>
    <t>Escuela de Educación Especial Nª 34 (Formacion Laboral)</t>
  </si>
  <si>
    <t xml:space="preserve"> 65º 47' 14.7"</t>
  </si>
  <si>
    <t xml:space="preserve"> 28º 26' 2.48"</t>
  </si>
  <si>
    <t>CE-10-006</t>
  </si>
  <si>
    <t>Escuela de Formación Técnica Local N°34</t>
  </si>
  <si>
    <t xml:space="preserve"> 65º 49' 19.88"</t>
  </si>
  <si>
    <t xml:space="preserve"> 28º 28' 8.92"</t>
  </si>
  <si>
    <t>CE-10-007</t>
  </si>
  <si>
    <t>Jardín Nº 38</t>
  </si>
  <si>
    <t xml:space="preserve"> 65º 47' 33.95"</t>
  </si>
  <si>
    <t xml:space="preserve"> 28º 28' 45.6"</t>
  </si>
  <si>
    <t>CE-10-008</t>
  </si>
  <si>
    <t>Jardín Nº 37</t>
  </si>
  <si>
    <t xml:space="preserve"> 65º 45' 51.1"</t>
  </si>
  <si>
    <t xml:space="preserve"> 28º 27' 50.82"</t>
  </si>
  <si>
    <t>CE-10-009</t>
  </si>
  <si>
    <t>Escuela de Educación Especial Nª 998 (Ciegos)</t>
  </si>
  <si>
    <t xml:space="preserve"> 65º 46' 56.59"</t>
  </si>
  <si>
    <t xml:space="preserve"> 28º 27' 10.41"</t>
  </si>
  <si>
    <t>CE-10-010b</t>
  </si>
  <si>
    <t>Jardín Nº 6 - Esc. Nº 491 "Naciones Unidas"</t>
  </si>
  <si>
    <t xml:space="preserve"> 65º 47' 9.35"</t>
  </si>
  <si>
    <t xml:space="preserve"> 28º 28' 39.94"</t>
  </si>
  <si>
    <t>CE-10-011b</t>
  </si>
  <si>
    <t>Jardín a/c en Bº Riveras del Valle</t>
  </si>
  <si>
    <t xml:space="preserve"> 65º 46' 41.15"</t>
  </si>
  <si>
    <t xml:space="preserve"> 28º 29' 47.32"</t>
  </si>
  <si>
    <t>CE-10-012b</t>
  </si>
  <si>
    <t>Jardín a/c en Bº Valle Chico</t>
  </si>
  <si>
    <t>CE-10-013</t>
  </si>
  <si>
    <t>Jardín a/c en Bº Parque de la Gruta</t>
  </si>
  <si>
    <t xml:space="preserve"> 65º 47' 16.39"</t>
  </si>
  <si>
    <t xml:space="preserve"> 28º 26' 8.1"</t>
  </si>
  <si>
    <t>CE-10-014</t>
  </si>
  <si>
    <t>Jardín Nº 11 en Esc. Nº 240</t>
  </si>
  <si>
    <t>Loro Huasi</t>
  </si>
  <si>
    <t xml:space="preserve"> 66º 3' 16.84"</t>
  </si>
  <si>
    <t xml:space="preserve"> 26º 44' 56.2"</t>
  </si>
  <si>
    <t>CE-10-015</t>
  </si>
  <si>
    <t>Terminación Jardín Nº 22 en Esc. Nº 270</t>
  </si>
  <si>
    <t>El Alto</t>
  </si>
  <si>
    <t xml:space="preserve"> 65º 21' 46.45"</t>
  </si>
  <si>
    <t xml:space="preserve"> 28º 18' 33.95"</t>
  </si>
  <si>
    <t>22-118b</t>
  </si>
  <si>
    <t>Terminación Jardín a independizar en Pampa del Infierno</t>
  </si>
  <si>
    <t>Pampa del Infierno</t>
  </si>
  <si>
    <t xml:space="preserve"> 61º 9' 60"</t>
  </si>
  <si>
    <t xml:space="preserve"> 26º 30' 60"</t>
  </si>
  <si>
    <t>22-121b</t>
  </si>
  <si>
    <t>Terminación Jardín a crear en Taco Pozo</t>
  </si>
  <si>
    <t>Taco Pozo</t>
  </si>
  <si>
    <t xml:space="preserve"> 63º 15' 29.19"</t>
  </si>
  <si>
    <t xml:space="preserve"> 25º 36' 45.22"</t>
  </si>
  <si>
    <t>22-145</t>
  </si>
  <si>
    <t>Escuela de Educación Media Nº 82</t>
  </si>
  <si>
    <t>Basail</t>
  </si>
  <si>
    <t xml:space="preserve"> 59º 16' 39.97"</t>
  </si>
  <si>
    <t xml:space="preserve"> 27º 53' 26.22"</t>
  </si>
  <si>
    <t>22-146</t>
  </si>
  <si>
    <t>Escuela de Educación Media Nº 113</t>
  </si>
  <si>
    <t>La Escondida</t>
  </si>
  <si>
    <t xml:space="preserve"> 59º 26' 57.42"</t>
  </si>
  <si>
    <t xml:space="preserve"> 27º 6' 1.63"</t>
  </si>
  <si>
    <t>22-147</t>
  </si>
  <si>
    <t xml:space="preserve">Escuela Primaria Nº 532 </t>
  </si>
  <si>
    <t xml:space="preserve"> 60º 43' 35"</t>
  </si>
  <si>
    <t xml:space="preserve"> 26º 41' 15"</t>
  </si>
  <si>
    <t>22-148</t>
  </si>
  <si>
    <t>Escuela de Educación Media a/c en Villa Berthet</t>
  </si>
  <si>
    <t>San Lorenzo</t>
  </si>
  <si>
    <t>27°55′00″</t>
  </si>
  <si>
    <t>64°29′00″</t>
  </si>
  <si>
    <t>CE-22-001</t>
  </si>
  <si>
    <t>Terminación Escuela Educación Especial Nº 1 [LPN 014/14]</t>
  </si>
  <si>
    <t xml:space="preserve"> 58º 58' 27.6"</t>
  </si>
  <si>
    <t xml:space="preserve"> 27º 27' 24.93"</t>
  </si>
  <si>
    <t>CE-22-006b</t>
  </si>
  <si>
    <t>Jardín a/c en Colonia Pastoril [LPN 020/14]</t>
  </si>
  <si>
    <t>Villa Angela</t>
  </si>
  <si>
    <t xml:space="preserve"> 60º 45' 15"</t>
  </si>
  <si>
    <t xml:space="preserve"> 27º 37' 9"</t>
  </si>
  <si>
    <t>CE-22-009b</t>
  </si>
  <si>
    <t>Jardín a/c B° San Jorge [LPN 020/14]</t>
  </si>
  <si>
    <t>Hermoso Campo</t>
  </si>
  <si>
    <t xml:space="preserve"> 61º 20' 59.61"</t>
  </si>
  <si>
    <t xml:space="preserve"> 27º 36' 57.17"</t>
  </si>
  <si>
    <t>CE-22-012b</t>
  </si>
  <si>
    <t>Jardín a/c en Avia Terai</t>
  </si>
  <si>
    <t xml:space="preserve"> 60º 43' 47.28"</t>
  </si>
  <si>
    <t xml:space="preserve"> 26º 41' 52.88"</t>
  </si>
  <si>
    <t>CE-22-016b</t>
  </si>
  <si>
    <t>Escuela de Educación Especial a/c en Esc. Nº 137</t>
  </si>
  <si>
    <t>Campo Largo</t>
  </si>
  <si>
    <t xml:space="preserve"> 60º 50' 43.05"</t>
  </si>
  <si>
    <t xml:space="preserve"> 26º 47' 59.61"</t>
  </si>
  <si>
    <t>26-021b</t>
  </si>
  <si>
    <t>Terminación Jardín en Bº San Miguel</t>
  </si>
  <si>
    <t>26-026b</t>
  </si>
  <si>
    <t>Terminación Jardín en Bº Los Aromos</t>
  </si>
  <si>
    <t>26-027</t>
  </si>
  <si>
    <t>Escuela Secundaria en B° Baden</t>
  </si>
  <si>
    <t xml:space="preserve"> 71º 17' 40.09"</t>
  </si>
  <si>
    <t xml:space="preserve"> 42º 54' 54.24"</t>
  </si>
  <si>
    <t>26-029b</t>
  </si>
  <si>
    <t>Terminación Jardín en Bº Los Sauces</t>
  </si>
  <si>
    <t>14-085b</t>
  </si>
  <si>
    <t>Terminación EEE "Prof. Luis Morzone"</t>
  </si>
  <si>
    <t>Unquillo</t>
  </si>
  <si>
    <t xml:space="preserve"> 64º 18' 40.12"</t>
  </si>
  <si>
    <t xml:space="preserve"> 31º 14' 19.74"</t>
  </si>
  <si>
    <t>14-089c</t>
  </si>
  <si>
    <t>Terminacion IPEM Nº 47 "Norberto José Quadri"</t>
  </si>
  <si>
    <t>Isla Verde</t>
  </si>
  <si>
    <t xml:space="preserve"> 62º 24' 12.78"</t>
  </si>
  <si>
    <t xml:space="preserve"> 33º 14' 14.39"</t>
  </si>
  <si>
    <t>14-105b</t>
  </si>
  <si>
    <t>Jardín y Escuela Primaria</t>
  </si>
  <si>
    <t>Potrero de Garay</t>
  </si>
  <si>
    <t xml:space="preserve"> 64º 32' 30.54"</t>
  </si>
  <si>
    <t xml:space="preserve"> 31º 46' 23.98"</t>
  </si>
  <si>
    <t>14-107</t>
  </si>
  <si>
    <t>Institutos de Formación Docente</t>
  </si>
  <si>
    <t>Jesús María</t>
  </si>
  <si>
    <t xml:space="preserve"> 64º 5' 5.4"</t>
  </si>
  <si>
    <t xml:space="preserve"> 30º 59' 21.22"</t>
  </si>
  <si>
    <t>14-108</t>
  </si>
  <si>
    <t>Jardín y EP a/c en San José de la Dormida</t>
  </si>
  <si>
    <t>San José de la Dormida</t>
  </si>
  <si>
    <t xml:space="preserve"> 63º 56' 35.86"</t>
  </si>
  <si>
    <t xml:space="preserve"> 30º 21' 3.9"</t>
  </si>
  <si>
    <t>14-109</t>
  </si>
  <si>
    <t>IPEM Nº 130 Anexo</t>
  </si>
  <si>
    <t>Villa Allende</t>
  </si>
  <si>
    <t xml:space="preserve"> 64º 18' 26.23"</t>
  </si>
  <si>
    <t xml:space="preserve"> 31º 17' 29.5"</t>
  </si>
  <si>
    <t>18-075</t>
  </si>
  <si>
    <t>Escuela de Educación Media a/c en Esquina</t>
  </si>
  <si>
    <t>Esquina</t>
  </si>
  <si>
    <t xml:space="preserve"> 59º 31' 3.6"</t>
  </si>
  <si>
    <t xml:space="preserve"> 30º 0' 35.93"</t>
  </si>
  <si>
    <t>18-076</t>
  </si>
  <si>
    <t>Escuela de Educación Media a/c en Mercedes</t>
  </si>
  <si>
    <t xml:space="preserve"> 58º 4' 55.33"</t>
  </si>
  <si>
    <t xml:space="preserve"> 29º 10' .1"</t>
  </si>
  <si>
    <t>18-077</t>
  </si>
  <si>
    <t>Escuela de Educación Media "Sgdo. Corazón de Jesús"</t>
  </si>
  <si>
    <t xml:space="preserve"> 59º 16' 31.59"</t>
  </si>
  <si>
    <t xml:space="preserve"> 29º 10' 8.92"</t>
  </si>
  <si>
    <t>18-078</t>
  </si>
  <si>
    <t>Escuela de Educación Media  Nº 958</t>
  </si>
  <si>
    <t>Gdor. Valentin Virasoro</t>
  </si>
  <si>
    <t xml:space="preserve"> 56º 0' 19.09"</t>
  </si>
  <si>
    <t xml:space="preserve"> 28º 2' 52.24"</t>
  </si>
  <si>
    <t>18-081</t>
  </si>
  <si>
    <t>Jardín Nº 50</t>
  </si>
  <si>
    <t>San Cosme</t>
  </si>
  <si>
    <t xml:space="preserve"> 58º 30' 38.27"</t>
  </si>
  <si>
    <t xml:space="preserve"> 27º 21' 57.19"</t>
  </si>
  <si>
    <t>18-082</t>
  </si>
  <si>
    <t>Jardín Nº 66</t>
  </si>
  <si>
    <t>Gob.Juan E. Martínez</t>
  </si>
  <si>
    <t xml:space="preserve"> 58º 56' 15.39"</t>
  </si>
  <si>
    <t xml:space="preserve"> 28º 54' 44.7"</t>
  </si>
  <si>
    <t>18-083</t>
  </si>
  <si>
    <t>Jardín Nº 62</t>
  </si>
  <si>
    <t xml:space="preserve"> 57º 16' 39"</t>
  </si>
  <si>
    <t xml:space="preserve"> 27º 46' 5"</t>
  </si>
  <si>
    <t>18-084</t>
  </si>
  <si>
    <t>Escuela de Educación Media a/c en Santa Lucia</t>
  </si>
  <si>
    <t>Santa Lucia</t>
  </si>
  <si>
    <t>28°59′00″</t>
  </si>
  <si>
    <t>59°06′00″</t>
  </si>
  <si>
    <t>18-085</t>
  </si>
  <si>
    <t>Escuela de Educación Media a/c en Curuzu Cuatia</t>
  </si>
  <si>
    <t>29°47′00</t>
  </si>
  <si>
    <t>58°03′00″</t>
  </si>
  <si>
    <t>18-086</t>
  </si>
  <si>
    <t>Escuela de Educación Media a/c en Bº La Estación</t>
  </si>
  <si>
    <t>Saladas</t>
  </si>
  <si>
    <t xml:space="preserve"> 28°15′00″</t>
  </si>
  <si>
    <t>58°38′00″</t>
  </si>
  <si>
    <t>30-052b</t>
  </si>
  <si>
    <t>Terminación Escuela en Villa las Lomas Sur</t>
  </si>
  <si>
    <t xml:space="preserve"> 58º 16' 49"</t>
  </si>
  <si>
    <t xml:space="preserve"> 32º 29' 23"</t>
  </si>
  <si>
    <t>30-067</t>
  </si>
  <si>
    <t xml:space="preserve">Escuela de Educación Media Nº 124 "Rosa Regazzi" </t>
  </si>
  <si>
    <t xml:space="preserve"> 58º 32' 38.75"</t>
  </si>
  <si>
    <t xml:space="preserve"> 33º 1' 57.13"</t>
  </si>
  <si>
    <t>30-069</t>
  </si>
  <si>
    <t xml:space="preserve"> 59º 1' 11"</t>
  </si>
  <si>
    <t xml:space="preserve"> 31º 50' 49"</t>
  </si>
  <si>
    <t>30-075</t>
  </si>
  <si>
    <t>Escuela de Educación Primaria a/c en Bº Chaco</t>
  </si>
  <si>
    <t>Chajarí</t>
  </si>
  <si>
    <t>30°46′00″</t>
  </si>
  <si>
    <t>57°59′00″</t>
  </si>
  <si>
    <t>30-076</t>
  </si>
  <si>
    <t>Escuela de Educación Media a/c en Bº Chaco</t>
  </si>
  <si>
    <t>CE-30-001</t>
  </si>
  <si>
    <t>Jardin a/c en B° Don Geronimo</t>
  </si>
  <si>
    <t xml:space="preserve"> 59º 47' 15.31"</t>
  </si>
  <si>
    <t xml:space="preserve"> 32º 24' 38.53"</t>
  </si>
  <si>
    <t>34-060b</t>
  </si>
  <si>
    <t>Jardín Nº 31 en Esc Nº61</t>
  </si>
  <si>
    <t>Laguna Naick Neck</t>
  </si>
  <si>
    <t xml:space="preserve"> 58º 7' 14.12"</t>
  </si>
  <si>
    <t xml:space="preserve"> 25º 13' 31.04"</t>
  </si>
  <si>
    <t>34-061b</t>
  </si>
  <si>
    <t>Jardín Nº 40 en Esc Nº181</t>
  </si>
  <si>
    <t>Pirané</t>
  </si>
  <si>
    <t xml:space="preserve"> 59º 6' 46.7"</t>
  </si>
  <si>
    <t xml:space="preserve"> 25º 43' 47.2"</t>
  </si>
  <si>
    <t>34-062b</t>
  </si>
  <si>
    <t>Jardín Nº 1 en Esc Nº526</t>
  </si>
  <si>
    <t>Palo Santo</t>
  </si>
  <si>
    <t xml:space="preserve"> 59º 6' 4.39"</t>
  </si>
  <si>
    <t xml:space="preserve"> 25º 43' 27.06"</t>
  </si>
  <si>
    <t>34-066</t>
  </si>
  <si>
    <t xml:space="preserve">EPEP Nº 195 - Jardín Nº 13 </t>
  </si>
  <si>
    <t>Clorinda</t>
  </si>
  <si>
    <t xml:space="preserve"> 57º 43' 6"</t>
  </si>
  <si>
    <t xml:space="preserve"> 25º 16' 55"</t>
  </si>
  <si>
    <t>34-073b</t>
  </si>
  <si>
    <t xml:space="preserve">Jardín Nº14 </t>
  </si>
  <si>
    <t xml:space="preserve"> 57º 43' 6.75"</t>
  </si>
  <si>
    <t xml:space="preserve"> 25º 16' 55.84"</t>
  </si>
  <si>
    <t>CE-34-001</t>
  </si>
  <si>
    <t>Escuela de Educación Técnica Nº 1</t>
  </si>
  <si>
    <t xml:space="preserve"> 58º 10' 49.58"</t>
  </si>
  <si>
    <t xml:space="preserve"> 26º 11' 3.88"</t>
  </si>
  <si>
    <t>38-071b</t>
  </si>
  <si>
    <t xml:space="preserve">Construcción Escuela a/c en Perico </t>
  </si>
  <si>
    <t>Perico</t>
  </si>
  <si>
    <t xml:space="preserve"> 65º 6' 31.71"</t>
  </si>
  <si>
    <t xml:space="preserve"> 24º 22' 11.06"</t>
  </si>
  <si>
    <t>38-075</t>
  </si>
  <si>
    <t>Jardin Nº 286 Vinalito</t>
  </si>
  <si>
    <t>Vinalito</t>
  </si>
  <si>
    <t xml:space="preserve"> 64º 24' 52.83"</t>
  </si>
  <si>
    <t xml:space="preserve"> 23º 40' 1.3"</t>
  </si>
  <si>
    <t>38-076</t>
  </si>
  <si>
    <t>Jardin Nº 253 Yuto</t>
  </si>
  <si>
    <t>Yuto</t>
  </si>
  <si>
    <t xml:space="preserve"> 64º 28' 19.44"</t>
  </si>
  <si>
    <t xml:space="preserve"> 23º 38' 27.17"</t>
  </si>
  <si>
    <t>38-081b</t>
  </si>
  <si>
    <t>Terminacion Escuela a/c en Libertador General San Martín</t>
  </si>
  <si>
    <t xml:space="preserve"> 64º 47' 12.35"</t>
  </si>
  <si>
    <t xml:space="preserve"> 23º 48' 31.19"</t>
  </si>
  <si>
    <t>38-099</t>
  </si>
  <si>
    <t>Escuela de Educación Media a/c en Gral San Martín</t>
  </si>
  <si>
    <t xml:space="preserve"> 64º 47' 11.8"</t>
  </si>
  <si>
    <t xml:space="preserve"> 23º 48' 30.39"</t>
  </si>
  <si>
    <t>38-104</t>
  </si>
  <si>
    <t>Instituto de Formación Docente Nº 5 José Eugenio Tello</t>
  </si>
  <si>
    <t xml:space="preserve"> 65º 12' 3.55"</t>
  </si>
  <si>
    <t xml:space="preserve"> 24º 23' 36.75"</t>
  </si>
  <si>
    <t>38-105</t>
  </si>
  <si>
    <t>Terminación de Ampliación y Refacción de la EEM Nº 7 "Carlos A. Alvarado"</t>
  </si>
  <si>
    <t>Calilegua</t>
  </si>
  <si>
    <t xml:space="preserve"> 64º 46' 15.77"</t>
  </si>
  <si>
    <t xml:space="preserve"> 23º 46' 29.27"</t>
  </si>
  <si>
    <t>CE-38-004</t>
  </si>
  <si>
    <t>Jardin a/c en Escuela Nº 257</t>
  </si>
  <si>
    <t xml:space="preserve"> 65º 12' 49.01"</t>
  </si>
  <si>
    <t xml:space="preserve"> 24º 15' 35.99"</t>
  </si>
  <si>
    <t>CE-38-006</t>
  </si>
  <si>
    <t>Terminación Escuela de Música (Calle Lavalle)</t>
  </si>
  <si>
    <t xml:space="preserve"> 65º 18' 9.55"</t>
  </si>
  <si>
    <t xml:space="preserve"> 24º 11' 4.26"</t>
  </si>
  <si>
    <t>CE-38-007</t>
  </si>
  <si>
    <t>Escuela de Educación Técnica a/c Sector Turismo en Bº Alto Comedero [LPM 01/14]</t>
  </si>
  <si>
    <t xml:space="preserve"> 65º 15' 55.57"</t>
  </si>
  <si>
    <t xml:space="preserve"> 24º 14' 51.18"</t>
  </si>
  <si>
    <t>CE-38-008</t>
  </si>
  <si>
    <t>Escuela de Formación Técnica Local en Casira</t>
  </si>
  <si>
    <t>Santa Catalina</t>
  </si>
  <si>
    <t xml:space="preserve"> 65º 53' 47.32"</t>
  </si>
  <si>
    <t xml:space="preserve"> 21º 58' 41.88"</t>
  </si>
  <si>
    <t>46-045</t>
  </si>
  <si>
    <t>Jardin  en Barrio Aerodromo</t>
  </si>
  <si>
    <t>Chepes</t>
  </si>
  <si>
    <t xml:space="preserve"> 66º 34' 45.1"</t>
  </si>
  <si>
    <t xml:space="preserve"> 31º 20' 35.01"</t>
  </si>
  <si>
    <t>46-048</t>
  </si>
  <si>
    <t>Jardin en Villa Castelli</t>
  </si>
  <si>
    <t>Villa Castelli</t>
  </si>
  <si>
    <t xml:space="preserve"> 68º 15' 0"</t>
  </si>
  <si>
    <t xml:space="preserve"> 29º 1' .01"</t>
  </si>
  <si>
    <t>46-054</t>
  </si>
  <si>
    <t>Jardín en B° Río Las Talas, Zona Sur</t>
  </si>
  <si>
    <t xml:space="preserve"> 66º 53' 14"</t>
  </si>
  <si>
    <t xml:space="preserve"> 29º 28' 17.33"</t>
  </si>
  <si>
    <t>46-055</t>
  </si>
  <si>
    <t>Jardín en B° Urbano 40 - Zona Sur</t>
  </si>
  <si>
    <t xml:space="preserve"> 66º 52' 52.17"</t>
  </si>
  <si>
    <t xml:space="preserve"> 29º 26' 59.97"</t>
  </si>
  <si>
    <t>46-056</t>
  </si>
  <si>
    <t>Jardín en Calle Shetland s/n - Zona Norte</t>
  </si>
  <si>
    <t xml:space="preserve"> 66º 49' 4.74"</t>
  </si>
  <si>
    <t xml:space="preserve"> 29º 23' 11.89"</t>
  </si>
  <si>
    <t>46-057</t>
  </si>
  <si>
    <t>Escuela de Educación Media en Bº Río Las Talas - Zona Sur</t>
  </si>
  <si>
    <t xml:space="preserve"> 66º 53' 12.03"</t>
  </si>
  <si>
    <t xml:space="preserve"> 29º 28' 20.34"</t>
  </si>
  <si>
    <t>46-059</t>
  </si>
  <si>
    <t>Escuela de Educación Media en Bº Urbano 40</t>
  </si>
  <si>
    <t xml:space="preserve"> 66º 52' 54.54"</t>
  </si>
  <si>
    <t xml:space="preserve"> 29º 27' 2.33"</t>
  </si>
  <si>
    <t>46-063</t>
  </si>
  <si>
    <t>Jardín en Bº Virgen de Los Cerros</t>
  </si>
  <si>
    <t xml:space="preserve"> 66º 51' 37.11"</t>
  </si>
  <si>
    <t xml:space="preserve"> 29º 22' 58"</t>
  </si>
  <si>
    <t>46-064</t>
  </si>
  <si>
    <t>Jardín en Nonogasta</t>
  </si>
  <si>
    <t>Nonogasta</t>
  </si>
  <si>
    <t xml:space="preserve"> 67º 29' 32.43"</t>
  </si>
  <si>
    <t xml:space="preserve"> 29º 17' 20.05"</t>
  </si>
  <si>
    <t>46-066</t>
  </si>
  <si>
    <t>Escuela Primaria en Bº Río las Talas - Zona Sur</t>
  </si>
  <si>
    <t xml:space="preserve"> 66º 53' 11.71"</t>
  </si>
  <si>
    <t xml:space="preserve"> 29º 28' 20.76"</t>
  </si>
  <si>
    <t>46-067</t>
  </si>
  <si>
    <t>Escuela Primaria en Bº Los Obreros</t>
  </si>
  <si>
    <t xml:space="preserve"> 66º 52' 29.96"</t>
  </si>
  <si>
    <t xml:space="preserve"> 29º 27' 47.05"</t>
  </si>
  <si>
    <t>46-068</t>
  </si>
  <si>
    <t>Escuela de Educación Media en Bº Las Agaves</t>
  </si>
  <si>
    <t xml:space="preserve"> 66º 50' 32.45"</t>
  </si>
  <si>
    <t xml:space="preserve"> 29º 25' 33.22"</t>
  </si>
  <si>
    <t>46-069</t>
  </si>
  <si>
    <t>Escuela de Educación Media en Anjullón</t>
  </si>
  <si>
    <t>Castro Barros</t>
  </si>
  <si>
    <t>30°35′00″</t>
  </si>
  <si>
    <t>65°44′00″</t>
  </si>
  <si>
    <t>CE-46-003</t>
  </si>
  <si>
    <t>Jardin en Esc. Nº 80 en Tama</t>
  </si>
  <si>
    <t>Tama</t>
  </si>
  <si>
    <t xml:space="preserve"> 66º 31' 45.72"</t>
  </si>
  <si>
    <t xml:space="preserve"> 30º 30' 24.56"</t>
  </si>
  <si>
    <t>CE-46-004</t>
  </si>
  <si>
    <t xml:space="preserve">Jardín en Chepes </t>
  </si>
  <si>
    <t xml:space="preserve"> 66º 35' 33.38"</t>
  </si>
  <si>
    <t xml:space="preserve"> 31º 20' 50.66"</t>
  </si>
  <si>
    <t>CE-46-008</t>
  </si>
  <si>
    <t>Jardin a/c en Bº Cooperativa</t>
  </si>
  <si>
    <t>Aimogasta</t>
  </si>
  <si>
    <t xml:space="preserve">68º 13' 32.66" </t>
  </si>
  <si>
    <t>29º 19' 5.31</t>
  </si>
  <si>
    <t>CE-46-009</t>
  </si>
  <si>
    <t>Jardín en Bº Las Agaves</t>
  </si>
  <si>
    <t xml:space="preserve"> 66º 50' 32.92"</t>
  </si>
  <si>
    <t xml:space="preserve"> 29º 25' 34.99"</t>
  </si>
  <si>
    <t>CE-46-010</t>
  </si>
  <si>
    <t>Jardín a/c en 407 Lotes</t>
  </si>
  <si>
    <t xml:space="preserve"> 66º 19' 27.8"</t>
  </si>
  <si>
    <t xml:space="preserve"> 30º 22' 34.63"</t>
  </si>
  <si>
    <t>CE-46-011</t>
  </si>
  <si>
    <t>Jardín a/c Bº Ciudad del Este</t>
  </si>
  <si>
    <t xml:space="preserve"> 66º 46' 55.3"</t>
  </si>
  <si>
    <t xml:space="preserve"> 29º 23' 49.61"</t>
  </si>
  <si>
    <t>EEM a/c en Bº ProCreAr</t>
  </si>
  <si>
    <t>Maipú</t>
  </si>
  <si>
    <t>INGRESADO</t>
  </si>
  <si>
    <t>EEP a/c en Bº ProCreAr</t>
  </si>
  <si>
    <t>50-033</t>
  </si>
  <si>
    <t>Jardín Nº 0-125 a/c en Gral. Belgrano</t>
  </si>
  <si>
    <t>General Belgrano</t>
  </si>
  <si>
    <t xml:space="preserve"> 68º 47' 57.3"</t>
  </si>
  <si>
    <t xml:space="preserve"> 32º 52' 58.86"</t>
  </si>
  <si>
    <t>50-035</t>
  </si>
  <si>
    <t xml:space="preserve">Jardín Nº 0-122 a/c </t>
  </si>
  <si>
    <t xml:space="preserve"> 68º 49' 52.55"</t>
  </si>
  <si>
    <t xml:space="preserve"> 32º 52' 39.29"</t>
  </si>
  <si>
    <t>50-036b</t>
  </si>
  <si>
    <t xml:space="preserve">Terminación Jardín Nº 0-130 a/c </t>
  </si>
  <si>
    <t>Coquimbito</t>
  </si>
  <si>
    <t xml:space="preserve"> 68º 45' 45.33"</t>
  </si>
  <si>
    <t xml:space="preserve"> 32º 59' 32.11"</t>
  </si>
  <si>
    <t>50-037b</t>
  </si>
  <si>
    <t>Terminación Jardín Nº 0-109 "Maestro LANCELLOTTI"</t>
  </si>
  <si>
    <t>Montecaseros</t>
  </si>
  <si>
    <t xml:space="preserve"> 68º 16' 40.05"</t>
  </si>
  <si>
    <t xml:space="preserve"> 33º 4' 5.59"</t>
  </si>
  <si>
    <t>50-038b</t>
  </si>
  <si>
    <t xml:space="preserve">Terminación Jardín Nº 0-128 a/c </t>
  </si>
  <si>
    <t>Ugarteche</t>
  </si>
  <si>
    <t xml:space="preserve"> 69º 8' 45.68"</t>
  </si>
  <si>
    <t xml:space="preserve"> 33º 12' 2.14"</t>
  </si>
  <si>
    <t>50-040</t>
  </si>
  <si>
    <t xml:space="preserve">Jardín Nº 0-000 a/c </t>
  </si>
  <si>
    <t xml:space="preserve"> 68º 48' 1.86"</t>
  </si>
  <si>
    <t xml:space="preserve"> 32º 54' 26.5"</t>
  </si>
  <si>
    <t>50-053</t>
  </si>
  <si>
    <t>Construcción Escuela Nº 4-211 "Maestro Angel Funes"</t>
  </si>
  <si>
    <t>Pareditas</t>
  </si>
  <si>
    <t xml:space="preserve"> 69º 4' 35.23"</t>
  </si>
  <si>
    <t xml:space="preserve"> 33º 56' 51.61"</t>
  </si>
  <si>
    <t>50-059</t>
  </si>
  <si>
    <t>Escuela de Educación Primaria Nº 1-739 - Bº Nueva Argentina</t>
  </si>
  <si>
    <t xml:space="preserve"> 68º 27' 23.41"</t>
  </si>
  <si>
    <t xml:space="preserve"> 33º 4' 42.03"</t>
  </si>
  <si>
    <t>50-061</t>
  </si>
  <si>
    <t>Escuela de Educación Primaria Nº 1 - 738 - Bº Mebna</t>
  </si>
  <si>
    <t xml:space="preserve"> 68º 29' 4.43"</t>
  </si>
  <si>
    <t xml:space="preserve"> 33º 4' 4.43"</t>
  </si>
  <si>
    <t>50-066</t>
  </si>
  <si>
    <t>Escuela de Educación Media a/c en El Borbollon</t>
  </si>
  <si>
    <t>El Borbollon</t>
  </si>
  <si>
    <t>32°48′00″</t>
  </si>
  <si>
    <t>68°45′00″</t>
  </si>
  <si>
    <t>50-067</t>
  </si>
  <si>
    <t>Escuela de Educación Primaria "Margarita Ulloa"</t>
  </si>
  <si>
    <t>La Primavera</t>
  </si>
  <si>
    <t xml:space="preserve"> 68º 40' 1.83"</t>
  </si>
  <si>
    <t xml:space="preserve"> 32º 55' 3.79"</t>
  </si>
  <si>
    <t>54-059</t>
  </si>
  <si>
    <t>Esc. de Comercio Nº 4</t>
  </si>
  <si>
    <t>Wanda</t>
  </si>
  <si>
    <t xml:space="preserve"> 54º 33' 51.95"</t>
  </si>
  <si>
    <t xml:space="preserve"> 25º 57' 58.53"</t>
  </si>
  <si>
    <t>54-064b</t>
  </si>
  <si>
    <t>CEP Nº 25</t>
  </si>
  <si>
    <t xml:space="preserve"> 55º 56' 56"</t>
  </si>
  <si>
    <t xml:space="preserve"> 27º 25' 48"</t>
  </si>
  <si>
    <t>54-065</t>
  </si>
  <si>
    <t>Jardin NENI Nº 05 sede Esc. 84</t>
  </si>
  <si>
    <t xml:space="preserve"> 55º 9' 17"</t>
  </si>
  <si>
    <t xml:space="preserve"> 27º 29' 32"</t>
  </si>
  <si>
    <t>54-066</t>
  </si>
  <si>
    <t>Jardin NENI Nº 06 extension Esc. 304</t>
  </si>
  <si>
    <t xml:space="preserve"> 55º 7' 46"</t>
  </si>
  <si>
    <t xml:space="preserve"> 27º 29' 4"</t>
  </si>
  <si>
    <t>54-067</t>
  </si>
  <si>
    <t>BOP Nº 112</t>
  </si>
  <si>
    <t>27°29′00″</t>
  </si>
  <si>
    <t>55°08′00″</t>
  </si>
  <si>
    <t>CE-54-010</t>
  </si>
  <si>
    <t>Instituto de Formación Docente Profesorado E. Física</t>
  </si>
  <si>
    <t>Aristobulo del Valle</t>
  </si>
  <si>
    <t xml:space="preserve"> 54º 52' 19"</t>
  </si>
  <si>
    <t xml:space="preserve"> 27º 5' 38"</t>
  </si>
  <si>
    <t>CE-54-011</t>
  </si>
  <si>
    <t>Jardin NENI Nº 60 sede Esc. 489 [LPP 15/16]</t>
  </si>
  <si>
    <t>C. Viera</t>
  </si>
  <si>
    <t xml:space="preserve"> 55º 2' 58"</t>
  </si>
  <si>
    <t xml:space="preserve"> 27º 20' 1"</t>
  </si>
  <si>
    <t>CE-54-012</t>
  </si>
  <si>
    <t>Jardín Nº10 en Esc 829 [LPP 16/16]</t>
  </si>
  <si>
    <t xml:space="preserve"> 54º 36' 50.38"</t>
  </si>
  <si>
    <t xml:space="preserve"> 26º 23' 50.9"</t>
  </si>
  <si>
    <t>CE-54-013</t>
  </si>
  <si>
    <t>Jardín Nº10 en Esc 468 [LPP 17/16]</t>
  </si>
  <si>
    <t xml:space="preserve"> 54º 36' 31"</t>
  </si>
  <si>
    <t xml:space="preserve"> 26º 24' 41"</t>
  </si>
  <si>
    <t>CE-54-014</t>
  </si>
  <si>
    <t>Jardín a/c en Esc 281 [LPP 18/16]</t>
  </si>
  <si>
    <t xml:space="preserve"> 55º 19' 41.12"</t>
  </si>
  <si>
    <t xml:space="preserve"> 27º 35' 54.07"</t>
  </si>
  <si>
    <t>58-017</t>
  </si>
  <si>
    <t>Escuela de Educación Primaria en Zona Noroeste</t>
  </si>
  <si>
    <t xml:space="preserve"> 70º 4' 8"</t>
  </si>
  <si>
    <t xml:space="preserve"> 38º 53' 18"</t>
  </si>
  <si>
    <t>58-018</t>
  </si>
  <si>
    <t>Escuela de Educación Primaria a/c Bº Colonia Nueva</t>
  </si>
  <si>
    <t xml:space="preserve"> 68º 8' 12"</t>
  </si>
  <si>
    <t xml:space="preserve"> 38º 54' 12"</t>
  </si>
  <si>
    <t>62-034</t>
  </si>
  <si>
    <t>Jardín a/c en Bº Luján</t>
  </si>
  <si>
    <t xml:space="preserve"> 71º 30' 49.76"</t>
  </si>
  <si>
    <t xml:space="preserve"> 41º 55' 5.1"</t>
  </si>
  <si>
    <t>62-057</t>
  </si>
  <si>
    <t>Jardín a/c en S. C. de Bariloche</t>
  </si>
  <si>
    <t xml:space="preserve"> 71º 15' 40.32"</t>
  </si>
  <si>
    <t xml:space="preserve"> 41º 8' 51.47"</t>
  </si>
  <si>
    <t>62-059</t>
  </si>
  <si>
    <t>CEM N° 45</t>
  </si>
  <si>
    <t xml:space="preserve"> 71º 16' 37.08"</t>
  </si>
  <si>
    <t xml:space="preserve"> 41º 8' 8.57"</t>
  </si>
  <si>
    <t>66-052</t>
  </si>
  <si>
    <t>Jardín a/c en Bº Los Pinares</t>
  </si>
  <si>
    <t>Cerrillos</t>
  </si>
  <si>
    <t xml:space="preserve"> 65º 23' 58.12"</t>
  </si>
  <si>
    <t xml:space="preserve"> 24º 51' 37.17"</t>
  </si>
  <si>
    <t>66-053</t>
  </si>
  <si>
    <t>Jardín a/c en Cerrillos</t>
  </si>
  <si>
    <t>Cerillos</t>
  </si>
  <si>
    <t xml:space="preserve"> 65º 29' 24.55"</t>
  </si>
  <si>
    <t xml:space="preserve"> 24º 54' 22.23"</t>
  </si>
  <si>
    <t>66-055</t>
  </si>
  <si>
    <t>Jardín a/c en Chicoana</t>
  </si>
  <si>
    <t>Chicoana</t>
  </si>
  <si>
    <t xml:space="preserve"> 65º 34' 12.57"</t>
  </si>
  <si>
    <t xml:space="preserve"> 25º 2' 17.76"</t>
  </si>
  <si>
    <t>66-059</t>
  </si>
  <si>
    <t>Instituto de Formación Docente de Salta</t>
  </si>
  <si>
    <t xml:space="preserve"> 65º 25' 15.19"</t>
  </si>
  <si>
    <t xml:space="preserve"> 24º 43' 17.04"</t>
  </si>
  <si>
    <t>66-060</t>
  </si>
  <si>
    <t>Esc. a/c en Bº El Huaico</t>
  </si>
  <si>
    <t xml:space="preserve"> 65º 25' 24.28"</t>
  </si>
  <si>
    <t xml:space="preserve"> 24º 43' 28.91"</t>
  </si>
  <si>
    <t>66-067</t>
  </si>
  <si>
    <t>Jardín Nº 4047</t>
  </si>
  <si>
    <t xml:space="preserve"> 65º 24' 23"</t>
  </si>
  <si>
    <t xml:space="preserve"> 24º 43' 58"</t>
  </si>
  <si>
    <t>66-068</t>
  </si>
  <si>
    <t>Jardín a/c Bº Docente</t>
  </si>
  <si>
    <t xml:space="preserve"> 65º 27' 39.73"</t>
  </si>
  <si>
    <t xml:space="preserve"> 24º 50' 56.61"</t>
  </si>
  <si>
    <t>66-069</t>
  </si>
  <si>
    <t>Jardín Nº 4049 Ind. Nacional</t>
  </si>
  <si>
    <t xml:space="preserve"> 65º 24' 21.72"</t>
  </si>
  <si>
    <t xml:space="preserve"> 24º 49' 41.11"</t>
  </si>
  <si>
    <t>66-070</t>
  </si>
  <si>
    <t>Escuela de Educación Media a/c en Calle Los Ceibos</t>
  </si>
  <si>
    <t>San Ramón de la Nueva Orán</t>
  </si>
  <si>
    <t xml:space="preserve"> 64º 18' 4"</t>
  </si>
  <si>
    <t xml:space="preserve"> 23º 7' 38.25"</t>
  </si>
  <si>
    <t>66-071</t>
  </si>
  <si>
    <t xml:space="preserve">Jardín a/c en EEM </t>
  </si>
  <si>
    <t>Joaquín V. Gonzalez</t>
  </si>
  <si>
    <t xml:space="preserve"> 64º 7' 53.96"</t>
  </si>
  <si>
    <t xml:space="preserve"> 25º 6' 50.38"</t>
  </si>
  <si>
    <t>66-072</t>
  </si>
  <si>
    <t>Jardín a/c en Orán</t>
  </si>
  <si>
    <t xml:space="preserve"> 64º 20' 20.6"</t>
  </si>
  <si>
    <t xml:space="preserve"> 23º 9' 53.4"</t>
  </si>
  <si>
    <t>66-076</t>
  </si>
  <si>
    <t>Escuela de Educación Media Nº 5149</t>
  </si>
  <si>
    <t>La Silleta</t>
  </si>
  <si>
    <t xml:space="preserve"> 65º 35' 22.26"</t>
  </si>
  <si>
    <t xml:space="preserve"> 24º 52' 33.96"</t>
  </si>
  <si>
    <t>66-077</t>
  </si>
  <si>
    <t>Escuela de Educación Media Nº 5164</t>
  </si>
  <si>
    <t xml:space="preserve"> 65º 28' 6.71"</t>
  </si>
  <si>
    <t xml:space="preserve"> 24º 48' 53.38"</t>
  </si>
  <si>
    <t>CE-38-005</t>
  </si>
  <si>
    <t>Terminación Jardín a/c en Esc. Nº 405</t>
  </si>
  <si>
    <t xml:space="preserve"> 65º 6' 29.8"</t>
  </si>
  <si>
    <t xml:space="preserve"> 24º 23' 14.84"</t>
  </si>
  <si>
    <t>CE-66-001</t>
  </si>
  <si>
    <t xml:space="preserve">Escuela de Musica </t>
  </si>
  <si>
    <t xml:space="preserve"> 65º 25' 15.64"</t>
  </si>
  <si>
    <t xml:space="preserve"> 24º 43' 17.42"</t>
  </si>
  <si>
    <t>CE-66-009</t>
  </si>
  <si>
    <t>Escuela de Formación Técnica Local a/c en S A de los Cobres</t>
  </si>
  <si>
    <t>San Antonio de los Cobres</t>
  </si>
  <si>
    <t xml:space="preserve"> 66º 19' 3.9"</t>
  </si>
  <si>
    <t xml:space="preserve"> 24º 12' 48.28"</t>
  </si>
  <si>
    <t>CE-66-010</t>
  </si>
  <si>
    <t>Escuela de Educación Especial Nº 7165 [LPP 09/16]</t>
  </si>
  <si>
    <t>Colonia Sta. Rosa</t>
  </si>
  <si>
    <t xml:space="preserve"> 64º 26' 6"</t>
  </si>
  <si>
    <t xml:space="preserve"> 23º 24' 24"</t>
  </si>
  <si>
    <t>CE-66-011</t>
  </si>
  <si>
    <t>Jardín a/c en EP Nº 4224 "Maporenda" [LPP 10/16]</t>
  </si>
  <si>
    <t>Salvador Mazza</t>
  </si>
  <si>
    <t xml:space="preserve"> 63º 41' 19.93"</t>
  </si>
  <si>
    <t xml:space="preserve"> 22º 4' 17.97"</t>
  </si>
  <si>
    <t>CE-66-012</t>
  </si>
  <si>
    <t>Jardín a/c en EP Nº 4730 Nuestra Señora del Milagro [LPP 11/16]</t>
  </si>
  <si>
    <t xml:space="preserve"> 65º 26' 2.86"</t>
  </si>
  <si>
    <t xml:space="preserve"> 24º 51' 19.35"</t>
  </si>
  <si>
    <t>CE-66-013</t>
  </si>
  <si>
    <t>Jardín a/c en Atocha [LPP 12/16]</t>
  </si>
  <si>
    <t xml:space="preserve"> 65º 27' 55.6"</t>
  </si>
  <si>
    <t xml:space="preserve"> 24º 48' 49.85"</t>
  </si>
  <si>
    <t>CE-66-014</t>
  </si>
  <si>
    <t>Escuela de Educación Especial N° 7058</t>
  </si>
  <si>
    <t>25°06′00″</t>
  </si>
  <si>
    <t>65°33′00″</t>
  </si>
  <si>
    <t>74-013</t>
  </si>
  <si>
    <t>Jardín Bº 500 Viviendas</t>
  </si>
  <si>
    <t xml:space="preserve"> 66º 20' 50.56"</t>
  </si>
  <si>
    <t xml:space="preserve"> 33º 15' 55.01"</t>
  </si>
  <si>
    <t>74-014</t>
  </si>
  <si>
    <t>Escuela de Educación Media Bº 500 Viviendas</t>
  </si>
  <si>
    <t xml:space="preserve"> 66º 20' 44.93"</t>
  </si>
  <si>
    <t xml:space="preserve"> 33º 15' 55.19"</t>
  </si>
  <si>
    <t>78-011b</t>
  </si>
  <si>
    <t>Terminación Jardín a/c en Río Gallegos</t>
  </si>
  <si>
    <t xml:space="preserve"> 69º 15' 22.68"</t>
  </si>
  <si>
    <t xml:space="preserve"> 51º 36' 51.01"</t>
  </si>
  <si>
    <t>78-016</t>
  </si>
  <si>
    <t xml:space="preserve">Construccion Núcleo Educativo Esc Primaria Nº 86 y Jardin de Infantes </t>
  </si>
  <si>
    <t xml:space="preserve"> 68º 54' 23"</t>
  </si>
  <si>
    <t xml:space="preserve"> 49º 58' 20"</t>
  </si>
  <si>
    <t>78-023b</t>
  </si>
  <si>
    <t xml:space="preserve"> 68º 55' 24.61"</t>
  </si>
  <si>
    <t xml:space="preserve"> 46º 32' 14.01"</t>
  </si>
  <si>
    <t>82-014b</t>
  </si>
  <si>
    <t>Terminación Jardín Nº 256</t>
  </si>
  <si>
    <t xml:space="preserve"> 60º 44' 4.68"</t>
  </si>
  <si>
    <t xml:space="preserve"> 31º 39' 8.83"</t>
  </si>
  <si>
    <t>82-031b</t>
  </si>
  <si>
    <t xml:space="preserve">Terminación Complejo Educativo a/c en Bº San Jose </t>
  </si>
  <si>
    <t xml:space="preserve"> 61º 29' 8.98"</t>
  </si>
  <si>
    <t xml:space="preserve"> 31º 13' 41.41"</t>
  </si>
  <si>
    <t>82-042b</t>
  </si>
  <si>
    <t>Terminacion Jardín Nº 260</t>
  </si>
  <si>
    <t xml:space="preserve"> 60º 41' 24.76"</t>
  </si>
  <si>
    <t xml:space="preserve"> 33º 0' 12.16"</t>
  </si>
  <si>
    <t>82-044b</t>
  </si>
  <si>
    <t>Terminación Jardín Nº 285</t>
  </si>
  <si>
    <t xml:space="preserve"> 60º 50' 21.12"</t>
  </si>
  <si>
    <t xml:space="preserve"> 31º 46' 20.88"</t>
  </si>
  <si>
    <t>82-050b</t>
  </si>
  <si>
    <t>Terminacion Jardín Nº 69</t>
  </si>
  <si>
    <t>Teodelina</t>
  </si>
  <si>
    <t xml:space="preserve"> 61º 31' 45.1"</t>
  </si>
  <si>
    <t xml:space="preserve"> 34º 11' 28.34"</t>
  </si>
  <si>
    <t>82-052b</t>
  </si>
  <si>
    <t>Escuela de Educación Técnica Nº 335</t>
  </si>
  <si>
    <t>Rufino</t>
  </si>
  <si>
    <t xml:space="preserve"> 62º 41' 53.28"</t>
  </si>
  <si>
    <t xml:space="preserve"> 34º 15' 56.29"</t>
  </si>
  <si>
    <t>82-059</t>
  </si>
  <si>
    <t>Jardín Nº 154</t>
  </si>
  <si>
    <t>Josefina</t>
  </si>
  <si>
    <t xml:space="preserve"> 62º 3' 26.94"</t>
  </si>
  <si>
    <t xml:space="preserve"> 31º 25' 4.33"</t>
  </si>
  <si>
    <t>82-062</t>
  </si>
  <si>
    <t>Escuela de Educación Media Nº 509</t>
  </si>
  <si>
    <t>Recreo</t>
  </si>
  <si>
    <t xml:space="preserve"> 60º 43' 29.51"</t>
  </si>
  <si>
    <t xml:space="preserve"> 31º 29' 49.98"</t>
  </si>
  <si>
    <t>82-064</t>
  </si>
  <si>
    <t>Jardín Nº 289</t>
  </si>
  <si>
    <t>Ibarlucea</t>
  </si>
  <si>
    <t>32°51′00″</t>
  </si>
  <si>
    <t>60°48′00″</t>
  </si>
  <si>
    <t>82-065</t>
  </si>
  <si>
    <t>Jardín Nº 226</t>
  </si>
  <si>
    <t xml:space="preserve"> 61º 9' 23.19"</t>
  </si>
  <si>
    <t xml:space="preserve"> 33º 2' 45.44"</t>
  </si>
  <si>
    <t>82-067</t>
  </si>
  <si>
    <t>Escuela de Educación Media Nº 329</t>
  </si>
  <si>
    <t>Frontera</t>
  </si>
  <si>
    <t xml:space="preserve"> 62º 4' 23"</t>
  </si>
  <si>
    <t xml:space="preserve"> 31º 27' 15"</t>
  </si>
  <si>
    <t>82-068</t>
  </si>
  <si>
    <t>Escuela de Educación Primaria en Casilda</t>
  </si>
  <si>
    <t xml:space="preserve"> 61º 11' 27.72"</t>
  </si>
  <si>
    <t xml:space="preserve"> 33º 3' 10.87"</t>
  </si>
  <si>
    <t>82-069b</t>
  </si>
  <si>
    <t>Escuela de Educación Media Nº 238</t>
  </si>
  <si>
    <t>Venado Tuerto</t>
  </si>
  <si>
    <t xml:space="preserve"> 61º 57' 2.62"</t>
  </si>
  <si>
    <t xml:space="preserve"> 33º 45' 29.79"</t>
  </si>
  <si>
    <t>82-070</t>
  </si>
  <si>
    <t>Escuela de Educación Media en Lehmann</t>
  </si>
  <si>
    <t xml:space="preserve"> 61º 26' 45.83"</t>
  </si>
  <si>
    <t xml:space="preserve"> 31º 7' 30.1"</t>
  </si>
  <si>
    <t>82-071</t>
  </si>
  <si>
    <t>Escuela de Educación Media en Villa Gdor. Galvez</t>
  </si>
  <si>
    <t>Villa Gobernador Galvez</t>
  </si>
  <si>
    <t xml:space="preserve"> 60º 36' 59.86"</t>
  </si>
  <si>
    <t xml:space="preserve"> 33º 2' 17.04"</t>
  </si>
  <si>
    <t>82-072</t>
  </si>
  <si>
    <t>Escuela de Educación Media Nº 560</t>
  </si>
  <si>
    <t>Los Amores</t>
  </si>
  <si>
    <t xml:space="preserve"> 59º 58' 55.56"</t>
  </si>
  <si>
    <t xml:space="preserve"> 28º 6' 6.02"</t>
  </si>
  <si>
    <t>82-074</t>
  </si>
  <si>
    <t>Jardín en Galvez</t>
  </si>
  <si>
    <t>32°01′42″</t>
  </si>
  <si>
    <t xml:space="preserve"> 61°13′20″</t>
  </si>
  <si>
    <t>82-075</t>
  </si>
  <si>
    <t xml:space="preserve">Escuela de Educación Primaria Nº 1061 "José Ingenieros" </t>
  </si>
  <si>
    <t>Funes</t>
  </si>
  <si>
    <t xml:space="preserve"> 60º 50' 28.05"</t>
  </si>
  <si>
    <t xml:space="preserve"> 32º 55' 17.2"</t>
  </si>
  <si>
    <t>CE-82-002</t>
  </si>
  <si>
    <t>Jardín de Infantes Nº 321</t>
  </si>
  <si>
    <t xml:space="preserve"> 60º 38' 10.19"</t>
  </si>
  <si>
    <t xml:space="preserve"> 33º 2' 1.71"</t>
  </si>
  <si>
    <t>CE-82-003</t>
  </si>
  <si>
    <t>Jardín de Infantes a/c en Las Rosas</t>
  </si>
  <si>
    <t>Las Rosas</t>
  </si>
  <si>
    <t xml:space="preserve"> 61º 34' 13.8"</t>
  </si>
  <si>
    <t xml:space="preserve"> 32º 28' 56.5"</t>
  </si>
  <si>
    <t>CE-82-005</t>
  </si>
  <si>
    <t>Jardín de Infantes Nº 248</t>
  </si>
  <si>
    <t>Serodino</t>
  </si>
  <si>
    <t xml:space="preserve"> 60º 57' 5.22"</t>
  </si>
  <si>
    <t xml:space="preserve"> 32º 36' 43.25"</t>
  </si>
  <si>
    <t>CE-82-006</t>
  </si>
  <si>
    <t>Jardín de Infantes a/c en Roldán</t>
  </si>
  <si>
    <t>Roldan</t>
  </si>
  <si>
    <t xml:space="preserve"> 60º 54' 7.01"</t>
  </si>
  <si>
    <t xml:space="preserve"> 32º 53' 27.61"</t>
  </si>
  <si>
    <t>86-031</t>
  </si>
  <si>
    <t>Escuela Nº 719 Blas Parera</t>
  </si>
  <si>
    <t xml:space="preserve"> 64º 14' 44"</t>
  </si>
  <si>
    <t xml:space="preserve"> 27º 49' 33"</t>
  </si>
  <si>
    <t>86-033</t>
  </si>
  <si>
    <t>ISSP Nº 1 en Barrio Campo Contreras</t>
  </si>
  <si>
    <t xml:space="preserve"> 64º 15' 5.87"</t>
  </si>
  <si>
    <t xml:space="preserve"> 27º 50' 31.45"</t>
  </si>
  <si>
    <t>86-038</t>
  </si>
  <si>
    <t>Colegio Secundario Sachayoj</t>
  </si>
  <si>
    <t>Sachayoj</t>
  </si>
  <si>
    <t xml:space="preserve"> 61º 48' 51.49"</t>
  </si>
  <si>
    <t xml:space="preserve"> 26º 40' 27.73"</t>
  </si>
  <si>
    <t>86-039</t>
  </si>
  <si>
    <t xml:space="preserve">Escuela Técnica en Loreto Villa San Martin </t>
  </si>
  <si>
    <t xml:space="preserve"> 64º 11' 33.86"</t>
  </si>
  <si>
    <t xml:space="preserve"> 28º 18' 20.92"</t>
  </si>
  <si>
    <t>86-056</t>
  </si>
  <si>
    <t>Jardín N° 185 "Niño Feliz"</t>
  </si>
  <si>
    <t xml:space="preserve"> 64º 13' 52.65"</t>
  </si>
  <si>
    <t xml:space="preserve"> 27º 44' 10.16"</t>
  </si>
  <si>
    <t>86-060</t>
  </si>
  <si>
    <t>Escuela de Educación Media  "Juan M. de Rosas"</t>
  </si>
  <si>
    <t>Real Sayana</t>
  </si>
  <si>
    <t xml:space="preserve"> 62º 50' 39.16"</t>
  </si>
  <si>
    <t xml:space="preserve"> 28º 49' 4.74"</t>
  </si>
  <si>
    <t>CE-86-003</t>
  </si>
  <si>
    <t>ISPP Nº 1-Prof. en Educación Física [LPP-039/13]</t>
  </si>
  <si>
    <t xml:space="preserve"> 64º 15' 4.87"</t>
  </si>
  <si>
    <t xml:space="preserve"> 27º 50' 35.15"</t>
  </si>
  <si>
    <t>CE-86-004</t>
  </si>
  <si>
    <t xml:space="preserve">Escuela de Educación Técnica en Loreto - Área Deportiva </t>
  </si>
  <si>
    <t xml:space="preserve"> 64º 11' 30.46"</t>
  </si>
  <si>
    <t xml:space="preserve"> 28º 18' 9.05"</t>
  </si>
  <si>
    <t>94-026</t>
  </si>
  <si>
    <t>Escuela de Educación Media a/c en Los Alakalufes II</t>
  </si>
  <si>
    <t xml:space="preserve"> 68º 19' .32"</t>
  </si>
  <si>
    <t xml:space="preserve"> 54º 48' .52"</t>
  </si>
  <si>
    <t>90-130</t>
  </si>
  <si>
    <t>Jardín en Escuela José Ingenieros</t>
  </si>
  <si>
    <t>Los Ralos</t>
  </si>
  <si>
    <t xml:space="preserve"> 65º 0' 18.28"</t>
  </si>
  <si>
    <t xml:space="preserve"> 26º 53' 7.44"</t>
  </si>
  <si>
    <t>90-135</t>
  </si>
  <si>
    <t>Jardín en Escuela Nº 2</t>
  </si>
  <si>
    <t>Rachillos</t>
  </si>
  <si>
    <t xml:space="preserve"> 65º 2' 52.47"</t>
  </si>
  <si>
    <t xml:space="preserve"> 26º 57' 16.51"</t>
  </si>
  <si>
    <t>90-139b</t>
  </si>
  <si>
    <t>Escuela de Educación Media Salas y Valdez Tafi Viejo</t>
  </si>
  <si>
    <t xml:space="preserve"> 65º 15' 42.22"</t>
  </si>
  <si>
    <t xml:space="preserve"> 26º 44' 39.02"</t>
  </si>
  <si>
    <t>90-140</t>
  </si>
  <si>
    <t>Jardín en Esc. Dr.Ignacio Colombres</t>
  </si>
  <si>
    <t>La Reducción</t>
  </si>
  <si>
    <t xml:space="preserve"> 65º 21' 1"</t>
  </si>
  <si>
    <t xml:space="preserve"> 26º 57' 23"</t>
  </si>
  <si>
    <t>90-142</t>
  </si>
  <si>
    <t>Jardín en Esc.Tambor de Tacuarí</t>
  </si>
  <si>
    <t>Villa Quinteros</t>
  </si>
  <si>
    <t xml:space="preserve"> 65º 32' 36.01"</t>
  </si>
  <si>
    <t xml:space="preserve"> 27º 14' 56.55"</t>
  </si>
  <si>
    <t>90-148</t>
  </si>
  <si>
    <t>Escuela de Educación Media a/c en Alderetes</t>
  </si>
  <si>
    <t xml:space="preserve">65º 8' 7.72" </t>
  </si>
  <si>
    <t xml:space="preserve">26º 49' 1" </t>
  </si>
  <si>
    <t>90-149</t>
  </si>
  <si>
    <t>Escuela Agrotecnica a/c en Simoca</t>
  </si>
  <si>
    <t>Simoca</t>
  </si>
  <si>
    <t xml:space="preserve"> 65º 21' 37.68"</t>
  </si>
  <si>
    <t xml:space="preserve"> 27º 16' 7.37"</t>
  </si>
  <si>
    <t>90-150</t>
  </si>
  <si>
    <t xml:space="preserve">Escuela de Educación Media "Agustina Boucau de Garcia" </t>
  </si>
  <si>
    <t xml:space="preserve"> 65º 18' 39.43"</t>
  </si>
  <si>
    <t xml:space="preserve"> 27º 2' 21.77"</t>
  </si>
  <si>
    <t>90-151</t>
  </si>
  <si>
    <t>Escuela de Educación Primaria en Bº Manantiales Sur</t>
  </si>
  <si>
    <t xml:space="preserve"> 65º 15' 13.86"</t>
  </si>
  <si>
    <t xml:space="preserve"> 26º 52' 2.03"</t>
  </si>
  <si>
    <t>CE-90-001</t>
  </si>
  <si>
    <t>Jardín en Esc. Mutual Policial</t>
  </si>
  <si>
    <t xml:space="preserve"> 65º 15' 18.26"</t>
  </si>
  <si>
    <t xml:space="preserve"> 26º 50' 33.44"</t>
  </si>
  <si>
    <t>CE-90-002</t>
  </si>
  <si>
    <t>Jardín en Esc. J. Ignacio Thames</t>
  </si>
  <si>
    <t xml:space="preserve"> 65º 18' 5.66"</t>
  </si>
  <si>
    <t xml:space="preserve"> 26º 48' 57.57"</t>
  </si>
  <si>
    <t>CE-90-003</t>
  </si>
  <si>
    <t>Jardín en EP Manantiales Sur</t>
  </si>
  <si>
    <t xml:space="preserve"> 65º 15' 12.88"</t>
  </si>
  <si>
    <t xml:space="preserve"> 26º 52' .79"</t>
  </si>
  <si>
    <t>CE-90-004</t>
  </si>
  <si>
    <t>Jardín en Esc. M. Belgrano</t>
  </si>
  <si>
    <t xml:space="preserve"> 65º 21' 31.51"</t>
  </si>
  <si>
    <t xml:space="preserve"> 27º 16' 1.5"</t>
  </si>
  <si>
    <t>CE-90-005</t>
  </si>
  <si>
    <t>Jardín en Esc. B. Zorrilla</t>
  </si>
  <si>
    <t xml:space="preserve"> 65º 31' 56.86"</t>
  </si>
  <si>
    <t xml:space="preserve"> 27º 5' 35.48"</t>
  </si>
  <si>
    <t>CE-90-006</t>
  </si>
  <si>
    <t>Jardín en Esc. D. Villarroel</t>
  </si>
  <si>
    <t>Leon Rouges</t>
  </si>
  <si>
    <t xml:space="preserve"> 65º 31' 29.28"</t>
  </si>
  <si>
    <t xml:space="preserve"> 27º 13' 17.28"</t>
  </si>
  <si>
    <t>CE-90-007</t>
  </si>
  <si>
    <t>Jardín a/c en Bº Lomas de Tafí</t>
  </si>
  <si>
    <t xml:space="preserve"> 65º 14' 32.72"</t>
  </si>
  <si>
    <t xml:space="preserve"> 26º 46' 12.19"</t>
  </si>
  <si>
    <t>EEM a/c en Rosario de Lerma</t>
  </si>
  <si>
    <t>ROSARIO DE LERMA</t>
  </si>
  <si>
    <t>EEM a/c en Colonia Elisa</t>
  </si>
  <si>
    <t>SARGENTO CABRAL</t>
  </si>
  <si>
    <t>EEM 7 de Abril</t>
  </si>
  <si>
    <t>BURRUYACU</t>
  </si>
  <si>
    <t>EEM a/c en Malligasta</t>
  </si>
  <si>
    <t>CHILECITO</t>
  </si>
  <si>
    <t>EEM a/c en Monte Caseros</t>
  </si>
  <si>
    <t>MONTE CASEROS</t>
  </si>
  <si>
    <t>EEM a/c en Bº 150 Viviendas</t>
  </si>
  <si>
    <t>SANTO TOMÉ</t>
  </si>
  <si>
    <t>EEM "Juan R. de Velazco"</t>
  </si>
  <si>
    <t>CAPITAL</t>
  </si>
  <si>
    <t>EEP a/c en Catriel</t>
  </si>
  <si>
    <t>GENERAL ROCA</t>
  </si>
  <si>
    <t>EEM en Bº Manantiales Sur</t>
  </si>
  <si>
    <t>EEM en calle Alurralde</t>
  </si>
  <si>
    <t>CRUZ ALTA</t>
  </si>
  <si>
    <t>06-336</t>
  </si>
  <si>
    <t>Escuela E.P. Nº 7 en Ostende</t>
  </si>
  <si>
    <t>PINAMAR</t>
  </si>
  <si>
    <t>26-033</t>
  </si>
  <si>
    <t>EEM a/c en Bº Sur y Jardín a/c en Bº Solana</t>
  </si>
  <si>
    <t>P. Madryn</t>
  </si>
  <si>
    <t>26-034</t>
  </si>
  <si>
    <t>Jardín y Primaria en Bº Balcones del Valle</t>
  </si>
  <si>
    <t>46-058</t>
  </si>
  <si>
    <t>E.E.M en Barrio  San Cayetano</t>
  </si>
  <si>
    <t>62-053</t>
  </si>
  <si>
    <t>CEM Nº 53</t>
  </si>
  <si>
    <t>GRAL.CONESA</t>
  </si>
  <si>
    <t>86-049</t>
  </si>
  <si>
    <t>EEM "P F Uriarte"en Villa San Martin</t>
  </si>
  <si>
    <t>CE-10-016</t>
  </si>
  <si>
    <t>EFTP en Artes y Oficios Informáticos[LPP 09/17]</t>
  </si>
  <si>
    <t>CE-22-019</t>
  </si>
  <si>
    <t>Escuela de Expresiones Artísticas[LPP 07/17]</t>
  </si>
  <si>
    <t>CE-66-015</t>
  </si>
  <si>
    <t>Escuela de Danza en Barrio El Huaico[LPP 20/17]</t>
  </si>
  <si>
    <t>Escuela Secundaria en Chamical</t>
  </si>
  <si>
    <t>CHAMICAL</t>
  </si>
  <si>
    <t>EEM a/c en Bº Solares del Norte</t>
  </si>
  <si>
    <t>LAVALLE</t>
  </si>
  <si>
    <t>BOP Nº 61</t>
  </si>
  <si>
    <t>POSADAS</t>
  </si>
  <si>
    <t>BOP Nº 88</t>
  </si>
  <si>
    <t>EL DORADO</t>
  </si>
  <si>
    <t>EEP a/c en Distrito Norte</t>
  </si>
  <si>
    <t>EEM a/c en B Pinares</t>
  </si>
  <si>
    <t>PINARES</t>
  </si>
  <si>
    <t>EEM  Nº 799 a/c en Corcovado</t>
  </si>
  <si>
    <t>CORCOVADO</t>
  </si>
  <si>
    <t>EEM Nueva a/c Barrio Guayra</t>
  </si>
  <si>
    <t>TRELEW</t>
  </si>
  <si>
    <t>Escuela a/c en B° Mate Cocido</t>
  </si>
  <si>
    <t>Escuela Secundaria a/c en Avia Terai</t>
  </si>
  <si>
    <t>AVIA TERAI</t>
  </si>
  <si>
    <t>MONTO TOTAL ($)</t>
  </si>
  <si>
    <t>TOTAL PAGADO ($)*</t>
  </si>
  <si>
    <t>SALDO TOTAL ($)</t>
  </si>
  <si>
    <t>SALDO 2020($)</t>
  </si>
  <si>
    <t>SALDO 2019 ($)</t>
  </si>
  <si>
    <t>PLAZO (dias)</t>
  </si>
  <si>
    <t>OBS. INAUGURACION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</si>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</sst>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 &quot;$&quot;\ * #,##0.00_ ;_ &quot;$&quot;\ * \-#,##0.00_ ;_ &quot;$&quot;\ * &quot;-&quot;??_ ;_ @_ "/>
    <numFmt numFmtId="165" formatCode="_ &quot;$ &quot;* #,##0.00_ ;_ &quot;$ &quot;* \-#,##0.00_ ;_ &quot;$ &quot;* \-??_ ;_ @_ "/>
    <numFmt numFmtId="166" formatCode="_ * #,##0.00_ ;_ * \-#,##0.00_ ;_ * \-??_ ;_ @_ "/>
    <numFmt numFmtId="167" formatCode="_ &quot;$&quot;\ * #,##0_ ;_ &quot;$&quot;\ * \-#,##0_ ;_ &quot;$&quot;\ * &quot;-&quot;??_ ;_ @_ "/>
    <numFmt numFmtId="168" formatCode="0.000000"/>
    <numFmt numFmtId="169" formatCode="0.0000000"/>
    <numFmt numFmtId="170" formatCode="0.00000"/>
    <numFmt numFmtId="171" formatCode="[$$-2C0A]\ #,##0.00"/>
    <numFmt numFmtId="172" formatCode="[$-C0A]mmm\-yy;@"/>
  </numFmts>
  <fonts count="31">
    <font>
      <sz val="10"/>
      <name val="Verdana"/>
    </font>
    <font>
      <sz val="10"/>
      <name val="Verdana"/>
      <family val="2"/>
    </font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color indexed="8"/>
      <name val="Century Gothic"/>
      <family val="2"/>
    </font>
    <font>
      <sz val="10"/>
      <name val="Verdana"/>
      <family val="2"/>
    </font>
    <font>
      <sz val="10"/>
      <color indexed="17"/>
      <name val="Century Gothic"/>
      <family val="2"/>
    </font>
    <font>
      <sz val="10"/>
      <color indexed="10"/>
      <name val="Century Gothic"/>
      <family val="2"/>
    </font>
    <font>
      <b/>
      <sz val="12"/>
      <name val="Century Gothic"/>
      <family val="2"/>
    </font>
    <font>
      <b/>
      <sz val="11"/>
      <name val="Century Gothic"/>
      <family val="2"/>
    </font>
    <font>
      <sz val="11"/>
      <name val="Century Gothic"/>
      <family val="2"/>
    </font>
    <font>
      <sz val="8"/>
      <name val="Verdana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3"/>
      <name val="Century Gothic"/>
      <family val="2"/>
    </font>
    <font>
      <sz val="10"/>
      <color rgb="FF000000"/>
      <name val="Century Gothic"/>
      <family val="2"/>
    </font>
    <font>
      <sz val="10"/>
      <color rgb="FFFF0000"/>
      <name val="Century Gothic"/>
      <family val="2"/>
    </font>
    <font>
      <sz val="10"/>
      <color theme="1"/>
      <name val="Century Gothic"/>
      <family val="2"/>
    </font>
    <font>
      <sz val="10"/>
      <color indexed="56"/>
      <name val="Century Gothic"/>
      <family val="2"/>
    </font>
    <font>
      <sz val="10"/>
      <color indexed="48"/>
      <name val="Century Gothic"/>
      <family val="2"/>
    </font>
    <font>
      <sz val="10"/>
      <color indexed="57"/>
      <name val="Century Gothic"/>
      <family val="2"/>
    </font>
    <font>
      <sz val="12"/>
      <color indexed="56"/>
      <name val="Century Gothic"/>
      <family val="2"/>
    </font>
    <font>
      <b/>
      <sz val="12"/>
      <color indexed="56"/>
      <name val="Century Gothic"/>
      <family val="2"/>
    </font>
    <font>
      <sz val="10"/>
      <name val="Arial"/>
      <family val="2"/>
      <charset val="204"/>
    </font>
    <font>
      <sz val="10"/>
      <color indexed="63"/>
      <name val="Arial"/>
      <family val="2"/>
    </font>
    <font>
      <sz val="10"/>
      <color indexed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26"/>
      </patternFill>
    </fill>
    <fill>
      <patternFill patternType="solid">
        <fgColor indexed="15"/>
        <bgColor indexed="26"/>
      </patternFill>
    </fill>
    <fill>
      <patternFill patternType="solid">
        <fgColor indexed="13"/>
        <bgColor indexed="26"/>
      </patternFill>
    </fill>
    <fill>
      <patternFill patternType="solid">
        <fgColor indexed="42"/>
        <b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7030A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3">
    <xf numFmtId="0" fontId="0" fillId="0" borderId="0"/>
    <xf numFmtId="0" fontId="16" fillId="6" borderId="0" applyNumberFormat="0" applyBorder="0" applyAlignment="0" applyProtection="0"/>
    <xf numFmtId="0" fontId="3" fillId="0" borderId="0"/>
    <xf numFmtId="0" fontId="2" fillId="0" borderId="0"/>
    <xf numFmtId="0" fontId="2" fillId="0" borderId="0"/>
    <xf numFmtId="0" fontId="17" fillId="7" borderId="0" applyNumberFormat="0" applyBorder="0" applyAlignment="0" applyProtection="0"/>
    <xf numFmtId="166" fontId="3" fillId="0" borderId="0"/>
    <xf numFmtId="166" fontId="3" fillId="0" borderId="0"/>
    <xf numFmtId="164" fontId="1" fillId="0" borderId="0" applyFont="0" applyFill="0" applyBorder="0" applyAlignment="0" applyProtection="0"/>
    <xf numFmtId="165" fontId="3" fillId="0" borderId="0"/>
    <xf numFmtId="164" fontId="1" fillId="0" borderId="0" applyFont="0" applyFill="0" applyBorder="0" applyAlignment="0" applyProtection="0"/>
    <xf numFmtId="0" fontId="18" fillId="8" borderId="0" applyNumberFormat="0" applyBorder="0" applyAlignment="0" applyProtection="0"/>
    <xf numFmtId="0" fontId="3" fillId="0" borderId="0"/>
    <xf numFmtId="0" fontId="4" fillId="0" borderId="0"/>
    <xf numFmtId="0" fontId="3" fillId="0" borderId="0"/>
    <xf numFmtId="0" fontId="4" fillId="0" borderId="0"/>
    <xf numFmtId="0" fontId="9" fillId="9" borderId="12" applyNumberFormat="0" applyFont="0" applyAlignment="0" applyProtection="0"/>
    <xf numFmtId="0" fontId="5" fillId="9" borderId="12" applyNumberFormat="0" applyFont="0" applyAlignment="0" applyProtection="0"/>
    <xf numFmtId="0" fontId="5" fillId="9" borderId="12" applyNumberFormat="0" applyFont="0" applyAlignment="0" applyProtection="0"/>
    <xf numFmtId="9" fontId="1" fillId="0" borderId="0" applyFont="0" applyFill="0" applyBorder="0" applyAlignment="0" applyProtection="0"/>
    <xf numFmtId="0" fontId="28" fillId="0" borderId="0"/>
    <xf numFmtId="0" fontId="4" fillId="0" borderId="0"/>
    <xf numFmtId="0" fontId="4" fillId="0" borderId="0"/>
  </cellStyleXfs>
  <cellXfs count="212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center" vertical="center" wrapText="1"/>
    </xf>
    <xf numFmtId="167" fontId="6" fillId="0" borderId="1" xfId="3" applyNumberFormat="1" applyFont="1" applyFill="1" applyBorder="1" applyAlignment="1">
      <alignment horizontal="center" vertical="center" wrapText="1"/>
    </xf>
    <xf numFmtId="0" fontId="13" fillId="2" borderId="3" xfId="4" applyFont="1" applyFill="1" applyBorder="1" applyAlignment="1">
      <alignment horizontal="center" vertical="center" wrapText="1"/>
    </xf>
    <xf numFmtId="0" fontId="13" fillId="3" borderId="3" xfId="4" applyFont="1" applyFill="1" applyBorder="1" applyAlignment="1">
      <alignment horizontal="center" vertical="center" wrapText="1"/>
    </xf>
    <xf numFmtId="0" fontId="13" fillId="2" borderId="4" xfId="4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0" xfId="4" applyFont="1" applyFill="1" applyBorder="1" applyAlignment="1">
      <alignment horizontal="center" vertical="center" wrapText="1"/>
    </xf>
    <xf numFmtId="0" fontId="6" fillId="0" borderId="6" xfId="13" applyFont="1" applyFill="1" applyBorder="1" applyAlignment="1">
      <alignment horizontal="center" vertical="center" wrapText="1"/>
    </xf>
    <xf numFmtId="0" fontId="6" fillId="0" borderId="8" xfId="12" applyFont="1" applyFill="1" applyBorder="1" applyAlignment="1">
      <alignment horizontal="center" vertical="center" wrapText="1"/>
    </xf>
    <xf numFmtId="0" fontId="6" fillId="0" borderId="6" xfId="4" applyFont="1" applyFill="1" applyBorder="1" applyAlignment="1">
      <alignment horizontal="center" vertical="center" wrapText="1"/>
    </xf>
    <xf numFmtId="0" fontId="6" fillId="0" borderId="6" xfId="12" applyFont="1" applyFill="1" applyBorder="1" applyAlignment="1">
      <alignment horizontal="center" vertical="center" wrapText="1"/>
    </xf>
    <xf numFmtId="0" fontId="6" fillId="0" borderId="6" xfId="14" applyFont="1" applyFill="1" applyBorder="1" applyAlignment="1">
      <alignment horizontal="center" vertical="center" wrapText="1"/>
    </xf>
    <xf numFmtId="0" fontId="6" fillId="0" borderId="9" xfId="13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7" xfId="4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6" fillId="0" borderId="14" xfId="4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14" xfId="3" applyFont="1" applyFill="1" applyBorder="1" applyAlignment="1">
      <alignment horizontal="center" vertical="center" wrapText="1"/>
    </xf>
    <xf numFmtId="1" fontId="20" fillId="0" borderId="14" xfId="4" applyNumberFormat="1" applyFont="1" applyFill="1" applyBorder="1" applyAlignment="1">
      <alignment horizontal="center" vertical="center" wrapText="1"/>
    </xf>
    <xf numFmtId="164" fontId="6" fillId="0" borderId="14" xfId="3" applyNumberFormat="1" applyFont="1" applyFill="1" applyBorder="1" applyAlignment="1">
      <alignment horizontal="center" vertical="center" wrapText="1"/>
    </xf>
    <xf numFmtId="0" fontId="6" fillId="0" borderId="14" xfId="12" applyFont="1" applyFill="1" applyBorder="1" applyAlignment="1">
      <alignment horizontal="center" vertical="center" wrapText="1"/>
    </xf>
    <xf numFmtId="49" fontId="6" fillId="0" borderId="14" xfId="0" applyNumberFormat="1" applyFont="1" applyFill="1" applyBorder="1" applyAlignment="1">
      <alignment horizontal="center" vertical="center" wrapText="1"/>
    </xf>
    <xf numFmtId="0" fontId="6" fillId="0" borderId="14" xfId="15" applyFont="1" applyFill="1" applyBorder="1" applyAlignment="1">
      <alignment horizontal="center" vertical="center" wrapText="1"/>
    </xf>
    <xf numFmtId="17" fontId="8" fillId="0" borderId="14" xfId="0" applyNumberFormat="1" applyFont="1" applyFill="1" applyBorder="1" applyAlignment="1">
      <alignment horizontal="center" vertical="center" wrapText="1"/>
    </xf>
    <xf numFmtId="0" fontId="6" fillId="0" borderId="9" xfId="12" applyFont="1" applyFill="1" applyBorder="1" applyAlignment="1">
      <alignment horizontal="center" vertical="center" wrapText="1"/>
    </xf>
    <xf numFmtId="164" fontId="6" fillId="0" borderId="14" xfId="0" applyNumberFormat="1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6" fillId="0" borderId="14" xfId="13" applyFont="1" applyFill="1" applyBorder="1" applyAlignment="1">
      <alignment horizontal="center" vertical="center" wrapText="1"/>
    </xf>
    <xf numFmtId="0" fontId="6" fillId="0" borderId="14" xfId="2" applyFont="1" applyFill="1" applyBorder="1" applyAlignment="1">
      <alignment horizontal="center" vertical="center" wrapText="1"/>
    </xf>
    <xf numFmtId="4" fontId="6" fillId="0" borderId="14" xfId="12" applyNumberFormat="1" applyFont="1" applyFill="1" applyBorder="1" applyAlignment="1">
      <alignment horizontal="center" vertical="center" wrapText="1"/>
    </xf>
    <xf numFmtId="164" fontId="6" fillId="0" borderId="16" xfId="3" applyNumberFormat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14" xfId="14" applyFont="1" applyFill="1" applyBorder="1" applyAlignment="1">
      <alignment horizontal="center" vertical="center" wrapText="1"/>
    </xf>
    <xf numFmtId="49" fontId="6" fillId="0" borderId="15" xfId="0" applyNumberFormat="1" applyFont="1" applyFill="1" applyBorder="1" applyAlignment="1">
      <alignment horizontal="center" vertical="center" wrapText="1"/>
    </xf>
    <xf numFmtId="0" fontId="6" fillId="0" borderId="14" xfId="4" applyFont="1" applyFill="1" applyBorder="1" applyAlignment="1">
      <alignment horizontal="center" wrapText="1"/>
    </xf>
    <xf numFmtId="49" fontId="6" fillId="0" borderId="14" xfId="14" applyNumberFormat="1" applyFont="1" applyFill="1" applyBorder="1" applyAlignment="1">
      <alignment horizontal="center" vertical="center" wrapText="1"/>
    </xf>
    <xf numFmtId="0" fontId="6" fillId="0" borderId="14" xfId="4" applyNumberFormat="1" applyFont="1" applyFill="1" applyBorder="1" applyAlignment="1">
      <alignment horizontal="center" vertical="center" wrapText="1"/>
    </xf>
    <xf numFmtId="0" fontId="6" fillId="0" borderId="14" xfId="14" applyNumberFormat="1" applyFont="1" applyFill="1" applyBorder="1" applyAlignment="1">
      <alignment horizontal="center" vertical="center" wrapText="1"/>
    </xf>
    <xf numFmtId="49" fontId="6" fillId="0" borderId="14" xfId="1" applyNumberFormat="1" applyFont="1" applyFill="1" applyBorder="1" applyAlignment="1">
      <alignment horizontal="center" vertical="center" wrapText="1"/>
    </xf>
    <xf numFmtId="0" fontId="6" fillId="0" borderId="14" xfId="17" applyFont="1" applyFill="1" applyBorder="1" applyAlignment="1">
      <alignment horizontal="center" vertical="center" wrapText="1"/>
    </xf>
    <xf numFmtId="0" fontId="21" fillId="0" borderId="14" xfId="4" applyFont="1" applyFill="1" applyBorder="1" applyAlignment="1">
      <alignment horizontal="center" vertical="center" wrapText="1"/>
    </xf>
    <xf numFmtId="4" fontId="6" fillId="0" borderId="14" xfId="1" applyNumberFormat="1" applyFont="1" applyFill="1" applyBorder="1" applyAlignment="1">
      <alignment horizontal="center" vertical="center" wrapText="1"/>
    </xf>
    <xf numFmtId="0" fontId="6" fillId="0" borderId="14" xfId="1" applyFont="1" applyFill="1" applyBorder="1" applyAlignment="1">
      <alignment horizontal="center" vertical="center" wrapText="1"/>
    </xf>
    <xf numFmtId="4" fontId="6" fillId="0" borderId="14" xfId="17" applyNumberFormat="1" applyFont="1" applyFill="1" applyBorder="1" applyAlignment="1">
      <alignment horizontal="center" vertical="center" wrapText="1"/>
    </xf>
    <xf numFmtId="165" fontId="6" fillId="0" borderId="14" xfId="8" applyNumberFormat="1" applyFont="1" applyFill="1" applyBorder="1" applyAlignment="1" applyProtection="1">
      <alignment horizontal="center" vertical="center" wrapText="1"/>
    </xf>
    <xf numFmtId="0" fontId="6" fillId="0" borderId="15" xfId="1" applyFont="1" applyFill="1" applyBorder="1" applyAlignment="1">
      <alignment horizontal="center" vertical="center" wrapText="1"/>
    </xf>
    <xf numFmtId="49" fontId="6" fillId="0" borderId="15" xfId="1" applyNumberFormat="1" applyFont="1" applyFill="1" applyBorder="1" applyAlignment="1">
      <alignment horizontal="center" vertical="center" wrapText="1"/>
    </xf>
    <xf numFmtId="0" fontId="6" fillId="0" borderId="15" xfId="14" applyFont="1" applyFill="1" applyBorder="1" applyAlignment="1">
      <alignment horizontal="center" vertical="center" wrapText="1"/>
    </xf>
    <xf numFmtId="0" fontId="6" fillId="0" borderId="15" xfId="13" applyFont="1" applyFill="1" applyBorder="1" applyAlignment="1">
      <alignment horizontal="center" vertical="center" wrapText="1"/>
    </xf>
    <xf numFmtId="14" fontId="8" fillId="0" borderId="14" xfId="0" applyNumberFormat="1" applyFont="1" applyFill="1" applyBorder="1" applyAlignment="1">
      <alignment horizontal="center" vertical="center" wrapText="1"/>
    </xf>
    <xf numFmtId="3" fontId="6" fillId="0" borderId="14" xfId="17" applyNumberFormat="1" applyFont="1" applyFill="1" applyBorder="1" applyAlignment="1">
      <alignment horizontal="center" vertical="center" wrapText="1"/>
    </xf>
    <xf numFmtId="49" fontId="6" fillId="0" borderId="14" xfId="18" applyNumberFormat="1" applyFont="1" applyFill="1" applyBorder="1" applyAlignment="1">
      <alignment horizontal="center" vertical="center" wrapText="1"/>
    </xf>
    <xf numFmtId="1" fontId="6" fillId="0" borderId="14" xfId="8" applyNumberFormat="1" applyFont="1" applyFill="1" applyBorder="1" applyAlignment="1" applyProtection="1">
      <alignment horizontal="center" vertical="center" wrapText="1"/>
    </xf>
    <xf numFmtId="3" fontId="6" fillId="0" borderId="14" xfId="1" applyNumberFormat="1" applyFont="1" applyFill="1" applyBorder="1" applyAlignment="1">
      <alignment horizontal="center" vertical="center" wrapText="1"/>
    </xf>
    <xf numFmtId="1" fontId="6" fillId="0" borderId="16" xfId="8" applyNumberFormat="1" applyFont="1" applyFill="1" applyBorder="1" applyAlignment="1" applyProtection="1">
      <alignment horizontal="center" vertical="center" wrapText="1"/>
    </xf>
    <xf numFmtId="0" fontId="10" fillId="0" borderId="14" xfId="1" applyFont="1" applyFill="1" applyBorder="1" applyAlignment="1">
      <alignment horizontal="center" vertical="center" wrapText="1"/>
    </xf>
    <xf numFmtId="165" fontId="6" fillId="0" borderId="14" xfId="9" applyNumberFormat="1" applyFont="1" applyFill="1" applyBorder="1" applyAlignment="1" applyProtection="1">
      <alignment horizontal="center" vertical="center" wrapText="1"/>
    </xf>
    <xf numFmtId="3" fontId="10" fillId="0" borderId="14" xfId="1" applyNumberFormat="1" applyFont="1" applyFill="1" applyBorder="1" applyAlignment="1">
      <alignment horizontal="center" vertical="center" wrapText="1"/>
    </xf>
    <xf numFmtId="164" fontId="6" fillId="10" borderId="14" xfId="3" applyNumberFormat="1" applyFont="1" applyFill="1" applyBorder="1" applyAlignment="1">
      <alignment horizontal="center" vertical="center" wrapText="1"/>
    </xf>
    <xf numFmtId="164" fontId="6" fillId="0" borderId="14" xfId="1" applyNumberFormat="1" applyFont="1" applyFill="1" applyBorder="1" applyAlignment="1">
      <alignment horizontal="center" vertical="center" wrapText="1"/>
    </xf>
    <xf numFmtId="164" fontId="6" fillId="0" borderId="14" xfId="0" applyNumberFormat="1" applyFont="1" applyFill="1" applyBorder="1" applyAlignment="1">
      <alignment vertical="center" wrapText="1"/>
    </xf>
    <xf numFmtId="164" fontId="6" fillId="0" borderId="14" xfId="1" applyNumberFormat="1" applyFont="1" applyFill="1" applyBorder="1" applyAlignment="1">
      <alignment vertical="center" wrapText="1"/>
    </xf>
    <xf numFmtId="164" fontId="6" fillId="0" borderId="14" xfId="11" applyNumberFormat="1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vertical="center" wrapText="1"/>
    </xf>
    <xf numFmtId="164" fontId="6" fillId="0" borderId="14" xfId="17" applyNumberFormat="1" applyFont="1" applyFill="1" applyBorder="1" applyAlignment="1">
      <alignment horizontal="center" vertical="center" wrapText="1"/>
    </xf>
    <xf numFmtId="3" fontId="6" fillId="0" borderId="14" xfId="0" applyNumberFormat="1" applyFont="1" applyFill="1" applyBorder="1" applyAlignment="1">
      <alignment horizontal="center" vertical="center" wrapText="1"/>
    </xf>
    <xf numFmtId="3" fontId="6" fillId="0" borderId="14" xfId="16" applyNumberFormat="1" applyFont="1" applyFill="1" applyBorder="1" applyAlignment="1">
      <alignment horizontal="center" vertical="center" wrapText="1"/>
    </xf>
    <xf numFmtId="3" fontId="6" fillId="0" borderId="14" xfId="11" applyNumberFormat="1" applyFont="1" applyFill="1" applyBorder="1" applyAlignment="1">
      <alignment horizontal="center" vertical="center" wrapText="1"/>
    </xf>
    <xf numFmtId="3" fontId="6" fillId="0" borderId="14" xfId="5" applyNumberFormat="1" applyFont="1" applyFill="1" applyBorder="1" applyAlignment="1">
      <alignment horizontal="center" vertical="center" wrapText="1"/>
    </xf>
    <xf numFmtId="164" fontId="13" fillId="5" borderId="3" xfId="4" applyNumberFormat="1" applyFont="1" applyFill="1" applyBorder="1" applyAlignment="1">
      <alignment horizontal="center" vertical="center" wrapText="1"/>
    </xf>
    <xf numFmtId="164" fontId="13" fillId="2" borderId="3" xfId="4" applyNumberFormat="1" applyFont="1" applyFill="1" applyBorder="1" applyAlignment="1">
      <alignment horizontal="center" vertical="center" wrapText="1"/>
    </xf>
    <xf numFmtId="164" fontId="6" fillId="0" borderId="14" xfId="8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 wrapText="1"/>
    </xf>
    <xf numFmtId="164" fontId="6" fillId="0" borderId="0" xfId="0" applyNumberFormat="1" applyFont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15" xfId="3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23" fillId="0" borderId="0" xfId="0" applyFont="1" applyFill="1" applyAlignment="1">
      <alignment vertical="center" wrapText="1"/>
    </xf>
    <xf numFmtId="0" fontId="8" fillId="0" borderId="14" xfId="12" applyFont="1" applyFill="1" applyBorder="1" applyAlignment="1">
      <alignment horizontal="center" vertical="center" wrapText="1"/>
    </xf>
    <xf numFmtId="0" fontId="8" fillId="0" borderId="14" xfId="12" applyNumberFormat="1" applyFont="1" applyFill="1" applyBorder="1" applyAlignment="1">
      <alignment horizontal="center" vertical="center" wrapText="1"/>
    </xf>
    <xf numFmtId="172" fontId="6" fillId="0" borderId="14" xfId="15" applyNumberFormat="1" applyFont="1" applyFill="1" applyBorder="1" applyAlignment="1">
      <alignment horizontal="center" vertical="center" wrapText="1"/>
    </xf>
    <xf numFmtId="172" fontId="25" fillId="0" borderId="14" xfId="15" applyNumberFormat="1" applyFont="1" applyFill="1" applyBorder="1" applyAlignment="1">
      <alignment horizontal="center" vertical="center" wrapText="1"/>
    </xf>
    <xf numFmtId="168" fontId="6" fillId="0" borderId="14" xfId="0" applyNumberFormat="1" applyFont="1" applyFill="1" applyBorder="1" applyAlignment="1">
      <alignment horizontal="center" vertical="center" wrapText="1"/>
    </xf>
    <xf numFmtId="171" fontId="6" fillId="0" borderId="14" xfId="0" applyNumberFormat="1" applyFont="1" applyFill="1" applyBorder="1" applyAlignment="1">
      <alignment horizontal="center" vertical="center" wrapText="1"/>
    </xf>
    <xf numFmtId="0" fontId="25" fillId="0" borderId="14" xfId="15" applyFont="1" applyFill="1" applyBorder="1" applyAlignment="1">
      <alignment horizontal="center" vertical="center" wrapText="1"/>
    </xf>
    <xf numFmtId="9" fontId="6" fillId="0" borderId="14" xfId="19" applyFont="1" applyFill="1" applyBorder="1" applyAlignment="1">
      <alignment horizontal="center" vertical="center" wrapText="1"/>
    </xf>
    <xf numFmtId="0" fontId="8" fillId="0" borderId="14" xfId="20" applyFont="1" applyFill="1" applyBorder="1" applyAlignment="1">
      <alignment horizontal="center" vertical="center" wrapText="1"/>
    </xf>
    <xf numFmtId="0" fontId="6" fillId="0" borderId="14" xfId="21" applyFont="1" applyFill="1" applyBorder="1" applyAlignment="1">
      <alignment horizontal="center" vertical="center" wrapText="1"/>
    </xf>
    <xf numFmtId="164" fontId="6" fillId="0" borderId="14" xfId="3" applyNumberFormat="1" applyFont="1" applyFill="1" applyBorder="1" applyAlignment="1">
      <alignment vertical="center" wrapText="1"/>
    </xf>
    <xf numFmtId="167" fontId="6" fillId="0" borderId="14" xfId="3" applyNumberFormat="1" applyFont="1" applyFill="1" applyBorder="1" applyAlignment="1">
      <alignment vertical="center" wrapText="1"/>
    </xf>
    <xf numFmtId="0" fontId="4" fillId="0" borderId="14" xfId="15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30" fillId="0" borderId="14" xfId="20" applyFont="1" applyFill="1" applyBorder="1" applyAlignment="1">
      <alignment horizontal="center" vertical="center" wrapText="1"/>
    </xf>
    <xf numFmtId="0" fontId="8" fillId="11" borderId="15" xfId="0" applyFont="1" applyFill="1" applyBorder="1" applyAlignment="1">
      <alignment horizontal="center" vertical="center" wrapText="1"/>
    </xf>
    <xf numFmtId="0" fontId="30" fillId="0" borderId="14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6" fillId="0" borderId="16" xfId="4" applyFont="1" applyFill="1" applyBorder="1" applyAlignment="1">
      <alignment horizontal="center" vertical="center" wrapText="1"/>
    </xf>
    <xf numFmtId="0" fontId="6" fillId="0" borderId="16" xfId="15" applyFont="1" applyFill="1" applyBorder="1" applyAlignment="1">
      <alignment horizontal="center" vertical="center" wrapText="1"/>
    </xf>
    <xf numFmtId="0" fontId="6" fillId="0" borderId="16" xfId="12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6" fillId="0" borderId="11" xfId="15" applyFont="1" applyFill="1" applyBorder="1" applyAlignment="1">
      <alignment horizontal="center" vertical="center" wrapText="1"/>
    </xf>
    <xf numFmtId="0" fontId="30" fillId="0" borderId="18" xfId="20" applyFont="1" applyFill="1" applyBorder="1" applyAlignment="1">
      <alignment horizontal="center" vertical="center" wrapText="1"/>
    </xf>
    <xf numFmtId="0" fontId="6" fillId="0" borderId="18" xfId="4" applyFont="1" applyFill="1" applyBorder="1" applyAlignment="1">
      <alignment horizontal="center" vertical="center" wrapText="1"/>
    </xf>
    <xf numFmtId="164" fontId="6" fillId="0" borderId="16" xfId="3" applyNumberFormat="1" applyFont="1" applyFill="1" applyBorder="1" applyAlignment="1">
      <alignment vertical="center" wrapText="1"/>
    </xf>
    <xf numFmtId="164" fontId="6" fillId="0" borderId="14" xfId="0" applyNumberFormat="1" applyFont="1" applyFill="1" applyBorder="1" applyAlignment="1">
      <alignment wrapText="1"/>
    </xf>
    <xf numFmtId="171" fontId="6" fillId="0" borderId="14" xfId="0" applyNumberFormat="1" applyFont="1" applyFill="1" applyBorder="1" applyAlignment="1">
      <alignment wrapText="1"/>
    </xf>
    <xf numFmtId="0" fontId="12" fillId="0" borderId="0" xfId="0" applyFont="1" applyFill="1" applyAlignment="1">
      <alignment horizontal="center" vertical="center" wrapText="1"/>
    </xf>
    <xf numFmtId="0" fontId="6" fillId="0" borderId="14" xfId="0" applyFont="1" applyBorder="1" applyAlignment="1">
      <alignment vertical="center" wrapText="1"/>
    </xf>
    <xf numFmtId="0" fontId="26" fillId="0" borderId="14" xfId="0" applyFont="1" applyBorder="1" applyAlignment="1">
      <alignment vertical="center" wrapText="1"/>
    </xf>
    <xf numFmtId="0" fontId="27" fillId="0" borderId="14" xfId="0" applyFont="1" applyBorder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0" fontId="0" fillId="0" borderId="14" xfId="0" applyBorder="1" applyAlignment="1">
      <alignment wrapText="1"/>
    </xf>
    <xf numFmtId="0" fontId="0" fillId="0" borderId="0" xfId="0" applyAlignment="1">
      <alignment wrapText="1"/>
    </xf>
    <xf numFmtId="0" fontId="0" fillId="0" borderId="14" xfId="0" applyFill="1" applyBorder="1" applyAlignment="1">
      <alignment wrapText="1"/>
    </xf>
    <xf numFmtId="0" fontId="4" fillId="0" borderId="14" xfId="22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wrapText="1"/>
    </xf>
    <xf numFmtId="0" fontId="0" fillId="11" borderId="0" xfId="0" applyFill="1" applyAlignment="1">
      <alignment wrapText="1"/>
    </xf>
    <xf numFmtId="0" fontId="29" fillId="0" borderId="14" xfId="0" applyFont="1" applyFill="1" applyBorder="1" applyAlignment="1">
      <alignment horizontal="center" vertical="center" wrapText="1"/>
    </xf>
    <xf numFmtId="0" fontId="4" fillId="0" borderId="14" xfId="20" applyFont="1" applyFill="1" applyBorder="1" applyAlignment="1" applyProtection="1">
      <alignment horizontal="center" vertical="center" wrapText="1"/>
      <protection locked="0"/>
    </xf>
    <xf numFmtId="0" fontId="0" fillId="11" borderId="14" xfId="0" applyFill="1" applyBorder="1" applyAlignment="1">
      <alignment horizontal="center" wrapText="1"/>
    </xf>
    <xf numFmtId="0" fontId="0" fillId="11" borderId="14" xfId="0" applyFill="1" applyBorder="1" applyAlignment="1" applyProtection="1">
      <alignment horizontal="center" wrapText="1"/>
    </xf>
    <xf numFmtId="0" fontId="0" fillId="11" borderId="14" xfId="0" applyNumberFormat="1" applyFill="1" applyBorder="1" applyAlignment="1">
      <alignment horizontal="center" wrapText="1"/>
    </xf>
    <xf numFmtId="164" fontId="0" fillId="11" borderId="14" xfId="0" applyNumberFormat="1" applyFill="1" applyBorder="1" applyAlignment="1">
      <alignment wrapText="1"/>
    </xf>
    <xf numFmtId="0" fontId="0" fillId="11" borderId="14" xfId="0" applyFill="1" applyBorder="1" applyAlignment="1">
      <alignment wrapText="1"/>
    </xf>
    <xf numFmtId="0" fontId="6" fillId="11" borderId="0" xfId="0" applyFont="1" applyFill="1" applyAlignment="1">
      <alignment vertical="center" wrapText="1"/>
    </xf>
    <xf numFmtId="0" fontId="0" fillId="0" borderId="18" xfId="0" applyBorder="1" applyAlignment="1">
      <alignment horizontal="center" wrapText="1"/>
    </xf>
    <xf numFmtId="0" fontId="0" fillId="0" borderId="18" xfId="0" applyFill="1" applyBorder="1" applyAlignment="1">
      <alignment horizontal="center" wrapText="1"/>
    </xf>
    <xf numFmtId="0" fontId="0" fillId="0" borderId="14" xfId="0" applyFill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4" xfId="0" applyBorder="1" applyAlignment="1" applyProtection="1">
      <alignment horizontal="center" wrapText="1"/>
    </xf>
    <xf numFmtId="14" fontId="13" fillId="3" borderId="3" xfId="4" applyNumberFormat="1" applyFont="1" applyFill="1" applyBorder="1" applyAlignment="1">
      <alignment horizontal="center" vertical="center" wrapText="1"/>
    </xf>
    <xf numFmtId="14" fontId="6" fillId="0" borderId="14" xfId="0" applyNumberFormat="1" applyFont="1" applyFill="1" applyBorder="1" applyAlignment="1">
      <alignment horizontal="center" vertical="center" wrapText="1"/>
    </xf>
    <xf numFmtId="14" fontId="6" fillId="0" borderId="14" xfId="3" applyNumberFormat="1" applyFont="1" applyFill="1" applyBorder="1" applyAlignment="1">
      <alignment horizontal="center" vertical="center" wrapText="1"/>
    </xf>
    <xf numFmtId="14" fontId="6" fillId="0" borderId="14" xfId="14" applyNumberFormat="1" applyFont="1" applyFill="1" applyBorder="1" applyAlignment="1">
      <alignment horizontal="center" vertical="center" wrapText="1"/>
    </xf>
    <xf numFmtId="14" fontId="24" fillId="0" borderId="14" xfId="15" applyNumberFormat="1" applyFont="1" applyFill="1" applyBorder="1" applyAlignment="1">
      <alignment horizontal="center" vertical="center" wrapText="1"/>
    </xf>
    <xf numFmtId="14" fontId="6" fillId="0" borderId="14" xfId="15" applyNumberFormat="1" applyFont="1" applyFill="1" applyBorder="1" applyAlignment="1">
      <alignment horizontal="center" vertical="center" wrapText="1"/>
    </xf>
    <xf numFmtId="14" fontId="6" fillId="0" borderId="14" xfId="0" applyNumberFormat="1" applyFont="1" applyBorder="1" applyAlignment="1">
      <alignment vertical="center" wrapText="1"/>
    </xf>
    <xf numFmtId="14" fontId="26" fillId="0" borderId="14" xfId="0" applyNumberFormat="1" applyFont="1" applyBorder="1" applyAlignment="1">
      <alignment vertical="center" wrapText="1"/>
    </xf>
    <xf numFmtId="14" fontId="0" fillId="0" borderId="14" xfId="0" applyNumberFormat="1" applyBorder="1" applyAlignment="1">
      <alignment wrapText="1"/>
    </xf>
    <xf numFmtId="14" fontId="8" fillId="0" borderId="16" xfId="0" applyNumberFormat="1" applyFont="1" applyFill="1" applyBorder="1" applyAlignment="1">
      <alignment horizontal="center" vertical="center" wrapText="1"/>
    </xf>
    <xf numFmtId="14" fontId="8" fillId="0" borderId="18" xfId="0" applyNumberFormat="1" applyFont="1" applyFill="1" applyBorder="1" applyAlignment="1">
      <alignment horizontal="center" vertical="center" wrapText="1"/>
    </xf>
    <xf numFmtId="14" fontId="6" fillId="0" borderId="0" xfId="0" applyNumberFormat="1" applyFont="1" applyAlignment="1">
      <alignment vertical="center" wrapText="1"/>
    </xf>
    <xf numFmtId="9" fontId="13" fillId="4" borderId="3" xfId="19" applyFont="1" applyFill="1" applyBorder="1" applyAlignment="1">
      <alignment horizontal="center" vertical="center" wrapText="1"/>
    </xf>
    <xf numFmtId="9" fontId="6" fillId="0" borderId="14" xfId="19" applyFont="1" applyFill="1" applyBorder="1" applyAlignment="1">
      <alignment vertical="center" wrapText="1"/>
    </xf>
    <xf numFmtId="9" fontId="22" fillId="0" borderId="14" xfId="19" applyFont="1" applyFill="1" applyBorder="1" applyAlignment="1">
      <alignment horizontal="center" vertical="center" wrapText="1"/>
    </xf>
    <xf numFmtId="9" fontId="0" fillId="0" borderId="14" xfId="19" applyFont="1" applyBorder="1" applyAlignment="1">
      <alignment wrapText="1"/>
    </xf>
    <xf numFmtId="9" fontId="0" fillId="0" borderId="16" xfId="19" applyFont="1" applyBorder="1" applyAlignment="1">
      <alignment wrapText="1"/>
    </xf>
    <xf numFmtId="9" fontId="6" fillId="0" borderId="0" xfId="19" applyFont="1" applyAlignment="1">
      <alignment vertical="center" wrapText="1"/>
    </xf>
    <xf numFmtId="9" fontId="13" fillId="2" borderId="3" xfId="19" applyFont="1" applyFill="1" applyBorder="1" applyAlignment="1">
      <alignment horizontal="center" vertical="center" wrapText="1"/>
    </xf>
    <xf numFmtId="9" fontId="0" fillId="0" borderId="14" xfId="19" applyFont="1" applyBorder="1" applyAlignment="1">
      <alignment horizontal="center" wrapText="1"/>
    </xf>
    <xf numFmtId="9" fontId="0" fillId="0" borderId="16" xfId="19" applyFont="1" applyBorder="1" applyAlignment="1">
      <alignment horizontal="center" wrapText="1"/>
    </xf>
    <xf numFmtId="0" fontId="19" fillId="0" borderId="14" xfId="4" applyFont="1" applyFill="1" applyBorder="1" applyAlignment="1">
      <alignment horizontal="center" vertical="center" wrapText="1"/>
    </xf>
    <xf numFmtId="9" fontId="6" fillId="0" borderId="15" xfId="19" applyFont="1" applyFill="1" applyBorder="1" applyAlignment="1">
      <alignment horizontal="center" vertical="center" wrapText="1"/>
    </xf>
    <xf numFmtId="164" fontId="6" fillId="0" borderId="18" xfId="3" applyNumberFormat="1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wrapText="1"/>
    </xf>
    <xf numFmtId="169" fontId="6" fillId="0" borderId="14" xfId="0" applyNumberFormat="1" applyFont="1" applyFill="1" applyBorder="1" applyAlignment="1">
      <alignment horizontal="center" vertical="center" wrapText="1"/>
    </xf>
    <xf numFmtId="170" fontId="6" fillId="0" borderId="14" xfId="0" applyNumberFormat="1" applyFont="1" applyFill="1" applyBorder="1" applyAlignment="1">
      <alignment horizontal="center" vertical="center" wrapText="1"/>
    </xf>
    <xf numFmtId="17" fontId="6" fillId="0" borderId="14" xfId="14" applyNumberFormat="1" applyFont="1" applyFill="1" applyBorder="1" applyAlignment="1">
      <alignment horizontal="center" vertical="center" wrapText="1"/>
    </xf>
    <xf numFmtId="1" fontId="6" fillId="0" borderId="14" xfId="14" applyNumberFormat="1" applyFont="1" applyFill="1" applyBorder="1" applyAlignment="1">
      <alignment horizontal="center" vertical="center" wrapText="1"/>
    </xf>
    <xf numFmtId="0" fontId="6" fillId="0" borderId="14" xfId="9" applyNumberFormat="1" applyFont="1" applyFill="1" applyBorder="1" applyAlignment="1" applyProtection="1">
      <alignment horizontal="center" vertical="center" wrapText="1"/>
    </xf>
    <xf numFmtId="0" fontId="6" fillId="0" borderId="14" xfId="6" applyNumberFormat="1" applyFont="1" applyFill="1" applyBorder="1" applyAlignment="1" applyProtection="1">
      <alignment horizontal="center" vertical="center" wrapText="1"/>
    </xf>
    <xf numFmtId="165" fontId="6" fillId="0" borderId="14" xfId="14" applyNumberFormat="1" applyFont="1" applyFill="1" applyBorder="1" applyAlignment="1">
      <alignment horizontal="center" vertical="center" wrapText="1"/>
    </xf>
    <xf numFmtId="9" fontId="6" fillId="0" borderId="18" xfId="19" applyFont="1" applyFill="1" applyBorder="1" applyAlignment="1">
      <alignment horizontal="center" vertical="center" wrapText="1"/>
    </xf>
    <xf numFmtId="9" fontId="6" fillId="0" borderId="15" xfId="19" applyFont="1" applyFill="1" applyBorder="1" applyAlignment="1">
      <alignment vertical="center" wrapText="1"/>
    </xf>
    <xf numFmtId="0" fontId="6" fillId="0" borderId="18" xfId="3" applyFont="1" applyFill="1" applyBorder="1" applyAlignment="1">
      <alignment horizontal="center" vertical="center" wrapText="1"/>
    </xf>
    <xf numFmtId="0" fontId="6" fillId="0" borderId="18" xfId="12" applyFont="1" applyFill="1" applyBorder="1" applyAlignment="1">
      <alignment horizontal="center" vertical="center" wrapText="1"/>
    </xf>
    <xf numFmtId="1" fontId="6" fillId="0" borderId="18" xfId="8" applyNumberFormat="1" applyFont="1" applyFill="1" applyBorder="1" applyAlignment="1" applyProtection="1">
      <alignment horizontal="center" vertical="center" wrapText="1"/>
    </xf>
    <xf numFmtId="1" fontId="8" fillId="0" borderId="14" xfId="4" applyNumberFormat="1" applyFont="1" applyFill="1" applyBorder="1" applyAlignment="1">
      <alignment horizontal="center" vertical="center" wrapText="1"/>
    </xf>
    <xf numFmtId="167" fontId="6" fillId="0" borderId="14" xfId="8" applyNumberFormat="1" applyFont="1" applyFill="1" applyBorder="1" applyAlignment="1">
      <alignment horizontal="center" vertical="center" wrapText="1"/>
    </xf>
    <xf numFmtId="167" fontId="6" fillId="0" borderId="14" xfId="3" applyNumberFormat="1" applyFont="1" applyFill="1" applyBorder="1" applyAlignment="1">
      <alignment horizontal="center" vertical="center" wrapText="1"/>
    </xf>
    <xf numFmtId="1" fontId="6" fillId="0" borderId="14" xfId="9" applyNumberFormat="1" applyFont="1" applyFill="1" applyBorder="1" applyAlignment="1" applyProtection="1">
      <alignment horizontal="center" vertical="center" wrapText="1"/>
    </xf>
    <xf numFmtId="9" fontId="8" fillId="0" borderId="14" xfId="19" applyFont="1" applyFill="1" applyBorder="1" applyAlignment="1">
      <alignment horizontal="center" vertical="center" wrapText="1"/>
    </xf>
    <xf numFmtId="0" fontId="6" fillId="0" borderId="14" xfId="4" quotePrefix="1" applyFont="1" applyFill="1" applyBorder="1" applyAlignment="1">
      <alignment horizontal="center" vertical="center" wrapText="1"/>
    </xf>
    <xf numFmtId="10" fontId="6" fillId="0" borderId="14" xfId="3" applyNumberFormat="1" applyFont="1" applyFill="1" applyBorder="1" applyAlignment="1">
      <alignment horizontal="center" vertical="center" wrapText="1"/>
    </xf>
    <xf numFmtId="0" fontId="11" fillId="0" borderId="14" xfId="3" applyFont="1" applyFill="1" applyBorder="1" applyAlignment="1">
      <alignment horizontal="center" vertical="center" wrapText="1"/>
    </xf>
    <xf numFmtId="167" fontId="8" fillId="0" borderId="14" xfId="0" applyNumberFormat="1" applyFont="1" applyFill="1" applyBorder="1" applyAlignment="1">
      <alignment horizontal="center" vertical="center" wrapText="1"/>
    </xf>
    <xf numFmtId="164" fontId="8" fillId="0" borderId="14" xfId="0" applyNumberFormat="1" applyFont="1" applyFill="1" applyBorder="1" applyAlignment="1">
      <alignment horizontal="center" vertical="center" wrapText="1"/>
    </xf>
    <xf numFmtId="9" fontId="8" fillId="0" borderId="18" xfId="19" applyFont="1" applyFill="1" applyBorder="1" applyAlignment="1">
      <alignment horizontal="center" vertical="center" wrapText="1"/>
    </xf>
    <xf numFmtId="165" fontId="6" fillId="0" borderId="14" xfId="6" applyNumberFormat="1" applyFont="1" applyFill="1" applyBorder="1" applyAlignment="1" applyProtection="1">
      <alignment horizontal="center" vertical="center" wrapText="1"/>
    </xf>
    <xf numFmtId="165" fontId="6" fillId="0" borderId="14" xfId="7" applyNumberFormat="1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0" borderId="1" xfId="2" applyFont="1" applyFill="1" applyBorder="1" applyAlignment="1">
      <alignment horizontal="center" vertical="center" wrapText="1"/>
    </xf>
    <xf numFmtId="164" fontId="13" fillId="12" borderId="3" xfId="4" applyNumberFormat="1" applyFont="1" applyFill="1" applyBorder="1" applyAlignment="1">
      <alignment horizontal="center" vertical="center" wrapText="1"/>
    </xf>
    <xf numFmtId="164" fontId="6" fillId="12" borderId="14" xfId="3" applyNumberFormat="1" applyFont="1" applyFill="1" applyBorder="1" applyAlignment="1">
      <alignment horizontal="center" vertical="center" wrapText="1"/>
    </xf>
    <xf numFmtId="164" fontId="6" fillId="12" borderId="0" xfId="0" applyNumberFormat="1" applyFont="1" applyFill="1" applyAlignment="1">
      <alignment vertical="center" wrapText="1"/>
    </xf>
    <xf numFmtId="0" fontId="13" fillId="12" borderId="2" xfId="4" applyFont="1" applyFill="1" applyBorder="1" applyAlignment="1">
      <alignment horizontal="center" vertical="center" wrapText="1"/>
    </xf>
    <xf numFmtId="0" fontId="6" fillId="12" borderId="14" xfId="4" applyFont="1" applyFill="1" applyBorder="1" applyAlignment="1">
      <alignment horizontal="center" vertical="center" wrapText="1"/>
    </xf>
    <xf numFmtId="0" fontId="6" fillId="12" borderId="0" xfId="0" applyFont="1" applyFill="1" applyAlignment="1">
      <alignment vertical="center" wrapText="1"/>
    </xf>
    <xf numFmtId="0" fontId="13" fillId="12" borderId="3" xfId="4" applyFont="1" applyFill="1" applyBorder="1" applyAlignment="1">
      <alignment horizontal="center" vertical="center" wrapText="1"/>
    </xf>
    <xf numFmtId="49" fontId="6" fillId="12" borderId="14" xfId="14" applyNumberFormat="1" applyFont="1" applyFill="1" applyBorder="1" applyAlignment="1">
      <alignment horizontal="center" vertical="center" wrapText="1"/>
    </xf>
    <xf numFmtId="0" fontId="6" fillId="12" borderId="0" xfId="0" applyFont="1" applyFill="1" applyAlignment="1">
      <alignment horizontal="center" vertical="center" wrapText="1"/>
    </xf>
    <xf numFmtId="0" fontId="6" fillId="12" borderId="14" xfId="12" applyFont="1" applyFill="1" applyBorder="1" applyAlignment="1">
      <alignment horizontal="center" vertical="center" wrapText="1"/>
    </xf>
    <xf numFmtId="0" fontId="6" fillId="12" borderId="14" xfId="0" applyFont="1" applyFill="1" applyBorder="1" applyAlignment="1">
      <alignment horizontal="center" vertical="center" wrapText="1"/>
    </xf>
    <xf numFmtId="0" fontId="8" fillId="12" borderId="14" xfId="0" applyFont="1" applyFill="1" applyBorder="1" applyAlignment="1">
      <alignment horizontal="center" vertical="center" wrapText="1"/>
    </xf>
    <xf numFmtId="0" fontId="8" fillId="12" borderId="14" xfId="0" applyNumberFormat="1" applyFont="1" applyFill="1" applyBorder="1" applyAlignment="1">
      <alignment vertical="center" wrapText="1"/>
    </xf>
    <xf numFmtId="0" fontId="6" fillId="12" borderId="14" xfId="13" applyFont="1" applyFill="1" applyBorder="1" applyAlignment="1">
      <alignment horizontal="center" vertical="center" wrapText="1"/>
    </xf>
    <xf numFmtId="9" fontId="6" fillId="0" borderId="19" xfId="19" applyFont="1" applyFill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center" vertical="center" wrapText="1"/>
    </xf>
  </cellXfs>
  <cellStyles count="23">
    <cellStyle name="Buena" xfId="1" builtinId="26"/>
    <cellStyle name="Excel Built-in Normal" xfId="2"/>
    <cellStyle name="Excel Built-in Normal 1" xfId="3"/>
    <cellStyle name="Excel Built-in Normal 2" xfId="4"/>
    <cellStyle name="Incorrecto" xfId="5" builtinId="27"/>
    <cellStyle name="Millares 2" xfId="6"/>
    <cellStyle name="Millares 3" xfId="7"/>
    <cellStyle name="Moneda" xfId="8" builtinId="4"/>
    <cellStyle name="Moneda 10" xfId="9"/>
    <cellStyle name="Moneda 2" xfId="10"/>
    <cellStyle name="Neutral" xfId="11" builtinId="28"/>
    <cellStyle name="Normal" xfId="0" builtinId="0"/>
    <cellStyle name="Normal 2" xfId="12"/>
    <cellStyle name="Normal 2 2" xfId="13"/>
    <cellStyle name="Normal 3" xfId="14"/>
    <cellStyle name="Normal_Coordenadas_Agosto2011_Bak" xfId="22"/>
    <cellStyle name="Normal_Obras a Iniciar" xfId="21"/>
    <cellStyle name="Normal_Obras a Iniciar_1" xfId="20"/>
    <cellStyle name="Normal_Obras En Ejecución" xfId="15"/>
    <cellStyle name="Notas" xfId="16" builtinId="10"/>
    <cellStyle name="Notas 2" xfId="17"/>
    <cellStyle name="Notas 3" xfId="18"/>
    <cellStyle name="Porcentaje" xfId="19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rv700e04/compartido/archivos/Base%20Unica%20de%20Obras/BU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1.10/compartido/Base%20Unica%20de%20Obras/BU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esperanza/Configuraci&#243;n%20local/Archivos%20temporales%20de%20Internet/OLK6F/Escuelas%20recorribles%20F11%20Neuquen%20Alejandro%20(2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ase%20Unica%20de%20Obras/BU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2017_08_07_REPORTE_CONGRESO_ESCUELA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ccionario"/>
      <sheetName val="Base Pcias"/>
      <sheetName val="Base Licitaciones"/>
      <sheetName val="Estados"/>
      <sheetName val="rangos"/>
      <sheetName val="Ricardo"/>
      <sheetName val="buo espejo"/>
      <sheetName val="dinamica 1966 Esc"/>
      <sheetName val="dinamica 1966 Obras"/>
      <sheetName val="dinamica 1345 (710)"/>
      <sheetName val="dinamica 1345 Esc"/>
      <sheetName val="dinamica 1345 Obras (2)"/>
      <sheetName val="Hoja1"/>
      <sheetName val="Base de Evaluaciones"/>
      <sheetName val="BUO"/>
    </sheetNames>
    <sheetDataSet>
      <sheetData sheetId="0" refreshError="1"/>
      <sheetData sheetId="1" refreshError="1"/>
      <sheetData sheetId="2" refreshError="1"/>
      <sheetData sheetId="3" refreshError="1">
        <row r="2">
          <cell r="A2" t="str">
            <v>0. Terminada</v>
          </cell>
          <cell r="B2" t="str">
            <v>CBU Rural</v>
          </cell>
        </row>
        <row r="3">
          <cell r="A3" t="str">
            <v>1. En Ejecución</v>
          </cell>
          <cell r="B3" t="str">
            <v>Educación Adultos</v>
          </cell>
        </row>
        <row r="4">
          <cell r="A4" t="str">
            <v>2. En Contratación</v>
          </cell>
          <cell r="B4" t="str">
            <v>EGB 1-2</v>
          </cell>
        </row>
        <row r="5">
          <cell r="A5" t="str">
            <v>3. A Definir</v>
          </cell>
          <cell r="B5" t="str">
            <v>EGB 1-2-3</v>
          </cell>
        </row>
        <row r="6">
          <cell r="A6" t="str">
            <v>4. En Evaluación</v>
          </cell>
          <cell r="B6" t="str">
            <v>EGB 1-2-3-Polimodal</v>
          </cell>
        </row>
        <row r="7">
          <cell r="A7" t="str">
            <v>5. En Licitación</v>
          </cell>
          <cell r="B7" t="str">
            <v>EGB 3</v>
          </cell>
        </row>
        <row r="8">
          <cell r="A8" t="str">
            <v>6. Anulada</v>
          </cell>
          <cell r="B8" t="str">
            <v>EGB 3-Polimodal</v>
          </cell>
        </row>
        <row r="9">
          <cell r="A9" t="str">
            <v>7. A Licitar (r)</v>
          </cell>
          <cell r="B9" t="str">
            <v>Especial</v>
          </cell>
        </row>
        <row r="10">
          <cell r="A10" t="str">
            <v>8. En Preparación</v>
          </cell>
          <cell r="B10" t="str">
            <v>Inicial</v>
          </cell>
        </row>
        <row r="11">
          <cell r="A11" t="str">
            <v>9. Baja</v>
          </cell>
          <cell r="B11" t="str">
            <v>Inicial - EGB 1-2</v>
          </cell>
        </row>
        <row r="12">
          <cell r="A12" t="str">
            <v>10. Cancelada</v>
          </cell>
          <cell r="B12" t="str">
            <v>Inicial - EGB 1-2-3</v>
          </cell>
        </row>
        <row r="13">
          <cell r="A13" t="str">
            <v>11. Ingresado</v>
          </cell>
          <cell r="B13" t="str">
            <v>Inicial - EGB 1-2-3-Polimodal</v>
          </cell>
        </row>
        <row r="14">
          <cell r="B14" t="str">
            <v xml:space="preserve">IPEM </v>
          </cell>
        </row>
        <row r="15">
          <cell r="B15" t="str">
            <v>Media Técnica</v>
          </cell>
        </row>
        <row r="16">
          <cell r="B16" t="str">
            <v>Polimodal</v>
          </cell>
        </row>
        <row r="17">
          <cell r="B17" t="str">
            <v>Otro</v>
          </cell>
        </row>
        <row r="18">
          <cell r="B18" t="str">
            <v>Inicial Común</v>
          </cell>
        </row>
        <row r="19">
          <cell r="B19" t="str">
            <v>Inicial Común-Primaria Común</v>
          </cell>
        </row>
        <row r="20">
          <cell r="B20" t="str">
            <v>Inicial Común-Primaria Común-Media Común</v>
          </cell>
        </row>
        <row r="21">
          <cell r="B21" t="str">
            <v>Inicial Común-Primaria Común-Media Artística</v>
          </cell>
        </row>
        <row r="22">
          <cell r="B22" t="str">
            <v>Inicial Rural</v>
          </cell>
        </row>
        <row r="23">
          <cell r="B23" t="str">
            <v>Inicial Rural-Primaria Rural</v>
          </cell>
        </row>
        <row r="24">
          <cell r="B24" t="str">
            <v>Inicial Rural-Primaria Rural-Media Rural</v>
          </cell>
        </row>
        <row r="25">
          <cell r="B25" t="str">
            <v>Primaria Común</v>
          </cell>
        </row>
        <row r="26">
          <cell r="B26" t="str">
            <v>Primaria Común-Media Común</v>
          </cell>
        </row>
        <row r="27">
          <cell r="B27" t="str">
            <v>Primaria Común-Media Artística</v>
          </cell>
        </row>
        <row r="28">
          <cell r="B28" t="str">
            <v>Primaria Especial</v>
          </cell>
        </row>
        <row r="29">
          <cell r="B29" t="str">
            <v>Primaria Especial-Media Especial</v>
          </cell>
        </row>
        <row r="30">
          <cell r="B30" t="str">
            <v>Primaria Rural</v>
          </cell>
        </row>
        <row r="31">
          <cell r="B31" t="str">
            <v>Primaria Rural-Media Rural</v>
          </cell>
        </row>
        <row r="32">
          <cell r="B32" t="str">
            <v>Media Común</v>
          </cell>
        </row>
        <row r="33">
          <cell r="B33" t="str">
            <v>Media Artística</v>
          </cell>
        </row>
        <row r="34">
          <cell r="B34" t="str">
            <v>Media Especial</v>
          </cell>
        </row>
        <row r="35">
          <cell r="B35" t="str">
            <v>Institutos de Formación Docente</v>
          </cell>
        </row>
        <row r="36">
          <cell r="B36" t="str">
            <v>Primaria Comun-Primaria Especial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ccionario"/>
      <sheetName val="Base Pcias"/>
      <sheetName val="Base Licitaciones"/>
      <sheetName val="Estados"/>
      <sheetName val="rangos"/>
      <sheetName val="Ricardo"/>
    </sheetNames>
    <sheetDataSet>
      <sheetData sheetId="0"/>
      <sheetData sheetId="1"/>
      <sheetData sheetId="2"/>
      <sheetData sheetId="3">
        <row r="2">
          <cell r="A2" t="str">
            <v>0. Terminada</v>
          </cell>
          <cell r="L2" t="str">
            <v>BID/1345</v>
          </cell>
        </row>
        <row r="3">
          <cell r="A3" t="str">
            <v>1. En Ejecución</v>
          </cell>
          <cell r="L3" t="str">
            <v>BID/1966</v>
          </cell>
        </row>
        <row r="4">
          <cell r="A4" t="str">
            <v>2. En Contratación</v>
          </cell>
          <cell r="L4" t="str">
            <v>BID/2424</v>
          </cell>
        </row>
        <row r="5">
          <cell r="A5" t="str">
            <v>4. En Evaluación</v>
          </cell>
          <cell r="L5" t="str">
            <v>CAF/7908</v>
          </cell>
        </row>
        <row r="6">
          <cell r="A6" t="str">
            <v>5. En Licitación</v>
          </cell>
          <cell r="L6" t="str">
            <v>BID/2940</v>
          </cell>
        </row>
        <row r="7">
          <cell r="A7" t="str">
            <v>7. A Licitar (r)</v>
          </cell>
        </row>
        <row r="8">
          <cell r="A8" t="str">
            <v>8. En Preparación</v>
          </cell>
        </row>
        <row r="9">
          <cell r="A9" t="str">
            <v>10. Cancelada</v>
          </cell>
        </row>
        <row r="10">
          <cell r="A10" t="str">
            <v>11. Ingresado</v>
          </cell>
        </row>
        <row r="11">
          <cell r="A11" t="str">
            <v>13. Rescindido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 refreshError="1"/>
      <sheetData sheetId="1">
        <row r="1">
          <cell r="A1" t="str">
            <v>SIN OBSERVACIONES</v>
          </cell>
        </row>
        <row r="2">
          <cell r="A2" t="str">
            <v>PROBLEMAS DE AVANCE FÍSICO</v>
          </cell>
        </row>
        <row r="3">
          <cell r="A3" t="str">
            <v>PROBLEMAS DE AVANCE FINANCIERO</v>
          </cell>
        </row>
        <row r="4">
          <cell r="A4" t="str">
            <v>PROBLEMAS LEGALES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ccionario"/>
      <sheetName val="Base Pcias"/>
      <sheetName val="Base Licitaciones"/>
      <sheetName val="Estados"/>
      <sheetName val="rangos"/>
      <sheetName val="Ricardo"/>
    </sheetNames>
    <sheetDataSet>
      <sheetData sheetId="0"/>
      <sheetData sheetId="1"/>
      <sheetData sheetId="2"/>
      <sheetData sheetId="3">
        <row r="2">
          <cell r="L2" t="str">
            <v>BID/1345</v>
          </cell>
        </row>
        <row r="3">
          <cell r="L3" t="str">
            <v>BID/1966</v>
          </cell>
        </row>
        <row r="4">
          <cell r="L4" t="str">
            <v>BID/2424</v>
          </cell>
        </row>
        <row r="5">
          <cell r="L5" t="str">
            <v>CAF/7908</v>
          </cell>
        </row>
        <row r="6">
          <cell r="L6" t="str">
            <v>BID/2940</v>
          </cell>
        </row>
        <row r="7">
          <cell r="L7" t="str">
            <v>BID/2940_10/90</v>
          </cell>
        </row>
      </sheetData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UELAS"/>
    </sheetNames>
    <sheetDataSet>
      <sheetData sheetId="0">
        <row r="5">
          <cell r="E5" t="str">
            <v>06-200c</v>
          </cell>
        </row>
        <row r="6">
          <cell r="E6" t="str">
            <v>06-202c</v>
          </cell>
        </row>
        <row r="7">
          <cell r="E7" t="str">
            <v>06-218b</v>
          </cell>
        </row>
        <row r="8">
          <cell r="E8" t="str">
            <v>06-253b</v>
          </cell>
        </row>
        <row r="9">
          <cell r="E9" t="str">
            <v>06-256</v>
          </cell>
        </row>
        <row r="10">
          <cell r="E10" t="str">
            <v>06-267b</v>
          </cell>
        </row>
        <row r="11">
          <cell r="E11" t="str">
            <v>06-268b</v>
          </cell>
        </row>
        <row r="12">
          <cell r="E12" t="str">
            <v>06-269b</v>
          </cell>
        </row>
        <row r="13">
          <cell r="E13" t="str">
            <v>06-270b</v>
          </cell>
        </row>
        <row r="14">
          <cell r="E14" t="str">
            <v>06-271</v>
          </cell>
        </row>
        <row r="15">
          <cell r="E15" t="str">
            <v>06-273b</v>
          </cell>
        </row>
        <row r="16">
          <cell r="E16" t="str">
            <v>06-274</v>
          </cell>
        </row>
        <row r="17">
          <cell r="E17" t="str">
            <v>06-275</v>
          </cell>
        </row>
        <row r="18">
          <cell r="E18" t="str">
            <v>06-276</v>
          </cell>
        </row>
        <row r="19">
          <cell r="E19" t="str">
            <v>06-281b</v>
          </cell>
        </row>
        <row r="20">
          <cell r="E20" t="str">
            <v>06-295</v>
          </cell>
        </row>
        <row r="21">
          <cell r="E21" t="str">
            <v>06-298</v>
          </cell>
        </row>
        <row r="22">
          <cell r="E22" t="str">
            <v>06-317b</v>
          </cell>
        </row>
        <row r="23">
          <cell r="E23" t="str">
            <v>06-320</v>
          </cell>
        </row>
        <row r="24">
          <cell r="E24" t="str">
            <v>06-321</v>
          </cell>
        </row>
        <row r="25">
          <cell r="E25" t="str">
            <v>06-322b</v>
          </cell>
        </row>
        <row r="26">
          <cell r="E26" t="str">
            <v>06-323b</v>
          </cell>
        </row>
        <row r="27">
          <cell r="E27" t="str">
            <v>06-325</v>
          </cell>
        </row>
        <row r="28">
          <cell r="E28" t="str">
            <v>06-326</v>
          </cell>
        </row>
        <row r="29">
          <cell r="E29" t="str">
            <v>06-327</v>
          </cell>
        </row>
        <row r="30">
          <cell r="E30" t="str">
            <v>06-328</v>
          </cell>
        </row>
        <row r="31">
          <cell r="E31" t="str">
            <v>06-329</v>
          </cell>
        </row>
        <row r="32">
          <cell r="E32" t="str">
            <v>06-330</v>
          </cell>
        </row>
        <row r="33">
          <cell r="E33" t="str">
            <v>06-333b</v>
          </cell>
        </row>
        <row r="34">
          <cell r="E34" t="str">
            <v>06-334</v>
          </cell>
        </row>
        <row r="35">
          <cell r="E35" t="str">
            <v>06-335</v>
          </cell>
        </row>
        <row r="36">
          <cell r="E36" t="str">
            <v>06-337</v>
          </cell>
        </row>
        <row r="37">
          <cell r="E37" t="str">
            <v>06-338</v>
          </cell>
        </row>
        <row r="38">
          <cell r="E38" t="str">
            <v>06-339</v>
          </cell>
        </row>
        <row r="39">
          <cell r="E39" t="str">
            <v>06-341</v>
          </cell>
        </row>
        <row r="40">
          <cell r="E40" t="str">
            <v>06-343</v>
          </cell>
        </row>
        <row r="41">
          <cell r="E41" t="str">
            <v>06-344</v>
          </cell>
        </row>
        <row r="42">
          <cell r="E42" t="str">
            <v>06-345</v>
          </cell>
        </row>
        <row r="43">
          <cell r="E43" t="str">
            <v>06-347</v>
          </cell>
        </row>
        <row r="44">
          <cell r="E44" t="str">
            <v>06-348</v>
          </cell>
        </row>
        <row r="45">
          <cell r="E45" t="str">
            <v>06-349</v>
          </cell>
        </row>
        <row r="46">
          <cell r="E46" t="str">
            <v>06-350</v>
          </cell>
        </row>
        <row r="47">
          <cell r="E47" t="str">
            <v>06-351</v>
          </cell>
        </row>
        <row r="48">
          <cell r="E48" t="str">
            <v xml:space="preserve">06-352 </v>
          </cell>
        </row>
        <row r="49">
          <cell r="E49" t="str">
            <v>06-353</v>
          </cell>
        </row>
        <row r="50">
          <cell r="E50" t="str">
            <v>CE-06-001</v>
          </cell>
        </row>
        <row r="51">
          <cell r="E51" t="str">
            <v>CE-06-002</v>
          </cell>
        </row>
        <row r="52">
          <cell r="E52" t="str">
            <v>CE-06-003b</v>
          </cell>
        </row>
        <row r="53">
          <cell r="E53" t="str">
            <v>CE-06-004</v>
          </cell>
        </row>
        <row r="54">
          <cell r="E54" t="str">
            <v>CE-06-006</v>
          </cell>
        </row>
        <row r="55">
          <cell r="E55" t="str">
            <v>CE-06-007</v>
          </cell>
        </row>
        <row r="56">
          <cell r="E56" t="str">
            <v>CE-06-008</v>
          </cell>
        </row>
        <row r="57">
          <cell r="E57" t="str">
            <v>CE-06-009</v>
          </cell>
        </row>
        <row r="58">
          <cell r="E58" t="str">
            <v>CE-06-010</v>
          </cell>
        </row>
        <row r="59">
          <cell r="E59" t="str">
            <v>CE-06-012</v>
          </cell>
        </row>
        <row r="60">
          <cell r="E60" t="str">
            <v>CE-06-013</v>
          </cell>
        </row>
        <row r="61">
          <cell r="E61" t="str">
            <v>CE-06-014</v>
          </cell>
        </row>
        <row r="62">
          <cell r="E62" t="str">
            <v>CE-06-015</v>
          </cell>
        </row>
        <row r="63">
          <cell r="E63" t="str">
            <v>CE-06-016</v>
          </cell>
        </row>
        <row r="64">
          <cell r="E64" t="str">
            <v>CE-06-017</v>
          </cell>
        </row>
        <row r="65">
          <cell r="E65" t="str">
            <v>CE-06-018</v>
          </cell>
        </row>
        <row r="66">
          <cell r="E66" t="str">
            <v>02-012</v>
          </cell>
        </row>
        <row r="67">
          <cell r="E67" t="str">
            <v>02-013</v>
          </cell>
        </row>
        <row r="68">
          <cell r="E68" t="str">
            <v>02-014</v>
          </cell>
        </row>
        <row r="69">
          <cell r="E69" t="str">
            <v>CE-02-001</v>
          </cell>
        </row>
        <row r="70">
          <cell r="E70" t="str">
            <v>10-039b</v>
          </cell>
        </row>
        <row r="71">
          <cell r="E71" t="str">
            <v>10-042b</v>
          </cell>
        </row>
        <row r="72">
          <cell r="E72" t="str">
            <v>10-043</v>
          </cell>
        </row>
        <row r="73">
          <cell r="E73" t="str">
            <v>10-044</v>
          </cell>
        </row>
        <row r="74">
          <cell r="E74" t="str">
            <v>10-045</v>
          </cell>
        </row>
        <row r="75">
          <cell r="E75" t="str">
            <v>10-046</v>
          </cell>
        </row>
        <row r="76">
          <cell r="E76" t="str">
            <v>10-047</v>
          </cell>
        </row>
        <row r="77">
          <cell r="E77" t="str">
            <v>10-049</v>
          </cell>
        </row>
        <row r="78">
          <cell r="E78" t="str">
            <v>10-052</v>
          </cell>
        </row>
        <row r="79">
          <cell r="E79" t="str">
            <v>10-056</v>
          </cell>
        </row>
        <row r="80">
          <cell r="E80" t="str">
            <v>10-057</v>
          </cell>
        </row>
        <row r="81">
          <cell r="E81" t="str">
            <v>10-058</v>
          </cell>
        </row>
        <row r="82">
          <cell r="E82" t="str">
            <v>10-059</v>
          </cell>
        </row>
        <row r="83">
          <cell r="E83" t="str">
            <v>10-061</v>
          </cell>
        </row>
        <row r="84">
          <cell r="E84" t="str">
            <v>10-062</v>
          </cell>
        </row>
        <row r="85">
          <cell r="E85" t="str">
            <v>CE-10-001</v>
          </cell>
        </row>
        <row r="86">
          <cell r="E86" t="str">
            <v>CE-10-002</v>
          </cell>
        </row>
        <row r="87">
          <cell r="E87" t="str">
            <v>CE-10-004</v>
          </cell>
        </row>
        <row r="88">
          <cell r="E88" t="str">
            <v>CE-10-005</v>
          </cell>
        </row>
        <row r="89">
          <cell r="E89" t="str">
            <v>CE-10-006</v>
          </cell>
        </row>
        <row r="90">
          <cell r="E90" t="str">
            <v>CE-10-007</v>
          </cell>
        </row>
        <row r="91">
          <cell r="E91" t="str">
            <v>CE-10-008</v>
          </cell>
        </row>
        <row r="92">
          <cell r="E92" t="str">
            <v>CE-10-009</v>
          </cell>
        </row>
        <row r="93">
          <cell r="E93" t="str">
            <v>CE-10-010b</v>
          </cell>
        </row>
        <row r="94">
          <cell r="E94" t="str">
            <v>CE-10-011b</v>
          </cell>
        </row>
        <row r="95">
          <cell r="E95" t="str">
            <v>CE-10-012b</v>
          </cell>
        </row>
        <row r="96">
          <cell r="E96" t="str">
            <v>CE-10-013</v>
          </cell>
        </row>
        <row r="97">
          <cell r="E97" t="str">
            <v>CE-10-014</v>
          </cell>
        </row>
        <row r="98">
          <cell r="E98" t="str">
            <v>CE-10-015</v>
          </cell>
        </row>
        <row r="99">
          <cell r="E99" t="str">
            <v>22-118b</v>
          </cell>
        </row>
        <row r="100">
          <cell r="E100" t="str">
            <v>22-121b</v>
          </cell>
        </row>
        <row r="101">
          <cell r="E101" t="str">
            <v>22-145</v>
          </cell>
        </row>
        <row r="102">
          <cell r="E102" t="str">
            <v>22-146</v>
          </cell>
        </row>
        <row r="103">
          <cell r="E103" t="str">
            <v>22-147</v>
          </cell>
        </row>
        <row r="104">
          <cell r="E104" t="str">
            <v>22-148</v>
          </cell>
        </row>
        <row r="105">
          <cell r="E105" t="str">
            <v>CE-22-001</v>
          </cell>
        </row>
        <row r="106">
          <cell r="E106" t="str">
            <v>CE-22-006b</v>
          </cell>
        </row>
        <row r="107">
          <cell r="E107" t="str">
            <v>CE-22-009b</v>
          </cell>
        </row>
        <row r="108">
          <cell r="E108" t="str">
            <v>CE-22-012b</v>
          </cell>
        </row>
        <row r="109">
          <cell r="E109" t="str">
            <v>CE-22-016b</v>
          </cell>
        </row>
        <row r="110">
          <cell r="E110" t="str">
            <v>26-021b</v>
          </cell>
        </row>
        <row r="111">
          <cell r="E111" t="str">
            <v>26-026b</v>
          </cell>
        </row>
        <row r="112">
          <cell r="E112" t="str">
            <v>26-027</v>
          </cell>
        </row>
        <row r="113">
          <cell r="E113" t="str">
            <v>26-029b</v>
          </cell>
        </row>
        <row r="114">
          <cell r="E114" t="str">
            <v>14-085b</v>
          </cell>
        </row>
        <row r="115">
          <cell r="E115" t="str">
            <v>14-089c</v>
          </cell>
        </row>
        <row r="116">
          <cell r="E116" t="str">
            <v>14-105b</v>
          </cell>
        </row>
        <row r="117">
          <cell r="E117" t="str">
            <v>14-107</v>
          </cell>
        </row>
        <row r="118">
          <cell r="E118" t="str">
            <v>14-108</v>
          </cell>
        </row>
        <row r="119">
          <cell r="E119" t="str">
            <v>14-109</v>
          </cell>
        </row>
        <row r="120">
          <cell r="E120" t="str">
            <v>18-075</v>
          </cell>
        </row>
        <row r="121">
          <cell r="E121" t="str">
            <v>18-076</v>
          </cell>
        </row>
        <row r="122">
          <cell r="E122" t="str">
            <v>18-077</v>
          </cell>
        </row>
        <row r="123">
          <cell r="E123" t="str">
            <v>18-078</v>
          </cell>
        </row>
        <row r="124">
          <cell r="E124" t="str">
            <v>18-081</v>
          </cell>
        </row>
        <row r="125">
          <cell r="E125" t="str">
            <v>18-082</v>
          </cell>
        </row>
        <row r="126">
          <cell r="E126" t="str">
            <v>18-083</v>
          </cell>
        </row>
        <row r="127">
          <cell r="E127" t="str">
            <v>18-084</v>
          </cell>
        </row>
        <row r="128">
          <cell r="E128" t="str">
            <v>18-085</v>
          </cell>
        </row>
        <row r="129">
          <cell r="E129" t="str">
            <v>18-086</v>
          </cell>
        </row>
        <row r="130">
          <cell r="E130" t="str">
            <v>30-052b</v>
          </cell>
        </row>
        <row r="131">
          <cell r="E131" t="str">
            <v>30-067</v>
          </cell>
        </row>
        <row r="132">
          <cell r="E132" t="str">
            <v>30-069</v>
          </cell>
        </row>
        <row r="133">
          <cell r="E133" t="str">
            <v>30-075</v>
          </cell>
        </row>
        <row r="134">
          <cell r="E134" t="str">
            <v>30-076</v>
          </cell>
        </row>
        <row r="135">
          <cell r="E135" t="str">
            <v>CE-30-001</v>
          </cell>
        </row>
        <row r="136">
          <cell r="E136" t="str">
            <v>34-060b</v>
          </cell>
        </row>
        <row r="137">
          <cell r="E137" t="str">
            <v>34-061b</v>
          </cell>
        </row>
        <row r="138">
          <cell r="E138" t="str">
            <v>34-062b</v>
          </cell>
        </row>
        <row r="139">
          <cell r="E139" t="str">
            <v>34-066</v>
          </cell>
        </row>
        <row r="140">
          <cell r="E140" t="str">
            <v>34-073b</v>
          </cell>
        </row>
        <row r="141">
          <cell r="E141" t="str">
            <v>CE-34-001</v>
          </cell>
        </row>
        <row r="142">
          <cell r="E142" t="str">
            <v>38-071b</v>
          </cell>
        </row>
        <row r="143">
          <cell r="E143" t="str">
            <v>38-075</v>
          </cell>
        </row>
        <row r="144">
          <cell r="E144" t="str">
            <v>38-076</v>
          </cell>
        </row>
        <row r="145">
          <cell r="E145" t="str">
            <v>38-081b</v>
          </cell>
        </row>
        <row r="146">
          <cell r="E146" t="str">
            <v>38-099</v>
          </cell>
        </row>
        <row r="147">
          <cell r="E147" t="str">
            <v>38-104</v>
          </cell>
        </row>
        <row r="148">
          <cell r="E148" t="str">
            <v>38-105</v>
          </cell>
        </row>
        <row r="149">
          <cell r="E149" t="str">
            <v>CE-38-004</v>
          </cell>
        </row>
        <row r="150">
          <cell r="E150" t="str">
            <v>CE-38-006</v>
          </cell>
        </row>
        <row r="151">
          <cell r="E151" t="str">
            <v>CE-38-007</v>
          </cell>
        </row>
        <row r="152">
          <cell r="E152" t="str">
            <v>CE-38-008</v>
          </cell>
        </row>
        <row r="153">
          <cell r="E153" t="str">
            <v>46-045</v>
          </cell>
        </row>
        <row r="154">
          <cell r="E154" t="str">
            <v>46-048</v>
          </cell>
        </row>
        <row r="155">
          <cell r="E155" t="str">
            <v>46-054</v>
          </cell>
        </row>
        <row r="156">
          <cell r="E156" t="str">
            <v>46-055</v>
          </cell>
        </row>
        <row r="157">
          <cell r="E157" t="str">
            <v>46-056</v>
          </cell>
        </row>
        <row r="158">
          <cell r="E158" t="str">
            <v>46-057</v>
          </cell>
        </row>
        <row r="159">
          <cell r="E159" t="str">
            <v>46-059</v>
          </cell>
        </row>
        <row r="160">
          <cell r="E160" t="str">
            <v>46-063</v>
          </cell>
        </row>
        <row r="161">
          <cell r="E161" t="str">
            <v>46-064</v>
          </cell>
        </row>
        <row r="162">
          <cell r="E162" t="str">
            <v>46-066</v>
          </cell>
        </row>
        <row r="163">
          <cell r="E163" t="str">
            <v>46-067</v>
          </cell>
        </row>
        <row r="164">
          <cell r="E164" t="str">
            <v>46-068</v>
          </cell>
        </row>
        <row r="165">
          <cell r="E165" t="str">
            <v>46-069</v>
          </cell>
        </row>
        <row r="166">
          <cell r="E166" t="str">
            <v>CE-46-003</v>
          </cell>
        </row>
        <row r="167">
          <cell r="E167" t="str">
            <v>CE-46-004</v>
          </cell>
        </row>
        <row r="168">
          <cell r="E168" t="str">
            <v>CE-46-008</v>
          </cell>
        </row>
        <row r="169">
          <cell r="E169" t="str">
            <v>CE-46-009</v>
          </cell>
        </row>
        <row r="170">
          <cell r="E170" t="str">
            <v>CE-46-010</v>
          </cell>
        </row>
        <row r="171">
          <cell r="E171" t="str">
            <v>CE-46-011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 t="str">
            <v>50-033</v>
          </cell>
        </row>
        <row r="175">
          <cell r="E175" t="str">
            <v>50-035</v>
          </cell>
        </row>
        <row r="176">
          <cell r="E176" t="str">
            <v>50-036b</v>
          </cell>
        </row>
        <row r="177">
          <cell r="E177" t="str">
            <v>50-037b</v>
          </cell>
        </row>
        <row r="178">
          <cell r="E178" t="str">
            <v>50-038b</v>
          </cell>
        </row>
        <row r="179">
          <cell r="E179" t="str">
            <v>50-040</v>
          </cell>
        </row>
        <row r="180">
          <cell r="E180" t="str">
            <v>50-053</v>
          </cell>
        </row>
        <row r="181">
          <cell r="E181" t="str">
            <v>50-059</v>
          </cell>
        </row>
        <row r="182">
          <cell r="E182" t="str">
            <v>50-061</v>
          </cell>
        </row>
        <row r="183">
          <cell r="E183" t="str">
            <v>50-066</v>
          </cell>
        </row>
        <row r="184">
          <cell r="E184" t="str">
            <v>50-067</v>
          </cell>
        </row>
        <row r="185">
          <cell r="E185" t="str">
            <v>54-059</v>
          </cell>
        </row>
        <row r="186">
          <cell r="E186" t="str">
            <v>54-064b</v>
          </cell>
        </row>
        <row r="187">
          <cell r="E187" t="str">
            <v>54-065</v>
          </cell>
        </row>
        <row r="188">
          <cell r="E188" t="str">
            <v>54-066</v>
          </cell>
        </row>
        <row r="189">
          <cell r="E189" t="str">
            <v>54-067</v>
          </cell>
        </row>
        <row r="190">
          <cell r="E190" t="str">
            <v>CE-54-010</v>
          </cell>
        </row>
        <row r="191">
          <cell r="E191" t="str">
            <v>CE-54-011</v>
          </cell>
        </row>
        <row r="192">
          <cell r="E192" t="str">
            <v>CE-54-012</v>
          </cell>
        </row>
        <row r="193">
          <cell r="E193" t="str">
            <v>CE-54-013</v>
          </cell>
        </row>
        <row r="194">
          <cell r="E194" t="str">
            <v>CE-54-014</v>
          </cell>
        </row>
        <row r="195">
          <cell r="E195" t="str">
            <v>58-017</v>
          </cell>
        </row>
        <row r="196">
          <cell r="E196" t="str">
            <v>58-018</v>
          </cell>
        </row>
        <row r="197">
          <cell r="E197" t="str">
            <v>62-034</v>
          </cell>
        </row>
        <row r="198">
          <cell r="E198" t="str">
            <v>62-057</v>
          </cell>
        </row>
        <row r="199">
          <cell r="E199" t="str">
            <v>62-059</v>
          </cell>
        </row>
        <row r="200">
          <cell r="E200" t="str">
            <v>66-052</v>
          </cell>
        </row>
        <row r="201">
          <cell r="E201" t="str">
            <v>66-053</v>
          </cell>
        </row>
        <row r="202">
          <cell r="E202" t="str">
            <v>66-055</v>
          </cell>
        </row>
        <row r="203">
          <cell r="E203" t="str">
            <v>66-059</v>
          </cell>
        </row>
        <row r="204">
          <cell r="E204" t="str">
            <v>66-060</v>
          </cell>
        </row>
        <row r="205">
          <cell r="E205" t="str">
            <v>66-067</v>
          </cell>
        </row>
        <row r="206">
          <cell r="E206" t="str">
            <v>66-068</v>
          </cell>
        </row>
        <row r="207">
          <cell r="E207" t="str">
            <v>66-069</v>
          </cell>
        </row>
        <row r="208">
          <cell r="E208" t="str">
            <v>66-070</v>
          </cell>
        </row>
        <row r="209">
          <cell r="E209" t="str">
            <v>66-071</v>
          </cell>
        </row>
        <row r="210">
          <cell r="E210" t="str">
            <v>66-072</v>
          </cell>
        </row>
        <row r="211">
          <cell r="E211" t="str">
            <v>66-076</v>
          </cell>
        </row>
        <row r="212">
          <cell r="E212" t="str">
            <v>66-077</v>
          </cell>
        </row>
        <row r="213">
          <cell r="E213" t="str">
            <v>CE-38-005</v>
          </cell>
        </row>
        <row r="214">
          <cell r="E214" t="str">
            <v>CE-66-001</v>
          </cell>
        </row>
        <row r="215">
          <cell r="E215" t="str">
            <v>CE-66-009</v>
          </cell>
        </row>
        <row r="216">
          <cell r="E216" t="str">
            <v>CE-66-010</v>
          </cell>
        </row>
        <row r="217">
          <cell r="E217" t="str">
            <v>CE-66-011</v>
          </cell>
        </row>
        <row r="218">
          <cell r="E218" t="str">
            <v>CE-66-012</v>
          </cell>
        </row>
        <row r="219">
          <cell r="E219" t="str">
            <v>CE-66-013</v>
          </cell>
        </row>
        <row r="220">
          <cell r="E220" t="str">
            <v>CE-66-014</v>
          </cell>
        </row>
        <row r="221">
          <cell r="E221" t="str">
            <v>74-013</v>
          </cell>
        </row>
        <row r="222">
          <cell r="E222" t="str">
            <v>74-014</v>
          </cell>
        </row>
        <row r="223">
          <cell r="E223" t="str">
            <v>78-011b</v>
          </cell>
        </row>
        <row r="224">
          <cell r="E224" t="str">
            <v>78-016</v>
          </cell>
        </row>
        <row r="225">
          <cell r="E225" t="str">
            <v>78-023b</v>
          </cell>
        </row>
        <row r="226">
          <cell r="E226" t="str">
            <v>82-014b</v>
          </cell>
        </row>
        <row r="227">
          <cell r="E227" t="str">
            <v>82-031b</v>
          </cell>
        </row>
        <row r="228">
          <cell r="E228" t="str">
            <v>82-042b</v>
          </cell>
        </row>
        <row r="229">
          <cell r="E229" t="str">
            <v>82-044b</v>
          </cell>
        </row>
        <row r="230">
          <cell r="E230" t="str">
            <v>82-050b</v>
          </cell>
        </row>
        <row r="231">
          <cell r="E231" t="str">
            <v>82-052b</v>
          </cell>
        </row>
        <row r="232">
          <cell r="E232" t="str">
            <v>82-059</v>
          </cell>
        </row>
        <row r="233">
          <cell r="E233" t="str">
            <v>82-062</v>
          </cell>
        </row>
        <row r="234">
          <cell r="E234" t="str">
            <v>82-064</v>
          </cell>
        </row>
        <row r="235">
          <cell r="E235" t="str">
            <v>82-065</v>
          </cell>
        </row>
        <row r="236">
          <cell r="E236" t="str">
            <v>82-067</v>
          </cell>
        </row>
        <row r="237">
          <cell r="E237" t="str">
            <v>82-068</v>
          </cell>
        </row>
        <row r="238">
          <cell r="E238" t="str">
            <v>82-069b</v>
          </cell>
        </row>
        <row r="239">
          <cell r="E239" t="str">
            <v>82-070</v>
          </cell>
        </row>
        <row r="240">
          <cell r="E240" t="str">
            <v>82-071</v>
          </cell>
        </row>
        <row r="241">
          <cell r="E241" t="str">
            <v>82-072</v>
          </cell>
        </row>
        <row r="242">
          <cell r="E242" t="str">
            <v>82-074</v>
          </cell>
        </row>
        <row r="243">
          <cell r="E243" t="str">
            <v>82-075</v>
          </cell>
        </row>
        <row r="244">
          <cell r="E244" t="str">
            <v>CE-82-002</v>
          </cell>
        </row>
        <row r="245">
          <cell r="E245" t="str">
            <v>CE-82-003</v>
          </cell>
        </row>
        <row r="246">
          <cell r="E246" t="str">
            <v>CE-82-005</v>
          </cell>
        </row>
        <row r="247">
          <cell r="E247" t="str">
            <v>CE-82-006</v>
          </cell>
        </row>
        <row r="248">
          <cell r="E248" t="str">
            <v>86-031</v>
          </cell>
        </row>
        <row r="249">
          <cell r="E249" t="str">
            <v>86-033</v>
          </cell>
        </row>
        <row r="250">
          <cell r="E250" t="str">
            <v>86-038</v>
          </cell>
        </row>
        <row r="251">
          <cell r="E251" t="str">
            <v>86-039</v>
          </cell>
        </row>
        <row r="252">
          <cell r="E252" t="str">
            <v>86-056</v>
          </cell>
        </row>
        <row r="253">
          <cell r="E253" t="str">
            <v>86-060</v>
          </cell>
        </row>
        <row r="254">
          <cell r="E254" t="str">
            <v>CE-86-003</v>
          </cell>
        </row>
        <row r="255">
          <cell r="E255" t="str">
            <v>CE-86-004</v>
          </cell>
        </row>
        <row r="256">
          <cell r="E256" t="str">
            <v>94-026</v>
          </cell>
        </row>
        <row r="257">
          <cell r="E257" t="str">
            <v>90-130</v>
          </cell>
        </row>
        <row r="258">
          <cell r="E258" t="str">
            <v>90-135</v>
          </cell>
        </row>
        <row r="259">
          <cell r="E259" t="str">
            <v>90-139b</v>
          </cell>
        </row>
        <row r="260">
          <cell r="E260" t="str">
            <v>90-140</v>
          </cell>
        </row>
        <row r="261">
          <cell r="E261" t="str">
            <v>90-142</v>
          </cell>
        </row>
        <row r="262">
          <cell r="E262" t="str">
            <v>90-148</v>
          </cell>
        </row>
        <row r="263">
          <cell r="E263" t="str">
            <v>90-149</v>
          </cell>
        </row>
        <row r="264">
          <cell r="E264" t="str">
            <v>90-150</v>
          </cell>
        </row>
        <row r="265">
          <cell r="E265" t="str">
            <v>90-151</v>
          </cell>
        </row>
        <row r="266">
          <cell r="E266" t="str">
            <v>CE-90-001</v>
          </cell>
        </row>
        <row r="267">
          <cell r="E267" t="str">
            <v>CE-90-002</v>
          </cell>
        </row>
        <row r="268">
          <cell r="E268" t="str">
            <v>CE-90-003</v>
          </cell>
        </row>
        <row r="269">
          <cell r="E269" t="str">
            <v>CE-90-004</v>
          </cell>
        </row>
        <row r="270">
          <cell r="E270" t="str">
            <v>CE-90-005</v>
          </cell>
        </row>
        <row r="271">
          <cell r="E271" t="str">
            <v>CE-90-006</v>
          </cell>
        </row>
        <row r="272">
          <cell r="E272" t="str">
            <v>CE-90-007</v>
          </cell>
        </row>
        <row r="273">
          <cell r="E27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abSelected="1" topLeftCell="F1" zoomScale="80" zoomScaleNormal="80" zoomScalePageLayoutView="66" workbookViewId="0">
      <pane ySplit="1" topLeftCell="A2" activePane="bottomLeft" state="frozen"/>
      <selection pane="bottomLeft" activeCell="G1" sqref="G1"/>
    </sheetView>
  </sheetViews>
  <sheetFormatPr baseColWidth="10" defaultColWidth="10.875" defaultRowHeight="12.75"/>
  <cols>
    <col min="1" max="1" width="13.375" style="201" customWidth="1"/>
    <col min="2" max="2" width="22" style="1" customWidth="1"/>
    <col min="3" max="3" width="22" style="79" customWidth="1"/>
    <col min="4" max="4" width="22" style="204" customWidth="1"/>
    <col min="5" max="5" width="72.625" style="79" customWidth="1"/>
    <col min="6" max="6" width="26.5" style="79" customWidth="1"/>
    <col min="7" max="7" width="21.625" style="201" customWidth="1"/>
    <col min="8" max="8" width="20.125" style="79" customWidth="1"/>
    <col min="9" max="9" width="22" style="79" customWidth="1"/>
    <col min="10" max="10" width="18.625" style="79" customWidth="1"/>
    <col min="11" max="11" width="25.625" style="152" customWidth="1"/>
    <col min="12" max="12" width="25.625" style="79" customWidth="1"/>
    <col min="13" max="13" width="25.625" style="201" customWidth="1"/>
    <col min="14" max="14" width="11" style="1" customWidth="1"/>
    <col min="15" max="21" width="25.625" style="82" customWidth="1"/>
    <col min="22" max="22" width="25.625" style="198" customWidth="1"/>
    <col min="23" max="24" width="20.625" style="158" customWidth="1"/>
    <col min="25" max="26" width="20.625" style="79" customWidth="1"/>
    <col min="27" max="16384" width="10.875" style="79"/>
  </cols>
  <sheetData>
    <row r="1" spans="1:26" s="8" customFormat="1" ht="30">
      <c r="A1" s="199" t="s">
        <v>0</v>
      </c>
      <c r="B1" s="5" t="s">
        <v>1</v>
      </c>
      <c r="C1" s="5" t="s">
        <v>2</v>
      </c>
      <c r="D1" s="202" t="s">
        <v>3</v>
      </c>
      <c r="E1" s="5" t="s">
        <v>4</v>
      </c>
      <c r="F1" s="5" t="s">
        <v>5</v>
      </c>
      <c r="G1" s="202" t="s">
        <v>3489</v>
      </c>
      <c r="H1" s="5" t="s">
        <v>6</v>
      </c>
      <c r="I1" s="5" t="s">
        <v>7</v>
      </c>
      <c r="J1" s="5" t="s">
        <v>8</v>
      </c>
      <c r="K1" s="141" t="s">
        <v>9</v>
      </c>
      <c r="L1" s="6" t="s">
        <v>3488</v>
      </c>
      <c r="M1" s="202" t="s">
        <v>10</v>
      </c>
      <c r="N1" s="5" t="s">
        <v>3487</v>
      </c>
      <c r="O1" s="76" t="s">
        <v>3482</v>
      </c>
      <c r="P1" s="76" t="s">
        <v>3483</v>
      </c>
      <c r="Q1" s="76" t="s">
        <v>3484</v>
      </c>
      <c r="R1" s="77" t="s">
        <v>11</v>
      </c>
      <c r="S1" s="76" t="s">
        <v>12</v>
      </c>
      <c r="T1" s="76" t="s">
        <v>13</v>
      </c>
      <c r="U1" s="76" t="s">
        <v>3486</v>
      </c>
      <c r="V1" s="196" t="s">
        <v>3485</v>
      </c>
      <c r="W1" s="153" t="s">
        <v>14</v>
      </c>
      <c r="X1" s="159" t="s">
        <v>15</v>
      </c>
      <c r="Y1" s="5" t="s">
        <v>16</v>
      </c>
      <c r="Z1" s="7" t="s">
        <v>17</v>
      </c>
    </row>
    <row r="2" spans="1:26" s="2" customFormat="1">
      <c r="A2" s="22">
        <v>1</v>
      </c>
      <c r="B2" s="22" t="s">
        <v>18</v>
      </c>
      <c r="C2" s="22" t="s">
        <v>19</v>
      </c>
      <c r="D2" s="22"/>
      <c r="E2" s="27" t="s">
        <v>20</v>
      </c>
      <c r="F2" s="29" t="s">
        <v>21</v>
      </c>
      <c r="G2" s="27" t="s">
        <v>22</v>
      </c>
      <c r="H2" s="22" t="s">
        <v>22</v>
      </c>
      <c r="I2" s="34" t="s">
        <v>23</v>
      </c>
      <c r="J2" s="28" t="s">
        <v>24</v>
      </c>
      <c r="K2" s="142"/>
      <c r="L2" s="28"/>
      <c r="M2" s="28"/>
      <c r="N2" s="20">
        <v>180</v>
      </c>
      <c r="O2" s="26">
        <v>6080494</v>
      </c>
      <c r="P2" s="65">
        <v>0</v>
      </c>
      <c r="Q2" s="26">
        <v>6080494</v>
      </c>
      <c r="R2" s="26">
        <v>0</v>
      </c>
      <c r="S2" s="26">
        <v>6080494.0000000009</v>
      </c>
      <c r="T2" s="26">
        <v>0</v>
      </c>
      <c r="U2" s="26">
        <v>0</v>
      </c>
      <c r="V2" s="26">
        <v>0</v>
      </c>
      <c r="W2" s="95">
        <v>0</v>
      </c>
      <c r="X2" s="95">
        <v>0</v>
      </c>
      <c r="Y2" s="20"/>
      <c r="Z2" s="20"/>
    </row>
    <row r="3" spans="1:26" s="87" customFormat="1">
      <c r="A3" s="22">
        <v>5</v>
      </c>
      <c r="B3" s="22">
        <v>72</v>
      </c>
      <c r="C3" s="22" t="s">
        <v>25</v>
      </c>
      <c r="D3" s="22"/>
      <c r="E3" s="27" t="s">
        <v>26</v>
      </c>
      <c r="F3" s="29" t="s">
        <v>21</v>
      </c>
      <c r="G3" s="27" t="s">
        <v>22</v>
      </c>
      <c r="H3" s="22" t="s">
        <v>22</v>
      </c>
      <c r="I3" s="34" t="s">
        <v>27</v>
      </c>
      <c r="J3" s="20" t="s">
        <v>28</v>
      </c>
      <c r="K3" s="56"/>
      <c r="L3" s="21"/>
      <c r="M3" s="21"/>
      <c r="N3" s="83">
        <v>180</v>
      </c>
      <c r="O3" s="26">
        <v>34184148.292000003</v>
      </c>
      <c r="P3" s="65">
        <v>4883449.76</v>
      </c>
      <c r="Q3" s="26">
        <f>O3-P3</f>
        <v>29300698.532000005</v>
      </c>
      <c r="R3" s="26">
        <v>0</v>
      </c>
      <c r="S3" s="26">
        <v>29300698.532000005</v>
      </c>
      <c r="T3" s="26">
        <v>0</v>
      </c>
      <c r="U3" s="26">
        <v>0</v>
      </c>
      <c r="V3" s="26">
        <v>0</v>
      </c>
      <c r="W3" s="95">
        <v>0</v>
      </c>
      <c r="X3" s="95">
        <v>0.15</v>
      </c>
      <c r="Y3" s="20"/>
      <c r="Z3" s="20"/>
    </row>
    <row r="4" spans="1:26" s="2" customFormat="1">
      <c r="A4" s="22">
        <v>1</v>
      </c>
      <c r="B4" s="22" t="s">
        <v>18</v>
      </c>
      <c r="C4" s="22"/>
      <c r="D4" s="22"/>
      <c r="E4" s="27" t="s">
        <v>29</v>
      </c>
      <c r="F4" s="29" t="s">
        <v>21</v>
      </c>
      <c r="G4" s="27" t="s">
        <v>22</v>
      </c>
      <c r="H4" s="22" t="s">
        <v>22</v>
      </c>
      <c r="I4" s="34" t="s">
        <v>30</v>
      </c>
      <c r="J4" s="28" t="s">
        <v>31</v>
      </c>
      <c r="K4" s="56"/>
      <c r="L4" s="21"/>
      <c r="M4" s="21"/>
      <c r="N4" s="83">
        <v>540</v>
      </c>
      <c r="O4" s="26">
        <v>49000000</v>
      </c>
      <c r="P4" s="65">
        <v>0</v>
      </c>
      <c r="Q4" s="26">
        <v>49000000</v>
      </c>
      <c r="R4" s="26">
        <v>0</v>
      </c>
      <c r="S4" s="26">
        <v>49000000</v>
      </c>
      <c r="T4" s="26">
        <v>0</v>
      </c>
      <c r="U4" s="26">
        <v>0</v>
      </c>
      <c r="V4" s="26">
        <v>0</v>
      </c>
      <c r="W4" s="95">
        <v>0</v>
      </c>
      <c r="X4" s="95">
        <v>0</v>
      </c>
      <c r="Y4" s="20"/>
      <c r="Z4" s="20"/>
    </row>
  </sheetData>
  <autoFilter ref="A1:Z1181">
    <sortState ref="A3:AG867">
      <sortCondition ref="G2:G568"/>
    </sortState>
  </autoFilter>
  <phoneticPr fontId="15" type="noConversion"/>
  <dataValidations count="1">
    <dataValidation type="list" allowBlank="1" showInputMessage="1" showErrorMessage="1" sqref="L3:M4">
      <formula1>Observaciones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77"/>
  <sheetViews>
    <sheetView topLeftCell="A28" workbookViewId="0">
      <selection sqref="A1:XFD1177"/>
    </sheetView>
  </sheetViews>
  <sheetFormatPr baseColWidth="10" defaultRowHeight="12.75"/>
  <sheetData>
    <row r="1" spans="1:26" s="2" customFormat="1" ht="51">
      <c r="A1" s="22">
        <v>1</v>
      </c>
      <c r="B1" s="22" t="s">
        <v>18</v>
      </c>
      <c r="C1" s="22" t="s">
        <v>32</v>
      </c>
      <c r="D1" s="22">
        <v>203795</v>
      </c>
      <c r="E1" s="27" t="s">
        <v>33</v>
      </c>
      <c r="F1" s="29" t="s">
        <v>21</v>
      </c>
      <c r="G1" s="27" t="s">
        <v>22</v>
      </c>
      <c r="H1" s="22" t="s">
        <v>22</v>
      </c>
      <c r="I1" s="34" t="s">
        <v>34</v>
      </c>
      <c r="J1" s="28" t="s">
        <v>28</v>
      </c>
      <c r="K1" s="142"/>
      <c r="L1" s="28"/>
      <c r="M1" s="28"/>
      <c r="N1" s="83">
        <v>190</v>
      </c>
      <c r="O1" s="26">
        <v>18660400</v>
      </c>
      <c r="P1" s="65">
        <v>0</v>
      </c>
      <c r="Q1" s="26">
        <v>18660400</v>
      </c>
      <c r="R1" s="26">
        <v>0</v>
      </c>
      <c r="S1" s="26">
        <v>18660400</v>
      </c>
      <c r="T1" s="26">
        <v>0</v>
      </c>
      <c r="U1" s="26">
        <v>0</v>
      </c>
      <c r="V1" s="26">
        <v>0</v>
      </c>
      <c r="W1" s="95">
        <v>0</v>
      </c>
      <c r="X1" s="95">
        <v>0</v>
      </c>
      <c r="Y1" s="20"/>
      <c r="Z1" s="20"/>
    </row>
    <row r="2" spans="1:26" s="2" customFormat="1" ht="51">
      <c r="A2" s="22">
        <v>1</v>
      </c>
      <c r="B2" s="22" t="s">
        <v>18</v>
      </c>
      <c r="C2" s="22" t="s">
        <v>32</v>
      </c>
      <c r="D2" s="22">
        <v>203795</v>
      </c>
      <c r="E2" s="27" t="s">
        <v>35</v>
      </c>
      <c r="F2" s="29" t="s">
        <v>21</v>
      </c>
      <c r="G2" s="27" t="s">
        <v>22</v>
      </c>
      <c r="H2" s="22" t="s">
        <v>22</v>
      </c>
      <c r="I2" s="34" t="s">
        <v>34</v>
      </c>
      <c r="J2" s="28" t="s">
        <v>31</v>
      </c>
      <c r="K2" s="56"/>
      <c r="L2" s="21"/>
      <c r="M2" s="21"/>
      <c r="N2" s="83">
        <v>240</v>
      </c>
      <c r="O2" s="26">
        <v>34224810</v>
      </c>
      <c r="P2" s="65">
        <v>0</v>
      </c>
      <c r="Q2" s="26">
        <v>34224810</v>
      </c>
      <c r="R2" s="26">
        <v>0</v>
      </c>
      <c r="S2" s="26">
        <v>34224810</v>
      </c>
      <c r="T2" s="26">
        <v>0</v>
      </c>
      <c r="U2" s="26">
        <v>0</v>
      </c>
      <c r="V2" s="26">
        <v>0</v>
      </c>
      <c r="W2" s="95">
        <v>0</v>
      </c>
      <c r="X2" s="95">
        <v>0</v>
      </c>
      <c r="Y2" s="20"/>
      <c r="Z2" s="20"/>
    </row>
    <row r="3" spans="1:26" s="2" customFormat="1" ht="51">
      <c r="A3" s="22">
        <v>1</v>
      </c>
      <c r="B3" s="22" t="s">
        <v>18</v>
      </c>
      <c r="C3" s="22" t="s">
        <v>36</v>
      </c>
      <c r="D3" s="22">
        <v>203766</v>
      </c>
      <c r="E3" s="27" t="s">
        <v>37</v>
      </c>
      <c r="F3" s="24" t="s">
        <v>38</v>
      </c>
      <c r="G3" s="27" t="s">
        <v>22</v>
      </c>
      <c r="H3" s="22" t="s">
        <v>22</v>
      </c>
      <c r="I3" s="34" t="s">
        <v>34</v>
      </c>
      <c r="J3" s="28" t="s">
        <v>28</v>
      </c>
      <c r="K3" s="142"/>
      <c r="L3" s="28"/>
      <c r="M3" s="28"/>
      <c r="N3" s="83">
        <v>180</v>
      </c>
      <c r="O3" s="26">
        <v>41768200</v>
      </c>
      <c r="P3" s="65">
        <v>0</v>
      </c>
      <c r="Q3" s="26">
        <v>41768200</v>
      </c>
      <c r="R3" s="26">
        <v>0</v>
      </c>
      <c r="S3" s="26">
        <v>41768200</v>
      </c>
      <c r="T3" s="26">
        <v>0</v>
      </c>
      <c r="U3" s="26">
        <v>0</v>
      </c>
      <c r="V3" s="26">
        <v>0</v>
      </c>
      <c r="W3" s="95">
        <v>0</v>
      </c>
      <c r="X3" s="95">
        <v>0</v>
      </c>
      <c r="Y3" s="20"/>
      <c r="Z3" s="20"/>
    </row>
    <row r="4" spans="1:26" s="2" customFormat="1" ht="89.25">
      <c r="A4" s="22">
        <v>1</v>
      </c>
      <c r="B4" s="22" t="s">
        <v>18</v>
      </c>
      <c r="C4" s="22" t="s">
        <v>39</v>
      </c>
      <c r="D4" s="22">
        <v>203796</v>
      </c>
      <c r="E4" s="27" t="s">
        <v>40</v>
      </c>
      <c r="F4" s="29" t="s">
        <v>21</v>
      </c>
      <c r="G4" s="27" t="s">
        <v>22</v>
      </c>
      <c r="H4" s="22" t="s">
        <v>22</v>
      </c>
      <c r="I4" s="34" t="s">
        <v>34</v>
      </c>
      <c r="J4" s="28" t="s">
        <v>28</v>
      </c>
      <c r="K4" s="142"/>
      <c r="L4" s="28"/>
      <c r="M4" s="28"/>
      <c r="N4" s="83">
        <v>120</v>
      </c>
      <c r="O4" s="26">
        <v>7536827.1999999993</v>
      </c>
      <c r="P4" s="65">
        <v>0</v>
      </c>
      <c r="Q4" s="26">
        <v>7536827.1999999993</v>
      </c>
      <c r="R4" s="26">
        <v>0</v>
      </c>
      <c r="S4" s="26">
        <v>7536827.1999999993</v>
      </c>
      <c r="T4" s="26">
        <v>0</v>
      </c>
      <c r="U4" s="26">
        <v>0</v>
      </c>
      <c r="V4" s="26">
        <v>0</v>
      </c>
      <c r="W4" s="95">
        <v>0</v>
      </c>
      <c r="X4" s="95">
        <v>0</v>
      </c>
      <c r="Y4" s="20"/>
      <c r="Z4" s="20"/>
    </row>
    <row r="5" spans="1:26" s="2" customFormat="1" ht="89.25">
      <c r="A5" s="22">
        <v>1</v>
      </c>
      <c r="B5" s="22" t="s">
        <v>18</v>
      </c>
      <c r="C5" s="22" t="s">
        <v>39</v>
      </c>
      <c r="D5" s="22">
        <v>203796</v>
      </c>
      <c r="E5" s="27" t="s">
        <v>41</v>
      </c>
      <c r="F5" s="29" t="s">
        <v>21</v>
      </c>
      <c r="G5" s="27" t="s">
        <v>22</v>
      </c>
      <c r="H5" s="22" t="s">
        <v>22</v>
      </c>
      <c r="I5" s="34" t="s">
        <v>34</v>
      </c>
      <c r="J5" s="28" t="s">
        <v>28</v>
      </c>
      <c r="K5" s="142"/>
      <c r="L5" s="28"/>
      <c r="M5" s="28"/>
      <c r="N5" s="83">
        <v>120</v>
      </c>
      <c r="O5" s="26">
        <v>10914869.699999999</v>
      </c>
      <c r="P5" s="65">
        <v>0</v>
      </c>
      <c r="Q5" s="26">
        <v>10914869.699999999</v>
      </c>
      <c r="R5" s="26">
        <v>0</v>
      </c>
      <c r="S5" s="26">
        <v>10914869.699999999</v>
      </c>
      <c r="T5" s="26">
        <v>0</v>
      </c>
      <c r="U5" s="26">
        <v>0</v>
      </c>
      <c r="V5" s="26">
        <v>0</v>
      </c>
      <c r="W5" s="95">
        <v>0</v>
      </c>
      <c r="X5" s="95">
        <v>0</v>
      </c>
      <c r="Y5" s="20"/>
      <c r="Z5" s="20"/>
    </row>
    <row r="6" spans="1:26" s="2" customFormat="1" ht="89.25">
      <c r="A6" s="22">
        <v>1</v>
      </c>
      <c r="B6" s="22" t="s">
        <v>18</v>
      </c>
      <c r="C6" s="22" t="s">
        <v>39</v>
      </c>
      <c r="D6" s="22">
        <v>203796</v>
      </c>
      <c r="E6" s="27" t="s">
        <v>42</v>
      </c>
      <c r="F6" s="29" t="s">
        <v>21</v>
      </c>
      <c r="G6" s="27" t="s">
        <v>22</v>
      </c>
      <c r="H6" s="22" t="s">
        <v>22</v>
      </c>
      <c r="I6" s="34" t="s">
        <v>34</v>
      </c>
      <c r="J6" s="28" t="s">
        <v>43</v>
      </c>
      <c r="K6" s="56"/>
      <c r="L6" s="21"/>
      <c r="M6" s="21"/>
      <c r="N6" s="83">
        <v>210</v>
      </c>
      <c r="O6" s="26">
        <v>19435815.524999999</v>
      </c>
      <c r="P6" s="65">
        <v>0</v>
      </c>
      <c r="Q6" s="26">
        <v>19435815.524999999</v>
      </c>
      <c r="R6" s="26">
        <v>0</v>
      </c>
      <c r="S6" s="26">
        <v>19435815.524999999</v>
      </c>
      <c r="T6" s="26">
        <v>0</v>
      </c>
      <c r="U6" s="26">
        <v>0</v>
      </c>
      <c r="V6" s="26">
        <v>0</v>
      </c>
      <c r="W6" s="95">
        <v>0</v>
      </c>
      <c r="X6" s="95">
        <v>0</v>
      </c>
      <c r="Y6" s="20"/>
      <c r="Z6" s="20"/>
    </row>
    <row r="7" spans="1:26" s="3" customFormat="1" ht="89.25">
      <c r="A7" s="22">
        <v>1</v>
      </c>
      <c r="B7" s="22" t="s">
        <v>18</v>
      </c>
      <c r="C7" s="162" t="s">
        <v>39</v>
      </c>
      <c r="D7" s="22">
        <v>203796</v>
      </c>
      <c r="E7" s="27" t="s">
        <v>44</v>
      </c>
      <c r="F7" s="29" t="s">
        <v>21</v>
      </c>
      <c r="G7" s="27" t="s">
        <v>22</v>
      </c>
      <c r="H7" s="22" t="s">
        <v>22</v>
      </c>
      <c r="I7" s="34" t="s">
        <v>34</v>
      </c>
      <c r="J7" s="28" t="s">
        <v>43</v>
      </c>
      <c r="K7" s="56"/>
      <c r="L7" s="21"/>
      <c r="M7" s="21"/>
      <c r="N7" s="20">
        <v>210</v>
      </c>
      <c r="O7" s="26">
        <v>19435815.524999999</v>
      </c>
      <c r="P7" s="65">
        <v>0</v>
      </c>
      <c r="Q7" s="26">
        <v>19435815.524999999</v>
      </c>
      <c r="R7" s="26">
        <v>0</v>
      </c>
      <c r="S7" s="26">
        <v>19435815.524999999</v>
      </c>
      <c r="T7" s="26">
        <v>0</v>
      </c>
      <c r="U7" s="26">
        <v>0</v>
      </c>
      <c r="V7" s="26">
        <v>0</v>
      </c>
      <c r="W7" s="95">
        <v>0</v>
      </c>
      <c r="X7" s="163">
        <v>0</v>
      </c>
      <c r="Y7" s="20"/>
      <c r="Z7" s="20"/>
    </row>
    <row r="8" spans="1:26" s="3" customFormat="1" ht="89.25">
      <c r="A8" s="22">
        <v>1</v>
      </c>
      <c r="B8" s="22" t="s">
        <v>18</v>
      </c>
      <c r="C8" s="22" t="s">
        <v>39</v>
      </c>
      <c r="D8" s="22">
        <v>203796</v>
      </c>
      <c r="E8" s="27" t="s">
        <v>45</v>
      </c>
      <c r="F8" s="29" t="s">
        <v>21</v>
      </c>
      <c r="G8" s="27" t="s">
        <v>22</v>
      </c>
      <c r="H8" s="22" t="s">
        <v>22</v>
      </c>
      <c r="I8" s="34" t="s">
        <v>34</v>
      </c>
      <c r="J8" s="28" t="s">
        <v>43</v>
      </c>
      <c r="K8" s="56"/>
      <c r="L8" s="21"/>
      <c r="M8" s="21"/>
      <c r="N8" s="20">
        <v>210</v>
      </c>
      <c r="O8" s="26">
        <v>20419934.149999999</v>
      </c>
      <c r="P8" s="65">
        <v>0</v>
      </c>
      <c r="Q8" s="26">
        <v>20419934.149999999</v>
      </c>
      <c r="R8" s="26">
        <v>0</v>
      </c>
      <c r="S8" s="26">
        <v>20419934.149999999</v>
      </c>
      <c r="T8" s="26">
        <v>0</v>
      </c>
      <c r="U8" s="26">
        <v>0</v>
      </c>
      <c r="V8" s="26">
        <v>0</v>
      </c>
      <c r="W8" s="95">
        <v>0</v>
      </c>
      <c r="X8" s="163">
        <v>0</v>
      </c>
      <c r="Y8" s="20"/>
      <c r="Z8" s="20"/>
    </row>
    <row r="9" spans="1:26" s="3" customFormat="1" ht="76.5">
      <c r="A9" s="22">
        <v>1</v>
      </c>
      <c r="B9" s="22" t="s">
        <v>18</v>
      </c>
      <c r="C9" s="22" t="s">
        <v>46</v>
      </c>
      <c r="D9" s="22">
        <v>203797</v>
      </c>
      <c r="E9" s="27" t="s">
        <v>47</v>
      </c>
      <c r="F9" s="29" t="s">
        <v>21</v>
      </c>
      <c r="G9" s="27" t="s">
        <v>22</v>
      </c>
      <c r="H9" s="22" t="s">
        <v>22</v>
      </c>
      <c r="I9" s="34" t="s">
        <v>34</v>
      </c>
      <c r="J9" s="28" t="s">
        <v>43</v>
      </c>
      <c r="K9" s="56"/>
      <c r="L9" s="21"/>
      <c r="M9" s="21"/>
      <c r="N9" s="20">
        <v>365</v>
      </c>
      <c r="O9" s="26">
        <v>30000000</v>
      </c>
      <c r="P9" s="65">
        <v>0</v>
      </c>
      <c r="Q9" s="26">
        <v>30000000</v>
      </c>
      <c r="R9" s="26">
        <v>0</v>
      </c>
      <c r="S9" s="26">
        <v>30000000</v>
      </c>
      <c r="T9" s="26">
        <v>0</v>
      </c>
      <c r="U9" s="26">
        <v>0</v>
      </c>
      <c r="V9" s="26">
        <v>0</v>
      </c>
      <c r="W9" s="95">
        <v>0</v>
      </c>
      <c r="X9" s="163">
        <v>0</v>
      </c>
      <c r="Y9" s="20"/>
      <c r="Z9" s="20"/>
    </row>
    <row r="10" spans="1:26" s="3" customFormat="1" ht="63.75">
      <c r="A10" s="22">
        <v>1</v>
      </c>
      <c r="B10" s="22" t="s">
        <v>18</v>
      </c>
      <c r="C10" s="42" t="s">
        <v>48</v>
      </c>
      <c r="D10" s="22">
        <v>203861</v>
      </c>
      <c r="E10" s="27" t="s">
        <v>49</v>
      </c>
      <c r="F10" s="24" t="s">
        <v>38</v>
      </c>
      <c r="G10" s="27" t="s">
        <v>22</v>
      </c>
      <c r="H10" s="22" t="s">
        <v>22</v>
      </c>
      <c r="I10" s="34" t="s">
        <v>50</v>
      </c>
      <c r="J10" s="28" t="s">
        <v>24</v>
      </c>
      <c r="K10" s="142"/>
      <c r="L10" s="28"/>
      <c r="M10" s="28"/>
      <c r="N10" s="20">
        <v>120</v>
      </c>
      <c r="O10" s="26">
        <v>6612996.25</v>
      </c>
      <c r="P10" s="65">
        <v>0</v>
      </c>
      <c r="Q10" s="26">
        <v>6612996.25</v>
      </c>
      <c r="R10" s="26">
        <v>0</v>
      </c>
      <c r="S10" s="26">
        <v>6612996.25</v>
      </c>
      <c r="T10" s="26">
        <v>0</v>
      </c>
      <c r="U10" s="26">
        <v>0</v>
      </c>
      <c r="V10" s="26">
        <v>0</v>
      </c>
      <c r="W10" s="95">
        <v>0</v>
      </c>
      <c r="X10" s="163">
        <v>0</v>
      </c>
      <c r="Y10" s="20"/>
      <c r="Z10" s="20"/>
    </row>
    <row r="11" spans="1:26" s="3" customFormat="1" ht="38.25">
      <c r="A11" s="22">
        <v>1</v>
      </c>
      <c r="B11" s="22" t="s">
        <v>18</v>
      </c>
      <c r="C11" s="20"/>
      <c r="D11" s="22"/>
      <c r="E11" s="20" t="s">
        <v>51</v>
      </c>
      <c r="F11" s="29" t="s">
        <v>52</v>
      </c>
      <c r="G11" s="20" t="s">
        <v>22</v>
      </c>
      <c r="H11" s="21" t="s">
        <v>22</v>
      </c>
      <c r="I11" s="21" t="s">
        <v>53</v>
      </c>
      <c r="J11" s="20" t="s">
        <v>54</v>
      </c>
      <c r="K11" s="56"/>
      <c r="L11" s="21"/>
      <c r="M11" s="21"/>
      <c r="N11" s="21">
        <v>480</v>
      </c>
      <c r="O11" s="26">
        <v>4900000</v>
      </c>
      <c r="P11" s="65">
        <v>0</v>
      </c>
      <c r="Q11" s="26">
        <v>4900000</v>
      </c>
      <c r="R11" s="26">
        <v>0</v>
      </c>
      <c r="S11" s="26">
        <v>4900000</v>
      </c>
      <c r="T11" s="26">
        <v>0</v>
      </c>
      <c r="U11" s="26">
        <v>0</v>
      </c>
      <c r="V11" s="26">
        <v>0</v>
      </c>
      <c r="W11" s="95">
        <v>0</v>
      </c>
      <c r="X11" s="163">
        <v>0</v>
      </c>
      <c r="Y11" s="20"/>
      <c r="Z11" s="20"/>
    </row>
    <row r="12" spans="1:26" s="3" customFormat="1" ht="38.25">
      <c r="A12" s="22">
        <v>1</v>
      </c>
      <c r="B12" s="22">
        <v>72</v>
      </c>
      <c r="C12" s="20" t="s">
        <v>55</v>
      </c>
      <c r="D12" s="22"/>
      <c r="E12" s="20" t="s">
        <v>56</v>
      </c>
      <c r="F12" s="29" t="s">
        <v>21</v>
      </c>
      <c r="G12" s="20" t="s">
        <v>22</v>
      </c>
      <c r="H12" s="21" t="s">
        <v>22</v>
      </c>
      <c r="I12" s="21" t="s">
        <v>57</v>
      </c>
      <c r="J12" s="20" t="s">
        <v>58</v>
      </c>
      <c r="K12" s="56"/>
      <c r="L12" s="21"/>
      <c r="M12" s="20" t="s">
        <v>59</v>
      </c>
      <c r="N12" s="21">
        <v>120</v>
      </c>
      <c r="O12" s="26">
        <v>22227348.191999998</v>
      </c>
      <c r="P12" s="65">
        <v>8657317.2199999988</v>
      </c>
      <c r="Q12" s="26">
        <f>O12-P12</f>
        <v>13570030.971999999</v>
      </c>
      <c r="R12" s="26">
        <v>0</v>
      </c>
      <c r="S12" s="26">
        <v>13570030.971999999</v>
      </c>
      <c r="T12" s="26">
        <v>0</v>
      </c>
      <c r="U12" s="26"/>
      <c r="V12" s="164"/>
      <c r="W12" s="95">
        <v>0.28000000000000003</v>
      </c>
      <c r="X12" s="163">
        <v>0.1429</v>
      </c>
      <c r="Y12" s="20"/>
      <c r="Z12" s="20"/>
    </row>
    <row r="13" spans="1:26" s="3" customFormat="1" ht="25.5">
      <c r="A13" s="22">
        <v>1</v>
      </c>
      <c r="B13" s="22">
        <v>72</v>
      </c>
      <c r="C13" s="20">
        <v>1609523</v>
      </c>
      <c r="D13" s="22"/>
      <c r="E13" s="20" t="s">
        <v>60</v>
      </c>
      <c r="F13" s="29" t="s">
        <v>21</v>
      </c>
      <c r="G13" s="20" t="s">
        <v>22</v>
      </c>
      <c r="H13" s="21" t="s">
        <v>22</v>
      </c>
      <c r="I13" s="34" t="s">
        <v>27</v>
      </c>
      <c r="J13" s="20" t="s">
        <v>28</v>
      </c>
      <c r="K13" s="56"/>
      <c r="L13" s="21"/>
      <c r="M13" s="21"/>
      <c r="N13" s="21"/>
      <c r="O13" s="26">
        <v>37105130.659999996</v>
      </c>
      <c r="P13" s="65">
        <v>5300732.95</v>
      </c>
      <c r="Q13" s="26">
        <f>O13-P13</f>
        <v>31804397.709999997</v>
      </c>
      <c r="R13" s="26">
        <v>0</v>
      </c>
      <c r="S13" s="26">
        <f>O13-P13</f>
        <v>31804397.709999997</v>
      </c>
      <c r="T13" s="26">
        <v>0</v>
      </c>
      <c r="U13" s="26"/>
      <c r="V13" s="164"/>
      <c r="W13" s="95">
        <v>0</v>
      </c>
      <c r="X13" s="163">
        <v>0.15</v>
      </c>
      <c r="Y13" s="20"/>
      <c r="Z13" s="20"/>
    </row>
    <row r="14" spans="1:26" s="3" customFormat="1" ht="38.25">
      <c r="A14" s="22">
        <v>1</v>
      </c>
      <c r="B14" s="22" t="s">
        <v>18</v>
      </c>
      <c r="C14" s="20"/>
      <c r="D14" s="22"/>
      <c r="E14" s="20" t="s">
        <v>61</v>
      </c>
      <c r="F14" s="29" t="s">
        <v>21</v>
      </c>
      <c r="G14" s="20" t="s">
        <v>22</v>
      </c>
      <c r="H14" s="21" t="s">
        <v>62</v>
      </c>
      <c r="I14" s="34" t="s">
        <v>27</v>
      </c>
      <c r="J14" s="20" t="s">
        <v>43</v>
      </c>
      <c r="K14" s="56"/>
      <c r="L14" s="21"/>
      <c r="M14" s="21"/>
      <c r="N14" s="21"/>
      <c r="O14" s="26">
        <v>21000000</v>
      </c>
      <c r="P14" s="65">
        <v>0</v>
      </c>
      <c r="Q14" s="26">
        <v>21000000</v>
      </c>
      <c r="R14" s="26">
        <v>0</v>
      </c>
      <c r="S14" s="26">
        <v>21000000</v>
      </c>
      <c r="T14" s="26">
        <v>0</v>
      </c>
      <c r="U14" s="26">
        <v>0</v>
      </c>
      <c r="V14" s="26">
        <v>0</v>
      </c>
      <c r="W14" s="95">
        <v>0</v>
      </c>
      <c r="X14" s="163">
        <v>0</v>
      </c>
      <c r="Y14" s="20"/>
      <c r="Z14" s="20"/>
    </row>
    <row r="15" spans="1:26" s="3" customFormat="1" ht="38.25">
      <c r="A15" s="22">
        <v>1</v>
      </c>
      <c r="B15" s="22" t="s">
        <v>18</v>
      </c>
      <c r="C15" s="20" t="s">
        <v>63</v>
      </c>
      <c r="D15" s="22"/>
      <c r="E15" s="20" t="s">
        <v>64</v>
      </c>
      <c r="F15" s="29" t="s">
        <v>21</v>
      </c>
      <c r="G15" s="20" t="s">
        <v>22</v>
      </c>
      <c r="H15" s="21" t="s">
        <v>22</v>
      </c>
      <c r="I15" s="21" t="s">
        <v>65</v>
      </c>
      <c r="J15" s="20" t="s">
        <v>28</v>
      </c>
      <c r="K15" s="142"/>
      <c r="L15" s="20"/>
      <c r="M15" s="20"/>
      <c r="N15" s="21">
        <v>180</v>
      </c>
      <c r="O15" s="26">
        <v>10500000</v>
      </c>
      <c r="P15" s="65">
        <v>0</v>
      </c>
      <c r="Q15" s="26">
        <v>10500000</v>
      </c>
      <c r="R15" s="26">
        <v>0</v>
      </c>
      <c r="S15" s="26">
        <v>10500000</v>
      </c>
      <c r="T15" s="26">
        <v>0</v>
      </c>
      <c r="U15" s="26">
        <v>0</v>
      </c>
      <c r="V15" s="26">
        <v>0</v>
      </c>
      <c r="W15" s="95">
        <v>0</v>
      </c>
      <c r="X15" s="163">
        <v>0</v>
      </c>
      <c r="Y15" s="20"/>
      <c r="Z15" s="20"/>
    </row>
    <row r="16" spans="1:26" s="3" customFormat="1" ht="76.5">
      <c r="A16" s="22">
        <v>1</v>
      </c>
      <c r="B16" s="22" t="s">
        <v>18</v>
      </c>
      <c r="C16" s="20"/>
      <c r="D16" s="22"/>
      <c r="E16" s="20" t="s">
        <v>66</v>
      </c>
      <c r="F16" s="29" t="s">
        <v>52</v>
      </c>
      <c r="G16" s="20" t="s">
        <v>22</v>
      </c>
      <c r="H16" s="20" t="s">
        <v>22</v>
      </c>
      <c r="I16" s="20" t="s">
        <v>67</v>
      </c>
      <c r="J16" s="20" t="s">
        <v>43</v>
      </c>
      <c r="K16" s="56"/>
      <c r="L16" s="21"/>
      <c r="M16" s="21"/>
      <c r="N16" s="21">
        <v>480</v>
      </c>
      <c r="O16" s="26">
        <v>15000000</v>
      </c>
      <c r="P16" s="65">
        <v>0</v>
      </c>
      <c r="Q16" s="26">
        <v>15000000</v>
      </c>
      <c r="R16" s="26">
        <v>0</v>
      </c>
      <c r="S16" s="26">
        <v>15000000</v>
      </c>
      <c r="T16" s="26">
        <v>0</v>
      </c>
      <c r="U16" s="26">
        <v>0</v>
      </c>
      <c r="V16" s="26">
        <v>0</v>
      </c>
      <c r="W16" s="95">
        <v>0</v>
      </c>
      <c r="X16" s="163">
        <v>0</v>
      </c>
      <c r="Y16" s="20"/>
      <c r="Z16" s="20"/>
    </row>
    <row r="17" spans="1:26" s="3" customFormat="1" ht="51">
      <c r="A17" s="22">
        <v>1</v>
      </c>
      <c r="B17" s="22" t="s">
        <v>18</v>
      </c>
      <c r="C17" s="20"/>
      <c r="D17" s="22"/>
      <c r="E17" s="20" t="s">
        <v>68</v>
      </c>
      <c r="F17" s="29" t="s">
        <v>52</v>
      </c>
      <c r="G17" s="20" t="s">
        <v>22</v>
      </c>
      <c r="H17" s="20" t="s">
        <v>22</v>
      </c>
      <c r="I17" s="20" t="s">
        <v>67</v>
      </c>
      <c r="J17" s="20" t="s">
        <v>43</v>
      </c>
      <c r="K17" s="56"/>
      <c r="L17" s="21"/>
      <c r="M17" s="21"/>
      <c r="N17" s="21">
        <v>720</v>
      </c>
      <c r="O17" s="26">
        <v>60000000</v>
      </c>
      <c r="P17" s="65">
        <v>0</v>
      </c>
      <c r="Q17" s="26">
        <v>60000000</v>
      </c>
      <c r="R17" s="26">
        <v>0</v>
      </c>
      <c r="S17" s="26">
        <v>0</v>
      </c>
      <c r="T17" s="26">
        <v>60000000</v>
      </c>
      <c r="U17" s="26">
        <v>0</v>
      </c>
      <c r="V17" s="26">
        <v>0</v>
      </c>
      <c r="W17" s="95">
        <v>0</v>
      </c>
      <c r="X17" s="163">
        <v>0</v>
      </c>
      <c r="Y17" s="20"/>
      <c r="Z17" s="20"/>
    </row>
    <row r="18" spans="1:26" s="3" customFormat="1" ht="51">
      <c r="A18" s="22">
        <v>1</v>
      </c>
      <c r="B18" s="22" t="s">
        <v>18</v>
      </c>
      <c r="C18" s="20" t="s">
        <v>69</v>
      </c>
      <c r="D18" s="22"/>
      <c r="E18" s="20" t="s">
        <v>70</v>
      </c>
      <c r="F18" s="29" t="s">
        <v>52</v>
      </c>
      <c r="G18" s="20" t="s">
        <v>22</v>
      </c>
      <c r="H18" s="20" t="s">
        <v>22</v>
      </c>
      <c r="I18" s="20" t="s">
        <v>71</v>
      </c>
      <c r="J18" s="20" t="s">
        <v>43</v>
      </c>
      <c r="K18" s="56"/>
      <c r="L18" s="21"/>
      <c r="M18" s="21"/>
      <c r="N18" s="21">
        <v>300</v>
      </c>
      <c r="O18" s="26">
        <v>19000000</v>
      </c>
      <c r="P18" s="65">
        <v>0</v>
      </c>
      <c r="Q18" s="26">
        <v>19000000</v>
      </c>
      <c r="R18" s="26">
        <v>0</v>
      </c>
      <c r="S18" s="26">
        <v>19000000</v>
      </c>
      <c r="T18" s="26">
        <v>0</v>
      </c>
      <c r="U18" s="26">
        <v>0</v>
      </c>
      <c r="V18" s="26">
        <v>0</v>
      </c>
      <c r="W18" s="95">
        <v>0</v>
      </c>
      <c r="X18" s="163">
        <v>0</v>
      </c>
      <c r="Y18" s="20"/>
      <c r="Z18" s="20"/>
    </row>
    <row r="19" spans="1:26" s="3" customFormat="1" ht="63.75">
      <c r="A19" s="22">
        <v>1</v>
      </c>
      <c r="B19" s="22" t="s">
        <v>18</v>
      </c>
      <c r="C19" s="20" t="s">
        <v>72</v>
      </c>
      <c r="D19" s="22"/>
      <c r="E19" s="20" t="s">
        <v>73</v>
      </c>
      <c r="F19" s="29" t="s">
        <v>74</v>
      </c>
      <c r="G19" s="20" t="s">
        <v>22</v>
      </c>
      <c r="H19" s="21" t="s">
        <v>22</v>
      </c>
      <c r="I19" s="34" t="s">
        <v>75</v>
      </c>
      <c r="J19" s="20" t="s">
        <v>43</v>
      </c>
      <c r="K19" s="56"/>
      <c r="L19" s="21"/>
      <c r="M19" s="21"/>
      <c r="N19" s="21"/>
      <c r="O19" s="26">
        <v>30000000</v>
      </c>
      <c r="P19" s="65">
        <v>0</v>
      </c>
      <c r="Q19" s="26">
        <v>30000000</v>
      </c>
      <c r="R19" s="26">
        <v>0</v>
      </c>
      <c r="S19" s="26">
        <v>30000000</v>
      </c>
      <c r="T19" s="26">
        <v>0</v>
      </c>
      <c r="U19" s="26">
        <v>0</v>
      </c>
      <c r="V19" s="26">
        <v>0</v>
      </c>
      <c r="W19" s="95">
        <v>0</v>
      </c>
      <c r="X19" s="163">
        <v>0</v>
      </c>
      <c r="Y19" s="20"/>
      <c r="Z19" s="20"/>
    </row>
    <row r="20" spans="1:26" s="3" customFormat="1" ht="38.25">
      <c r="A20" s="22">
        <v>1</v>
      </c>
      <c r="B20" s="22" t="s">
        <v>18</v>
      </c>
      <c r="C20" s="20">
        <v>2848918</v>
      </c>
      <c r="D20" s="22"/>
      <c r="E20" s="20" t="s">
        <v>76</v>
      </c>
      <c r="F20" s="29" t="s">
        <v>38</v>
      </c>
      <c r="G20" s="21" t="s">
        <v>22</v>
      </c>
      <c r="H20" s="20" t="s">
        <v>22</v>
      </c>
      <c r="I20" s="21" t="s">
        <v>30</v>
      </c>
      <c r="J20" s="20" t="s">
        <v>24</v>
      </c>
      <c r="K20" s="142"/>
      <c r="L20" s="20"/>
      <c r="M20" s="20"/>
      <c r="N20" s="21">
        <v>180</v>
      </c>
      <c r="O20" s="26">
        <v>13524777.454999998</v>
      </c>
      <c r="P20" s="65">
        <v>0</v>
      </c>
      <c r="Q20" s="26">
        <v>13524777.454999998</v>
      </c>
      <c r="R20" s="26">
        <v>0</v>
      </c>
      <c r="S20" s="26">
        <v>13524777.454999998</v>
      </c>
      <c r="T20" s="26">
        <v>0</v>
      </c>
      <c r="U20" s="26">
        <v>0</v>
      </c>
      <c r="V20" s="26">
        <v>0</v>
      </c>
      <c r="W20" s="95">
        <v>0</v>
      </c>
      <c r="X20" s="163">
        <v>0</v>
      </c>
      <c r="Y20" s="20"/>
      <c r="Z20" s="20"/>
    </row>
    <row r="21" spans="1:26" s="3" customFormat="1" ht="38.25">
      <c r="A21" s="22">
        <v>1</v>
      </c>
      <c r="B21" s="22" t="s">
        <v>18</v>
      </c>
      <c r="C21" s="20">
        <v>2882895</v>
      </c>
      <c r="D21" s="22"/>
      <c r="E21" s="20" t="s">
        <v>77</v>
      </c>
      <c r="F21" s="29" t="s">
        <v>38</v>
      </c>
      <c r="G21" s="21" t="s">
        <v>22</v>
      </c>
      <c r="H21" s="20" t="s">
        <v>22</v>
      </c>
      <c r="I21" s="21" t="s">
        <v>30</v>
      </c>
      <c r="J21" s="20" t="s">
        <v>24</v>
      </c>
      <c r="K21" s="142"/>
      <c r="L21" s="20"/>
      <c r="M21" s="20"/>
      <c r="N21" s="21">
        <v>180</v>
      </c>
      <c r="O21" s="26">
        <v>11202323.075999999</v>
      </c>
      <c r="P21" s="65">
        <v>0</v>
      </c>
      <c r="Q21" s="26">
        <v>11202323.075999999</v>
      </c>
      <c r="R21" s="26">
        <v>0</v>
      </c>
      <c r="S21" s="26">
        <v>11202323.075999999</v>
      </c>
      <c r="T21" s="26">
        <v>0</v>
      </c>
      <c r="U21" s="26">
        <v>0</v>
      </c>
      <c r="V21" s="26">
        <v>0</v>
      </c>
      <c r="W21" s="95">
        <v>0</v>
      </c>
      <c r="X21" s="163">
        <v>0</v>
      </c>
      <c r="Y21" s="20"/>
      <c r="Z21" s="20"/>
    </row>
    <row r="22" spans="1:26" s="3" customFormat="1" ht="127.5">
      <c r="A22" s="22">
        <v>1</v>
      </c>
      <c r="B22" s="22" t="s">
        <v>18</v>
      </c>
      <c r="C22" s="20" t="s">
        <v>48</v>
      </c>
      <c r="D22" s="22"/>
      <c r="E22" s="20" t="s">
        <v>78</v>
      </c>
      <c r="F22" s="29" t="s">
        <v>38</v>
      </c>
      <c r="G22" s="27" t="s">
        <v>22</v>
      </c>
      <c r="H22" s="36" t="s">
        <v>22</v>
      </c>
      <c r="I22" s="36" t="s">
        <v>50</v>
      </c>
      <c r="J22" s="20" t="s">
        <v>24</v>
      </c>
      <c r="K22" s="142"/>
      <c r="L22" s="20"/>
      <c r="M22" s="20"/>
      <c r="N22" s="21">
        <v>210</v>
      </c>
      <c r="O22" s="26">
        <v>28178758.299999997</v>
      </c>
      <c r="P22" s="65">
        <v>0</v>
      </c>
      <c r="Q22" s="26">
        <v>28178758.299999997</v>
      </c>
      <c r="R22" s="26">
        <v>0</v>
      </c>
      <c r="S22" s="26">
        <v>28178758.299999997</v>
      </c>
      <c r="T22" s="26">
        <v>0</v>
      </c>
      <c r="U22" s="26">
        <v>0</v>
      </c>
      <c r="V22" s="26">
        <v>0</v>
      </c>
      <c r="W22" s="95">
        <v>0</v>
      </c>
      <c r="X22" s="163">
        <v>0</v>
      </c>
      <c r="Y22" s="20"/>
      <c r="Z22" s="20"/>
    </row>
    <row r="23" spans="1:26" s="3" customFormat="1" ht="102">
      <c r="A23" s="22">
        <v>1</v>
      </c>
      <c r="B23" s="22" t="s">
        <v>18</v>
      </c>
      <c r="C23" s="20" t="s">
        <v>48</v>
      </c>
      <c r="D23" s="22"/>
      <c r="E23" s="20" t="s">
        <v>79</v>
      </c>
      <c r="F23" s="29" t="s">
        <v>38</v>
      </c>
      <c r="G23" s="27" t="s">
        <v>22</v>
      </c>
      <c r="H23" s="36" t="s">
        <v>22</v>
      </c>
      <c r="I23" s="36" t="s">
        <v>50</v>
      </c>
      <c r="J23" s="20" t="s">
        <v>24</v>
      </c>
      <c r="K23" s="142"/>
      <c r="L23" s="20"/>
      <c r="M23" s="20"/>
      <c r="N23" s="21">
        <v>120</v>
      </c>
      <c r="O23" s="26">
        <v>14019971.699999999</v>
      </c>
      <c r="P23" s="65">
        <v>0</v>
      </c>
      <c r="Q23" s="26">
        <v>14019971.699999999</v>
      </c>
      <c r="R23" s="26">
        <v>0</v>
      </c>
      <c r="S23" s="26">
        <v>14019971.699999999</v>
      </c>
      <c r="T23" s="26">
        <v>0</v>
      </c>
      <c r="U23" s="26">
        <v>0</v>
      </c>
      <c r="V23" s="26">
        <v>0</v>
      </c>
      <c r="W23" s="95">
        <v>0</v>
      </c>
      <c r="X23" s="163">
        <v>0</v>
      </c>
      <c r="Y23" s="20"/>
      <c r="Z23" s="20"/>
    </row>
    <row r="24" spans="1:26" s="3" customFormat="1" ht="76.5">
      <c r="A24" s="22">
        <v>1</v>
      </c>
      <c r="B24" s="22" t="s">
        <v>18</v>
      </c>
      <c r="C24" s="20" t="s">
        <v>80</v>
      </c>
      <c r="D24" s="22"/>
      <c r="E24" s="20" t="s">
        <v>81</v>
      </c>
      <c r="F24" s="29" t="s">
        <v>82</v>
      </c>
      <c r="G24" s="27" t="s">
        <v>22</v>
      </c>
      <c r="H24" s="36" t="s">
        <v>22</v>
      </c>
      <c r="I24" s="36" t="s">
        <v>83</v>
      </c>
      <c r="J24" s="20" t="s">
        <v>43</v>
      </c>
      <c r="K24" s="56"/>
      <c r="L24" s="21"/>
      <c r="M24" s="21"/>
      <c r="N24" s="21"/>
      <c r="O24" s="26">
        <v>32083603.965</v>
      </c>
      <c r="P24" s="65">
        <v>0</v>
      </c>
      <c r="Q24" s="26">
        <v>32083603.965</v>
      </c>
      <c r="R24" s="26">
        <v>0</v>
      </c>
      <c r="S24" s="26">
        <v>32083603.965</v>
      </c>
      <c r="T24" s="26">
        <v>0</v>
      </c>
      <c r="U24" s="26">
        <v>0</v>
      </c>
      <c r="V24" s="26">
        <v>0</v>
      </c>
      <c r="W24" s="95">
        <v>0</v>
      </c>
      <c r="X24" s="163">
        <v>0</v>
      </c>
      <c r="Y24" s="20"/>
      <c r="Z24" s="20"/>
    </row>
    <row r="25" spans="1:26" s="3" customFormat="1" ht="38.25">
      <c r="A25" s="22">
        <v>1</v>
      </c>
      <c r="B25" s="22" t="s">
        <v>18</v>
      </c>
      <c r="C25" s="20" t="s">
        <v>84</v>
      </c>
      <c r="D25" s="22"/>
      <c r="E25" s="20" t="s">
        <v>85</v>
      </c>
      <c r="F25" s="29" t="s">
        <v>82</v>
      </c>
      <c r="G25" s="27" t="s">
        <v>22</v>
      </c>
      <c r="H25" s="36" t="s">
        <v>22</v>
      </c>
      <c r="I25" s="36" t="s">
        <v>86</v>
      </c>
      <c r="J25" s="20" t="s">
        <v>43</v>
      </c>
      <c r="K25" s="56"/>
      <c r="L25" s="21"/>
      <c r="M25" s="21"/>
      <c r="N25" s="21"/>
      <c r="O25" s="26">
        <v>8264306.595999999</v>
      </c>
      <c r="P25" s="65">
        <v>0</v>
      </c>
      <c r="Q25" s="26">
        <v>8264306.595999999</v>
      </c>
      <c r="R25" s="26">
        <v>0</v>
      </c>
      <c r="S25" s="26">
        <v>8264306.595999999</v>
      </c>
      <c r="T25" s="26">
        <v>0</v>
      </c>
      <c r="U25" s="26">
        <v>0</v>
      </c>
      <c r="V25" s="26">
        <v>0</v>
      </c>
      <c r="W25" s="95">
        <v>0</v>
      </c>
      <c r="X25" s="163">
        <v>0</v>
      </c>
      <c r="Y25" s="20"/>
      <c r="Z25" s="20"/>
    </row>
    <row r="26" spans="1:26" s="3" customFormat="1" ht="63.75">
      <c r="A26" s="22">
        <v>1</v>
      </c>
      <c r="B26" s="22" t="s">
        <v>18</v>
      </c>
      <c r="C26" s="20" t="s">
        <v>87</v>
      </c>
      <c r="D26" s="22"/>
      <c r="E26" s="20" t="s">
        <v>88</v>
      </c>
      <c r="F26" s="29" t="s">
        <v>82</v>
      </c>
      <c r="G26" s="27" t="s">
        <v>22</v>
      </c>
      <c r="H26" s="36" t="s">
        <v>22</v>
      </c>
      <c r="I26" s="21" t="s">
        <v>57</v>
      </c>
      <c r="J26" s="20" t="s">
        <v>43</v>
      </c>
      <c r="K26" s="56"/>
      <c r="L26" s="21"/>
      <c r="M26" s="21"/>
      <c r="N26" s="21"/>
      <c r="O26" s="26">
        <v>6251360.6610000003</v>
      </c>
      <c r="P26" s="65">
        <v>0</v>
      </c>
      <c r="Q26" s="26">
        <v>6251360.6610000003</v>
      </c>
      <c r="R26" s="26">
        <v>0</v>
      </c>
      <c r="S26" s="26">
        <v>6251360.6610000003</v>
      </c>
      <c r="T26" s="26">
        <v>0</v>
      </c>
      <c r="U26" s="26">
        <v>0</v>
      </c>
      <c r="V26" s="26">
        <v>0</v>
      </c>
      <c r="W26" s="95">
        <v>0</v>
      </c>
      <c r="X26" s="163">
        <v>0</v>
      </c>
      <c r="Y26" s="20"/>
      <c r="Z26" s="20"/>
    </row>
    <row r="27" spans="1:26" s="3" customFormat="1" ht="63.75">
      <c r="A27" s="22">
        <v>1</v>
      </c>
      <c r="B27" s="22" t="s">
        <v>18</v>
      </c>
      <c r="C27" s="20"/>
      <c r="D27" s="22"/>
      <c r="E27" s="20" t="s">
        <v>89</v>
      </c>
      <c r="F27" s="29" t="s">
        <v>82</v>
      </c>
      <c r="G27" s="27" t="s">
        <v>22</v>
      </c>
      <c r="H27" s="36" t="s">
        <v>22</v>
      </c>
      <c r="I27" s="36" t="s">
        <v>90</v>
      </c>
      <c r="J27" s="20" t="s">
        <v>43</v>
      </c>
      <c r="K27" s="56"/>
      <c r="L27" s="21"/>
      <c r="M27" s="21"/>
      <c r="N27" s="21"/>
      <c r="O27" s="26">
        <v>0</v>
      </c>
      <c r="P27" s="65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95">
        <v>0</v>
      </c>
      <c r="X27" s="163">
        <v>0</v>
      </c>
      <c r="Y27" s="20"/>
      <c r="Z27" s="20"/>
    </row>
    <row r="28" spans="1:26" s="3" customFormat="1" ht="51">
      <c r="A28" s="22">
        <v>1</v>
      </c>
      <c r="B28" s="22" t="s">
        <v>18</v>
      </c>
      <c r="C28" s="20"/>
      <c r="D28" s="22"/>
      <c r="E28" s="20" t="s">
        <v>91</v>
      </c>
      <c r="F28" s="29" t="s">
        <v>82</v>
      </c>
      <c r="G28" s="27" t="s">
        <v>22</v>
      </c>
      <c r="H28" s="36" t="s">
        <v>22</v>
      </c>
      <c r="I28" s="36" t="s">
        <v>92</v>
      </c>
      <c r="J28" s="20" t="s">
        <v>43</v>
      </c>
      <c r="K28" s="56"/>
      <c r="L28" s="21"/>
      <c r="M28" s="21"/>
      <c r="N28" s="21"/>
      <c r="O28" s="26">
        <v>22792745.604999997</v>
      </c>
      <c r="P28" s="65">
        <v>0</v>
      </c>
      <c r="Q28" s="26">
        <v>22792745.604999997</v>
      </c>
      <c r="R28" s="26">
        <v>0</v>
      </c>
      <c r="S28" s="26">
        <v>22792745.604999997</v>
      </c>
      <c r="T28" s="26">
        <v>0</v>
      </c>
      <c r="U28" s="26">
        <v>0</v>
      </c>
      <c r="V28" s="26">
        <v>0</v>
      </c>
      <c r="W28" s="95">
        <v>0</v>
      </c>
      <c r="X28" s="163">
        <v>0</v>
      </c>
      <c r="Y28" s="20"/>
      <c r="Z28" s="20"/>
    </row>
    <row r="29" spans="1:26" s="3" customFormat="1" ht="127.5">
      <c r="A29" s="22">
        <v>1</v>
      </c>
      <c r="B29" s="22" t="s">
        <v>18</v>
      </c>
      <c r="C29" s="20" t="s">
        <v>93</v>
      </c>
      <c r="D29" s="22"/>
      <c r="E29" s="20" t="s">
        <v>94</v>
      </c>
      <c r="F29" s="29" t="s">
        <v>82</v>
      </c>
      <c r="G29" s="27" t="s">
        <v>22</v>
      </c>
      <c r="H29" s="36" t="s">
        <v>22</v>
      </c>
      <c r="I29" s="36" t="s">
        <v>30</v>
      </c>
      <c r="J29" s="20" t="s">
        <v>43</v>
      </c>
      <c r="K29" s="56"/>
      <c r="L29" s="21"/>
      <c r="M29" s="21"/>
      <c r="N29" s="21"/>
      <c r="O29" s="26">
        <v>82506268.438999996</v>
      </c>
      <c r="P29" s="65">
        <v>0</v>
      </c>
      <c r="Q29" s="26">
        <v>82506268.438999996</v>
      </c>
      <c r="R29" s="26">
        <v>0</v>
      </c>
      <c r="S29" s="26">
        <v>12506268.438999999</v>
      </c>
      <c r="T29" s="26">
        <v>72000000</v>
      </c>
      <c r="U29" s="26">
        <v>0</v>
      </c>
      <c r="V29" s="26">
        <v>0</v>
      </c>
      <c r="W29" s="95">
        <v>0</v>
      </c>
      <c r="X29" s="163">
        <v>0</v>
      </c>
      <c r="Y29" s="20"/>
      <c r="Z29" s="20"/>
    </row>
    <row r="30" spans="1:26" s="3" customFormat="1" ht="76.5">
      <c r="A30" s="22">
        <v>1</v>
      </c>
      <c r="B30" s="22" t="s">
        <v>18</v>
      </c>
      <c r="C30" s="20"/>
      <c r="D30" s="22"/>
      <c r="E30" s="20" t="s">
        <v>95</v>
      </c>
      <c r="F30" s="29" t="s">
        <v>82</v>
      </c>
      <c r="G30" s="27" t="s">
        <v>22</v>
      </c>
      <c r="H30" s="36" t="s">
        <v>22</v>
      </c>
      <c r="I30" s="36" t="s">
        <v>96</v>
      </c>
      <c r="J30" s="20" t="s">
        <v>28</v>
      </c>
      <c r="K30" s="142"/>
      <c r="L30" s="20"/>
      <c r="M30" s="20"/>
      <c r="N30" s="21">
        <v>90</v>
      </c>
      <c r="O30" s="26">
        <v>9617720.4969999995</v>
      </c>
      <c r="P30" s="65">
        <v>0</v>
      </c>
      <c r="Q30" s="26">
        <v>9617720.4969999995</v>
      </c>
      <c r="R30" s="26">
        <v>0</v>
      </c>
      <c r="S30" s="26">
        <v>9617720.4969999995</v>
      </c>
      <c r="T30" s="26">
        <v>0</v>
      </c>
      <c r="U30" s="26">
        <v>0</v>
      </c>
      <c r="V30" s="26">
        <v>0</v>
      </c>
      <c r="W30" s="95">
        <v>0</v>
      </c>
      <c r="X30" s="163">
        <v>0</v>
      </c>
      <c r="Y30" s="20"/>
      <c r="Z30" s="20"/>
    </row>
    <row r="31" spans="1:26" s="3" customFormat="1" ht="127.5">
      <c r="A31" s="22">
        <v>1</v>
      </c>
      <c r="B31" s="22" t="s">
        <v>18</v>
      </c>
      <c r="C31" s="20" t="s">
        <v>97</v>
      </c>
      <c r="D31" s="22"/>
      <c r="E31" s="20" t="s">
        <v>98</v>
      </c>
      <c r="F31" s="29" t="s">
        <v>82</v>
      </c>
      <c r="G31" s="27" t="s">
        <v>22</v>
      </c>
      <c r="H31" s="36" t="s">
        <v>22</v>
      </c>
      <c r="I31" s="36" t="s">
        <v>99</v>
      </c>
      <c r="J31" s="20" t="s">
        <v>43</v>
      </c>
      <c r="K31" s="56"/>
      <c r="L31" s="21"/>
      <c r="M31" s="21"/>
      <c r="N31" s="21"/>
      <c r="O31" s="26">
        <v>39122623.434999995</v>
      </c>
      <c r="P31" s="65">
        <v>0</v>
      </c>
      <c r="Q31" s="26">
        <v>39122623.434999995</v>
      </c>
      <c r="R31" s="26">
        <v>0</v>
      </c>
      <c r="S31" s="26">
        <v>39122623.434999995</v>
      </c>
      <c r="T31" s="26">
        <v>0</v>
      </c>
      <c r="U31" s="26">
        <v>0</v>
      </c>
      <c r="V31" s="26">
        <v>0</v>
      </c>
      <c r="W31" s="95">
        <v>0</v>
      </c>
      <c r="X31" s="163">
        <v>0</v>
      </c>
      <c r="Y31" s="20"/>
      <c r="Z31" s="20"/>
    </row>
    <row r="32" spans="1:26" s="3" customFormat="1" ht="51">
      <c r="A32" s="22">
        <v>1</v>
      </c>
      <c r="B32" s="22" t="s">
        <v>18</v>
      </c>
      <c r="C32" s="20" t="s">
        <v>100</v>
      </c>
      <c r="D32" s="22"/>
      <c r="E32" s="20" t="s">
        <v>101</v>
      </c>
      <c r="F32" s="29" t="s">
        <v>82</v>
      </c>
      <c r="G32" s="27" t="s">
        <v>22</v>
      </c>
      <c r="H32" s="36" t="s">
        <v>22</v>
      </c>
      <c r="I32" s="36" t="s">
        <v>102</v>
      </c>
      <c r="J32" s="20" t="s">
        <v>43</v>
      </c>
      <c r="K32" s="56"/>
      <c r="L32" s="21"/>
      <c r="M32" s="21"/>
      <c r="N32" s="21"/>
      <c r="O32" s="26">
        <v>21502306.987</v>
      </c>
      <c r="P32" s="65">
        <v>0</v>
      </c>
      <c r="Q32" s="26">
        <v>21502306.987</v>
      </c>
      <c r="R32" s="26">
        <v>0</v>
      </c>
      <c r="S32" s="26">
        <v>21502306.987</v>
      </c>
      <c r="T32" s="26">
        <v>0</v>
      </c>
      <c r="U32" s="26">
        <v>0</v>
      </c>
      <c r="V32" s="26">
        <v>0</v>
      </c>
      <c r="W32" s="95">
        <v>0</v>
      </c>
      <c r="X32" s="163">
        <v>0</v>
      </c>
      <c r="Y32" s="20"/>
      <c r="Z32" s="20"/>
    </row>
    <row r="33" spans="1:26" s="3" customFormat="1" ht="63.75">
      <c r="A33" s="22">
        <v>1</v>
      </c>
      <c r="B33" s="22" t="s">
        <v>18</v>
      </c>
      <c r="C33" s="20" t="s">
        <v>103</v>
      </c>
      <c r="D33" s="22"/>
      <c r="E33" s="20" t="s">
        <v>104</v>
      </c>
      <c r="F33" s="29" t="s">
        <v>82</v>
      </c>
      <c r="G33" s="27" t="s">
        <v>22</v>
      </c>
      <c r="H33" s="36" t="s">
        <v>22</v>
      </c>
      <c r="I33" s="36" t="s">
        <v>105</v>
      </c>
      <c r="J33" s="20" t="s">
        <v>43</v>
      </c>
      <c r="K33" s="56"/>
      <c r="L33" s="21"/>
      <c r="M33" s="21"/>
      <c r="N33" s="21"/>
      <c r="O33" s="26">
        <v>11441915.1</v>
      </c>
      <c r="P33" s="65">
        <v>0</v>
      </c>
      <c r="Q33" s="26">
        <v>11441915.1</v>
      </c>
      <c r="R33" s="26">
        <v>0</v>
      </c>
      <c r="S33" s="26">
        <v>11441915.1</v>
      </c>
      <c r="T33" s="26">
        <v>0</v>
      </c>
      <c r="U33" s="26">
        <v>0</v>
      </c>
      <c r="V33" s="26">
        <v>0</v>
      </c>
      <c r="W33" s="95">
        <v>0</v>
      </c>
      <c r="X33" s="163">
        <v>0</v>
      </c>
      <c r="Y33" s="20"/>
      <c r="Z33" s="20"/>
    </row>
    <row r="34" spans="1:26" s="3" customFormat="1" ht="89.25">
      <c r="A34" s="22">
        <v>1</v>
      </c>
      <c r="B34" s="22" t="s">
        <v>18</v>
      </c>
      <c r="C34" s="20" t="s">
        <v>106</v>
      </c>
      <c r="D34" s="22"/>
      <c r="E34" s="20" t="s">
        <v>107</v>
      </c>
      <c r="F34" s="29" t="s">
        <v>82</v>
      </c>
      <c r="G34" s="27" t="s">
        <v>22</v>
      </c>
      <c r="H34" s="36" t="s">
        <v>22</v>
      </c>
      <c r="I34" s="36" t="s">
        <v>108</v>
      </c>
      <c r="J34" s="20" t="s">
        <v>109</v>
      </c>
      <c r="K34" s="142"/>
      <c r="L34" s="20"/>
      <c r="M34" s="20"/>
      <c r="N34" s="21">
        <v>150</v>
      </c>
      <c r="O34" s="26">
        <v>32405968.120000001</v>
      </c>
      <c r="P34" s="65">
        <v>0</v>
      </c>
      <c r="Q34" s="26">
        <v>32405968.120000001</v>
      </c>
      <c r="R34" s="26">
        <v>0</v>
      </c>
      <c r="S34" s="26">
        <v>32405968.120000001</v>
      </c>
      <c r="T34" s="26">
        <v>0</v>
      </c>
      <c r="U34" s="26">
        <v>0</v>
      </c>
      <c r="V34" s="26">
        <v>0</v>
      </c>
      <c r="W34" s="95">
        <v>0</v>
      </c>
      <c r="X34" s="163">
        <v>0</v>
      </c>
      <c r="Y34" s="20"/>
      <c r="Z34" s="20"/>
    </row>
    <row r="35" spans="1:26" s="3" customFormat="1" ht="127.5">
      <c r="A35" s="22">
        <v>1</v>
      </c>
      <c r="B35" s="22" t="s">
        <v>18</v>
      </c>
      <c r="C35" s="20" t="s">
        <v>110</v>
      </c>
      <c r="D35" s="22"/>
      <c r="E35" s="20" t="s">
        <v>111</v>
      </c>
      <c r="F35" s="29" t="s">
        <v>82</v>
      </c>
      <c r="G35" s="27" t="s">
        <v>22</v>
      </c>
      <c r="H35" s="36" t="s">
        <v>22</v>
      </c>
      <c r="I35" s="20" t="s">
        <v>112</v>
      </c>
      <c r="J35" s="20" t="s">
        <v>43</v>
      </c>
      <c r="K35" s="56"/>
      <c r="L35" s="21"/>
      <c r="M35" s="21"/>
      <c r="N35" s="21"/>
      <c r="O35" s="26">
        <v>26220878.642000001</v>
      </c>
      <c r="P35" s="65">
        <v>0</v>
      </c>
      <c r="Q35" s="26">
        <v>26220878.642000001</v>
      </c>
      <c r="R35" s="26">
        <v>0</v>
      </c>
      <c r="S35" s="26">
        <v>26220878.642000001</v>
      </c>
      <c r="T35" s="26">
        <v>0</v>
      </c>
      <c r="U35" s="26">
        <v>0</v>
      </c>
      <c r="V35" s="26">
        <v>0</v>
      </c>
      <c r="W35" s="95">
        <v>0</v>
      </c>
      <c r="X35" s="163">
        <v>0</v>
      </c>
      <c r="Y35" s="20"/>
      <c r="Z35" s="20"/>
    </row>
    <row r="36" spans="1:26" s="3" customFormat="1" ht="38.25">
      <c r="A36" s="22">
        <v>1</v>
      </c>
      <c r="B36" s="22" t="s">
        <v>18</v>
      </c>
      <c r="C36" s="20" t="s">
        <v>113</v>
      </c>
      <c r="D36" s="22"/>
      <c r="E36" s="20" t="s">
        <v>114</v>
      </c>
      <c r="F36" s="29" t="s">
        <v>82</v>
      </c>
      <c r="G36" s="27" t="s">
        <v>22</v>
      </c>
      <c r="H36" s="36" t="s">
        <v>22</v>
      </c>
      <c r="I36" s="20" t="s">
        <v>115</v>
      </c>
      <c r="J36" s="20" t="s">
        <v>43</v>
      </c>
      <c r="K36" s="56"/>
      <c r="L36" s="21"/>
      <c r="M36" s="21"/>
      <c r="N36" s="21"/>
      <c r="O36" s="26">
        <v>31709029.085999995</v>
      </c>
      <c r="P36" s="65">
        <v>0</v>
      </c>
      <c r="Q36" s="26">
        <v>31709029.085999995</v>
      </c>
      <c r="R36" s="26">
        <v>0</v>
      </c>
      <c r="S36" s="26">
        <v>31709029.085999995</v>
      </c>
      <c r="T36" s="26">
        <v>0</v>
      </c>
      <c r="U36" s="26">
        <v>0</v>
      </c>
      <c r="V36" s="26">
        <v>0</v>
      </c>
      <c r="W36" s="95">
        <v>0</v>
      </c>
      <c r="X36" s="163">
        <v>0</v>
      </c>
      <c r="Y36" s="20"/>
      <c r="Z36" s="20"/>
    </row>
    <row r="37" spans="1:26" s="3" customFormat="1" ht="89.25">
      <c r="A37" s="22">
        <v>1</v>
      </c>
      <c r="B37" s="22" t="s">
        <v>18</v>
      </c>
      <c r="C37" s="20" t="s">
        <v>116</v>
      </c>
      <c r="D37" s="22"/>
      <c r="E37" s="20" t="s">
        <v>117</v>
      </c>
      <c r="F37" s="29" t="s">
        <v>82</v>
      </c>
      <c r="G37" s="27" t="s">
        <v>22</v>
      </c>
      <c r="H37" s="36" t="s">
        <v>22</v>
      </c>
      <c r="I37" s="20" t="s">
        <v>118</v>
      </c>
      <c r="J37" s="20" t="s">
        <v>109</v>
      </c>
      <c r="K37" s="142"/>
      <c r="L37" s="20"/>
      <c r="M37" s="20"/>
      <c r="N37" s="21">
        <v>150</v>
      </c>
      <c r="O37" s="26">
        <v>32278562.719999999</v>
      </c>
      <c r="P37" s="65">
        <v>0</v>
      </c>
      <c r="Q37" s="26">
        <v>32278562.719999999</v>
      </c>
      <c r="R37" s="26">
        <v>0</v>
      </c>
      <c r="S37" s="26">
        <v>32278562.719999999</v>
      </c>
      <c r="T37" s="26">
        <v>0</v>
      </c>
      <c r="U37" s="26">
        <v>0</v>
      </c>
      <c r="V37" s="26">
        <v>0</v>
      </c>
      <c r="W37" s="95">
        <v>0</v>
      </c>
      <c r="X37" s="163">
        <v>0</v>
      </c>
      <c r="Y37" s="20"/>
      <c r="Z37" s="20"/>
    </row>
    <row r="38" spans="1:26" s="3" customFormat="1" ht="25.5">
      <c r="A38" s="22">
        <v>1</v>
      </c>
      <c r="B38" s="22" t="s">
        <v>18</v>
      </c>
      <c r="C38" s="20" t="s">
        <v>119</v>
      </c>
      <c r="D38" s="22"/>
      <c r="E38" s="20" t="s">
        <v>120</v>
      </c>
      <c r="F38" s="29" t="s">
        <v>82</v>
      </c>
      <c r="G38" s="27" t="s">
        <v>22</v>
      </c>
      <c r="H38" s="36" t="s">
        <v>22</v>
      </c>
      <c r="I38" s="36" t="s">
        <v>121</v>
      </c>
      <c r="J38" s="20" t="s">
        <v>28</v>
      </c>
      <c r="K38" s="142"/>
      <c r="L38" s="20"/>
      <c r="M38" s="20"/>
      <c r="N38" s="21">
        <v>300</v>
      </c>
      <c r="O38" s="26">
        <v>30558600.421999998</v>
      </c>
      <c r="P38" s="65">
        <v>0</v>
      </c>
      <c r="Q38" s="26">
        <v>30558600.421999998</v>
      </c>
      <c r="R38" s="26">
        <v>0</v>
      </c>
      <c r="S38" s="26">
        <v>30558600.421999998</v>
      </c>
      <c r="T38" s="26">
        <v>0</v>
      </c>
      <c r="U38" s="26">
        <v>0</v>
      </c>
      <c r="V38" s="26">
        <v>0</v>
      </c>
      <c r="W38" s="95">
        <v>0</v>
      </c>
      <c r="X38" s="163">
        <v>0</v>
      </c>
      <c r="Y38" s="20"/>
      <c r="Z38" s="20"/>
    </row>
    <row r="39" spans="1:26" s="3" customFormat="1" ht="51">
      <c r="A39" s="22">
        <v>1</v>
      </c>
      <c r="B39" s="22" t="s">
        <v>18</v>
      </c>
      <c r="C39" s="20" t="s">
        <v>122</v>
      </c>
      <c r="D39" s="22"/>
      <c r="E39" s="20" t="s">
        <v>123</v>
      </c>
      <c r="F39" s="29" t="s">
        <v>82</v>
      </c>
      <c r="G39" s="27" t="s">
        <v>22</v>
      </c>
      <c r="H39" s="36" t="s">
        <v>22</v>
      </c>
      <c r="I39" s="36" t="s">
        <v>121</v>
      </c>
      <c r="J39" s="20" t="s">
        <v>28</v>
      </c>
      <c r="K39" s="142"/>
      <c r="L39" s="20"/>
      <c r="M39" s="20"/>
      <c r="N39" s="21">
        <v>360</v>
      </c>
      <c r="O39" s="26">
        <v>20979167.524</v>
      </c>
      <c r="P39" s="65">
        <v>0</v>
      </c>
      <c r="Q39" s="26">
        <v>20979167.524</v>
      </c>
      <c r="R39" s="26">
        <v>0</v>
      </c>
      <c r="S39" s="26">
        <v>20979167.524</v>
      </c>
      <c r="T39" s="26">
        <v>0</v>
      </c>
      <c r="U39" s="26">
        <v>0</v>
      </c>
      <c r="V39" s="26">
        <v>0</v>
      </c>
      <c r="W39" s="95">
        <v>0</v>
      </c>
      <c r="X39" s="163">
        <v>0</v>
      </c>
      <c r="Y39" s="20"/>
      <c r="Z39" s="20"/>
    </row>
    <row r="40" spans="1:26" s="3" customFormat="1" ht="51">
      <c r="A40" s="22">
        <v>1</v>
      </c>
      <c r="B40" s="22" t="s">
        <v>18</v>
      </c>
      <c r="C40" s="20" t="s">
        <v>124</v>
      </c>
      <c r="D40" s="22"/>
      <c r="E40" s="20" t="s">
        <v>125</v>
      </c>
      <c r="F40" s="29" t="s">
        <v>82</v>
      </c>
      <c r="G40" s="27" t="s">
        <v>22</v>
      </c>
      <c r="H40" s="36" t="s">
        <v>22</v>
      </c>
      <c r="I40" s="36" t="s">
        <v>126</v>
      </c>
      <c r="J40" s="20" t="s">
        <v>43</v>
      </c>
      <c r="K40" s="56"/>
      <c r="L40" s="21"/>
      <c r="M40" s="21"/>
      <c r="N40" s="21"/>
      <c r="O40" s="26">
        <v>22537329.947999999</v>
      </c>
      <c r="P40" s="65">
        <v>0</v>
      </c>
      <c r="Q40" s="26">
        <v>22537329.947999999</v>
      </c>
      <c r="R40" s="26">
        <v>0</v>
      </c>
      <c r="S40" s="26">
        <v>22537329.947999999</v>
      </c>
      <c r="T40" s="26">
        <v>0</v>
      </c>
      <c r="U40" s="26">
        <v>0</v>
      </c>
      <c r="V40" s="26">
        <v>0</v>
      </c>
      <c r="W40" s="95">
        <v>0</v>
      </c>
      <c r="X40" s="163">
        <v>0</v>
      </c>
      <c r="Y40" s="20"/>
      <c r="Z40" s="20"/>
    </row>
    <row r="41" spans="1:26" s="3" customFormat="1" ht="76.5">
      <c r="A41" s="22">
        <v>1</v>
      </c>
      <c r="B41" s="22" t="s">
        <v>18</v>
      </c>
      <c r="C41" s="20" t="s">
        <v>127</v>
      </c>
      <c r="D41" s="22"/>
      <c r="E41" s="165" t="s">
        <v>128</v>
      </c>
      <c r="F41" s="29" t="s">
        <v>82</v>
      </c>
      <c r="G41" s="27" t="s">
        <v>22</v>
      </c>
      <c r="H41" s="36" t="s">
        <v>22</v>
      </c>
      <c r="I41" s="36" t="s">
        <v>129</v>
      </c>
      <c r="J41" s="165" t="s">
        <v>43</v>
      </c>
      <c r="K41" s="151"/>
      <c r="L41" s="166"/>
      <c r="M41" s="166"/>
      <c r="N41" s="21"/>
      <c r="O41" s="26">
        <v>18246781</v>
      </c>
      <c r="P41" s="65">
        <v>0</v>
      </c>
      <c r="Q41" s="26">
        <v>18246781</v>
      </c>
      <c r="R41" s="26">
        <v>0</v>
      </c>
      <c r="S41" s="26">
        <v>18246781</v>
      </c>
      <c r="T41" s="26">
        <v>0</v>
      </c>
      <c r="U41" s="26">
        <v>0</v>
      </c>
      <c r="V41" s="26">
        <v>0</v>
      </c>
      <c r="W41" s="95">
        <v>0</v>
      </c>
      <c r="X41" s="163">
        <v>0</v>
      </c>
      <c r="Y41" s="20"/>
      <c r="Z41" s="20"/>
    </row>
    <row r="42" spans="1:26" s="3" customFormat="1" ht="178.5">
      <c r="A42" s="22">
        <v>1</v>
      </c>
      <c r="B42" s="22" t="s">
        <v>18</v>
      </c>
      <c r="C42" s="20" t="s">
        <v>130</v>
      </c>
      <c r="D42" s="22"/>
      <c r="E42" s="165" t="s">
        <v>131</v>
      </c>
      <c r="F42" s="29" t="s">
        <v>82</v>
      </c>
      <c r="G42" s="27" t="s">
        <v>22</v>
      </c>
      <c r="H42" s="36" t="s">
        <v>22</v>
      </c>
      <c r="I42" s="36" t="s">
        <v>132</v>
      </c>
      <c r="J42" s="165" t="s">
        <v>43</v>
      </c>
      <c r="K42" s="151"/>
      <c r="L42" s="166"/>
      <c r="M42" s="166"/>
      <c r="N42" s="21"/>
      <c r="O42" s="26">
        <v>21198734.976999998</v>
      </c>
      <c r="P42" s="65">
        <v>0</v>
      </c>
      <c r="Q42" s="26">
        <v>21198734.976999998</v>
      </c>
      <c r="R42" s="26">
        <v>0</v>
      </c>
      <c r="S42" s="26">
        <v>21198734.976999998</v>
      </c>
      <c r="T42" s="26">
        <v>0</v>
      </c>
      <c r="U42" s="26">
        <v>0</v>
      </c>
      <c r="V42" s="26">
        <v>0</v>
      </c>
      <c r="W42" s="95">
        <v>0</v>
      </c>
      <c r="X42" s="163">
        <v>0</v>
      </c>
      <c r="Y42" s="20"/>
      <c r="Z42" s="20"/>
    </row>
    <row r="43" spans="1:26" s="3" customFormat="1" ht="38.25">
      <c r="A43" s="22">
        <v>1</v>
      </c>
      <c r="B43" s="22" t="s">
        <v>18</v>
      </c>
      <c r="C43" s="20" t="s">
        <v>133</v>
      </c>
      <c r="D43" s="22"/>
      <c r="E43" s="165" t="s">
        <v>134</v>
      </c>
      <c r="F43" s="29" t="s">
        <v>82</v>
      </c>
      <c r="G43" s="27" t="s">
        <v>22</v>
      </c>
      <c r="H43" s="36" t="s">
        <v>22</v>
      </c>
      <c r="I43" s="36" t="s">
        <v>135</v>
      </c>
      <c r="J43" s="20" t="s">
        <v>43</v>
      </c>
      <c r="K43" s="56"/>
      <c r="L43" s="21"/>
      <c r="M43" s="21"/>
      <c r="N43" s="21"/>
      <c r="O43" s="26">
        <v>22594389.299999997</v>
      </c>
      <c r="P43" s="65">
        <v>0</v>
      </c>
      <c r="Q43" s="26">
        <v>22594389.299999997</v>
      </c>
      <c r="R43" s="26">
        <v>0</v>
      </c>
      <c r="S43" s="26">
        <v>22594389.299999997</v>
      </c>
      <c r="T43" s="26">
        <v>0</v>
      </c>
      <c r="U43" s="26">
        <v>0</v>
      </c>
      <c r="V43" s="26">
        <v>0</v>
      </c>
      <c r="W43" s="95">
        <v>0</v>
      </c>
      <c r="X43" s="163">
        <v>0</v>
      </c>
      <c r="Y43" s="20"/>
      <c r="Z43" s="20"/>
    </row>
    <row r="44" spans="1:26" s="3" customFormat="1" ht="76.5">
      <c r="A44" s="22">
        <v>1</v>
      </c>
      <c r="B44" s="22" t="s">
        <v>18</v>
      </c>
      <c r="C44" s="22" t="s">
        <v>46</v>
      </c>
      <c r="D44" s="22">
        <v>203797</v>
      </c>
      <c r="E44" s="27" t="s">
        <v>136</v>
      </c>
      <c r="F44" s="29" t="s">
        <v>21</v>
      </c>
      <c r="G44" s="27" t="s">
        <v>22</v>
      </c>
      <c r="H44" s="22" t="s">
        <v>22</v>
      </c>
      <c r="I44" s="34" t="s">
        <v>34</v>
      </c>
      <c r="J44" s="28" t="s">
        <v>137</v>
      </c>
      <c r="K44" s="142"/>
      <c r="L44" s="28"/>
      <c r="M44" s="28"/>
      <c r="N44" s="59">
        <v>60</v>
      </c>
      <c r="O44" s="26">
        <v>6356900</v>
      </c>
      <c r="P44" s="65">
        <v>0</v>
      </c>
      <c r="Q44" s="26">
        <v>6356900</v>
      </c>
      <c r="R44" s="26">
        <v>0</v>
      </c>
      <c r="S44" s="26">
        <v>6356900</v>
      </c>
      <c r="T44" s="26">
        <v>0</v>
      </c>
      <c r="U44" s="26">
        <v>0</v>
      </c>
      <c r="V44" s="26">
        <v>0</v>
      </c>
      <c r="W44" s="95">
        <v>0</v>
      </c>
      <c r="X44" s="163">
        <v>0</v>
      </c>
      <c r="Y44" s="20"/>
      <c r="Z44" s="20"/>
    </row>
    <row r="45" spans="1:26" s="3" customFormat="1" ht="51">
      <c r="A45" s="22">
        <v>1</v>
      </c>
      <c r="B45" s="22" t="s">
        <v>18</v>
      </c>
      <c r="C45" s="22" t="s">
        <v>138</v>
      </c>
      <c r="D45" s="22"/>
      <c r="E45" s="27" t="s">
        <v>139</v>
      </c>
      <c r="F45" s="24" t="s">
        <v>140</v>
      </c>
      <c r="G45" s="27" t="s">
        <v>22</v>
      </c>
      <c r="H45" s="22" t="s">
        <v>22</v>
      </c>
      <c r="I45" s="36" t="s">
        <v>121</v>
      </c>
      <c r="J45" s="28" t="s">
        <v>43</v>
      </c>
      <c r="K45" s="56"/>
      <c r="L45" s="21"/>
      <c r="M45" s="21"/>
      <c r="N45" s="59">
        <v>365</v>
      </c>
      <c r="O45" s="26">
        <v>16738667.32</v>
      </c>
      <c r="P45" s="65">
        <v>0</v>
      </c>
      <c r="Q45" s="26">
        <v>16738667.32</v>
      </c>
      <c r="R45" s="26">
        <v>0</v>
      </c>
      <c r="S45" s="26">
        <v>16738667.32</v>
      </c>
      <c r="T45" s="26">
        <v>0</v>
      </c>
      <c r="U45" s="26">
        <v>0</v>
      </c>
      <c r="V45" s="26">
        <v>0</v>
      </c>
      <c r="W45" s="95">
        <v>0</v>
      </c>
      <c r="X45" s="163">
        <v>0</v>
      </c>
      <c r="Y45" s="20"/>
      <c r="Z45" s="20"/>
    </row>
    <row r="46" spans="1:26" s="3" customFormat="1" ht="51">
      <c r="A46" s="22">
        <v>1</v>
      </c>
      <c r="B46" s="22" t="s">
        <v>18</v>
      </c>
      <c r="C46" s="22" t="s">
        <v>141</v>
      </c>
      <c r="D46" s="22"/>
      <c r="E46" s="27" t="s">
        <v>142</v>
      </c>
      <c r="F46" s="24" t="s">
        <v>140</v>
      </c>
      <c r="G46" s="27" t="s">
        <v>22</v>
      </c>
      <c r="H46" s="22" t="s">
        <v>22</v>
      </c>
      <c r="I46" s="34" t="s">
        <v>27</v>
      </c>
      <c r="J46" s="28" t="s">
        <v>43</v>
      </c>
      <c r="K46" s="56"/>
      <c r="L46" s="21"/>
      <c r="M46" s="21"/>
      <c r="N46" s="59">
        <v>365</v>
      </c>
      <c r="O46" s="26">
        <v>13830509.560000001</v>
      </c>
      <c r="P46" s="65">
        <v>0</v>
      </c>
      <c r="Q46" s="26">
        <v>13830509.560000001</v>
      </c>
      <c r="R46" s="26">
        <v>0</v>
      </c>
      <c r="S46" s="26">
        <v>13830509.560000001</v>
      </c>
      <c r="T46" s="26">
        <v>0</v>
      </c>
      <c r="U46" s="26">
        <v>0</v>
      </c>
      <c r="V46" s="26">
        <v>0</v>
      </c>
      <c r="W46" s="95">
        <v>0</v>
      </c>
      <c r="X46" s="163">
        <v>0</v>
      </c>
      <c r="Y46" s="20"/>
      <c r="Z46" s="20"/>
    </row>
    <row r="47" spans="1:26" s="3" customFormat="1" ht="51">
      <c r="A47" s="22">
        <v>1</v>
      </c>
      <c r="B47" s="22" t="s">
        <v>18</v>
      </c>
      <c r="C47" s="22" t="s">
        <v>143</v>
      </c>
      <c r="D47" s="22"/>
      <c r="E47" s="27" t="s">
        <v>144</v>
      </c>
      <c r="F47" s="24" t="s">
        <v>140</v>
      </c>
      <c r="G47" s="27" t="s">
        <v>22</v>
      </c>
      <c r="H47" s="22" t="s">
        <v>22</v>
      </c>
      <c r="I47" s="34" t="s">
        <v>30</v>
      </c>
      <c r="J47" s="28" t="s">
        <v>43</v>
      </c>
      <c r="K47" s="56"/>
      <c r="L47" s="21"/>
      <c r="M47" s="21"/>
      <c r="N47" s="59">
        <v>365</v>
      </c>
      <c r="O47" s="26">
        <v>17044757.559814144</v>
      </c>
      <c r="P47" s="65">
        <v>0</v>
      </c>
      <c r="Q47" s="26">
        <v>17044757.559814144</v>
      </c>
      <c r="R47" s="26">
        <v>0</v>
      </c>
      <c r="S47" s="26">
        <v>17044757.550000001</v>
      </c>
      <c r="T47" s="26">
        <v>0</v>
      </c>
      <c r="U47" s="26">
        <v>0</v>
      </c>
      <c r="V47" s="26">
        <v>0</v>
      </c>
      <c r="W47" s="95">
        <v>0</v>
      </c>
      <c r="X47" s="163">
        <v>0</v>
      </c>
      <c r="Y47" s="20"/>
      <c r="Z47" s="20"/>
    </row>
    <row r="48" spans="1:26" s="3" customFormat="1" ht="63.75">
      <c r="A48" s="22">
        <v>1</v>
      </c>
      <c r="B48" s="22" t="s">
        <v>18</v>
      </c>
      <c r="C48" s="22" t="s">
        <v>145</v>
      </c>
      <c r="D48" s="20"/>
      <c r="E48" s="20" t="s">
        <v>146</v>
      </c>
      <c r="F48" s="29" t="s">
        <v>21</v>
      </c>
      <c r="G48" s="24" t="s">
        <v>22</v>
      </c>
      <c r="H48" s="24" t="s">
        <v>22</v>
      </c>
      <c r="I48" s="24" t="s">
        <v>147</v>
      </c>
      <c r="J48" s="24" t="s">
        <v>109</v>
      </c>
      <c r="K48" s="143"/>
      <c r="L48" s="24"/>
      <c r="M48" s="24"/>
      <c r="N48" s="24">
        <v>90</v>
      </c>
      <c r="O48" s="26">
        <v>33925024.229999997</v>
      </c>
      <c r="P48" s="65">
        <v>0</v>
      </c>
      <c r="Q48" s="32">
        <v>33925024.229999997</v>
      </c>
      <c r="R48" s="26">
        <v>0</v>
      </c>
      <c r="S48" s="32">
        <v>33925024.229999997</v>
      </c>
      <c r="T48" s="26">
        <v>0</v>
      </c>
      <c r="U48" s="26">
        <v>0</v>
      </c>
      <c r="V48" s="26">
        <v>0</v>
      </c>
      <c r="W48" s="95">
        <v>0</v>
      </c>
      <c r="X48" s="163">
        <v>0</v>
      </c>
      <c r="Y48" s="20"/>
      <c r="Z48" s="20"/>
    </row>
    <row r="49" spans="1:26" s="3" customFormat="1" ht="76.5">
      <c r="A49" s="22">
        <v>1</v>
      </c>
      <c r="B49" s="22" t="s">
        <v>18</v>
      </c>
      <c r="C49" s="22" t="s">
        <v>148</v>
      </c>
      <c r="D49" s="20"/>
      <c r="E49" s="20" t="s">
        <v>149</v>
      </c>
      <c r="F49" s="24" t="s">
        <v>38</v>
      </c>
      <c r="G49" s="24" t="s">
        <v>22</v>
      </c>
      <c r="H49" s="24" t="s">
        <v>22</v>
      </c>
      <c r="I49" s="24" t="s">
        <v>102</v>
      </c>
      <c r="J49" s="24" t="s">
        <v>43</v>
      </c>
      <c r="K49" s="56"/>
      <c r="L49" s="21"/>
      <c r="M49" s="21"/>
      <c r="N49" s="24"/>
      <c r="O49" s="26">
        <v>30717581.41</v>
      </c>
      <c r="P49" s="65">
        <v>0</v>
      </c>
      <c r="Q49" s="32">
        <v>30717581.41</v>
      </c>
      <c r="R49" s="26">
        <v>0</v>
      </c>
      <c r="S49" s="32">
        <v>30717581.41</v>
      </c>
      <c r="T49" s="26">
        <v>0</v>
      </c>
      <c r="U49" s="26">
        <v>0</v>
      </c>
      <c r="V49" s="26">
        <v>0</v>
      </c>
      <c r="W49" s="95">
        <v>0</v>
      </c>
      <c r="X49" s="163">
        <v>0</v>
      </c>
      <c r="Y49" s="20"/>
      <c r="Z49" s="20"/>
    </row>
    <row r="50" spans="1:26" s="3" customFormat="1" ht="63.75">
      <c r="A50" s="22">
        <v>1</v>
      </c>
      <c r="B50" s="22" t="s">
        <v>18</v>
      </c>
      <c r="C50" s="22"/>
      <c r="D50" s="20"/>
      <c r="E50" s="20" t="s">
        <v>150</v>
      </c>
      <c r="F50" s="24" t="s">
        <v>38</v>
      </c>
      <c r="G50" s="24" t="s">
        <v>22</v>
      </c>
      <c r="H50" s="24" t="s">
        <v>22</v>
      </c>
      <c r="I50" s="24" t="s">
        <v>151</v>
      </c>
      <c r="J50" s="24" t="s">
        <v>43</v>
      </c>
      <c r="K50" s="56"/>
      <c r="L50" s="21"/>
      <c r="M50" s="21"/>
      <c r="N50" s="24"/>
      <c r="O50" s="26">
        <v>55500000</v>
      </c>
      <c r="P50" s="65">
        <v>0</v>
      </c>
      <c r="Q50" s="32">
        <v>55500000</v>
      </c>
      <c r="R50" s="26">
        <v>0</v>
      </c>
      <c r="S50" s="32">
        <v>15500000</v>
      </c>
      <c r="T50" s="26">
        <v>40000000</v>
      </c>
      <c r="U50" s="26">
        <v>0</v>
      </c>
      <c r="V50" s="26">
        <v>0</v>
      </c>
      <c r="W50" s="95">
        <v>0</v>
      </c>
      <c r="X50" s="163">
        <v>0</v>
      </c>
      <c r="Y50" s="20"/>
      <c r="Z50" s="20"/>
    </row>
    <row r="51" spans="1:26" s="3" customFormat="1" ht="114.75">
      <c r="A51" s="22">
        <v>1</v>
      </c>
      <c r="B51" s="22" t="s">
        <v>18</v>
      </c>
      <c r="C51" s="22" t="s">
        <v>152</v>
      </c>
      <c r="D51" s="20"/>
      <c r="E51" s="20" t="s">
        <v>153</v>
      </c>
      <c r="F51" s="29" t="s">
        <v>154</v>
      </c>
      <c r="G51" s="24" t="s">
        <v>22</v>
      </c>
      <c r="H51" s="24" t="s">
        <v>22</v>
      </c>
      <c r="I51" s="24" t="s">
        <v>155</v>
      </c>
      <c r="J51" s="24" t="s">
        <v>156</v>
      </c>
      <c r="K51" s="56"/>
      <c r="L51" s="21"/>
      <c r="M51" s="21"/>
      <c r="N51" s="24"/>
      <c r="O51" s="26">
        <v>82884870.709999993</v>
      </c>
      <c r="P51" s="65">
        <v>0</v>
      </c>
      <c r="Q51" s="32">
        <v>82884870.709999993</v>
      </c>
      <c r="R51" s="26">
        <v>0</v>
      </c>
      <c r="S51" s="32">
        <v>32884870.710000001</v>
      </c>
      <c r="T51" s="26">
        <v>50000000</v>
      </c>
      <c r="U51" s="26">
        <v>0</v>
      </c>
      <c r="V51" s="26">
        <v>0</v>
      </c>
      <c r="W51" s="95">
        <v>0</v>
      </c>
      <c r="X51" s="163">
        <v>0</v>
      </c>
      <c r="Y51" s="20"/>
      <c r="Z51" s="20"/>
    </row>
    <row r="52" spans="1:26" s="3" customFormat="1" ht="114.75">
      <c r="A52" s="22">
        <v>1</v>
      </c>
      <c r="B52" s="22" t="s">
        <v>18</v>
      </c>
      <c r="C52" s="22" t="s">
        <v>157</v>
      </c>
      <c r="D52" s="20"/>
      <c r="E52" s="20" t="s">
        <v>158</v>
      </c>
      <c r="F52" s="29" t="s">
        <v>154</v>
      </c>
      <c r="G52" s="24" t="s">
        <v>22</v>
      </c>
      <c r="H52" s="24" t="s">
        <v>22</v>
      </c>
      <c r="I52" s="24" t="s">
        <v>30</v>
      </c>
      <c r="J52" s="24" t="s">
        <v>156</v>
      </c>
      <c r="K52" s="56"/>
      <c r="L52" s="21"/>
      <c r="M52" s="21"/>
      <c r="N52" s="24"/>
      <c r="O52" s="26">
        <v>45687808.939999998</v>
      </c>
      <c r="P52" s="65">
        <v>0</v>
      </c>
      <c r="Q52" s="32">
        <v>45687808.939999998</v>
      </c>
      <c r="R52" s="26">
        <v>0</v>
      </c>
      <c r="S52" s="32">
        <v>45687808.939999998</v>
      </c>
      <c r="T52" s="26">
        <v>0</v>
      </c>
      <c r="U52" s="26">
        <v>0</v>
      </c>
      <c r="V52" s="26">
        <v>0</v>
      </c>
      <c r="W52" s="95">
        <v>0</v>
      </c>
      <c r="X52" s="163">
        <v>0</v>
      </c>
      <c r="Y52" s="20"/>
      <c r="Z52" s="20"/>
    </row>
    <row r="53" spans="1:26" s="3" customFormat="1" ht="51">
      <c r="A53" s="22">
        <v>1</v>
      </c>
      <c r="B53" s="22" t="s">
        <v>18</v>
      </c>
      <c r="C53" s="22"/>
      <c r="D53" s="20"/>
      <c r="E53" s="20" t="s">
        <v>159</v>
      </c>
      <c r="F53" s="29" t="s">
        <v>21</v>
      </c>
      <c r="G53" s="24" t="s">
        <v>22</v>
      </c>
      <c r="H53" s="24" t="s">
        <v>22</v>
      </c>
      <c r="I53" s="24" t="s">
        <v>160</v>
      </c>
      <c r="J53" s="24" t="s">
        <v>161</v>
      </c>
      <c r="K53" s="56"/>
      <c r="L53" s="21"/>
      <c r="M53" s="21"/>
      <c r="N53" s="24"/>
      <c r="O53" s="26">
        <v>40856598.009999998</v>
      </c>
      <c r="P53" s="65">
        <v>0</v>
      </c>
      <c r="Q53" s="32">
        <v>40856598.009999998</v>
      </c>
      <c r="R53" s="26">
        <v>0</v>
      </c>
      <c r="S53" s="32">
        <v>40856598.009999998</v>
      </c>
      <c r="T53" s="26">
        <v>0</v>
      </c>
      <c r="U53" s="26">
        <v>0</v>
      </c>
      <c r="V53" s="26">
        <v>0</v>
      </c>
      <c r="W53" s="95">
        <v>0</v>
      </c>
      <c r="X53" s="163">
        <v>0</v>
      </c>
      <c r="Y53" s="20"/>
      <c r="Z53" s="20"/>
    </row>
    <row r="54" spans="1:26" s="3" customFormat="1" ht="63.75">
      <c r="A54" s="22">
        <v>1</v>
      </c>
      <c r="B54" s="22" t="s">
        <v>18</v>
      </c>
      <c r="C54" s="22"/>
      <c r="D54" s="20"/>
      <c r="E54" s="20" t="s">
        <v>162</v>
      </c>
      <c r="F54" s="29" t="s">
        <v>21</v>
      </c>
      <c r="G54" s="24" t="s">
        <v>22</v>
      </c>
      <c r="H54" s="24" t="s">
        <v>22</v>
      </c>
      <c r="I54" s="24" t="s">
        <v>135</v>
      </c>
      <c r="J54" s="24" t="s">
        <v>161</v>
      </c>
      <c r="K54" s="56"/>
      <c r="L54" s="21"/>
      <c r="M54" s="21"/>
      <c r="N54" s="24"/>
      <c r="O54" s="26">
        <v>17777822</v>
      </c>
      <c r="P54" s="65">
        <v>0</v>
      </c>
      <c r="Q54" s="32">
        <v>17777822</v>
      </c>
      <c r="R54" s="26">
        <v>0</v>
      </c>
      <c r="S54" s="32">
        <v>17777822</v>
      </c>
      <c r="T54" s="26">
        <v>0</v>
      </c>
      <c r="U54" s="26">
        <v>0</v>
      </c>
      <c r="V54" s="26">
        <v>0</v>
      </c>
      <c r="W54" s="95">
        <v>0</v>
      </c>
      <c r="X54" s="163">
        <v>0</v>
      </c>
      <c r="Y54" s="20"/>
      <c r="Z54" s="20"/>
    </row>
    <row r="55" spans="1:26" s="3" customFormat="1" ht="38.25">
      <c r="A55" s="22">
        <v>1</v>
      </c>
      <c r="B55" s="22" t="s">
        <v>18</v>
      </c>
      <c r="C55" s="22" t="s">
        <v>163</v>
      </c>
      <c r="D55" s="20"/>
      <c r="E55" s="20" t="s">
        <v>164</v>
      </c>
      <c r="F55" s="29" t="s">
        <v>154</v>
      </c>
      <c r="G55" s="24" t="s">
        <v>22</v>
      </c>
      <c r="H55" s="24" t="s">
        <v>22</v>
      </c>
      <c r="I55" s="24" t="s">
        <v>121</v>
      </c>
      <c r="J55" s="24" t="s">
        <v>109</v>
      </c>
      <c r="K55" s="143"/>
      <c r="L55" s="24"/>
      <c r="M55" s="24"/>
      <c r="N55" s="24">
        <v>540</v>
      </c>
      <c r="O55" s="26">
        <v>167414965.5</v>
      </c>
      <c r="P55" s="65">
        <v>0</v>
      </c>
      <c r="Q55" s="26">
        <v>167414965.5</v>
      </c>
      <c r="R55" s="26">
        <v>0</v>
      </c>
      <c r="S55" s="26">
        <v>67414965.5</v>
      </c>
      <c r="T55" s="26">
        <v>100000000</v>
      </c>
      <c r="U55" s="26">
        <v>0</v>
      </c>
      <c r="V55" s="26">
        <v>0</v>
      </c>
      <c r="W55" s="95">
        <v>0</v>
      </c>
      <c r="X55" s="163">
        <v>0</v>
      </c>
      <c r="Y55" s="20"/>
      <c r="Z55" s="20"/>
    </row>
    <row r="56" spans="1:26" s="3" customFormat="1" ht="51">
      <c r="A56" s="167">
        <v>1</v>
      </c>
      <c r="B56" s="167">
        <v>72</v>
      </c>
      <c r="C56" s="20" t="s">
        <v>165</v>
      </c>
      <c r="D56" s="22">
        <v>204020</v>
      </c>
      <c r="E56" s="20" t="s">
        <v>166</v>
      </c>
      <c r="F56" s="29" t="s">
        <v>154</v>
      </c>
      <c r="G56" s="22" t="s">
        <v>22</v>
      </c>
      <c r="H56" s="22" t="s">
        <v>22</v>
      </c>
      <c r="I56" s="22" t="s">
        <v>167</v>
      </c>
      <c r="J56" s="28" t="s">
        <v>168</v>
      </c>
      <c r="K56" s="142"/>
      <c r="L56" s="20"/>
      <c r="M56" s="21"/>
      <c r="N56" s="21">
        <v>18</v>
      </c>
      <c r="O56" s="26">
        <v>55368613.420000002</v>
      </c>
      <c r="P56" s="26">
        <v>0</v>
      </c>
      <c r="Q56" s="67">
        <v>55368613.420000002</v>
      </c>
      <c r="R56" s="26">
        <v>0</v>
      </c>
      <c r="S56" s="26">
        <v>1300000</v>
      </c>
      <c r="T56" s="26">
        <v>35612408.950000003</v>
      </c>
      <c r="U56" s="26">
        <v>18456204.473333299</v>
      </c>
      <c r="V56" s="26">
        <v>0</v>
      </c>
      <c r="W56" s="95">
        <v>0</v>
      </c>
      <c r="X56" s="163">
        <v>0.15</v>
      </c>
      <c r="Y56" s="70">
        <v>-35.389166000000003</v>
      </c>
      <c r="Z56" s="70">
        <v>-57.330722000000002</v>
      </c>
    </row>
    <row r="57" spans="1:26" s="3" customFormat="1" ht="38.25">
      <c r="A57" s="22">
        <v>1</v>
      </c>
      <c r="B57" s="22">
        <v>72</v>
      </c>
      <c r="C57" s="22" t="s">
        <v>169</v>
      </c>
      <c r="D57" s="22">
        <v>164651</v>
      </c>
      <c r="E57" s="20" t="s">
        <v>170</v>
      </c>
      <c r="F57" s="24" t="s">
        <v>154</v>
      </c>
      <c r="G57" s="22" t="s">
        <v>22</v>
      </c>
      <c r="H57" s="22" t="s">
        <v>22</v>
      </c>
      <c r="I57" s="22" t="s">
        <v>171</v>
      </c>
      <c r="J57" s="21" t="s">
        <v>172</v>
      </c>
      <c r="K57" s="56"/>
      <c r="L57" s="21"/>
      <c r="M57" s="21"/>
      <c r="N57" s="25">
        <v>1470</v>
      </c>
      <c r="O57" s="26">
        <v>416379434.79000002</v>
      </c>
      <c r="P57" s="26">
        <v>412254040.33999997</v>
      </c>
      <c r="Q57" s="26">
        <v>4125394.4500000477</v>
      </c>
      <c r="R57" s="26">
        <v>0</v>
      </c>
      <c r="S57" s="26">
        <v>4125394.4500000477</v>
      </c>
      <c r="T57" s="26">
        <v>0</v>
      </c>
      <c r="U57" s="26">
        <v>0</v>
      </c>
      <c r="V57" s="26"/>
      <c r="W57" s="95">
        <v>0.98950000000000005</v>
      </c>
      <c r="X57" s="163">
        <v>0.99009222251314921</v>
      </c>
      <c r="Y57" s="70"/>
      <c r="Z57" s="70"/>
    </row>
    <row r="58" spans="1:26" s="3" customFormat="1" ht="102">
      <c r="A58" s="22">
        <v>1</v>
      </c>
      <c r="B58" s="22">
        <v>72</v>
      </c>
      <c r="C58" s="22" t="s">
        <v>173</v>
      </c>
      <c r="D58" s="22">
        <v>193304</v>
      </c>
      <c r="E58" s="20" t="s">
        <v>174</v>
      </c>
      <c r="F58" s="24" t="s">
        <v>154</v>
      </c>
      <c r="G58" s="22" t="s">
        <v>22</v>
      </c>
      <c r="H58" s="22" t="s">
        <v>22</v>
      </c>
      <c r="I58" s="22" t="s">
        <v>175</v>
      </c>
      <c r="J58" s="21" t="s">
        <v>176</v>
      </c>
      <c r="K58" s="56"/>
      <c r="L58" s="21"/>
      <c r="M58" s="21"/>
      <c r="N58" s="25">
        <v>316</v>
      </c>
      <c r="O58" s="26">
        <v>16063528.710000001</v>
      </c>
      <c r="P58" s="26">
        <v>15608315</v>
      </c>
      <c r="Q58" s="26">
        <v>455213.71000000089</v>
      </c>
      <c r="R58" s="26">
        <v>0</v>
      </c>
      <c r="S58" s="26">
        <v>455213.71000000089</v>
      </c>
      <c r="T58" s="26">
        <v>0</v>
      </c>
      <c r="U58" s="26">
        <v>0</v>
      </c>
      <c r="V58" s="26"/>
      <c r="W58" s="95">
        <v>0.96909999999999996</v>
      </c>
      <c r="X58" s="163">
        <v>0.9716616617545174</v>
      </c>
      <c r="Y58" s="20">
        <v>-34.813504000000002</v>
      </c>
      <c r="Z58" s="20">
        <v>-58.459046000000001</v>
      </c>
    </row>
    <row r="59" spans="1:26" s="3" customFormat="1" ht="38.25">
      <c r="A59" s="22">
        <v>1</v>
      </c>
      <c r="B59" s="22">
        <v>72</v>
      </c>
      <c r="C59" s="22" t="s">
        <v>177</v>
      </c>
      <c r="D59" s="22">
        <v>197240</v>
      </c>
      <c r="E59" s="20" t="s">
        <v>178</v>
      </c>
      <c r="F59" s="24" t="s">
        <v>154</v>
      </c>
      <c r="G59" s="22" t="s">
        <v>22</v>
      </c>
      <c r="H59" s="39" t="s">
        <v>22</v>
      </c>
      <c r="I59" s="22" t="s">
        <v>179</v>
      </c>
      <c r="J59" s="21" t="s">
        <v>180</v>
      </c>
      <c r="K59" s="56"/>
      <c r="L59" s="21"/>
      <c r="M59" s="30" t="s">
        <v>181</v>
      </c>
      <c r="N59" s="25">
        <v>767</v>
      </c>
      <c r="O59" s="26">
        <v>7276767.8899999997</v>
      </c>
      <c r="P59" s="26">
        <v>2623889.75</v>
      </c>
      <c r="Q59" s="26">
        <f>O59-P59</f>
        <v>4652878.1399999997</v>
      </c>
      <c r="R59" s="26">
        <v>0</v>
      </c>
      <c r="S59" s="26">
        <f>Q59-R59</f>
        <v>4652878.1399999997</v>
      </c>
      <c r="T59" s="26">
        <v>0</v>
      </c>
      <c r="U59" s="26">
        <v>0</v>
      </c>
      <c r="V59" s="26"/>
      <c r="W59" s="95" t="s">
        <v>182</v>
      </c>
      <c r="X59" s="163">
        <v>0.51229999999999998</v>
      </c>
      <c r="Y59" s="20">
        <v>-34.890779000000002</v>
      </c>
      <c r="Z59" s="92">
        <v>-58.554346000000002</v>
      </c>
    </row>
    <row r="60" spans="1:26" s="3" customFormat="1" ht="38.25">
      <c r="A60" s="22">
        <v>1</v>
      </c>
      <c r="B60" s="22">
        <v>72</v>
      </c>
      <c r="C60" s="22" t="s">
        <v>183</v>
      </c>
      <c r="D60" s="22">
        <v>193127</v>
      </c>
      <c r="E60" s="20" t="s">
        <v>184</v>
      </c>
      <c r="F60" s="24" t="s">
        <v>154</v>
      </c>
      <c r="G60" s="22" t="s">
        <v>22</v>
      </c>
      <c r="H60" s="22" t="s">
        <v>22</v>
      </c>
      <c r="I60" s="22" t="s">
        <v>185</v>
      </c>
      <c r="J60" s="21" t="s">
        <v>172</v>
      </c>
      <c r="K60" s="56"/>
      <c r="L60" s="21"/>
      <c r="M60" s="21"/>
      <c r="N60" s="25">
        <v>365</v>
      </c>
      <c r="O60" s="26">
        <v>4030396.25</v>
      </c>
      <c r="P60" s="26">
        <v>3615019.88</v>
      </c>
      <c r="Q60" s="26">
        <f>O60-P60</f>
        <v>415376.37000000011</v>
      </c>
      <c r="R60" s="26">
        <v>0</v>
      </c>
      <c r="S60" s="26">
        <f>Q60-R60</f>
        <v>415376.37000000011</v>
      </c>
      <c r="T60" s="26">
        <v>0</v>
      </c>
      <c r="U60" s="26">
        <v>0</v>
      </c>
      <c r="V60" s="26"/>
      <c r="W60" s="95">
        <v>1</v>
      </c>
      <c r="X60" s="163">
        <v>1</v>
      </c>
      <c r="Y60" s="92">
        <v>-37.249400000000001</v>
      </c>
      <c r="Z60" s="92">
        <v>-61.254100000000001</v>
      </c>
    </row>
    <row r="61" spans="1:26" s="3" customFormat="1" ht="25.5">
      <c r="A61" s="22">
        <v>1</v>
      </c>
      <c r="B61" s="22">
        <v>72</v>
      </c>
      <c r="C61" s="22" t="s">
        <v>186</v>
      </c>
      <c r="D61" s="22">
        <v>197243</v>
      </c>
      <c r="E61" s="20" t="s">
        <v>187</v>
      </c>
      <c r="F61" s="24" t="s">
        <v>154</v>
      </c>
      <c r="G61" s="22" t="s">
        <v>22</v>
      </c>
      <c r="H61" s="39" t="s">
        <v>22</v>
      </c>
      <c r="I61" s="22" t="s">
        <v>188</v>
      </c>
      <c r="J61" s="21" t="s">
        <v>180</v>
      </c>
      <c r="K61" s="56"/>
      <c r="L61" s="21"/>
      <c r="M61" s="21"/>
      <c r="N61" s="25">
        <v>787</v>
      </c>
      <c r="O61" s="26">
        <v>1523200</v>
      </c>
      <c r="P61" s="26">
        <v>1386613.06</v>
      </c>
      <c r="Q61" s="26">
        <f>O61-P61</f>
        <v>136586.93999999994</v>
      </c>
      <c r="R61" s="26">
        <v>0</v>
      </c>
      <c r="S61" s="26">
        <f>Q61-R61</f>
        <v>136586.93999999994</v>
      </c>
      <c r="T61" s="26">
        <v>0</v>
      </c>
      <c r="U61" s="26">
        <v>0</v>
      </c>
      <c r="V61" s="26"/>
      <c r="W61" s="95">
        <v>0.89639999999999997</v>
      </c>
      <c r="X61" s="163">
        <v>0.9103</v>
      </c>
      <c r="Y61" s="20">
        <v>-35.520586000000002</v>
      </c>
      <c r="Z61" s="20">
        <v>-58.317149000000001</v>
      </c>
    </row>
    <row r="62" spans="1:26" s="3" customFormat="1" ht="63.75">
      <c r="A62" s="22">
        <v>1</v>
      </c>
      <c r="B62" s="22">
        <v>72</v>
      </c>
      <c r="C62" s="22" t="s">
        <v>189</v>
      </c>
      <c r="D62" s="22">
        <v>198522</v>
      </c>
      <c r="E62" s="20" t="s">
        <v>190</v>
      </c>
      <c r="F62" s="24" t="s">
        <v>154</v>
      </c>
      <c r="G62" s="22" t="s">
        <v>22</v>
      </c>
      <c r="H62" s="22" t="s">
        <v>22</v>
      </c>
      <c r="I62" s="22" t="s">
        <v>191</v>
      </c>
      <c r="J62" s="21" t="s">
        <v>172</v>
      </c>
      <c r="K62" s="56"/>
      <c r="L62" s="21"/>
      <c r="M62" s="21"/>
      <c r="N62" s="25">
        <v>270</v>
      </c>
      <c r="O62" s="26">
        <v>27790847.989999998</v>
      </c>
      <c r="P62" s="26">
        <v>27790847.989999998</v>
      </c>
      <c r="Q62" s="26">
        <f>O62-P62</f>
        <v>0</v>
      </c>
      <c r="R62" s="26">
        <v>0</v>
      </c>
      <c r="S62" s="164">
        <v>0</v>
      </c>
      <c r="T62" s="26">
        <v>0</v>
      </c>
      <c r="U62" s="26">
        <v>0</v>
      </c>
      <c r="V62" s="26"/>
      <c r="W62" s="95">
        <v>1</v>
      </c>
      <c r="X62" s="163">
        <v>1</v>
      </c>
      <c r="Y62" s="20"/>
      <c r="Z62" s="20"/>
    </row>
    <row r="63" spans="1:26" s="3" customFormat="1" ht="51">
      <c r="A63" s="22">
        <v>1</v>
      </c>
      <c r="B63" s="22">
        <v>72</v>
      </c>
      <c r="C63" s="22" t="s">
        <v>192</v>
      </c>
      <c r="D63" s="22">
        <v>195353</v>
      </c>
      <c r="E63" s="20" t="s">
        <v>193</v>
      </c>
      <c r="F63" s="24" t="s">
        <v>154</v>
      </c>
      <c r="G63" s="22" t="s">
        <v>22</v>
      </c>
      <c r="H63" s="39" t="s">
        <v>22</v>
      </c>
      <c r="I63" s="20" t="s">
        <v>194</v>
      </c>
      <c r="J63" s="21" t="s">
        <v>172</v>
      </c>
      <c r="K63" s="56"/>
      <c r="L63" s="21"/>
      <c r="M63" s="21"/>
      <c r="N63" s="25">
        <v>618</v>
      </c>
      <c r="O63" s="26">
        <v>950912.25</v>
      </c>
      <c r="P63" s="26">
        <v>794120.6</v>
      </c>
      <c r="Q63" s="26">
        <v>156791.65000000002</v>
      </c>
      <c r="R63" s="26">
        <v>0</v>
      </c>
      <c r="S63" s="26">
        <v>156791.65000000002</v>
      </c>
      <c r="T63" s="26">
        <v>0</v>
      </c>
      <c r="U63" s="26">
        <v>0</v>
      </c>
      <c r="V63" s="26"/>
      <c r="W63" s="95">
        <v>1</v>
      </c>
      <c r="X63" s="163">
        <v>1</v>
      </c>
      <c r="Y63" s="20"/>
      <c r="Z63" s="20"/>
    </row>
    <row r="64" spans="1:26" s="3" customFormat="1" ht="63.75">
      <c r="A64" s="22">
        <v>1</v>
      </c>
      <c r="B64" s="22">
        <v>72</v>
      </c>
      <c r="C64" s="22" t="s">
        <v>195</v>
      </c>
      <c r="D64" s="22">
        <v>11354</v>
      </c>
      <c r="E64" s="20" t="s">
        <v>196</v>
      </c>
      <c r="F64" s="24" t="s">
        <v>154</v>
      </c>
      <c r="G64" s="22" t="s">
        <v>22</v>
      </c>
      <c r="H64" s="22" t="s">
        <v>22</v>
      </c>
      <c r="I64" s="22" t="s">
        <v>197</v>
      </c>
      <c r="J64" s="21" t="s">
        <v>198</v>
      </c>
      <c r="K64" s="56"/>
      <c r="L64" s="21"/>
      <c r="M64" s="21"/>
      <c r="N64" s="25">
        <v>1353</v>
      </c>
      <c r="O64" s="26">
        <v>304134657.41000003</v>
      </c>
      <c r="P64" s="26">
        <v>216244910.63999999</v>
      </c>
      <c r="Q64" s="26">
        <v>87889746.770000041</v>
      </c>
      <c r="R64" s="26">
        <v>0</v>
      </c>
      <c r="S64" s="164">
        <v>26600000</v>
      </c>
      <c r="T64" s="26">
        <f>50526446.41+10763300.36</f>
        <v>61289746.769999996</v>
      </c>
      <c r="U64" s="26">
        <v>0</v>
      </c>
      <c r="V64" s="26"/>
      <c r="W64" s="95">
        <v>0.84760000000000002</v>
      </c>
      <c r="X64" s="163">
        <v>0.71101699767311621</v>
      </c>
      <c r="Y64" s="92">
        <v>-34.753999999999998</v>
      </c>
      <c r="Z64" s="92">
        <v>-58.580500000000001</v>
      </c>
    </row>
    <row r="65" spans="1:26" s="3" customFormat="1" ht="63.75">
      <c r="A65" s="22">
        <v>1</v>
      </c>
      <c r="B65" s="22">
        <v>72</v>
      </c>
      <c r="C65" s="22" t="s">
        <v>199</v>
      </c>
      <c r="D65" s="22">
        <v>11355</v>
      </c>
      <c r="E65" s="20" t="s">
        <v>200</v>
      </c>
      <c r="F65" s="24" t="s">
        <v>154</v>
      </c>
      <c r="G65" s="22" t="s">
        <v>22</v>
      </c>
      <c r="H65" s="22" t="s">
        <v>22</v>
      </c>
      <c r="I65" s="22" t="s">
        <v>197</v>
      </c>
      <c r="J65" s="21" t="s">
        <v>198</v>
      </c>
      <c r="K65" s="56"/>
      <c r="L65" s="21"/>
      <c r="M65" s="21"/>
      <c r="N65" s="25">
        <v>1388</v>
      </c>
      <c r="O65" s="26">
        <v>266897317.83000001</v>
      </c>
      <c r="P65" s="26">
        <v>228093523.22999999</v>
      </c>
      <c r="Q65" s="26">
        <f>O65-P65</f>
        <v>38803794.600000024</v>
      </c>
      <c r="R65" s="26">
        <v>0</v>
      </c>
      <c r="S65" s="164">
        <v>26600000</v>
      </c>
      <c r="T65" s="26">
        <f>10069923.83+2133870.77</f>
        <v>12203794.6</v>
      </c>
      <c r="U65" s="26">
        <v>0</v>
      </c>
      <c r="V65" s="26"/>
      <c r="W65" s="95">
        <v>0.90359999999999996</v>
      </c>
      <c r="X65" s="163">
        <v>0.85770000000000002</v>
      </c>
      <c r="Y65" s="20">
        <v>-34.732705000000003</v>
      </c>
      <c r="Z65" s="20">
        <v>-58.602407999999997</v>
      </c>
    </row>
    <row r="66" spans="1:26" s="3" customFormat="1" ht="51">
      <c r="A66" s="22">
        <v>1</v>
      </c>
      <c r="B66" s="22">
        <v>72</v>
      </c>
      <c r="C66" s="22" t="s">
        <v>201</v>
      </c>
      <c r="D66" s="22">
        <v>197232</v>
      </c>
      <c r="E66" s="20" t="s">
        <v>202</v>
      </c>
      <c r="F66" s="24" t="s">
        <v>154</v>
      </c>
      <c r="G66" s="22" t="s">
        <v>22</v>
      </c>
      <c r="H66" s="22" t="s">
        <v>22</v>
      </c>
      <c r="I66" s="22" t="s">
        <v>50</v>
      </c>
      <c r="J66" s="21" t="s">
        <v>180</v>
      </c>
      <c r="K66" s="56">
        <v>41517</v>
      </c>
      <c r="L66" s="21" t="s">
        <v>203</v>
      </c>
      <c r="M66" s="21" t="s">
        <v>204</v>
      </c>
      <c r="N66" s="25">
        <v>651</v>
      </c>
      <c r="O66" s="26">
        <v>35559543</v>
      </c>
      <c r="P66" s="26">
        <v>30628110.199999999</v>
      </c>
      <c r="Q66" s="26">
        <f>O66-P66</f>
        <v>4931432.8000000007</v>
      </c>
      <c r="R66" s="26">
        <v>0</v>
      </c>
      <c r="S66" s="26">
        <f>Q66-R66</f>
        <v>4931432.8000000007</v>
      </c>
      <c r="T66" s="26">
        <v>0</v>
      </c>
      <c r="U66" s="26">
        <v>0</v>
      </c>
      <c r="V66" s="26"/>
      <c r="W66" s="95">
        <v>0.95850000000000002</v>
      </c>
      <c r="X66" s="163">
        <v>0.88870000000000005</v>
      </c>
      <c r="Y66" s="20">
        <v>-34.696944000000002</v>
      </c>
      <c r="Z66" s="20">
        <v>-58.401387999999997</v>
      </c>
    </row>
    <row r="67" spans="1:26" s="3" customFormat="1" ht="51">
      <c r="A67" s="22">
        <v>1</v>
      </c>
      <c r="B67" s="42" t="s">
        <v>205</v>
      </c>
      <c r="C67" s="22" t="s">
        <v>206</v>
      </c>
      <c r="D67" s="42" t="s">
        <v>207</v>
      </c>
      <c r="E67" s="39" t="s">
        <v>208</v>
      </c>
      <c r="F67" s="24" t="s">
        <v>154</v>
      </c>
      <c r="G67" s="22" t="s">
        <v>22</v>
      </c>
      <c r="H67" s="39" t="s">
        <v>22</v>
      </c>
      <c r="I67" s="42" t="s">
        <v>50</v>
      </c>
      <c r="J67" s="21" t="s">
        <v>180</v>
      </c>
      <c r="K67" s="56"/>
      <c r="L67" s="21"/>
      <c r="M67" s="30" t="s">
        <v>209</v>
      </c>
      <c r="N67" s="25">
        <v>180</v>
      </c>
      <c r="O67" s="78">
        <v>10054069.9</v>
      </c>
      <c r="P67" s="26">
        <v>2620614.31</v>
      </c>
      <c r="Q67" s="26">
        <f>O67-P67</f>
        <v>7433455.5899999999</v>
      </c>
      <c r="R67" s="26">
        <v>0</v>
      </c>
      <c r="S67" s="26">
        <f>Q67-R67</f>
        <v>7433455.5899999999</v>
      </c>
      <c r="T67" s="26">
        <v>0</v>
      </c>
      <c r="U67" s="26">
        <v>0</v>
      </c>
      <c r="V67" s="26"/>
      <c r="W67" s="95">
        <v>0.45200000000000001</v>
      </c>
      <c r="X67" s="163">
        <v>0.53420000000000001</v>
      </c>
      <c r="Y67" s="20">
        <v>-34.699058000000001</v>
      </c>
      <c r="Z67" s="20">
        <v>-58.432383999999999</v>
      </c>
    </row>
    <row r="68" spans="1:26" s="3" customFormat="1" ht="63.75">
      <c r="A68" s="22">
        <v>1</v>
      </c>
      <c r="B68" s="42" t="s">
        <v>205</v>
      </c>
      <c r="C68" s="22" t="s">
        <v>210</v>
      </c>
      <c r="D68" s="42" t="s">
        <v>211</v>
      </c>
      <c r="E68" s="39" t="s">
        <v>212</v>
      </c>
      <c r="F68" s="24" t="s">
        <v>154</v>
      </c>
      <c r="G68" s="22" t="s">
        <v>22</v>
      </c>
      <c r="H68" s="39" t="s">
        <v>22</v>
      </c>
      <c r="I68" s="42" t="s">
        <v>50</v>
      </c>
      <c r="J68" s="21" t="s">
        <v>180</v>
      </c>
      <c r="K68" s="56"/>
      <c r="L68" s="21"/>
      <c r="M68" s="30" t="s">
        <v>59</v>
      </c>
      <c r="N68" s="25">
        <v>270</v>
      </c>
      <c r="O68" s="78">
        <v>20727252.32</v>
      </c>
      <c r="P68" s="26">
        <v>3109087.85</v>
      </c>
      <c r="Q68" s="26">
        <v>17618164.469999999</v>
      </c>
      <c r="R68" s="26">
        <v>0</v>
      </c>
      <c r="S68" s="26">
        <v>17618164.469999999</v>
      </c>
      <c r="T68" s="26">
        <v>0</v>
      </c>
      <c r="U68" s="26">
        <v>0</v>
      </c>
      <c r="V68" s="26"/>
      <c r="W68" s="95">
        <v>9.2100000000000001E-2</v>
      </c>
      <c r="X68" s="163">
        <v>0.2283</v>
      </c>
      <c r="Y68" s="168">
        <v>-34.711129999999997</v>
      </c>
      <c r="Z68" s="20">
        <v>-58.381535999999997</v>
      </c>
    </row>
    <row r="69" spans="1:26" s="3" customFormat="1" ht="51">
      <c r="A69" s="22">
        <v>1</v>
      </c>
      <c r="B69" s="22">
        <v>72</v>
      </c>
      <c r="C69" s="22" t="s">
        <v>213</v>
      </c>
      <c r="D69" s="22">
        <v>195898</v>
      </c>
      <c r="E69" s="20" t="s">
        <v>214</v>
      </c>
      <c r="F69" s="24" t="s">
        <v>154</v>
      </c>
      <c r="G69" s="22" t="s">
        <v>22</v>
      </c>
      <c r="H69" s="22" t="s">
        <v>22</v>
      </c>
      <c r="I69" s="22" t="s">
        <v>215</v>
      </c>
      <c r="J69" s="21" t="s">
        <v>172</v>
      </c>
      <c r="K69" s="56"/>
      <c r="L69" s="21"/>
      <c r="M69" s="21"/>
      <c r="N69" s="25">
        <v>750</v>
      </c>
      <c r="O69" s="26">
        <v>2500000</v>
      </c>
      <c r="P69" s="26">
        <v>2433467.11</v>
      </c>
      <c r="Q69" s="26">
        <f>O69-P69</f>
        <v>66532.89000000013</v>
      </c>
      <c r="R69" s="26">
        <v>0</v>
      </c>
      <c r="S69" s="26">
        <f>+Q69</f>
        <v>66532.89000000013</v>
      </c>
      <c r="T69" s="26">
        <v>0</v>
      </c>
      <c r="U69" s="26">
        <v>0</v>
      </c>
      <c r="V69" s="26"/>
      <c r="W69" s="95">
        <v>1</v>
      </c>
      <c r="X69" s="163">
        <v>1</v>
      </c>
      <c r="Y69" s="20">
        <v>-35.823808</v>
      </c>
      <c r="Z69" s="20">
        <v>-61.906401000000002</v>
      </c>
    </row>
    <row r="70" spans="1:26" s="3" customFormat="1" ht="89.25">
      <c r="A70" s="22">
        <v>1</v>
      </c>
      <c r="B70" s="22">
        <v>72</v>
      </c>
      <c r="C70" s="22" t="s">
        <v>216</v>
      </c>
      <c r="D70" s="22">
        <v>199596</v>
      </c>
      <c r="E70" s="20" t="s">
        <v>217</v>
      </c>
      <c r="F70" s="24" t="s">
        <v>154</v>
      </c>
      <c r="G70" s="22" t="s">
        <v>22</v>
      </c>
      <c r="H70" s="22" t="s">
        <v>22</v>
      </c>
      <c r="I70" s="51" t="s">
        <v>218</v>
      </c>
      <c r="J70" s="21" t="s">
        <v>176</v>
      </c>
      <c r="K70" s="56"/>
      <c r="L70" s="21"/>
      <c r="M70" s="21"/>
      <c r="N70" s="25">
        <v>720</v>
      </c>
      <c r="O70" s="26">
        <v>3980289.52</v>
      </c>
      <c r="P70" s="26">
        <v>3045802.11</v>
      </c>
      <c r="Q70" s="26">
        <v>934487.41000000015</v>
      </c>
      <c r="R70" s="26">
        <v>0</v>
      </c>
      <c r="S70" s="26">
        <v>934487.41000000015</v>
      </c>
      <c r="T70" s="26">
        <v>0</v>
      </c>
      <c r="U70" s="26">
        <v>0</v>
      </c>
      <c r="V70" s="26"/>
      <c r="W70" s="95">
        <v>0.7409</v>
      </c>
      <c r="X70" s="163">
        <v>0.76519999999999999</v>
      </c>
      <c r="Y70" s="20">
        <v>-34.648510999999999</v>
      </c>
      <c r="Z70" s="20">
        <v>-58.847647000000002</v>
      </c>
    </row>
    <row r="71" spans="1:26" s="3" customFormat="1" ht="51">
      <c r="A71" s="22">
        <v>1</v>
      </c>
      <c r="B71" s="22">
        <v>72</v>
      </c>
      <c r="C71" s="22" t="s">
        <v>219</v>
      </c>
      <c r="D71" s="22">
        <v>184576</v>
      </c>
      <c r="E71" s="20" t="s">
        <v>220</v>
      </c>
      <c r="F71" s="24" t="s">
        <v>154</v>
      </c>
      <c r="G71" s="22" t="s">
        <v>22</v>
      </c>
      <c r="H71" s="22" t="s">
        <v>22</v>
      </c>
      <c r="I71" s="22" t="s">
        <v>121</v>
      </c>
      <c r="J71" s="21" t="s">
        <v>172</v>
      </c>
      <c r="K71" s="56"/>
      <c r="L71" s="21"/>
      <c r="M71" s="21"/>
      <c r="N71" s="25">
        <v>2190</v>
      </c>
      <c r="O71" s="26">
        <v>521278423.94999999</v>
      </c>
      <c r="P71" s="26">
        <v>467948465.13</v>
      </c>
      <c r="Q71" s="26">
        <f>O71-P71</f>
        <v>53329958.819999993</v>
      </c>
      <c r="R71" s="26">
        <v>0</v>
      </c>
      <c r="S71" s="26">
        <f>Q71</f>
        <v>53329958.819999993</v>
      </c>
      <c r="T71" s="26">
        <v>0</v>
      </c>
      <c r="U71" s="26">
        <v>0</v>
      </c>
      <c r="V71" s="26"/>
      <c r="W71" s="95">
        <v>1</v>
      </c>
      <c r="X71" s="163">
        <v>0.89780000000000004</v>
      </c>
      <c r="Y71" s="20"/>
      <c r="Z71" s="20"/>
    </row>
    <row r="72" spans="1:26" s="3" customFormat="1" ht="89.25">
      <c r="A72" s="22">
        <v>1</v>
      </c>
      <c r="B72" s="22">
        <v>72</v>
      </c>
      <c r="C72" s="22" t="s">
        <v>221</v>
      </c>
      <c r="D72" s="22">
        <v>177821</v>
      </c>
      <c r="E72" s="20" t="s">
        <v>222</v>
      </c>
      <c r="F72" s="24" t="s">
        <v>154</v>
      </c>
      <c r="G72" s="22" t="s">
        <v>22</v>
      </c>
      <c r="H72" s="22" t="s">
        <v>22</v>
      </c>
      <c r="I72" s="22" t="s">
        <v>121</v>
      </c>
      <c r="J72" s="21" t="s">
        <v>198</v>
      </c>
      <c r="K72" s="56"/>
      <c r="L72" s="21"/>
      <c r="M72" s="21"/>
      <c r="N72" s="25">
        <v>2100</v>
      </c>
      <c r="O72" s="26">
        <v>493555556.38999999</v>
      </c>
      <c r="P72" s="26">
        <v>358532033.20999998</v>
      </c>
      <c r="Q72" s="26">
        <v>135023523.18000001</v>
      </c>
      <c r="R72" s="26">
        <v>0</v>
      </c>
      <c r="S72" s="26">
        <v>41104929.790000021</v>
      </c>
      <c r="T72" s="26">
        <v>93918593.389999986</v>
      </c>
      <c r="U72" s="26">
        <v>0</v>
      </c>
      <c r="V72" s="26"/>
      <c r="W72" s="95">
        <v>0.74080000000000001</v>
      </c>
      <c r="X72" s="163">
        <v>0.7278</v>
      </c>
      <c r="Y72" s="92">
        <v>-34.658673</v>
      </c>
      <c r="Z72" s="20">
        <v>-58.610261999999999</v>
      </c>
    </row>
    <row r="73" spans="1:26" s="3" customFormat="1" ht="153">
      <c r="A73" s="22">
        <v>1</v>
      </c>
      <c r="B73" s="22">
        <v>72</v>
      </c>
      <c r="C73" s="22" t="s">
        <v>223</v>
      </c>
      <c r="D73" s="22">
        <v>195912</v>
      </c>
      <c r="E73" s="20" t="s">
        <v>224</v>
      </c>
      <c r="F73" s="24" t="s">
        <v>154</v>
      </c>
      <c r="G73" s="22" t="s">
        <v>22</v>
      </c>
      <c r="H73" s="22" t="s">
        <v>22</v>
      </c>
      <c r="I73" s="22" t="s">
        <v>121</v>
      </c>
      <c r="J73" s="21" t="s">
        <v>176</v>
      </c>
      <c r="K73" s="56"/>
      <c r="L73" s="21"/>
      <c r="M73" s="21"/>
      <c r="N73" s="63"/>
      <c r="O73" s="26">
        <v>3975496.58</v>
      </c>
      <c r="P73" s="26">
        <v>1544029.58</v>
      </c>
      <c r="Q73" s="26">
        <f>O73-P73</f>
        <v>2431467</v>
      </c>
      <c r="R73" s="26">
        <v>0</v>
      </c>
      <c r="S73" s="26">
        <f>Q73</f>
        <v>2431467</v>
      </c>
      <c r="T73" s="26">
        <v>0</v>
      </c>
      <c r="U73" s="26">
        <v>0</v>
      </c>
      <c r="V73" s="26"/>
      <c r="W73" s="95">
        <v>0.51339999999999997</v>
      </c>
      <c r="X73" s="163">
        <v>0.55879999999999996</v>
      </c>
      <c r="Y73" s="92">
        <v>-34.385300000000001</v>
      </c>
      <c r="Z73" s="169">
        <v>-58.665799999999997</v>
      </c>
    </row>
    <row r="74" spans="1:26" s="3" customFormat="1" ht="38.25">
      <c r="A74" s="22">
        <v>1</v>
      </c>
      <c r="B74" s="22">
        <v>72</v>
      </c>
      <c r="C74" s="22" t="s">
        <v>225</v>
      </c>
      <c r="D74" s="22">
        <v>195606</v>
      </c>
      <c r="E74" s="20" t="s">
        <v>226</v>
      </c>
      <c r="F74" s="24" t="s">
        <v>154</v>
      </c>
      <c r="G74" s="22" t="s">
        <v>22</v>
      </c>
      <c r="H74" s="22" t="s">
        <v>22</v>
      </c>
      <c r="I74" s="22" t="s">
        <v>215</v>
      </c>
      <c r="J74" s="21" t="s">
        <v>180</v>
      </c>
      <c r="K74" s="56">
        <v>41482</v>
      </c>
      <c r="L74" s="81" t="s">
        <v>203</v>
      </c>
      <c r="M74" s="30" t="s">
        <v>204</v>
      </c>
      <c r="N74" s="25">
        <v>463</v>
      </c>
      <c r="O74" s="26">
        <v>2495400</v>
      </c>
      <c r="P74" s="26">
        <v>2239412.41</v>
      </c>
      <c r="Q74" s="26">
        <f>O74-P74</f>
        <v>255987.58999999985</v>
      </c>
      <c r="R74" s="26">
        <v>0</v>
      </c>
      <c r="S74" s="26">
        <f>Q74</f>
        <v>255987.58999999985</v>
      </c>
      <c r="T74" s="26">
        <v>0</v>
      </c>
      <c r="U74" s="26">
        <v>0</v>
      </c>
      <c r="V74" s="26"/>
      <c r="W74" s="95">
        <v>0.88519999999999999</v>
      </c>
      <c r="X74" s="163">
        <v>0.89739999999999998</v>
      </c>
      <c r="Y74" s="20">
        <v>-35.805323999999999</v>
      </c>
      <c r="Z74" s="20">
        <v>-61.900401000000002</v>
      </c>
    </row>
    <row r="75" spans="1:26" s="3" customFormat="1" ht="51">
      <c r="A75" s="22">
        <v>1</v>
      </c>
      <c r="B75" s="22">
        <v>72</v>
      </c>
      <c r="C75" s="22" t="s">
        <v>227</v>
      </c>
      <c r="D75" s="22">
        <v>195506</v>
      </c>
      <c r="E75" s="20" t="s">
        <v>228</v>
      </c>
      <c r="F75" s="24" t="s">
        <v>154</v>
      </c>
      <c r="G75" s="22" t="s">
        <v>22</v>
      </c>
      <c r="H75" s="22" t="s">
        <v>22</v>
      </c>
      <c r="I75" s="22" t="s">
        <v>167</v>
      </c>
      <c r="J75" s="21" t="s">
        <v>172</v>
      </c>
      <c r="K75" s="56"/>
      <c r="L75" s="21"/>
      <c r="M75" s="21"/>
      <c r="N75" s="25">
        <v>830</v>
      </c>
      <c r="O75" s="26">
        <v>16959500</v>
      </c>
      <c r="P75" s="26">
        <v>16959500</v>
      </c>
      <c r="Q75" s="26">
        <v>0</v>
      </c>
      <c r="R75" s="26">
        <v>0</v>
      </c>
      <c r="S75" s="26">
        <v>0</v>
      </c>
      <c r="T75" s="26">
        <v>0</v>
      </c>
      <c r="U75" s="26">
        <v>0</v>
      </c>
      <c r="V75" s="26"/>
      <c r="W75" s="95">
        <v>1</v>
      </c>
      <c r="X75" s="163">
        <v>1</v>
      </c>
      <c r="Y75" s="20"/>
      <c r="Z75" s="20"/>
    </row>
    <row r="76" spans="1:26" s="3" customFormat="1" ht="25.5">
      <c r="A76" s="22">
        <v>1</v>
      </c>
      <c r="B76" s="22">
        <v>72</v>
      </c>
      <c r="C76" s="22" t="s">
        <v>229</v>
      </c>
      <c r="D76" s="22">
        <v>195049</v>
      </c>
      <c r="E76" s="20" t="s">
        <v>230</v>
      </c>
      <c r="F76" s="24" t="s">
        <v>154</v>
      </c>
      <c r="G76" s="22" t="s">
        <v>22</v>
      </c>
      <c r="H76" s="39" t="s">
        <v>22</v>
      </c>
      <c r="I76" s="22" t="s">
        <v>231</v>
      </c>
      <c r="J76" s="21" t="s">
        <v>180</v>
      </c>
      <c r="K76" s="56"/>
      <c r="L76" s="21"/>
      <c r="M76" s="21" t="s">
        <v>204</v>
      </c>
      <c r="N76" s="25">
        <v>868</v>
      </c>
      <c r="O76" s="26">
        <v>2376308</v>
      </c>
      <c r="P76" s="26">
        <v>1775469.4</v>
      </c>
      <c r="Q76" s="26">
        <f>O76-P76</f>
        <v>600838.60000000009</v>
      </c>
      <c r="R76" s="26">
        <v>0</v>
      </c>
      <c r="S76" s="26">
        <f>Q76</f>
        <v>600838.60000000009</v>
      </c>
      <c r="T76" s="26">
        <v>0</v>
      </c>
      <c r="U76" s="26">
        <v>0</v>
      </c>
      <c r="V76" s="26"/>
      <c r="W76" s="95">
        <v>0.83799999999999997</v>
      </c>
      <c r="X76" s="163">
        <v>0.83789999999999998</v>
      </c>
      <c r="Y76" s="20">
        <v>-38.368608000000002</v>
      </c>
      <c r="Z76" s="20">
        <v>-59.619276999999997</v>
      </c>
    </row>
    <row r="77" spans="1:26" s="3" customFormat="1" ht="38.25">
      <c r="A77" s="22">
        <v>1</v>
      </c>
      <c r="B77" s="42" t="s">
        <v>205</v>
      </c>
      <c r="C77" s="42" t="s">
        <v>232</v>
      </c>
      <c r="D77" s="42" t="s">
        <v>233</v>
      </c>
      <c r="E77" s="20" t="s">
        <v>234</v>
      </c>
      <c r="F77" s="24" t="s">
        <v>154</v>
      </c>
      <c r="G77" s="22" t="s">
        <v>22</v>
      </c>
      <c r="H77" s="20" t="s">
        <v>22</v>
      </c>
      <c r="I77" s="51" t="s">
        <v>235</v>
      </c>
      <c r="J77" s="21" t="s">
        <v>180</v>
      </c>
      <c r="K77" s="144"/>
      <c r="L77" s="39"/>
      <c r="M77" s="170" t="s">
        <v>209</v>
      </c>
      <c r="N77" s="20">
        <v>900</v>
      </c>
      <c r="O77" s="78">
        <v>31054100</v>
      </c>
      <c r="P77" s="26">
        <v>11433890.140000001</v>
      </c>
      <c r="Q77" s="26">
        <f>O77-P77</f>
        <v>19620209.859999999</v>
      </c>
      <c r="R77" s="26">
        <v>0</v>
      </c>
      <c r="S77" s="26">
        <f>Q77-T77-U77</f>
        <v>3913077.8599999994</v>
      </c>
      <c r="T77" s="32">
        <v>10842685</v>
      </c>
      <c r="U77" s="26">
        <v>4864447</v>
      </c>
      <c r="V77" s="26"/>
      <c r="W77" s="95">
        <v>0.13009999999999999</v>
      </c>
      <c r="X77" s="163">
        <v>0.37859999999999999</v>
      </c>
      <c r="Y77" s="20">
        <v>-34.581257999999998</v>
      </c>
      <c r="Z77" s="20">
        <v>-58.543638999999999</v>
      </c>
    </row>
    <row r="78" spans="1:26" s="3" customFormat="1" ht="89.25">
      <c r="A78" s="22">
        <v>1</v>
      </c>
      <c r="B78" s="22">
        <v>72</v>
      </c>
      <c r="C78" s="22" t="s">
        <v>236</v>
      </c>
      <c r="D78" s="22">
        <v>196439</v>
      </c>
      <c r="E78" s="20" t="s">
        <v>237</v>
      </c>
      <c r="F78" s="24" t="s">
        <v>154</v>
      </c>
      <c r="G78" s="22" t="s">
        <v>22</v>
      </c>
      <c r="H78" s="22" t="s">
        <v>22</v>
      </c>
      <c r="I78" s="22" t="s">
        <v>238</v>
      </c>
      <c r="J78" s="28" t="s">
        <v>239</v>
      </c>
      <c r="K78" s="142"/>
      <c r="L78" s="28"/>
      <c r="M78" s="28"/>
      <c r="N78" s="63"/>
      <c r="O78" s="26">
        <v>2291240</v>
      </c>
      <c r="P78" s="26">
        <v>1384194.91</v>
      </c>
      <c r="Q78" s="26">
        <v>0</v>
      </c>
      <c r="R78" s="26">
        <v>0</v>
      </c>
      <c r="S78" s="26">
        <v>0</v>
      </c>
      <c r="T78" s="26">
        <v>0</v>
      </c>
      <c r="U78" s="26">
        <v>0</v>
      </c>
      <c r="V78" s="26">
        <v>0</v>
      </c>
      <c r="W78" s="95">
        <v>0.45979999999999999</v>
      </c>
      <c r="X78" s="163">
        <v>0.60409999999999997</v>
      </c>
      <c r="Y78" s="20"/>
      <c r="Z78" s="20"/>
    </row>
    <row r="79" spans="1:26" s="3" customFormat="1" ht="51">
      <c r="A79" s="22">
        <v>1</v>
      </c>
      <c r="B79" s="22">
        <v>72</v>
      </c>
      <c r="C79" s="22" t="s">
        <v>240</v>
      </c>
      <c r="D79" s="22">
        <v>200880</v>
      </c>
      <c r="E79" s="20" t="s">
        <v>241</v>
      </c>
      <c r="F79" s="24" t="s">
        <v>154</v>
      </c>
      <c r="G79" s="22" t="s">
        <v>22</v>
      </c>
      <c r="H79" s="22" t="s">
        <v>22</v>
      </c>
      <c r="I79" s="51" t="s">
        <v>242</v>
      </c>
      <c r="J79" s="21" t="s">
        <v>172</v>
      </c>
      <c r="K79" s="56"/>
      <c r="L79" s="21"/>
      <c r="M79" s="21"/>
      <c r="N79" s="20">
        <v>402</v>
      </c>
      <c r="O79" s="26">
        <v>29988584.739999998</v>
      </c>
      <c r="P79" s="26">
        <v>29988584.550000001</v>
      </c>
      <c r="Q79" s="26">
        <v>0</v>
      </c>
      <c r="R79" s="26">
        <v>0</v>
      </c>
      <c r="S79" s="26">
        <v>0</v>
      </c>
      <c r="T79" s="26">
        <v>0</v>
      </c>
      <c r="U79" s="26">
        <v>0</v>
      </c>
      <c r="V79" s="26"/>
      <c r="W79" s="95">
        <v>1</v>
      </c>
      <c r="X79" s="163">
        <v>1</v>
      </c>
      <c r="Y79" s="20"/>
      <c r="Z79" s="20"/>
    </row>
    <row r="80" spans="1:26" s="3" customFormat="1" ht="51">
      <c r="A80" s="22">
        <v>1</v>
      </c>
      <c r="B80" s="22">
        <v>72</v>
      </c>
      <c r="C80" s="22" t="s">
        <v>243</v>
      </c>
      <c r="D80" s="22">
        <v>195914</v>
      </c>
      <c r="E80" s="20" t="s">
        <v>244</v>
      </c>
      <c r="F80" s="24" t="s">
        <v>154</v>
      </c>
      <c r="G80" s="22" t="s">
        <v>22</v>
      </c>
      <c r="H80" s="39" t="s">
        <v>22</v>
      </c>
      <c r="I80" s="22" t="s">
        <v>245</v>
      </c>
      <c r="J80" s="28" t="s">
        <v>172</v>
      </c>
      <c r="K80" s="142"/>
      <c r="L80" s="28"/>
      <c r="M80" s="28"/>
      <c r="N80" s="20">
        <v>270</v>
      </c>
      <c r="O80" s="26">
        <v>2313569.81</v>
      </c>
      <c r="P80" s="26">
        <v>2313569.81</v>
      </c>
      <c r="Q80" s="26">
        <f>O80-P80</f>
        <v>0</v>
      </c>
      <c r="R80" s="26">
        <v>0</v>
      </c>
      <c r="S80" s="26">
        <f>Q80</f>
        <v>0</v>
      </c>
      <c r="T80" s="26">
        <v>0</v>
      </c>
      <c r="U80" s="26">
        <v>0</v>
      </c>
      <c r="V80" s="26"/>
      <c r="W80" s="95">
        <v>1</v>
      </c>
      <c r="X80" s="163">
        <v>1</v>
      </c>
      <c r="Y80" s="20"/>
      <c r="Z80" s="20"/>
    </row>
    <row r="81" spans="1:26" s="3" customFormat="1" ht="25.5">
      <c r="A81" s="22">
        <v>1</v>
      </c>
      <c r="B81" s="22">
        <v>72</v>
      </c>
      <c r="C81" s="22" t="s">
        <v>246</v>
      </c>
      <c r="D81" s="22">
        <v>182470</v>
      </c>
      <c r="E81" s="20" t="s">
        <v>247</v>
      </c>
      <c r="F81" s="24" t="s">
        <v>154</v>
      </c>
      <c r="G81" s="27" t="s">
        <v>22</v>
      </c>
      <c r="H81" s="39" t="s">
        <v>22</v>
      </c>
      <c r="I81" s="20" t="s">
        <v>102</v>
      </c>
      <c r="J81" s="28" t="s">
        <v>239</v>
      </c>
      <c r="K81" s="142"/>
      <c r="L81" s="28"/>
      <c r="M81" s="28"/>
      <c r="N81" s="20"/>
      <c r="O81" s="26">
        <v>486806.27</v>
      </c>
      <c r="P81" s="26">
        <v>139506.16</v>
      </c>
      <c r="Q81" s="26">
        <v>0</v>
      </c>
      <c r="R81" s="26">
        <v>0</v>
      </c>
      <c r="S81" s="26">
        <v>0</v>
      </c>
      <c r="T81" s="26">
        <v>0</v>
      </c>
      <c r="U81" s="26">
        <v>0</v>
      </c>
      <c r="V81" s="26">
        <v>0</v>
      </c>
      <c r="W81" s="95">
        <v>0.2397</v>
      </c>
      <c r="X81" s="163">
        <v>0.28660000000000002</v>
      </c>
      <c r="Y81" s="20"/>
      <c r="Z81" s="20"/>
    </row>
    <row r="82" spans="1:26" s="3" customFormat="1" ht="89.25">
      <c r="A82" s="22">
        <v>1</v>
      </c>
      <c r="B82" s="22">
        <v>72</v>
      </c>
      <c r="C82" s="22" t="s">
        <v>248</v>
      </c>
      <c r="D82" s="22">
        <v>203942</v>
      </c>
      <c r="E82" s="27" t="s">
        <v>249</v>
      </c>
      <c r="F82" s="24" t="s">
        <v>154</v>
      </c>
      <c r="G82" s="27" t="s">
        <v>22</v>
      </c>
      <c r="H82" s="22" t="s">
        <v>22</v>
      </c>
      <c r="I82" s="34" t="s">
        <v>75</v>
      </c>
      <c r="J82" s="21" t="s">
        <v>180</v>
      </c>
      <c r="K82" s="142"/>
      <c r="L82" s="28"/>
      <c r="M82" s="28" t="s">
        <v>181</v>
      </c>
      <c r="N82" s="20">
        <v>540</v>
      </c>
      <c r="O82" s="26">
        <v>76528651.030999988</v>
      </c>
      <c r="P82" s="26">
        <v>32472663</v>
      </c>
      <c r="Q82" s="26">
        <f>O82-P82</f>
        <v>44055988.030999988</v>
      </c>
      <c r="R82" s="26">
        <v>0</v>
      </c>
      <c r="S82" s="26">
        <f>Q82-T82</f>
        <v>7917458.3809999898</v>
      </c>
      <c r="T82" s="26">
        <v>36138529.649999999</v>
      </c>
      <c r="U82" s="26"/>
      <c r="V82" s="67"/>
      <c r="W82" s="95">
        <v>0</v>
      </c>
      <c r="X82" s="163">
        <v>0.42430000000000001</v>
      </c>
      <c r="Y82" s="20">
        <v>-34.513970999999998</v>
      </c>
      <c r="Z82" s="20">
        <v>-58.504133000000003</v>
      </c>
    </row>
    <row r="83" spans="1:26" s="3" customFormat="1" ht="25.5">
      <c r="A83" s="22">
        <v>1</v>
      </c>
      <c r="B83" s="22">
        <v>72</v>
      </c>
      <c r="C83" s="22" t="s">
        <v>250</v>
      </c>
      <c r="D83" s="22">
        <v>195000</v>
      </c>
      <c r="E83" s="20" t="s">
        <v>251</v>
      </c>
      <c r="F83" s="24" t="s">
        <v>74</v>
      </c>
      <c r="G83" s="22" t="s">
        <v>22</v>
      </c>
      <c r="H83" s="39" t="s">
        <v>22</v>
      </c>
      <c r="I83" s="22" t="s">
        <v>179</v>
      </c>
      <c r="J83" s="21" t="s">
        <v>180</v>
      </c>
      <c r="K83" s="142"/>
      <c r="L83" s="28"/>
      <c r="M83" s="28" t="s">
        <v>252</v>
      </c>
      <c r="N83" s="171">
        <v>730</v>
      </c>
      <c r="O83" s="26">
        <v>30904460</v>
      </c>
      <c r="P83" s="26">
        <v>22621230</v>
      </c>
      <c r="Q83" s="26">
        <f>+O83-P83</f>
        <v>8283230</v>
      </c>
      <c r="R83" s="26">
        <v>0</v>
      </c>
      <c r="S83" s="26">
        <v>8283230</v>
      </c>
      <c r="T83" s="26">
        <f>+Q83-S83</f>
        <v>0</v>
      </c>
      <c r="U83" s="26">
        <v>0</v>
      </c>
      <c r="V83" s="26"/>
      <c r="W83" s="95">
        <v>0.7319</v>
      </c>
      <c r="X83" s="163">
        <f t="shared" ref="X83:X89" si="0">+P83/O83</f>
        <v>0.73197299030625351</v>
      </c>
      <c r="Y83" s="20">
        <v>-34.876935000000003</v>
      </c>
      <c r="Z83" s="20">
        <v>-58.507612999999999</v>
      </c>
    </row>
    <row r="84" spans="1:26" s="3" customFormat="1" ht="38.25">
      <c r="A84" s="22">
        <v>1</v>
      </c>
      <c r="B84" s="22">
        <v>72</v>
      </c>
      <c r="C84" s="22" t="s">
        <v>253</v>
      </c>
      <c r="D84" s="22">
        <v>196910</v>
      </c>
      <c r="E84" s="20" t="s">
        <v>254</v>
      </c>
      <c r="F84" s="24" t="s">
        <v>74</v>
      </c>
      <c r="G84" s="22" t="s">
        <v>22</v>
      </c>
      <c r="H84" s="39" t="s">
        <v>22</v>
      </c>
      <c r="I84" s="22" t="s">
        <v>255</v>
      </c>
      <c r="J84" s="21" t="s">
        <v>172</v>
      </c>
      <c r="K84" s="56"/>
      <c r="L84" s="21"/>
      <c r="M84" s="21"/>
      <c r="N84" s="63"/>
      <c r="O84" s="26">
        <v>28942955</v>
      </c>
      <c r="P84" s="26">
        <f>+O84</f>
        <v>28942955</v>
      </c>
      <c r="Q84" s="26">
        <v>0</v>
      </c>
      <c r="R84" s="26">
        <v>0</v>
      </c>
      <c r="S84" s="26">
        <v>0</v>
      </c>
      <c r="T84" s="26">
        <v>0</v>
      </c>
      <c r="U84" s="26">
        <v>0</v>
      </c>
      <c r="V84" s="26"/>
      <c r="W84" s="95">
        <v>1</v>
      </c>
      <c r="X84" s="163">
        <f t="shared" si="0"/>
        <v>1</v>
      </c>
      <c r="Y84" s="67"/>
      <c r="Z84" s="70"/>
    </row>
    <row r="85" spans="1:26" s="3" customFormat="1" ht="51">
      <c r="A85" s="22">
        <v>1</v>
      </c>
      <c r="B85" s="22">
        <v>72</v>
      </c>
      <c r="C85" s="22" t="s">
        <v>256</v>
      </c>
      <c r="D85" s="22">
        <v>197724</v>
      </c>
      <c r="E85" s="20" t="s">
        <v>257</v>
      </c>
      <c r="F85" s="24" t="s">
        <v>74</v>
      </c>
      <c r="G85" s="22" t="s">
        <v>22</v>
      </c>
      <c r="H85" s="22" t="s">
        <v>22</v>
      </c>
      <c r="I85" s="22" t="s">
        <v>53</v>
      </c>
      <c r="J85" s="21" t="s">
        <v>180</v>
      </c>
      <c r="K85" s="56"/>
      <c r="L85" s="21"/>
      <c r="M85" s="21" t="s">
        <v>252</v>
      </c>
      <c r="N85" s="172">
        <v>660</v>
      </c>
      <c r="O85" s="26">
        <v>28837413.579999998</v>
      </c>
      <c r="P85" s="26">
        <v>9820039.8900000006</v>
      </c>
      <c r="Q85" s="26">
        <f>O85-P85</f>
        <v>19017373.689999998</v>
      </c>
      <c r="R85" s="26">
        <v>0</v>
      </c>
      <c r="S85" s="26">
        <v>11818798.75</v>
      </c>
      <c r="T85" s="26">
        <f>+Q85-S85</f>
        <v>7198574.9399999976</v>
      </c>
      <c r="U85" s="26">
        <v>0</v>
      </c>
      <c r="V85" s="26">
        <v>0</v>
      </c>
      <c r="W85" s="95">
        <v>0.25719999999999998</v>
      </c>
      <c r="X85" s="163">
        <f t="shared" si="0"/>
        <v>0.34053122908396422</v>
      </c>
      <c r="Y85" s="20">
        <v>-35.477910000000001</v>
      </c>
      <c r="Z85" s="20">
        <v>-54.7958</v>
      </c>
    </row>
    <row r="86" spans="1:26" s="3" customFormat="1" ht="63.75">
      <c r="A86" s="22">
        <v>1</v>
      </c>
      <c r="B86" s="22">
        <v>72</v>
      </c>
      <c r="C86" s="22" t="s">
        <v>258</v>
      </c>
      <c r="D86" s="22">
        <v>192921</v>
      </c>
      <c r="E86" s="20" t="s">
        <v>259</v>
      </c>
      <c r="F86" s="24" t="s">
        <v>52</v>
      </c>
      <c r="G86" s="22" t="s">
        <v>22</v>
      </c>
      <c r="H86" s="22" t="s">
        <v>22</v>
      </c>
      <c r="I86" s="22" t="s">
        <v>115</v>
      </c>
      <c r="J86" s="21" t="s">
        <v>180</v>
      </c>
      <c r="K86" s="56"/>
      <c r="L86" s="21"/>
      <c r="M86" s="21" t="s">
        <v>252</v>
      </c>
      <c r="N86" s="173">
        <v>910</v>
      </c>
      <c r="O86" s="26">
        <v>168379998</v>
      </c>
      <c r="P86" s="26">
        <v>19315557.800000001</v>
      </c>
      <c r="Q86" s="26">
        <f>O86-P86</f>
        <v>149064440.19999999</v>
      </c>
      <c r="R86" s="26">
        <v>0</v>
      </c>
      <c r="S86" s="26">
        <v>25505183.670000002</v>
      </c>
      <c r="T86" s="26">
        <f>+Q86-S86</f>
        <v>123559256.52999999</v>
      </c>
      <c r="U86" s="26">
        <v>0</v>
      </c>
      <c r="V86" s="26">
        <v>0</v>
      </c>
      <c r="W86" s="95">
        <v>0.12659999999999999</v>
      </c>
      <c r="X86" s="163">
        <f t="shared" si="0"/>
        <v>0.11471408735852343</v>
      </c>
      <c r="Y86" s="20">
        <v>-34.564025000000001</v>
      </c>
      <c r="Z86" s="20">
        <v>-59.121768000000003</v>
      </c>
    </row>
    <row r="87" spans="1:26" s="3" customFormat="1" ht="51">
      <c r="A87" s="22">
        <v>1</v>
      </c>
      <c r="B87" s="22">
        <v>72</v>
      </c>
      <c r="C87" s="22" t="s">
        <v>260</v>
      </c>
      <c r="D87" s="22">
        <v>196401</v>
      </c>
      <c r="E87" s="20" t="s">
        <v>261</v>
      </c>
      <c r="F87" s="24" t="s">
        <v>74</v>
      </c>
      <c r="G87" s="22" t="s">
        <v>22</v>
      </c>
      <c r="H87" s="22" t="s">
        <v>22</v>
      </c>
      <c r="I87" s="22" t="s">
        <v>67</v>
      </c>
      <c r="J87" s="21" t="s">
        <v>180</v>
      </c>
      <c r="K87" s="56"/>
      <c r="L87" s="21"/>
      <c r="M87" s="28" t="s">
        <v>252</v>
      </c>
      <c r="N87" s="172"/>
      <c r="O87" s="26">
        <v>14875497.24</v>
      </c>
      <c r="P87" s="26">
        <v>8729120.2400000002</v>
      </c>
      <c r="Q87" s="26">
        <f>O87-P87</f>
        <v>6146377</v>
      </c>
      <c r="R87" s="26">
        <v>0</v>
      </c>
      <c r="S87" s="26">
        <v>6146377</v>
      </c>
      <c r="T87" s="26">
        <f>+Q87-S87</f>
        <v>0</v>
      </c>
      <c r="U87" s="26">
        <v>0</v>
      </c>
      <c r="V87" s="26">
        <v>0</v>
      </c>
      <c r="W87" s="95">
        <v>0.63580000000000003</v>
      </c>
      <c r="X87" s="163">
        <f t="shared" si="0"/>
        <v>0.58681199688085184</v>
      </c>
      <c r="Y87" s="20">
        <v>-37.981758999999997</v>
      </c>
      <c r="Z87" s="20">
        <v>-57.544486999999997</v>
      </c>
    </row>
    <row r="88" spans="1:26" s="3" customFormat="1" ht="63.75">
      <c r="A88" s="22">
        <v>1</v>
      </c>
      <c r="B88" s="22">
        <v>72</v>
      </c>
      <c r="C88" s="22" t="s">
        <v>262</v>
      </c>
      <c r="D88" s="22">
        <v>195918</v>
      </c>
      <c r="E88" s="20" t="s">
        <v>263</v>
      </c>
      <c r="F88" s="24" t="s">
        <v>74</v>
      </c>
      <c r="G88" s="22" t="s">
        <v>22</v>
      </c>
      <c r="H88" s="22" t="s">
        <v>22</v>
      </c>
      <c r="I88" s="22" t="s">
        <v>215</v>
      </c>
      <c r="J88" s="21" t="s">
        <v>180</v>
      </c>
      <c r="K88" s="56"/>
      <c r="L88" s="21"/>
      <c r="M88" s="28" t="s">
        <v>252</v>
      </c>
      <c r="N88" s="43">
        <v>300</v>
      </c>
      <c r="O88" s="26">
        <v>15040205.16</v>
      </c>
      <c r="P88" s="26">
        <v>9125475.7300000004</v>
      </c>
      <c r="Q88" s="26">
        <f>O88-P88</f>
        <v>5914729.4299999997</v>
      </c>
      <c r="R88" s="26">
        <v>0</v>
      </c>
      <c r="S88" s="26">
        <f>Q88-R88</f>
        <v>5914729.4299999997</v>
      </c>
      <c r="T88" s="26">
        <f>+Q88-S88</f>
        <v>0</v>
      </c>
      <c r="U88" s="26">
        <v>0</v>
      </c>
      <c r="V88" s="26">
        <v>0</v>
      </c>
      <c r="W88" s="95">
        <v>0.60670000000000002</v>
      </c>
      <c r="X88" s="163">
        <f t="shared" si="0"/>
        <v>0.60673878001807791</v>
      </c>
      <c r="Y88" s="20">
        <v>-35.811782999999998</v>
      </c>
      <c r="Z88" s="20">
        <v>-61.897374999999997</v>
      </c>
    </row>
    <row r="89" spans="1:26" s="3" customFormat="1" ht="38.25">
      <c r="A89" s="22">
        <v>1</v>
      </c>
      <c r="B89" s="22">
        <v>72</v>
      </c>
      <c r="C89" s="22" t="s">
        <v>264</v>
      </c>
      <c r="D89" s="22">
        <v>177653</v>
      </c>
      <c r="E89" s="20" t="s">
        <v>265</v>
      </c>
      <c r="F89" s="24" t="s">
        <v>74</v>
      </c>
      <c r="G89" s="22" t="s">
        <v>22</v>
      </c>
      <c r="H89" s="39" t="s">
        <v>22</v>
      </c>
      <c r="I89" s="22" t="s">
        <v>67</v>
      </c>
      <c r="J89" s="21" t="s">
        <v>172</v>
      </c>
      <c r="K89" s="56"/>
      <c r="L89" s="21"/>
      <c r="M89" s="21"/>
      <c r="N89" s="174"/>
      <c r="O89" s="26">
        <v>8997247.0500000007</v>
      </c>
      <c r="P89" s="26">
        <v>8655558</v>
      </c>
      <c r="Q89" s="26">
        <v>341689.05000000075</v>
      </c>
      <c r="R89" s="26">
        <v>0</v>
      </c>
      <c r="S89" s="26">
        <v>341689.05</v>
      </c>
      <c r="T89" s="26">
        <f>+Q89-S89</f>
        <v>7.5669959187507629E-10</v>
      </c>
      <c r="U89" s="26">
        <v>0</v>
      </c>
      <c r="V89" s="26"/>
      <c r="W89" s="95">
        <v>0.96109999999999995</v>
      </c>
      <c r="X89" s="163">
        <f t="shared" si="0"/>
        <v>0.96202293344829282</v>
      </c>
      <c r="Y89" s="67"/>
      <c r="Z89" s="70"/>
    </row>
    <row r="90" spans="1:26" s="3" customFormat="1" ht="63.75">
      <c r="A90" s="22">
        <v>1</v>
      </c>
      <c r="B90" s="22">
        <v>72</v>
      </c>
      <c r="C90" s="22" t="s">
        <v>266</v>
      </c>
      <c r="D90" s="22">
        <v>190204</v>
      </c>
      <c r="E90" s="20" t="s">
        <v>267</v>
      </c>
      <c r="F90" s="24" t="s">
        <v>74</v>
      </c>
      <c r="G90" s="27" t="s">
        <v>22</v>
      </c>
      <c r="H90" s="39" t="s">
        <v>22</v>
      </c>
      <c r="I90" s="20" t="s">
        <v>53</v>
      </c>
      <c r="J90" s="28" t="s">
        <v>239</v>
      </c>
      <c r="K90" s="142"/>
      <c r="L90" s="28"/>
      <c r="M90" s="28"/>
      <c r="N90" s="20"/>
      <c r="O90" s="26">
        <v>1348000</v>
      </c>
      <c r="P90" s="26">
        <v>1348000</v>
      </c>
      <c r="Q90" s="26">
        <v>0</v>
      </c>
      <c r="R90" s="26">
        <v>0</v>
      </c>
      <c r="S90" s="26">
        <v>0</v>
      </c>
      <c r="T90" s="26">
        <v>0</v>
      </c>
      <c r="U90" s="26">
        <v>0</v>
      </c>
      <c r="V90" s="26">
        <v>0</v>
      </c>
      <c r="W90" s="95"/>
      <c r="X90" s="163"/>
      <c r="Y90" s="67"/>
      <c r="Z90" s="70"/>
    </row>
    <row r="91" spans="1:26" s="3" customFormat="1" ht="38.25">
      <c r="A91" s="22">
        <v>1</v>
      </c>
      <c r="B91" s="22">
        <v>72</v>
      </c>
      <c r="C91" s="22" t="s">
        <v>268</v>
      </c>
      <c r="D91" s="22">
        <v>176889</v>
      </c>
      <c r="E91" s="20" t="s">
        <v>269</v>
      </c>
      <c r="F91" s="24" t="s">
        <v>74</v>
      </c>
      <c r="G91" s="27" t="s">
        <v>22</v>
      </c>
      <c r="H91" s="39" t="s">
        <v>22</v>
      </c>
      <c r="I91" s="20" t="s">
        <v>270</v>
      </c>
      <c r="J91" s="28" t="s">
        <v>239</v>
      </c>
      <c r="K91" s="142"/>
      <c r="L91" s="28"/>
      <c r="M91" s="28"/>
      <c r="N91" s="20"/>
      <c r="O91" s="26">
        <v>1786307.56</v>
      </c>
      <c r="P91" s="26">
        <v>1786307.56</v>
      </c>
      <c r="Q91" s="26">
        <v>0</v>
      </c>
      <c r="R91" s="26">
        <v>0</v>
      </c>
      <c r="S91" s="26">
        <v>0</v>
      </c>
      <c r="T91" s="26">
        <v>0</v>
      </c>
      <c r="U91" s="26"/>
      <c r="V91" s="26">
        <v>0</v>
      </c>
      <c r="W91" s="95"/>
      <c r="X91" s="163"/>
      <c r="Y91" s="67"/>
      <c r="Z91" s="70"/>
    </row>
    <row r="92" spans="1:26" s="3" customFormat="1" ht="38.25">
      <c r="A92" s="22">
        <v>1</v>
      </c>
      <c r="B92" s="22">
        <v>72</v>
      </c>
      <c r="C92" s="22" t="s">
        <v>271</v>
      </c>
      <c r="D92" s="22">
        <v>192465</v>
      </c>
      <c r="E92" s="20" t="s">
        <v>272</v>
      </c>
      <c r="F92" s="24" t="s">
        <v>74</v>
      </c>
      <c r="G92" s="27" t="s">
        <v>22</v>
      </c>
      <c r="H92" s="39" t="s">
        <v>22</v>
      </c>
      <c r="I92" s="20" t="s">
        <v>194</v>
      </c>
      <c r="J92" s="28" t="s">
        <v>239</v>
      </c>
      <c r="K92" s="142"/>
      <c r="L92" s="28"/>
      <c r="M92" s="28"/>
      <c r="N92" s="20"/>
      <c r="O92" s="26">
        <v>1320000</v>
      </c>
      <c r="P92" s="26">
        <v>1320000</v>
      </c>
      <c r="Q92" s="26">
        <v>0</v>
      </c>
      <c r="R92" s="26">
        <v>0</v>
      </c>
      <c r="S92" s="26">
        <v>0</v>
      </c>
      <c r="T92" s="26">
        <v>0</v>
      </c>
      <c r="U92" s="26">
        <v>0</v>
      </c>
      <c r="V92" s="26">
        <v>0</v>
      </c>
      <c r="W92" s="95"/>
      <c r="X92" s="163"/>
      <c r="Y92" s="67"/>
      <c r="Z92" s="70"/>
    </row>
    <row r="93" spans="1:26" s="3" customFormat="1" ht="76.5">
      <c r="A93" s="22">
        <v>1</v>
      </c>
      <c r="B93" s="22">
        <v>72</v>
      </c>
      <c r="C93" s="22" t="s">
        <v>273</v>
      </c>
      <c r="D93" s="22">
        <v>11844</v>
      </c>
      <c r="E93" s="20" t="s">
        <v>274</v>
      </c>
      <c r="F93" s="24" t="s">
        <v>74</v>
      </c>
      <c r="G93" s="27" t="s">
        <v>22</v>
      </c>
      <c r="H93" s="39" t="s">
        <v>22</v>
      </c>
      <c r="I93" s="20" t="s">
        <v>27</v>
      </c>
      <c r="J93" s="28" t="s">
        <v>239</v>
      </c>
      <c r="K93" s="142"/>
      <c r="L93" s="28"/>
      <c r="M93" s="28"/>
      <c r="N93" s="20"/>
      <c r="O93" s="26">
        <v>179873.7</v>
      </c>
      <c r="P93" s="26">
        <v>179873.7</v>
      </c>
      <c r="Q93" s="26">
        <v>0</v>
      </c>
      <c r="R93" s="26">
        <v>0</v>
      </c>
      <c r="S93" s="26">
        <v>0</v>
      </c>
      <c r="T93" s="26">
        <v>0</v>
      </c>
      <c r="U93" s="26">
        <v>0</v>
      </c>
      <c r="V93" s="26">
        <v>0</v>
      </c>
      <c r="W93" s="95"/>
      <c r="X93" s="163"/>
      <c r="Y93" s="67"/>
      <c r="Z93" s="70"/>
    </row>
    <row r="94" spans="1:26" s="3" customFormat="1" ht="51">
      <c r="A94" s="22">
        <v>1</v>
      </c>
      <c r="B94" s="22">
        <v>72</v>
      </c>
      <c r="C94" s="22" t="s">
        <v>275</v>
      </c>
      <c r="D94" s="22">
        <v>176310</v>
      </c>
      <c r="E94" s="20" t="s">
        <v>276</v>
      </c>
      <c r="F94" s="24" t="s">
        <v>74</v>
      </c>
      <c r="G94" s="27" t="s">
        <v>22</v>
      </c>
      <c r="H94" s="39" t="s">
        <v>22</v>
      </c>
      <c r="I94" s="20" t="s">
        <v>277</v>
      </c>
      <c r="J94" s="28" t="s">
        <v>239</v>
      </c>
      <c r="K94" s="142"/>
      <c r="L94" s="28"/>
      <c r="M94" s="28"/>
      <c r="N94" s="20"/>
      <c r="O94" s="26">
        <v>2587931.92</v>
      </c>
      <c r="P94" s="26">
        <v>2587931.92</v>
      </c>
      <c r="Q94" s="26">
        <v>0</v>
      </c>
      <c r="R94" s="26">
        <v>0</v>
      </c>
      <c r="S94" s="26">
        <v>0</v>
      </c>
      <c r="T94" s="26">
        <v>0</v>
      </c>
      <c r="U94" s="26">
        <v>0</v>
      </c>
      <c r="V94" s="26">
        <v>0</v>
      </c>
      <c r="W94" s="95"/>
      <c r="X94" s="163"/>
      <c r="Y94" s="67"/>
      <c r="Z94" s="70"/>
    </row>
    <row r="95" spans="1:26" s="3" customFormat="1" ht="114.75">
      <c r="A95" s="22">
        <v>1</v>
      </c>
      <c r="B95" s="22">
        <v>72</v>
      </c>
      <c r="C95" s="22" t="s">
        <v>278</v>
      </c>
      <c r="D95" s="22">
        <v>202012</v>
      </c>
      <c r="E95" s="20" t="s">
        <v>279</v>
      </c>
      <c r="F95" s="24" t="s">
        <v>52</v>
      </c>
      <c r="G95" s="22" t="s">
        <v>22</v>
      </c>
      <c r="H95" s="22" t="s">
        <v>22</v>
      </c>
      <c r="I95" s="22" t="s">
        <v>71</v>
      </c>
      <c r="J95" s="21" t="s">
        <v>172</v>
      </c>
      <c r="K95" s="56"/>
      <c r="L95" s="21"/>
      <c r="M95" s="21"/>
      <c r="N95" s="59"/>
      <c r="O95" s="26">
        <v>4072526.8</v>
      </c>
      <c r="P95" s="26">
        <v>4051961</v>
      </c>
      <c r="Q95" s="26">
        <v>20565.799999999814</v>
      </c>
      <c r="R95" s="26">
        <v>0</v>
      </c>
      <c r="S95" s="26">
        <v>20565.799999999814</v>
      </c>
      <c r="T95" s="26">
        <f>+Q95-S95</f>
        <v>0</v>
      </c>
      <c r="U95" s="26">
        <v>0</v>
      </c>
      <c r="V95" s="26">
        <v>0</v>
      </c>
      <c r="W95" s="95">
        <v>0.995</v>
      </c>
      <c r="X95" s="163">
        <f>+P95/O95</f>
        <v>0.99495011303547476</v>
      </c>
      <c r="Y95" s="20"/>
      <c r="Z95" s="20"/>
    </row>
    <row r="96" spans="1:26" s="3" customFormat="1" ht="38.25">
      <c r="A96" s="22">
        <v>1</v>
      </c>
      <c r="B96" s="22">
        <v>72</v>
      </c>
      <c r="C96" s="22" t="s">
        <v>280</v>
      </c>
      <c r="D96" s="22">
        <v>182530</v>
      </c>
      <c r="E96" s="20" t="s">
        <v>281</v>
      </c>
      <c r="F96" s="24" t="s">
        <v>52</v>
      </c>
      <c r="G96" s="22" t="s">
        <v>22</v>
      </c>
      <c r="H96" s="22" t="s">
        <v>22</v>
      </c>
      <c r="I96" s="22" t="s">
        <v>115</v>
      </c>
      <c r="J96" s="21" t="s">
        <v>172</v>
      </c>
      <c r="K96" s="56"/>
      <c r="L96" s="21"/>
      <c r="M96" s="21"/>
      <c r="N96" s="59"/>
      <c r="O96" s="26">
        <v>143992562.36000001</v>
      </c>
      <c r="P96" s="26">
        <v>128174401</v>
      </c>
      <c r="Q96" s="26">
        <v>15818161.360000014</v>
      </c>
      <c r="R96" s="26">
        <v>0</v>
      </c>
      <c r="S96" s="26">
        <v>7277595.0600000005</v>
      </c>
      <c r="T96" s="26">
        <f>+Q96-S96</f>
        <v>8540566.3000000138</v>
      </c>
      <c r="U96" s="26">
        <v>0</v>
      </c>
      <c r="V96" s="26">
        <v>0</v>
      </c>
      <c r="W96" s="95">
        <v>1</v>
      </c>
      <c r="X96" s="163">
        <f>+P96/O96</f>
        <v>0.8901459832317411</v>
      </c>
      <c r="Y96" s="20"/>
      <c r="Z96" s="20"/>
    </row>
    <row r="97" spans="1:26" s="3" customFormat="1" ht="38.25">
      <c r="A97" s="200">
        <v>1</v>
      </c>
      <c r="B97" s="42" t="s">
        <v>282</v>
      </c>
      <c r="C97" s="42"/>
      <c r="D97" s="203"/>
      <c r="E97" s="20" t="s">
        <v>283</v>
      </c>
      <c r="F97" s="20" t="s">
        <v>284</v>
      </c>
      <c r="G97" s="205" t="s">
        <v>22</v>
      </c>
      <c r="H97" s="20" t="s">
        <v>22</v>
      </c>
      <c r="I97" s="49" t="s">
        <v>105</v>
      </c>
      <c r="J97" s="49" t="s">
        <v>285</v>
      </c>
      <c r="K97" s="56"/>
      <c r="L97" s="21"/>
      <c r="M97" s="207"/>
      <c r="N97" s="20">
        <v>540</v>
      </c>
      <c r="O97" s="32">
        <v>65905231</v>
      </c>
      <c r="P97" s="32">
        <v>0</v>
      </c>
      <c r="Q97" s="71">
        <f>+O97-P97</f>
        <v>65905231</v>
      </c>
      <c r="R97" s="26">
        <v>0</v>
      </c>
      <c r="S97" s="26">
        <v>0</v>
      </c>
      <c r="T97" s="26">
        <v>42838400.150000006</v>
      </c>
      <c r="U97" s="26">
        <v>23066830.850000001</v>
      </c>
      <c r="V97" s="197">
        <v>0</v>
      </c>
      <c r="W97" s="95">
        <v>0</v>
      </c>
      <c r="X97" s="163">
        <f>+P97/O97</f>
        <v>0</v>
      </c>
      <c r="Y97" s="60">
        <v>-33812686</v>
      </c>
      <c r="Z97" s="60">
        <v>-59504473</v>
      </c>
    </row>
    <row r="98" spans="1:26" s="2" customFormat="1" ht="51">
      <c r="A98" s="22">
        <v>1</v>
      </c>
      <c r="B98" s="22" t="s">
        <v>18</v>
      </c>
      <c r="C98" s="22" t="s">
        <v>286</v>
      </c>
      <c r="D98" s="22">
        <v>201886</v>
      </c>
      <c r="E98" s="27" t="s">
        <v>287</v>
      </c>
      <c r="F98" s="24" t="s">
        <v>74</v>
      </c>
      <c r="G98" s="27" t="s">
        <v>288</v>
      </c>
      <c r="H98" s="27" t="s">
        <v>288</v>
      </c>
      <c r="I98" s="27" t="s">
        <v>288</v>
      </c>
      <c r="J98" s="28" t="s">
        <v>31</v>
      </c>
      <c r="K98" s="56"/>
      <c r="L98" s="21"/>
      <c r="M98" s="21"/>
      <c r="N98" s="20">
        <v>60</v>
      </c>
      <c r="O98" s="26">
        <v>1300000</v>
      </c>
      <c r="P98" s="65">
        <v>0</v>
      </c>
      <c r="Q98" s="26">
        <v>1300000</v>
      </c>
      <c r="R98" s="26">
        <v>0</v>
      </c>
      <c r="S98" s="26">
        <v>1300000</v>
      </c>
      <c r="T98" s="26">
        <v>0</v>
      </c>
      <c r="U98" s="26">
        <v>0</v>
      </c>
      <c r="V98" s="26">
        <v>0</v>
      </c>
      <c r="W98" s="95">
        <v>0</v>
      </c>
      <c r="X98" s="163">
        <v>0</v>
      </c>
      <c r="Y98" s="20"/>
      <c r="Z98" s="20"/>
    </row>
    <row r="99" spans="1:26" s="2" customFormat="1" ht="63.75">
      <c r="A99" s="22">
        <v>1</v>
      </c>
      <c r="B99" s="22" t="s">
        <v>18</v>
      </c>
      <c r="C99" s="22" t="s">
        <v>289</v>
      </c>
      <c r="D99" s="22"/>
      <c r="E99" s="27" t="s">
        <v>290</v>
      </c>
      <c r="F99" s="24" t="s">
        <v>140</v>
      </c>
      <c r="G99" s="27" t="s">
        <v>288</v>
      </c>
      <c r="H99" s="27" t="s">
        <v>288</v>
      </c>
      <c r="I99" s="27" t="s">
        <v>288</v>
      </c>
      <c r="J99" s="28" t="s">
        <v>31</v>
      </c>
      <c r="K99" s="56"/>
      <c r="L99" s="21"/>
      <c r="M99" s="21"/>
      <c r="N99" s="20">
        <v>365</v>
      </c>
      <c r="O99" s="26">
        <v>27000000</v>
      </c>
      <c r="P99" s="65">
        <v>0</v>
      </c>
      <c r="Q99" s="26">
        <v>27000000</v>
      </c>
      <c r="R99" s="26">
        <v>0</v>
      </c>
      <c r="S99" s="26">
        <v>27000000</v>
      </c>
      <c r="T99" s="26">
        <v>0</v>
      </c>
      <c r="U99" s="26">
        <v>0</v>
      </c>
      <c r="V99" s="26">
        <v>0</v>
      </c>
      <c r="W99" s="95">
        <v>0</v>
      </c>
      <c r="X99" s="163">
        <v>0</v>
      </c>
      <c r="Y99" s="20"/>
      <c r="Z99" s="20"/>
    </row>
    <row r="100" spans="1:26" s="2" customFormat="1" ht="38.25">
      <c r="A100" s="22">
        <v>1</v>
      </c>
      <c r="B100" s="22" t="s">
        <v>18</v>
      </c>
      <c r="C100" s="20" t="s">
        <v>291</v>
      </c>
      <c r="D100" s="22"/>
      <c r="E100" s="23" t="s">
        <v>292</v>
      </c>
      <c r="F100" s="29" t="s">
        <v>52</v>
      </c>
      <c r="G100" s="20" t="s">
        <v>288</v>
      </c>
      <c r="H100" s="21" t="s">
        <v>288</v>
      </c>
      <c r="I100" s="21" t="s">
        <v>288</v>
      </c>
      <c r="J100" s="20" t="s">
        <v>43</v>
      </c>
      <c r="K100" s="56"/>
      <c r="L100" s="21"/>
      <c r="M100" s="21"/>
      <c r="N100" s="21">
        <v>480</v>
      </c>
      <c r="O100" s="26">
        <v>34471594.030000001</v>
      </c>
      <c r="P100" s="65">
        <v>0</v>
      </c>
      <c r="Q100" s="26">
        <v>34471594.030000001</v>
      </c>
      <c r="R100" s="26"/>
      <c r="S100" s="26">
        <v>34471594.030000001</v>
      </c>
      <c r="T100" s="26">
        <v>0</v>
      </c>
      <c r="U100" s="26">
        <v>0</v>
      </c>
      <c r="V100" s="26">
        <v>0</v>
      </c>
      <c r="W100" s="175">
        <v>0</v>
      </c>
      <c r="X100" s="163">
        <v>0</v>
      </c>
      <c r="Y100" s="20"/>
      <c r="Z100" s="20"/>
    </row>
    <row r="101" spans="1:26" s="2" customFormat="1" ht="51">
      <c r="A101" s="22">
        <v>1</v>
      </c>
      <c r="B101" s="22" t="s">
        <v>18</v>
      </c>
      <c r="C101" s="20" t="s">
        <v>293</v>
      </c>
      <c r="D101" s="22"/>
      <c r="E101" s="165" t="s">
        <v>294</v>
      </c>
      <c r="F101" s="29" t="s">
        <v>74</v>
      </c>
      <c r="G101" s="21" t="s">
        <v>288</v>
      </c>
      <c r="H101" s="21" t="s">
        <v>288</v>
      </c>
      <c r="I101" s="21" t="s">
        <v>288</v>
      </c>
      <c r="J101" s="165" t="s">
        <v>43</v>
      </c>
      <c r="K101" s="151"/>
      <c r="L101" s="166"/>
      <c r="M101" s="166"/>
      <c r="N101" s="21">
        <v>365</v>
      </c>
      <c r="O101" s="26">
        <v>50000000</v>
      </c>
      <c r="P101" s="65">
        <v>0</v>
      </c>
      <c r="Q101" s="26">
        <v>50000000</v>
      </c>
      <c r="R101" s="26">
        <v>0</v>
      </c>
      <c r="S101" s="26">
        <v>10000000</v>
      </c>
      <c r="T101" s="26">
        <v>40000000</v>
      </c>
      <c r="U101" s="26">
        <v>0</v>
      </c>
      <c r="V101" s="26">
        <v>0</v>
      </c>
      <c r="W101" s="175">
        <v>0</v>
      </c>
      <c r="X101" s="210">
        <v>0</v>
      </c>
      <c r="Y101" s="20"/>
      <c r="Z101" s="20"/>
    </row>
    <row r="102" spans="1:26" s="2" customFormat="1" ht="25.5">
      <c r="A102" s="22">
        <v>1</v>
      </c>
      <c r="B102" s="22" t="s">
        <v>18</v>
      </c>
      <c r="C102" s="20" t="s">
        <v>295</v>
      </c>
      <c r="D102" s="22"/>
      <c r="E102" s="20" t="s">
        <v>296</v>
      </c>
      <c r="F102" s="29" t="s">
        <v>74</v>
      </c>
      <c r="G102" s="21" t="s">
        <v>288</v>
      </c>
      <c r="H102" s="21" t="s">
        <v>288</v>
      </c>
      <c r="I102" s="21" t="s">
        <v>288</v>
      </c>
      <c r="J102" s="20" t="s">
        <v>43</v>
      </c>
      <c r="K102" s="56"/>
      <c r="L102" s="21"/>
      <c r="M102" s="21"/>
      <c r="N102" s="21">
        <v>540</v>
      </c>
      <c r="O102" s="26">
        <v>129264509.45999999</v>
      </c>
      <c r="P102" s="65">
        <v>0</v>
      </c>
      <c r="Q102" s="26">
        <v>129264509.45999999</v>
      </c>
      <c r="R102" s="26">
        <v>0</v>
      </c>
      <c r="S102" s="26">
        <v>0</v>
      </c>
      <c r="T102" s="26">
        <v>129264509.45999999</v>
      </c>
      <c r="U102" s="26">
        <v>0</v>
      </c>
      <c r="V102" s="26">
        <v>0</v>
      </c>
      <c r="W102" s="95">
        <v>0</v>
      </c>
      <c r="X102" s="163">
        <v>0</v>
      </c>
      <c r="Y102" s="20"/>
      <c r="Z102" s="20"/>
    </row>
    <row r="103" spans="1:26" s="2" customFormat="1" ht="51">
      <c r="A103" s="22">
        <v>1</v>
      </c>
      <c r="B103" s="22" t="s">
        <v>18</v>
      </c>
      <c r="C103" s="22"/>
      <c r="D103" s="20"/>
      <c r="E103" s="20" t="s">
        <v>297</v>
      </c>
      <c r="F103" s="24" t="s">
        <v>140</v>
      </c>
      <c r="G103" s="21" t="s">
        <v>288</v>
      </c>
      <c r="H103" s="21" t="s">
        <v>288</v>
      </c>
      <c r="I103" s="21" t="s">
        <v>288</v>
      </c>
      <c r="J103" s="24" t="s">
        <v>161</v>
      </c>
      <c r="K103" s="56"/>
      <c r="L103" s="21"/>
      <c r="M103" s="21"/>
      <c r="N103" s="24"/>
      <c r="O103" s="26">
        <v>8000000</v>
      </c>
      <c r="P103" s="65">
        <v>0</v>
      </c>
      <c r="Q103" s="26">
        <v>8000000</v>
      </c>
      <c r="R103" s="32"/>
      <c r="S103" s="26">
        <v>8000000</v>
      </c>
      <c r="T103" s="26">
        <v>0</v>
      </c>
      <c r="U103" s="26">
        <v>0</v>
      </c>
      <c r="V103" s="26">
        <v>0</v>
      </c>
      <c r="W103" s="95">
        <v>0</v>
      </c>
      <c r="X103" s="163">
        <v>0</v>
      </c>
      <c r="Y103" s="20"/>
      <c r="Z103" s="20"/>
    </row>
    <row r="104" spans="1:26" s="2" customFormat="1" ht="63.75">
      <c r="A104" s="22">
        <v>1</v>
      </c>
      <c r="B104" s="22">
        <v>72</v>
      </c>
      <c r="C104" s="22" t="s">
        <v>298</v>
      </c>
      <c r="D104" s="22">
        <v>203177</v>
      </c>
      <c r="E104" s="20" t="s">
        <v>299</v>
      </c>
      <c r="F104" s="24" t="s">
        <v>52</v>
      </c>
      <c r="G104" s="21" t="s">
        <v>288</v>
      </c>
      <c r="H104" s="27" t="s">
        <v>288</v>
      </c>
      <c r="I104" s="21" t="s">
        <v>288</v>
      </c>
      <c r="J104" s="21" t="s">
        <v>172</v>
      </c>
      <c r="K104" s="56"/>
      <c r="L104" s="21"/>
      <c r="M104" s="21"/>
      <c r="N104" s="59"/>
      <c r="O104" s="26">
        <v>6035799.71</v>
      </c>
      <c r="P104" s="26">
        <v>3845184</v>
      </c>
      <c r="Q104" s="26">
        <v>2190615.71</v>
      </c>
      <c r="R104" s="26">
        <v>0</v>
      </c>
      <c r="S104" s="26">
        <v>2190615.71</v>
      </c>
      <c r="T104" s="26">
        <f>+Q104-S104</f>
        <v>0</v>
      </c>
      <c r="U104" s="26">
        <v>0</v>
      </c>
      <c r="V104" s="26">
        <v>0</v>
      </c>
      <c r="W104" s="95">
        <v>1</v>
      </c>
      <c r="X104" s="163">
        <f>+P104/O104</f>
        <v>0.63706288888767648</v>
      </c>
      <c r="Y104" s="20"/>
      <c r="Z104" s="20"/>
    </row>
    <row r="105" spans="1:26" s="2" customFormat="1" ht="76.5">
      <c r="A105" s="22">
        <v>1</v>
      </c>
      <c r="B105" s="22">
        <v>72</v>
      </c>
      <c r="C105" s="22" t="s">
        <v>300</v>
      </c>
      <c r="D105" s="22">
        <v>185879</v>
      </c>
      <c r="E105" s="20" t="s">
        <v>301</v>
      </c>
      <c r="F105" s="24" t="s">
        <v>52</v>
      </c>
      <c r="G105" s="21" t="s">
        <v>288</v>
      </c>
      <c r="H105" s="27" t="s">
        <v>288</v>
      </c>
      <c r="I105" s="21" t="s">
        <v>288</v>
      </c>
      <c r="J105" s="21" t="s">
        <v>172</v>
      </c>
      <c r="K105" s="56"/>
      <c r="L105" s="21"/>
      <c r="M105" s="21"/>
      <c r="N105" s="59"/>
      <c r="O105" s="26">
        <v>173948167.88999999</v>
      </c>
      <c r="P105" s="26">
        <v>146990599</v>
      </c>
      <c r="Q105" s="26">
        <v>26957568.889999986</v>
      </c>
      <c r="R105" s="26">
        <v>0</v>
      </c>
      <c r="S105" s="26">
        <v>12800000</v>
      </c>
      <c r="T105" s="26">
        <f>+Q105-S105</f>
        <v>14157568.889999986</v>
      </c>
      <c r="U105" s="26">
        <v>0</v>
      </c>
      <c r="V105" s="26">
        <v>0</v>
      </c>
      <c r="W105" s="95">
        <v>1</v>
      </c>
      <c r="X105" s="163">
        <f>+P105/O105</f>
        <v>0.84502527840909936</v>
      </c>
      <c r="Y105" s="20"/>
      <c r="Z105" s="20"/>
    </row>
    <row r="106" spans="1:26" s="2" customFormat="1" ht="63.75">
      <c r="A106" s="22">
        <v>1</v>
      </c>
      <c r="B106" s="22">
        <v>72</v>
      </c>
      <c r="C106" s="22" t="s">
        <v>302</v>
      </c>
      <c r="D106" s="22">
        <v>203831</v>
      </c>
      <c r="E106" s="27" t="s">
        <v>303</v>
      </c>
      <c r="F106" s="24" t="s">
        <v>52</v>
      </c>
      <c r="G106" s="27" t="s">
        <v>288</v>
      </c>
      <c r="H106" s="27" t="s">
        <v>288</v>
      </c>
      <c r="I106" s="27" t="s">
        <v>288</v>
      </c>
      <c r="J106" s="21" t="s">
        <v>180</v>
      </c>
      <c r="K106" s="144"/>
      <c r="L106" s="39"/>
      <c r="M106" s="28" t="s">
        <v>252</v>
      </c>
      <c r="N106" s="59">
        <v>720</v>
      </c>
      <c r="O106" s="26">
        <v>93363549</v>
      </c>
      <c r="P106" s="26">
        <v>5761326.4500000002</v>
      </c>
      <c r="Q106" s="26">
        <f>+O106-P106</f>
        <v>87602222.549999997</v>
      </c>
      <c r="R106" s="26">
        <v>0</v>
      </c>
      <c r="S106" s="26">
        <v>37473250.340000004</v>
      </c>
      <c r="T106" s="26">
        <f>+Q106-S106</f>
        <v>50128972.209999993</v>
      </c>
      <c r="U106" s="26">
        <v>0</v>
      </c>
      <c r="V106" s="26">
        <v>0</v>
      </c>
      <c r="W106" s="95">
        <v>6.1699999999999998E-2</v>
      </c>
      <c r="X106" s="163">
        <f>+P106/O106</f>
        <v>6.1708520206317355E-2</v>
      </c>
      <c r="Y106" s="20">
        <v>-34.610354000000001</v>
      </c>
      <c r="Z106" s="20">
        <v>-58.371783000000001</v>
      </c>
    </row>
    <row r="107" spans="1:26" s="2" customFormat="1" ht="63.75">
      <c r="A107" s="22">
        <v>1</v>
      </c>
      <c r="B107" s="22">
        <v>72</v>
      </c>
      <c r="C107" s="22" t="s">
        <v>304</v>
      </c>
      <c r="D107" s="22">
        <v>203832</v>
      </c>
      <c r="E107" s="27" t="s">
        <v>305</v>
      </c>
      <c r="F107" s="24" t="s">
        <v>52</v>
      </c>
      <c r="G107" s="27" t="s">
        <v>288</v>
      </c>
      <c r="H107" s="27" t="s">
        <v>288</v>
      </c>
      <c r="I107" s="27" t="s">
        <v>288</v>
      </c>
      <c r="J107" s="21" t="s">
        <v>180</v>
      </c>
      <c r="K107" s="142"/>
      <c r="L107" s="28"/>
      <c r="M107" s="28"/>
      <c r="N107" s="59">
        <v>365</v>
      </c>
      <c r="O107" s="26">
        <v>35764856.530000001</v>
      </c>
      <c r="P107" s="26"/>
      <c r="Q107" s="26">
        <f>+O107-P107</f>
        <v>35764856.530000001</v>
      </c>
      <c r="R107" s="26">
        <v>0</v>
      </c>
      <c r="S107" s="26">
        <v>26559653.360156246</v>
      </c>
      <c r="T107" s="26">
        <f>+Q107-S107</f>
        <v>9205203.1698437557</v>
      </c>
      <c r="U107" s="26">
        <v>0</v>
      </c>
      <c r="V107" s="26">
        <v>0</v>
      </c>
      <c r="W107" s="95">
        <f>+P107/O107</f>
        <v>0</v>
      </c>
      <c r="X107" s="163">
        <f>+P107/O107</f>
        <v>0</v>
      </c>
      <c r="Y107" s="20">
        <v>-34.598984999999999</v>
      </c>
      <c r="Z107" s="20">
        <v>-58.383924</v>
      </c>
    </row>
    <row r="108" spans="1:26" s="2" customFormat="1" ht="63.75">
      <c r="A108" s="22">
        <v>1</v>
      </c>
      <c r="B108" s="22">
        <v>72</v>
      </c>
      <c r="C108" s="22" t="s">
        <v>306</v>
      </c>
      <c r="D108" s="22"/>
      <c r="E108" s="20" t="s">
        <v>307</v>
      </c>
      <c r="F108" s="29" t="s">
        <v>52</v>
      </c>
      <c r="G108" s="27" t="s">
        <v>288</v>
      </c>
      <c r="H108" s="36" t="s">
        <v>288</v>
      </c>
      <c r="I108" s="36" t="s">
        <v>288</v>
      </c>
      <c r="J108" s="20" t="s">
        <v>28</v>
      </c>
      <c r="K108" s="142"/>
      <c r="L108" s="20"/>
      <c r="M108" s="20"/>
      <c r="N108" s="59">
        <v>600</v>
      </c>
      <c r="O108" s="26">
        <v>52627566.060000002</v>
      </c>
      <c r="P108" s="26"/>
      <c r="Q108" s="26">
        <f>+O108</f>
        <v>52627566.060000002</v>
      </c>
      <c r="R108" s="26">
        <v>0</v>
      </c>
      <c r="S108" s="26">
        <v>5000000</v>
      </c>
      <c r="T108" s="26">
        <v>47627566.060000002</v>
      </c>
      <c r="U108" s="26">
        <v>0</v>
      </c>
      <c r="V108" s="26">
        <v>0</v>
      </c>
      <c r="W108" s="95"/>
      <c r="X108" s="176"/>
      <c r="Y108" s="20"/>
      <c r="Z108" s="20"/>
    </row>
    <row r="109" spans="1:26" s="2" customFormat="1" ht="114.75">
      <c r="A109" s="22">
        <v>1</v>
      </c>
      <c r="B109" s="22">
        <v>72</v>
      </c>
      <c r="C109" s="22" t="s">
        <v>308</v>
      </c>
      <c r="D109" s="22">
        <v>177266</v>
      </c>
      <c r="E109" s="20" t="s">
        <v>309</v>
      </c>
      <c r="F109" s="24" t="s">
        <v>52</v>
      </c>
      <c r="G109" s="21" t="s">
        <v>288</v>
      </c>
      <c r="H109" s="27" t="s">
        <v>288</v>
      </c>
      <c r="I109" s="21" t="s">
        <v>288</v>
      </c>
      <c r="J109" s="21" t="s">
        <v>172</v>
      </c>
      <c r="K109" s="56"/>
      <c r="L109" s="21"/>
      <c r="M109" s="21"/>
      <c r="N109" s="59"/>
      <c r="O109" s="26">
        <v>16563311.17</v>
      </c>
      <c r="P109" s="26">
        <v>16384998</v>
      </c>
      <c r="Q109" s="26">
        <v>178313.16999999993</v>
      </c>
      <c r="R109" s="26">
        <v>0</v>
      </c>
      <c r="S109" s="26">
        <v>178313.16999999993</v>
      </c>
      <c r="T109" s="26">
        <f>+Q109-S109</f>
        <v>0</v>
      </c>
      <c r="U109" s="26">
        <v>0</v>
      </c>
      <c r="V109" s="26">
        <v>0</v>
      </c>
      <c r="W109" s="95">
        <v>0.96399999999999997</v>
      </c>
      <c r="X109" s="163">
        <f>+P109/O109</f>
        <v>0.98923444906819313</v>
      </c>
      <c r="Y109" s="20"/>
      <c r="Z109" s="20"/>
    </row>
    <row r="110" spans="1:26" s="3" customFormat="1" ht="89.25">
      <c r="A110" s="113">
        <v>1</v>
      </c>
      <c r="B110" s="113">
        <v>72</v>
      </c>
      <c r="C110" s="113" t="s">
        <v>310</v>
      </c>
      <c r="D110" s="113">
        <v>178941</v>
      </c>
      <c r="E110" s="165" t="s">
        <v>311</v>
      </c>
      <c r="F110" s="177" t="s">
        <v>52</v>
      </c>
      <c r="G110" s="166" t="s">
        <v>288</v>
      </c>
      <c r="H110" s="178" t="s">
        <v>288</v>
      </c>
      <c r="I110" s="166" t="s">
        <v>288</v>
      </c>
      <c r="J110" s="166" t="s">
        <v>172</v>
      </c>
      <c r="K110" s="151"/>
      <c r="L110" s="166"/>
      <c r="M110" s="21"/>
      <c r="N110" s="179"/>
      <c r="O110" s="26">
        <v>8533125</v>
      </c>
      <c r="P110" s="164">
        <v>8357636</v>
      </c>
      <c r="Q110" s="164">
        <v>175489</v>
      </c>
      <c r="R110" s="26">
        <v>0</v>
      </c>
      <c r="S110" s="164">
        <v>175489</v>
      </c>
      <c r="T110" s="26">
        <f>+Q110-S110</f>
        <v>0</v>
      </c>
      <c r="U110" s="26">
        <v>0</v>
      </c>
      <c r="V110" s="26">
        <v>0</v>
      </c>
      <c r="W110" s="175">
        <v>0.97940000000000005</v>
      </c>
      <c r="X110" s="175">
        <f>+P110/O110</f>
        <v>0.97943438072218558</v>
      </c>
      <c r="Y110" s="165"/>
      <c r="Z110" s="165"/>
    </row>
    <row r="111" spans="1:26" s="3" customFormat="1" ht="127.5">
      <c r="A111" s="22">
        <v>1</v>
      </c>
      <c r="B111" s="22">
        <v>72</v>
      </c>
      <c r="C111" s="22" t="s">
        <v>312</v>
      </c>
      <c r="D111" s="22">
        <v>178968</v>
      </c>
      <c r="E111" s="20" t="s">
        <v>313</v>
      </c>
      <c r="F111" s="24" t="s">
        <v>52</v>
      </c>
      <c r="G111" s="21" t="s">
        <v>288</v>
      </c>
      <c r="H111" s="27" t="s">
        <v>288</v>
      </c>
      <c r="I111" s="166" t="s">
        <v>288</v>
      </c>
      <c r="J111" s="21" t="s">
        <v>172</v>
      </c>
      <c r="K111" s="151"/>
      <c r="L111" s="166"/>
      <c r="M111" s="166"/>
      <c r="N111" s="179"/>
      <c r="O111" s="26">
        <v>49710344.93</v>
      </c>
      <c r="P111" s="164">
        <v>48916111</v>
      </c>
      <c r="Q111" s="164">
        <v>794233.9299999997</v>
      </c>
      <c r="R111" s="26">
        <v>0</v>
      </c>
      <c r="S111" s="26">
        <v>794233.9299999997</v>
      </c>
      <c r="T111" s="26">
        <f>+Q111-S111</f>
        <v>0</v>
      </c>
      <c r="U111" s="26">
        <v>0</v>
      </c>
      <c r="V111" s="26">
        <v>0</v>
      </c>
      <c r="W111" s="175">
        <v>0.96519999999999995</v>
      </c>
      <c r="X111" s="175">
        <f>+P111/O111</f>
        <v>0.98402276364973118</v>
      </c>
      <c r="Y111" s="20"/>
      <c r="Z111" s="20"/>
    </row>
    <row r="112" spans="1:26" s="3" customFormat="1" ht="38.25">
      <c r="A112" s="22">
        <v>1</v>
      </c>
      <c r="B112" s="22">
        <v>72</v>
      </c>
      <c r="C112" s="22" t="s">
        <v>314</v>
      </c>
      <c r="D112" s="22">
        <v>178903</v>
      </c>
      <c r="E112" s="20" t="s">
        <v>315</v>
      </c>
      <c r="F112" s="24" t="s">
        <v>52</v>
      </c>
      <c r="G112" s="21" t="s">
        <v>288</v>
      </c>
      <c r="H112" s="27" t="s">
        <v>288</v>
      </c>
      <c r="I112" s="166" t="s">
        <v>288</v>
      </c>
      <c r="J112" s="21" t="s">
        <v>172</v>
      </c>
      <c r="K112" s="56"/>
      <c r="L112" s="21"/>
      <c r="M112" s="21"/>
      <c r="N112" s="59"/>
      <c r="O112" s="26">
        <v>2569538320</v>
      </c>
      <c r="P112" s="164">
        <v>2463857592</v>
      </c>
      <c r="Q112" s="164">
        <v>105680728</v>
      </c>
      <c r="R112" s="26">
        <v>0</v>
      </c>
      <c r="S112" s="26">
        <v>39912329</v>
      </c>
      <c r="T112" s="26">
        <f>+Q112-S112</f>
        <v>65768399</v>
      </c>
      <c r="U112" s="26">
        <v>0</v>
      </c>
      <c r="V112" s="26">
        <v>0</v>
      </c>
      <c r="W112" s="175">
        <v>0.98070000000000002</v>
      </c>
      <c r="X112" s="175">
        <f>+P112/O112</f>
        <v>0.95887170579343606</v>
      </c>
      <c r="Y112" s="20"/>
      <c r="Z112" s="20"/>
    </row>
    <row r="113" spans="1:26" s="2" customFormat="1" ht="25.5">
      <c r="A113" s="22">
        <v>1</v>
      </c>
      <c r="B113" s="22">
        <v>72</v>
      </c>
      <c r="C113" s="22" t="s">
        <v>316</v>
      </c>
      <c r="D113" s="22">
        <v>178542</v>
      </c>
      <c r="E113" s="20" t="s">
        <v>317</v>
      </c>
      <c r="F113" s="24" t="s">
        <v>52</v>
      </c>
      <c r="G113" s="21" t="s">
        <v>288</v>
      </c>
      <c r="H113" s="27" t="s">
        <v>288</v>
      </c>
      <c r="I113" s="166" t="s">
        <v>288</v>
      </c>
      <c r="J113" s="21" t="s">
        <v>172</v>
      </c>
      <c r="K113" s="56"/>
      <c r="L113" s="21"/>
      <c r="M113" s="21"/>
      <c r="N113" s="61"/>
      <c r="O113" s="37">
        <v>155466821.63</v>
      </c>
      <c r="P113" s="26">
        <v>155124001</v>
      </c>
      <c r="Q113" s="164">
        <v>342820.62999999523</v>
      </c>
      <c r="R113" s="26">
        <v>0</v>
      </c>
      <c r="S113" s="26">
        <v>342820.62999999523</v>
      </c>
      <c r="T113" s="26">
        <f>+Q113-S113</f>
        <v>0</v>
      </c>
      <c r="U113" s="26">
        <v>0</v>
      </c>
      <c r="V113" s="26">
        <v>0</v>
      </c>
      <c r="W113" s="95">
        <v>1</v>
      </c>
      <c r="X113" s="175">
        <f>+P113/O113</f>
        <v>0.997794895229698</v>
      </c>
      <c r="Y113" s="20"/>
      <c r="Z113" s="20"/>
    </row>
    <row r="114" spans="1:26" s="2" customFormat="1" ht="38.25">
      <c r="A114" s="22">
        <v>1</v>
      </c>
      <c r="B114" s="22" t="s">
        <v>18</v>
      </c>
      <c r="C114" s="22" t="s">
        <v>318</v>
      </c>
      <c r="D114" s="22">
        <v>194854</v>
      </c>
      <c r="E114" s="27" t="s">
        <v>319</v>
      </c>
      <c r="F114" s="24" t="s">
        <v>52</v>
      </c>
      <c r="G114" s="27" t="s">
        <v>320</v>
      </c>
      <c r="H114" s="22" t="s">
        <v>321</v>
      </c>
      <c r="I114" s="34" t="s">
        <v>322</v>
      </c>
      <c r="J114" s="28" t="s">
        <v>28</v>
      </c>
      <c r="K114" s="142"/>
      <c r="L114" s="28"/>
      <c r="M114" s="28"/>
      <c r="N114" s="20">
        <v>240</v>
      </c>
      <c r="O114" s="26">
        <v>5386675.9519999996</v>
      </c>
      <c r="P114" s="65">
        <v>0</v>
      </c>
      <c r="Q114" s="164">
        <v>5386675.9519999996</v>
      </c>
      <c r="R114" s="26">
        <v>0</v>
      </c>
      <c r="S114" s="164">
        <v>5386675.9519999996</v>
      </c>
      <c r="T114" s="26">
        <v>0</v>
      </c>
      <c r="U114" s="26">
        <v>0</v>
      </c>
      <c r="V114" s="26">
        <v>0</v>
      </c>
      <c r="W114" s="95">
        <v>0</v>
      </c>
      <c r="X114" s="163">
        <v>0</v>
      </c>
      <c r="Y114" s="20"/>
      <c r="Z114" s="20"/>
    </row>
    <row r="115" spans="1:26" s="2" customFormat="1" ht="51">
      <c r="A115" s="22">
        <v>1</v>
      </c>
      <c r="B115" s="22" t="s">
        <v>18</v>
      </c>
      <c r="C115" s="22" t="s">
        <v>323</v>
      </c>
      <c r="D115" s="22"/>
      <c r="E115" s="27" t="s">
        <v>324</v>
      </c>
      <c r="F115" s="24" t="s">
        <v>140</v>
      </c>
      <c r="G115" s="27" t="s">
        <v>320</v>
      </c>
      <c r="H115" s="22" t="s">
        <v>325</v>
      </c>
      <c r="I115" s="34" t="s">
        <v>326</v>
      </c>
      <c r="J115" s="28" t="s">
        <v>31</v>
      </c>
      <c r="K115" s="56"/>
      <c r="L115" s="21"/>
      <c r="M115" s="21"/>
      <c r="N115" s="20">
        <v>240</v>
      </c>
      <c r="O115" s="26">
        <v>50312457.618689701</v>
      </c>
      <c r="P115" s="65">
        <v>0</v>
      </c>
      <c r="Q115" s="164">
        <v>50312457.618689701</v>
      </c>
      <c r="R115" s="26">
        <v>0</v>
      </c>
      <c r="S115" s="164">
        <v>20312457.609999999</v>
      </c>
      <c r="T115" s="26">
        <v>30000000</v>
      </c>
      <c r="U115" s="26">
        <v>0</v>
      </c>
      <c r="V115" s="26">
        <v>0</v>
      </c>
      <c r="W115" s="95">
        <v>0</v>
      </c>
      <c r="X115" s="163">
        <v>0</v>
      </c>
      <c r="Y115" s="20"/>
      <c r="Z115" s="20"/>
    </row>
    <row r="116" spans="1:26" s="2" customFormat="1" ht="89.25">
      <c r="A116" s="22">
        <v>1</v>
      </c>
      <c r="B116" s="22">
        <v>72</v>
      </c>
      <c r="C116" s="22" t="s">
        <v>327</v>
      </c>
      <c r="D116" s="22"/>
      <c r="E116" s="27" t="s">
        <v>328</v>
      </c>
      <c r="F116" s="24" t="s">
        <v>38</v>
      </c>
      <c r="G116" s="27" t="s">
        <v>320</v>
      </c>
      <c r="H116" s="22" t="s">
        <v>329</v>
      </c>
      <c r="I116" s="34" t="s">
        <v>330</v>
      </c>
      <c r="J116" s="28" t="s">
        <v>180</v>
      </c>
      <c r="K116" s="56"/>
      <c r="L116" s="21"/>
      <c r="M116" s="21"/>
      <c r="N116" s="20">
        <v>240</v>
      </c>
      <c r="O116" s="26">
        <v>62528050.060000002</v>
      </c>
      <c r="P116" s="65">
        <v>6252805.0099999998</v>
      </c>
      <c r="Q116" s="164">
        <f>O116-P116</f>
        <v>56275245.050000004</v>
      </c>
      <c r="R116" s="26">
        <v>0</v>
      </c>
      <c r="S116" s="26">
        <v>27069323.015000004</v>
      </c>
      <c r="T116" s="26">
        <f>Q116-S116</f>
        <v>29205922.035</v>
      </c>
      <c r="U116" s="26">
        <v>0</v>
      </c>
      <c r="V116" s="26">
        <v>0</v>
      </c>
      <c r="W116" s="95">
        <v>0</v>
      </c>
      <c r="X116" s="175">
        <v>0.1</v>
      </c>
      <c r="Y116" s="20"/>
      <c r="Z116" s="20"/>
    </row>
    <row r="117" spans="1:26" s="2" customFormat="1" ht="89.25">
      <c r="A117" s="22">
        <v>1</v>
      </c>
      <c r="B117" s="22" t="s">
        <v>18</v>
      </c>
      <c r="C117" s="22" t="s">
        <v>327</v>
      </c>
      <c r="D117" s="22"/>
      <c r="E117" s="27" t="s">
        <v>331</v>
      </c>
      <c r="F117" s="24" t="s">
        <v>38</v>
      </c>
      <c r="G117" s="27" t="s">
        <v>320</v>
      </c>
      <c r="H117" s="22" t="s">
        <v>329</v>
      </c>
      <c r="I117" s="34" t="s">
        <v>330</v>
      </c>
      <c r="J117" s="28" t="s">
        <v>28</v>
      </c>
      <c r="K117" s="56"/>
      <c r="L117" s="21"/>
      <c r="M117" s="21"/>
      <c r="N117" s="20">
        <v>240</v>
      </c>
      <c r="O117" s="26">
        <v>26600000</v>
      </c>
      <c r="P117" s="65">
        <v>0</v>
      </c>
      <c r="Q117" s="164">
        <v>26600000</v>
      </c>
      <c r="R117" s="26">
        <v>0</v>
      </c>
      <c r="S117" s="164">
        <v>26600000</v>
      </c>
      <c r="T117" s="26">
        <v>0</v>
      </c>
      <c r="U117" s="26">
        <v>0</v>
      </c>
      <c r="V117" s="26">
        <v>0</v>
      </c>
      <c r="W117" s="95">
        <v>0</v>
      </c>
      <c r="X117" s="175">
        <v>0</v>
      </c>
      <c r="Y117" s="20"/>
      <c r="Z117" s="20"/>
    </row>
    <row r="118" spans="1:26" s="2" customFormat="1" ht="89.25">
      <c r="A118" s="22">
        <v>1</v>
      </c>
      <c r="B118" s="22" t="s">
        <v>18</v>
      </c>
      <c r="C118" s="22" t="s">
        <v>327</v>
      </c>
      <c r="D118" s="22" t="s">
        <v>332</v>
      </c>
      <c r="E118" s="27" t="s">
        <v>333</v>
      </c>
      <c r="F118" s="24" t="s">
        <v>38</v>
      </c>
      <c r="G118" s="27" t="s">
        <v>320</v>
      </c>
      <c r="H118" s="22" t="s">
        <v>329</v>
      </c>
      <c r="I118" s="34" t="s">
        <v>330</v>
      </c>
      <c r="J118" s="28" t="s">
        <v>31</v>
      </c>
      <c r="K118" s="56"/>
      <c r="L118" s="21"/>
      <c r="M118" s="21"/>
      <c r="N118" s="20">
        <v>240</v>
      </c>
      <c r="O118" s="26">
        <v>26600000</v>
      </c>
      <c r="P118" s="65">
        <v>0</v>
      </c>
      <c r="Q118" s="164">
        <v>26600000</v>
      </c>
      <c r="R118" s="26">
        <v>0</v>
      </c>
      <c r="S118" s="164">
        <v>26600000</v>
      </c>
      <c r="T118" s="26">
        <v>0</v>
      </c>
      <c r="U118" s="26">
        <v>0</v>
      </c>
      <c r="V118" s="26">
        <v>0</v>
      </c>
      <c r="W118" s="95">
        <v>0</v>
      </c>
      <c r="X118" s="175">
        <v>0</v>
      </c>
      <c r="Y118" s="20"/>
      <c r="Z118" s="20"/>
    </row>
    <row r="119" spans="1:26" s="2" customFormat="1" ht="76.5">
      <c r="A119" s="22">
        <v>1</v>
      </c>
      <c r="B119" s="22">
        <v>72</v>
      </c>
      <c r="C119" s="22" t="s">
        <v>334</v>
      </c>
      <c r="D119" s="22"/>
      <c r="E119" s="27" t="s">
        <v>335</v>
      </c>
      <c r="F119" s="24" t="s">
        <v>38</v>
      </c>
      <c r="G119" s="27" t="s">
        <v>320</v>
      </c>
      <c r="H119" s="22" t="s">
        <v>336</v>
      </c>
      <c r="I119" s="34" t="s">
        <v>337</v>
      </c>
      <c r="J119" s="28" t="s">
        <v>180</v>
      </c>
      <c r="K119" s="142"/>
      <c r="L119" s="28"/>
      <c r="M119" s="28"/>
      <c r="N119" s="20">
        <v>270</v>
      </c>
      <c r="O119" s="26">
        <v>22289038.099999998</v>
      </c>
      <c r="P119" s="65"/>
      <c r="Q119" s="164">
        <v>22289038.099999998</v>
      </c>
      <c r="R119" s="26">
        <v>0</v>
      </c>
      <c r="S119" s="26">
        <v>22289038.099999998</v>
      </c>
      <c r="T119" s="26">
        <v>0</v>
      </c>
      <c r="U119" s="26">
        <v>0</v>
      </c>
      <c r="V119" s="26">
        <v>0</v>
      </c>
      <c r="W119" s="95">
        <v>0.16800000000000001</v>
      </c>
      <c r="X119" s="175">
        <v>0.1</v>
      </c>
      <c r="Y119" s="20"/>
      <c r="Z119" s="20"/>
    </row>
    <row r="120" spans="1:26" s="2" customFormat="1" ht="63.75">
      <c r="A120" s="22">
        <v>1</v>
      </c>
      <c r="B120" s="22">
        <v>72</v>
      </c>
      <c r="C120" s="22" t="s">
        <v>338</v>
      </c>
      <c r="D120" s="43">
        <v>201308</v>
      </c>
      <c r="E120" s="27" t="s">
        <v>339</v>
      </c>
      <c r="F120" s="24" t="s">
        <v>140</v>
      </c>
      <c r="G120" s="27" t="s">
        <v>320</v>
      </c>
      <c r="H120" s="22" t="s">
        <v>340</v>
      </c>
      <c r="I120" s="34" t="s">
        <v>341</v>
      </c>
      <c r="J120" s="28" t="s">
        <v>137</v>
      </c>
      <c r="K120" s="56"/>
      <c r="L120" s="21"/>
      <c r="M120" s="21"/>
      <c r="N120" s="20">
        <v>270</v>
      </c>
      <c r="O120" s="26">
        <v>10261253.247</v>
      </c>
      <c r="P120" s="65"/>
      <c r="Q120" s="164">
        <v>10261253.247</v>
      </c>
      <c r="R120" s="26">
        <v>0</v>
      </c>
      <c r="S120" s="26">
        <v>10261253.247</v>
      </c>
      <c r="T120" s="26">
        <v>0</v>
      </c>
      <c r="U120" s="26">
        <v>0</v>
      </c>
      <c r="V120" s="26">
        <v>0</v>
      </c>
      <c r="W120" s="95">
        <v>0</v>
      </c>
      <c r="X120" s="175">
        <v>0</v>
      </c>
      <c r="Y120" s="20"/>
      <c r="Z120" s="20"/>
    </row>
    <row r="121" spans="1:26" s="2" customFormat="1" ht="38.25">
      <c r="A121" s="22">
        <v>1</v>
      </c>
      <c r="B121" s="22" t="s">
        <v>18</v>
      </c>
      <c r="C121" s="22" t="s">
        <v>342</v>
      </c>
      <c r="D121" s="22"/>
      <c r="E121" s="27" t="s">
        <v>343</v>
      </c>
      <c r="F121" s="24" t="s">
        <v>344</v>
      </c>
      <c r="G121" s="27" t="s">
        <v>320</v>
      </c>
      <c r="H121" s="22" t="s">
        <v>325</v>
      </c>
      <c r="I121" s="34" t="s">
        <v>345</v>
      </c>
      <c r="J121" s="28" t="s">
        <v>31</v>
      </c>
      <c r="K121" s="56"/>
      <c r="L121" s="21"/>
      <c r="M121" s="21"/>
      <c r="N121" s="20">
        <v>365</v>
      </c>
      <c r="O121" s="26">
        <v>68774053.920000002</v>
      </c>
      <c r="P121" s="65">
        <v>0</v>
      </c>
      <c r="Q121" s="26">
        <v>68774053.920000002</v>
      </c>
      <c r="R121" s="26">
        <v>0</v>
      </c>
      <c r="S121" s="26">
        <v>18774053.920000002</v>
      </c>
      <c r="T121" s="26">
        <v>50000000</v>
      </c>
      <c r="U121" s="26">
        <v>0</v>
      </c>
      <c r="V121" s="26">
        <v>0</v>
      </c>
      <c r="W121" s="95">
        <v>0</v>
      </c>
      <c r="X121" s="95">
        <v>0</v>
      </c>
      <c r="Y121" s="20"/>
      <c r="Z121" s="20"/>
    </row>
    <row r="122" spans="1:26" s="2" customFormat="1" ht="229.5">
      <c r="A122" s="22">
        <v>1</v>
      </c>
      <c r="B122" s="22" t="s">
        <v>18</v>
      </c>
      <c r="C122" s="22" t="s">
        <v>346</v>
      </c>
      <c r="D122" s="22">
        <v>194878</v>
      </c>
      <c r="E122" s="27" t="s">
        <v>347</v>
      </c>
      <c r="F122" s="24" t="s">
        <v>52</v>
      </c>
      <c r="G122" s="27" t="s">
        <v>320</v>
      </c>
      <c r="H122" s="22" t="s">
        <v>321</v>
      </c>
      <c r="I122" s="34" t="s">
        <v>348</v>
      </c>
      <c r="J122" s="28" t="s">
        <v>28</v>
      </c>
      <c r="K122" s="142"/>
      <c r="L122" s="28"/>
      <c r="M122" s="28"/>
      <c r="N122" s="20">
        <v>270</v>
      </c>
      <c r="O122" s="26">
        <v>20074322.884</v>
      </c>
      <c r="P122" s="65">
        <v>0</v>
      </c>
      <c r="Q122" s="26">
        <v>20074322.884</v>
      </c>
      <c r="R122" s="26">
        <v>0</v>
      </c>
      <c r="S122" s="26">
        <v>20074322.884</v>
      </c>
      <c r="T122" s="26">
        <v>0</v>
      </c>
      <c r="U122" s="26">
        <v>0</v>
      </c>
      <c r="V122" s="26">
        <v>0</v>
      </c>
      <c r="W122" s="95">
        <v>0</v>
      </c>
      <c r="X122" s="95">
        <v>0</v>
      </c>
      <c r="Y122" s="20"/>
      <c r="Z122" s="20"/>
    </row>
    <row r="123" spans="1:26" s="2" customFormat="1" ht="89.25">
      <c r="A123" s="22">
        <v>1</v>
      </c>
      <c r="B123" s="22">
        <v>72</v>
      </c>
      <c r="C123" s="20" t="s">
        <v>349</v>
      </c>
      <c r="D123" s="22"/>
      <c r="E123" s="20" t="s">
        <v>350</v>
      </c>
      <c r="F123" s="29" t="s">
        <v>21</v>
      </c>
      <c r="G123" s="27" t="s">
        <v>320</v>
      </c>
      <c r="H123" s="36" t="s">
        <v>340</v>
      </c>
      <c r="I123" s="36" t="s">
        <v>351</v>
      </c>
      <c r="J123" s="21" t="s">
        <v>180</v>
      </c>
      <c r="K123" s="56"/>
      <c r="L123" s="21"/>
      <c r="M123" s="21"/>
      <c r="N123" s="21"/>
      <c r="O123" s="26">
        <v>69575305.960999995</v>
      </c>
      <c r="P123" s="65"/>
      <c r="Q123" s="26">
        <v>69575305.960999995</v>
      </c>
      <c r="R123" s="26">
        <v>0</v>
      </c>
      <c r="S123" s="26">
        <v>59575305.960000001</v>
      </c>
      <c r="T123" s="26">
        <v>10000000</v>
      </c>
      <c r="U123" s="26">
        <v>0</v>
      </c>
      <c r="V123" s="26">
        <v>0</v>
      </c>
      <c r="W123" s="95">
        <v>0</v>
      </c>
      <c r="X123" s="95">
        <v>0</v>
      </c>
      <c r="Y123" s="20"/>
      <c r="Z123" s="20"/>
    </row>
    <row r="124" spans="1:26" s="2" customFormat="1" ht="63.75">
      <c r="A124" s="22">
        <v>1</v>
      </c>
      <c r="B124" s="22">
        <v>72</v>
      </c>
      <c r="C124" s="20" t="s">
        <v>349</v>
      </c>
      <c r="D124" s="22"/>
      <c r="E124" s="20" t="s">
        <v>352</v>
      </c>
      <c r="F124" s="29" t="s">
        <v>21</v>
      </c>
      <c r="G124" s="27" t="s">
        <v>320</v>
      </c>
      <c r="H124" s="36" t="s">
        <v>340</v>
      </c>
      <c r="I124" s="36" t="s">
        <v>351</v>
      </c>
      <c r="J124" s="28" t="s">
        <v>137</v>
      </c>
      <c r="K124" s="56"/>
      <c r="L124" s="21"/>
      <c r="M124" s="21" t="s">
        <v>209</v>
      </c>
      <c r="N124" s="21"/>
      <c r="O124" s="26">
        <v>107721401.73</v>
      </c>
      <c r="P124" s="65">
        <v>21544280.350000001</v>
      </c>
      <c r="Q124" s="26">
        <f>O124-P124</f>
        <v>86177121.379999995</v>
      </c>
      <c r="R124" s="26">
        <v>0</v>
      </c>
      <c r="S124" s="26">
        <v>25458933.210000001</v>
      </c>
      <c r="T124" s="26">
        <f>60779220.67-61032.5</f>
        <v>60718188.170000002</v>
      </c>
      <c r="U124" s="26">
        <v>0</v>
      </c>
      <c r="V124" s="26">
        <v>0</v>
      </c>
      <c r="W124" s="95">
        <v>0</v>
      </c>
      <c r="X124" s="95">
        <v>0</v>
      </c>
      <c r="Y124" s="20"/>
      <c r="Z124" s="20"/>
    </row>
    <row r="125" spans="1:26" s="80" customFormat="1" ht="25.5">
      <c r="A125" s="22">
        <v>1</v>
      </c>
      <c r="B125" s="22" t="s">
        <v>18</v>
      </c>
      <c r="C125" s="20"/>
      <c r="D125" s="22"/>
      <c r="E125" s="21" t="s">
        <v>353</v>
      </c>
      <c r="F125" s="29" t="s">
        <v>21</v>
      </c>
      <c r="G125" s="27" t="s">
        <v>320</v>
      </c>
      <c r="H125" s="36" t="s">
        <v>340</v>
      </c>
      <c r="I125" s="36" t="s">
        <v>354</v>
      </c>
      <c r="J125" s="20" t="s">
        <v>54</v>
      </c>
      <c r="K125" s="56"/>
      <c r="L125" s="21"/>
      <c r="M125" s="21"/>
      <c r="N125" s="21"/>
      <c r="O125" s="26">
        <v>34300000</v>
      </c>
      <c r="P125" s="65">
        <v>0</v>
      </c>
      <c r="Q125" s="26">
        <v>34300000</v>
      </c>
      <c r="R125" s="26">
        <v>0</v>
      </c>
      <c r="S125" s="26">
        <v>34300000</v>
      </c>
      <c r="T125" s="26">
        <v>0</v>
      </c>
      <c r="U125" s="26">
        <v>0</v>
      </c>
      <c r="V125" s="26">
        <v>0</v>
      </c>
      <c r="W125" s="95">
        <v>0</v>
      </c>
      <c r="X125" s="95">
        <v>0</v>
      </c>
      <c r="Y125" s="20"/>
      <c r="Z125" s="20"/>
    </row>
    <row r="126" spans="1:26" s="2" customFormat="1" ht="38.25">
      <c r="A126" s="22">
        <v>1</v>
      </c>
      <c r="B126" s="22" t="s">
        <v>18</v>
      </c>
      <c r="C126" s="20" t="s">
        <v>355</v>
      </c>
      <c r="D126" s="22"/>
      <c r="E126" s="20" t="s">
        <v>356</v>
      </c>
      <c r="F126" s="29" t="s">
        <v>38</v>
      </c>
      <c r="G126" s="27" t="s">
        <v>320</v>
      </c>
      <c r="H126" s="36" t="s">
        <v>357</v>
      </c>
      <c r="I126" s="36" t="s">
        <v>358</v>
      </c>
      <c r="J126" s="20" t="s">
        <v>54</v>
      </c>
      <c r="K126" s="56"/>
      <c r="L126" s="21"/>
      <c r="M126" s="21"/>
      <c r="N126" s="21"/>
      <c r="O126" s="26">
        <v>66499999.999999993</v>
      </c>
      <c r="P126" s="65">
        <v>0</v>
      </c>
      <c r="Q126" s="26">
        <v>66499999.999999993</v>
      </c>
      <c r="R126" s="26">
        <v>0</v>
      </c>
      <c r="S126" s="26">
        <v>0</v>
      </c>
      <c r="T126" s="26">
        <v>66500000</v>
      </c>
      <c r="U126" s="26">
        <v>0</v>
      </c>
      <c r="V126" s="26">
        <v>0</v>
      </c>
      <c r="W126" s="95">
        <v>0</v>
      </c>
      <c r="X126" s="95">
        <v>0</v>
      </c>
      <c r="Y126" s="20"/>
      <c r="Z126" s="20"/>
    </row>
    <row r="127" spans="1:26" s="2" customFormat="1" ht="63.75">
      <c r="A127" s="22">
        <v>1</v>
      </c>
      <c r="B127" s="22" t="s">
        <v>18</v>
      </c>
      <c r="C127" s="22"/>
      <c r="D127" s="22"/>
      <c r="E127" s="27" t="s">
        <v>359</v>
      </c>
      <c r="F127" s="24" t="s">
        <v>38</v>
      </c>
      <c r="G127" s="27" t="s">
        <v>320</v>
      </c>
      <c r="H127" s="22" t="s">
        <v>360</v>
      </c>
      <c r="I127" s="34" t="s">
        <v>361</v>
      </c>
      <c r="J127" s="28" t="s">
        <v>43</v>
      </c>
      <c r="K127" s="56"/>
      <c r="L127" s="21"/>
      <c r="M127" s="21"/>
      <c r="N127" s="59">
        <v>360</v>
      </c>
      <c r="O127" s="26">
        <v>31545122.910100006</v>
      </c>
      <c r="P127" s="65">
        <v>0</v>
      </c>
      <c r="Q127" s="26">
        <v>31545122.910100006</v>
      </c>
      <c r="R127" s="26">
        <v>0</v>
      </c>
      <c r="S127" s="26">
        <v>31545122.910100006</v>
      </c>
      <c r="T127" s="26">
        <v>0</v>
      </c>
      <c r="U127" s="26">
        <v>0</v>
      </c>
      <c r="V127" s="26">
        <v>0</v>
      </c>
      <c r="W127" s="95">
        <v>0</v>
      </c>
      <c r="X127" s="95">
        <v>0</v>
      </c>
      <c r="Y127" s="20"/>
      <c r="Z127" s="20"/>
    </row>
    <row r="128" spans="1:26" s="2" customFormat="1" ht="51">
      <c r="A128" s="22">
        <v>1</v>
      </c>
      <c r="B128" s="22" t="s">
        <v>18</v>
      </c>
      <c r="C128" s="22"/>
      <c r="D128" s="22"/>
      <c r="E128" s="27" t="s">
        <v>362</v>
      </c>
      <c r="F128" s="24" t="s">
        <v>38</v>
      </c>
      <c r="G128" s="27" t="s">
        <v>320</v>
      </c>
      <c r="H128" s="22" t="s">
        <v>360</v>
      </c>
      <c r="I128" s="34" t="s">
        <v>363</v>
      </c>
      <c r="J128" s="28" t="s">
        <v>43</v>
      </c>
      <c r="K128" s="56"/>
      <c r="L128" s="21"/>
      <c r="M128" s="21"/>
      <c r="N128" s="59">
        <v>360</v>
      </c>
      <c r="O128" s="26">
        <v>33836928.390000001</v>
      </c>
      <c r="P128" s="65">
        <v>0</v>
      </c>
      <c r="Q128" s="26">
        <v>33836928.390000001</v>
      </c>
      <c r="R128" s="26">
        <v>0</v>
      </c>
      <c r="S128" s="26">
        <v>33836928.390000001</v>
      </c>
      <c r="T128" s="26">
        <v>0</v>
      </c>
      <c r="U128" s="26">
        <v>0</v>
      </c>
      <c r="V128" s="26">
        <v>0</v>
      </c>
      <c r="W128" s="95">
        <v>0</v>
      </c>
      <c r="X128" s="95">
        <v>0</v>
      </c>
      <c r="Y128" s="20"/>
      <c r="Z128" s="20"/>
    </row>
    <row r="129" spans="1:26" s="2" customFormat="1" ht="76.5">
      <c r="A129" s="22">
        <v>1</v>
      </c>
      <c r="B129" s="22" t="s">
        <v>18</v>
      </c>
      <c r="C129" s="22"/>
      <c r="D129" s="22"/>
      <c r="E129" s="27" t="s">
        <v>364</v>
      </c>
      <c r="F129" s="24" t="s">
        <v>38</v>
      </c>
      <c r="G129" s="27" t="s">
        <v>320</v>
      </c>
      <c r="H129" s="22" t="s">
        <v>360</v>
      </c>
      <c r="I129" s="34" t="s">
        <v>365</v>
      </c>
      <c r="J129" s="28" t="s">
        <v>43</v>
      </c>
      <c r="K129" s="56"/>
      <c r="L129" s="21"/>
      <c r="M129" s="21"/>
      <c r="N129" s="59">
        <v>180</v>
      </c>
      <c r="O129" s="26">
        <v>22293589.199999999</v>
      </c>
      <c r="P129" s="65">
        <v>0</v>
      </c>
      <c r="Q129" s="26">
        <v>22293589.199999999</v>
      </c>
      <c r="R129" s="26">
        <v>0</v>
      </c>
      <c r="S129" s="26">
        <v>22293589.199999999</v>
      </c>
      <c r="T129" s="26">
        <v>0</v>
      </c>
      <c r="U129" s="26">
        <v>0</v>
      </c>
      <c r="V129" s="26">
        <v>0</v>
      </c>
      <c r="W129" s="95">
        <v>0</v>
      </c>
      <c r="X129" s="95">
        <v>0</v>
      </c>
      <c r="Y129" s="20"/>
      <c r="Z129" s="20"/>
    </row>
    <row r="130" spans="1:26" s="2" customFormat="1" ht="51">
      <c r="A130" s="22">
        <v>1</v>
      </c>
      <c r="B130" s="22" t="s">
        <v>18</v>
      </c>
      <c r="C130" s="22"/>
      <c r="D130" s="22"/>
      <c r="E130" s="27" t="s">
        <v>366</v>
      </c>
      <c r="F130" s="24" t="s">
        <v>38</v>
      </c>
      <c r="G130" s="27" t="s">
        <v>320</v>
      </c>
      <c r="H130" s="22" t="s">
        <v>360</v>
      </c>
      <c r="I130" s="34" t="s">
        <v>367</v>
      </c>
      <c r="J130" s="28" t="s">
        <v>43</v>
      </c>
      <c r="K130" s="56"/>
      <c r="L130" s="21"/>
      <c r="M130" s="21"/>
      <c r="N130" s="59">
        <v>360</v>
      </c>
      <c r="O130" s="26">
        <v>34520381.780000001</v>
      </c>
      <c r="P130" s="65">
        <v>0</v>
      </c>
      <c r="Q130" s="26">
        <v>34520381.780000001</v>
      </c>
      <c r="R130" s="26">
        <v>0</v>
      </c>
      <c r="S130" s="26">
        <v>34520381.780000001</v>
      </c>
      <c r="T130" s="26">
        <v>0</v>
      </c>
      <c r="U130" s="26">
        <v>0</v>
      </c>
      <c r="V130" s="26">
        <v>0</v>
      </c>
      <c r="W130" s="95">
        <v>0</v>
      </c>
      <c r="X130" s="95">
        <v>0</v>
      </c>
      <c r="Y130" s="20"/>
      <c r="Z130" s="20"/>
    </row>
    <row r="131" spans="1:26" s="2" customFormat="1" ht="38.25">
      <c r="A131" s="22">
        <v>1</v>
      </c>
      <c r="B131" s="22" t="s">
        <v>18</v>
      </c>
      <c r="C131" s="22"/>
      <c r="D131" s="22"/>
      <c r="E131" s="27" t="s">
        <v>368</v>
      </c>
      <c r="F131" s="24" t="s">
        <v>38</v>
      </c>
      <c r="G131" s="27" t="s">
        <v>320</v>
      </c>
      <c r="H131" s="22" t="s">
        <v>360</v>
      </c>
      <c r="I131" s="34" t="s">
        <v>369</v>
      </c>
      <c r="J131" s="28" t="s">
        <v>43</v>
      </c>
      <c r="K131" s="56"/>
      <c r="L131" s="21"/>
      <c r="M131" s="21"/>
      <c r="N131" s="59">
        <v>540</v>
      </c>
      <c r="O131" s="26">
        <v>55059594.890000001</v>
      </c>
      <c r="P131" s="65">
        <v>0</v>
      </c>
      <c r="Q131" s="26">
        <v>55059594.890000001</v>
      </c>
      <c r="R131" s="26">
        <v>0</v>
      </c>
      <c r="S131" s="26">
        <v>15059594.890000001</v>
      </c>
      <c r="T131" s="26">
        <v>40000000</v>
      </c>
      <c r="U131" s="26">
        <v>0</v>
      </c>
      <c r="V131" s="26">
        <v>0</v>
      </c>
      <c r="W131" s="95">
        <v>0</v>
      </c>
      <c r="X131" s="95">
        <v>0</v>
      </c>
      <c r="Y131" s="20"/>
      <c r="Z131" s="20"/>
    </row>
    <row r="132" spans="1:26" s="2" customFormat="1" ht="127.5">
      <c r="A132" s="22">
        <v>1</v>
      </c>
      <c r="B132" s="22" t="s">
        <v>18</v>
      </c>
      <c r="C132" s="22"/>
      <c r="D132" s="22"/>
      <c r="E132" s="27" t="s">
        <v>370</v>
      </c>
      <c r="F132" s="29" t="s">
        <v>21</v>
      </c>
      <c r="G132" s="27" t="s">
        <v>320</v>
      </c>
      <c r="H132" s="22" t="s">
        <v>360</v>
      </c>
      <c r="I132" s="34" t="s">
        <v>371</v>
      </c>
      <c r="J132" s="28" t="s">
        <v>43</v>
      </c>
      <c r="K132" s="56"/>
      <c r="L132" s="21"/>
      <c r="M132" s="21"/>
      <c r="N132" s="59"/>
      <c r="O132" s="26">
        <v>24293899.780000001</v>
      </c>
      <c r="P132" s="65">
        <v>0</v>
      </c>
      <c r="Q132" s="26">
        <v>24293899.780000001</v>
      </c>
      <c r="R132" s="26">
        <v>0</v>
      </c>
      <c r="S132" s="26">
        <v>24293899.780000001</v>
      </c>
      <c r="T132" s="26">
        <v>0</v>
      </c>
      <c r="U132" s="26">
        <v>0</v>
      </c>
      <c r="V132" s="26">
        <v>0</v>
      </c>
      <c r="W132" s="95">
        <v>0</v>
      </c>
      <c r="X132" s="95">
        <v>0</v>
      </c>
      <c r="Y132" s="20"/>
      <c r="Z132" s="20"/>
    </row>
    <row r="133" spans="1:26" s="2" customFormat="1" ht="89.25">
      <c r="A133" s="22">
        <v>1</v>
      </c>
      <c r="B133" s="22" t="s">
        <v>18</v>
      </c>
      <c r="C133" s="22"/>
      <c r="D133" s="22"/>
      <c r="E133" s="27" t="s">
        <v>372</v>
      </c>
      <c r="F133" s="29" t="s">
        <v>21</v>
      </c>
      <c r="G133" s="27" t="s">
        <v>320</v>
      </c>
      <c r="H133" s="22" t="s">
        <v>360</v>
      </c>
      <c r="I133" s="34" t="s">
        <v>373</v>
      </c>
      <c r="J133" s="28" t="s">
        <v>43</v>
      </c>
      <c r="K133" s="56"/>
      <c r="L133" s="21"/>
      <c r="M133" s="21"/>
      <c r="N133" s="59"/>
      <c r="O133" s="26">
        <v>36653632.350000001</v>
      </c>
      <c r="P133" s="65">
        <v>0</v>
      </c>
      <c r="Q133" s="26">
        <v>36653632.350000001</v>
      </c>
      <c r="R133" s="26">
        <v>0</v>
      </c>
      <c r="S133" s="26">
        <v>36653632.350000001</v>
      </c>
      <c r="T133" s="26">
        <v>0</v>
      </c>
      <c r="U133" s="26">
        <v>0</v>
      </c>
      <c r="V133" s="26">
        <v>0</v>
      </c>
      <c r="W133" s="95">
        <v>0</v>
      </c>
      <c r="X133" s="95">
        <v>0</v>
      </c>
      <c r="Y133" s="20"/>
      <c r="Z133" s="20"/>
    </row>
    <row r="134" spans="1:26" s="2" customFormat="1" ht="51">
      <c r="A134" s="22">
        <v>1</v>
      </c>
      <c r="B134" s="22" t="s">
        <v>18</v>
      </c>
      <c r="C134" s="22"/>
      <c r="D134" s="22"/>
      <c r="E134" s="27" t="s">
        <v>374</v>
      </c>
      <c r="F134" s="29" t="s">
        <v>21</v>
      </c>
      <c r="G134" s="27" t="s">
        <v>320</v>
      </c>
      <c r="H134" s="22" t="s">
        <v>360</v>
      </c>
      <c r="I134" s="34" t="s">
        <v>375</v>
      </c>
      <c r="J134" s="28" t="s">
        <v>43</v>
      </c>
      <c r="K134" s="56"/>
      <c r="L134" s="21"/>
      <c r="M134" s="21"/>
      <c r="N134" s="59"/>
      <c r="O134" s="26">
        <v>15536944.08</v>
      </c>
      <c r="P134" s="65">
        <v>0</v>
      </c>
      <c r="Q134" s="26">
        <v>15536944.08</v>
      </c>
      <c r="R134" s="26">
        <v>0</v>
      </c>
      <c r="S134" s="26">
        <v>15536944.08</v>
      </c>
      <c r="T134" s="26">
        <v>0</v>
      </c>
      <c r="U134" s="26">
        <v>0</v>
      </c>
      <c r="V134" s="26">
        <v>0</v>
      </c>
      <c r="W134" s="95">
        <v>0</v>
      </c>
      <c r="X134" s="95">
        <v>0</v>
      </c>
      <c r="Y134" s="20"/>
      <c r="Z134" s="20"/>
    </row>
    <row r="135" spans="1:26" s="2" customFormat="1" ht="191.25">
      <c r="A135" s="22">
        <v>1</v>
      </c>
      <c r="B135" s="22" t="s">
        <v>18</v>
      </c>
      <c r="C135" s="22" t="s">
        <v>376</v>
      </c>
      <c r="D135" s="20"/>
      <c r="E135" s="20" t="s">
        <v>377</v>
      </c>
      <c r="F135" s="29" t="s">
        <v>21</v>
      </c>
      <c r="G135" s="24" t="s">
        <v>320</v>
      </c>
      <c r="H135" s="24" t="s">
        <v>336</v>
      </c>
      <c r="I135" s="24" t="s">
        <v>378</v>
      </c>
      <c r="J135" s="24" t="s">
        <v>43</v>
      </c>
      <c r="K135" s="56"/>
      <c r="L135" s="21"/>
      <c r="M135" s="21"/>
      <c r="N135" s="24"/>
      <c r="O135" s="26">
        <v>33755431</v>
      </c>
      <c r="P135" s="65">
        <v>0</v>
      </c>
      <c r="Q135" s="32">
        <v>33755431</v>
      </c>
      <c r="R135" s="26">
        <v>0</v>
      </c>
      <c r="S135" s="32">
        <v>33755431</v>
      </c>
      <c r="T135" s="26">
        <v>0</v>
      </c>
      <c r="U135" s="26">
        <v>0</v>
      </c>
      <c r="V135" s="26">
        <v>0</v>
      </c>
      <c r="W135" s="95">
        <v>0</v>
      </c>
      <c r="X135" s="95">
        <v>0</v>
      </c>
      <c r="Y135" s="20"/>
      <c r="Z135" s="20"/>
    </row>
    <row r="136" spans="1:26" s="2" customFormat="1" ht="25.5">
      <c r="A136" s="22">
        <v>1</v>
      </c>
      <c r="B136" s="22" t="s">
        <v>18</v>
      </c>
      <c r="C136" s="22"/>
      <c r="D136" s="20"/>
      <c r="E136" s="20" t="s">
        <v>379</v>
      </c>
      <c r="F136" s="29" t="s">
        <v>21</v>
      </c>
      <c r="G136" s="24" t="s">
        <v>320</v>
      </c>
      <c r="H136" s="24" t="s">
        <v>329</v>
      </c>
      <c r="I136" s="34" t="s">
        <v>330</v>
      </c>
      <c r="J136" s="24" t="s">
        <v>43</v>
      </c>
      <c r="K136" s="56"/>
      <c r="L136" s="21"/>
      <c r="M136" s="21"/>
      <c r="N136" s="24"/>
      <c r="O136" s="26">
        <v>53000000</v>
      </c>
      <c r="P136" s="65">
        <v>0</v>
      </c>
      <c r="Q136" s="32">
        <v>53000000</v>
      </c>
      <c r="R136" s="26">
        <v>0</v>
      </c>
      <c r="S136" s="32">
        <v>13000000</v>
      </c>
      <c r="T136" s="26">
        <v>40000000</v>
      </c>
      <c r="U136" s="26">
        <v>0</v>
      </c>
      <c r="V136" s="26">
        <v>0</v>
      </c>
      <c r="W136" s="95">
        <v>0</v>
      </c>
      <c r="X136" s="95">
        <v>0</v>
      </c>
      <c r="Y136" s="20"/>
      <c r="Z136" s="20"/>
    </row>
    <row r="137" spans="1:26" s="2" customFormat="1" ht="153">
      <c r="A137" s="22">
        <v>1</v>
      </c>
      <c r="B137" s="22" t="s">
        <v>18</v>
      </c>
      <c r="C137" s="22" t="s">
        <v>380</v>
      </c>
      <c r="D137" s="20"/>
      <c r="E137" s="20" t="s">
        <v>381</v>
      </c>
      <c r="F137" s="29" t="s">
        <v>154</v>
      </c>
      <c r="G137" s="24" t="s">
        <v>320</v>
      </c>
      <c r="H137" s="24" t="s">
        <v>357</v>
      </c>
      <c r="I137" s="24" t="s">
        <v>358</v>
      </c>
      <c r="J137" s="24" t="s">
        <v>109</v>
      </c>
      <c r="K137" s="143"/>
      <c r="L137" s="24"/>
      <c r="M137" s="24"/>
      <c r="N137" s="24"/>
      <c r="O137" s="26">
        <v>39133456.649999999</v>
      </c>
      <c r="P137" s="65">
        <v>0</v>
      </c>
      <c r="Q137" s="32">
        <v>39133456.649999999</v>
      </c>
      <c r="R137" s="26">
        <v>0</v>
      </c>
      <c r="S137" s="32">
        <v>39133456.649999999</v>
      </c>
      <c r="T137" s="26">
        <v>0</v>
      </c>
      <c r="U137" s="26">
        <v>0</v>
      </c>
      <c r="V137" s="26">
        <v>0</v>
      </c>
      <c r="W137" s="95">
        <v>0</v>
      </c>
      <c r="X137" s="95">
        <v>0</v>
      </c>
      <c r="Y137" s="20"/>
      <c r="Z137" s="20"/>
    </row>
    <row r="138" spans="1:26" s="2" customFormat="1" ht="76.5">
      <c r="A138" s="22">
        <v>1</v>
      </c>
      <c r="B138" s="22" t="s">
        <v>18</v>
      </c>
      <c r="C138" s="22" t="s">
        <v>382</v>
      </c>
      <c r="D138" s="20"/>
      <c r="E138" s="20" t="s">
        <v>383</v>
      </c>
      <c r="F138" s="29" t="s">
        <v>154</v>
      </c>
      <c r="G138" s="24" t="s">
        <v>320</v>
      </c>
      <c r="H138" s="24" t="s">
        <v>357</v>
      </c>
      <c r="I138" s="24" t="s">
        <v>358</v>
      </c>
      <c r="J138" s="24" t="s">
        <v>109</v>
      </c>
      <c r="K138" s="143"/>
      <c r="L138" s="24"/>
      <c r="M138" s="24"/>
      <c r="N138" s="24"/>
      <c r="O138" s="26">
        <v>21934116.760000002</v>
      </c>
      <c r="P138" s="65">
        <v>0</v>
      </c>
      <c r="Q138" s="32">
        <v>21934116.760000002</v>
      </c>
      <c r="R138" s="26">
        <v>0</v>
      </c>
      <c r="S138" s="32">
        <v>21934116.760000002</v>
      </c>
      <c r="T138" s="26">
        <v>0</v>
      </c>
      <c r="U138" s="26">
        <v>0</v>
      </c>
      <c r="V138" s="26">
        <v>0</v>
      </c>
      <c r="W138" s="95">
        <v>0</v>
      </c>
      <c r="X138" s="95">
        <v>0</v>
      </c>
      <c r="Y138" s="20"/>
      <c r="Z138" s="20"/>
    </row>
    <row r="139" spans="1:26" s="2" customFormat="1" ht="51">
      <c r="A139" s="22">
        <v>1</v>
      </c>
      <c r="B139" s="22" t="s">
        <v>18</v>
      </c>
      <c r="C139" s="22"/>
      <c r="D139" s="20"/>
      <c r="E139" s="20" t="s">
        <v>384</v>
      </c>
      <c r="F139" s="24" t="s">
        <v>140</v>
      </c>
      <c r="G139" s="24" t="s">
        <v>320</v>
      </c>
      <c r="H139" s="24" t="s">
        <v>336</v>
      </c>
      <c r="I139" s="24" t="s">
        <v>337</v>
      </c>
      <c r="J139" s="24" t="s">
        <v>161</v>
      </c>
      <c r="K139" s="56"/>
      <c r="L139" s="21"/>
      <c r="M139" s="21"/>
      <c r="N139" s="24"/>
      <c r="O139" s="26">
        <v>26000000</v>
      </c>
      <c r="P139" s="65">
        <v>0</v>
      </c>
      <c r="Q139" s="26">
        <v>26000000</v>
      </c>
      <c r="R139" s="26">
        <v>0</v>
      </c>
      <c r="S139" s="26">
        <v>26000000</v>
      </c>
      <c r="T139" s="26">
        <v>0</v>
      </c>
      <c r="U139" s="26">
        <v>0</v>
      </c>
      <c r="V139" s="26">
        <v>0</v>
      </c>
      <c r="W139" s="95">
        <v>0</v>
      </c>
      <c r="X139" s="95">
        <v>0</v>
      </c>
      <c r="Y139" s="20"/>
      <c r="Z139" s="20"/>
    </row>
    <row r="140" spans="1:26" s="2" customFormat="1" ht="51">
      <c r="A140" s="22">
        <v>1</v>
      </c>
      <c r="B140" s="22">
        <v>72</v>
      </c>
      <c r="C140" s="22" t="s">
        <v>385</v>
      </c>
      <c r="D140" s="22">
        <v>190495</v>
      </c>
      <c r="E140" s="20" t="s">
        <v>386</v>
      </c>
      <c r="F140" s="24" t="s">
        <v>154</v>
      </c>
      <c r="G140" s="20" t="s">
        <v>320</v>
      </c>
      <c r="H140" s="22" t="s">
        <v>321</v>
      </c>
      <c r="I140" s="34" t="s">
        <v>348</v>
      </c>
      <c r="J140" s="21" t="s">
        <v>180</v>
      </c>
      <c r="K140" s="56"/>
      <c r="L140" s="21"/>
      <c r="M140" s="30" t="s">
        <v>209</v>
      </c>
      <c r="N140" s="25">
        <v>1440</v>
      </c>
      <c r="O140" s="26">
        <v>56767745.740000002</v>
      </c>
      <c r="P140" s="26">
        <v>51491395.850000001</v>
      </c>
      <c r="Q140" s="26">
        <f>O140-P140</f>
        <v>5276349.8900000006</v>
      </c>
      <c r="R140" s="26">
        <v>0</v>
      </c>
      <c r="S140" s="26">
        <f>Q140-T140</f>
        <v>3050923.1499999985</v>
      </c>
      <c r="T140" s="26">
        <v>2225426.7400000021</v>
      </c>
      <c r="U140" s="26">
        <v>0</v>
      </c>
      <c r="V140" s="26"/>
      <c r="W140" s="95">
        <v>0.93700000000000006</v>
      </c>
      <c r="X140" s="95">
        <v>0.92659999999999998</v>
      </c>
      <c r="Y140" s="20">
        <v>-28.474519000000001</v>
      </c>
      <c r="Z140" s="20">
        <v>-65.786249999999995</v>
      </c>
    </row>
    <row r="141" spans="1:26" s="2" customFormat="1" ht="63.75">
      <c r="A141" s="22">
        <v>1</v>
      </c>
      <c r="B141" s="22">
        <v>72</v>
      </c>
      <c r="C141" s="22" t="s">
        <v>387</v>
      </c>
      <c r="D141" s="22">
        <v>177892</v>
      </c>
      <c r="E141" s="27" t="s">
        <v>388</v>
      </c>
      <c r="F141" s="24" t="s">
        <v>154</v>
      </c>
      <c r="G141" s="27" t="s">
        <v>320</v>
      </c>
      <c r="H141" s="36" t="s">
        <v>389</v>
      </c>
      <c r="I141" s="34" t="s">
        <v>390</v>
      </c>
      <c r="J141" s="28" t="s">
        <v>239</v>
      </c>
      <c r="K141" s="142"/>
      <c r="L141" s="28"/>
      <c r="M141" s="28"/>
      <c r="N141" s="20"/>
      <c r="O141" s="26">
        <v>779160.44</v>
      </c>
      <c r="P141" s="26">
        <v>283402.08</v>
      </c>
      <c r="Q141" s="26">
        <v>0</v>
      </c>
      <c r="R141" s="26">
        <v>0</v>
      </c>
      <c r="S141" s="26">
        <v>0</v>
      </c>
      <c r="T141" s="26">
        <v>0</v>
      </c>
      <c r="U141" s="26">
        <v>0</v>
      </c>
      <c r="V141" s="26">
        <v>0</v>
      </c>
      <c r="W141" s="95" t="s">
        <v>391</v>
      </c>
      <c r="X141" s="95" t="s">
        <v>392</v>
      </c>
      <c r="Y141" s="70"/>
      <c r="Z141" s="70"/>
    </row>
    <row r="142" spans="1:26" s="2" customFormat="1" ht="38.25">
      <c r="A142" s="22">
        <v>1</v>
      </c>
      <c r="B142" s="22">
        <v>72</v>
      </c>
      <c r="C142" s="22" t="s">
        <v>393</v>
      </c>
      <c r="D142" s="22">
        <v>177895</v>
      </c>
      <c r="E142" s="27" t="s">
        <v>394</v>
      </c>
      <c r="F142" s="24" t="s">
        <v>154</v>
      </c>
      <c r="G142" s="27" t="s">
        <v>320</v>
      </c>
      <c r="H142" s="36" t="s">
        <v>389</v>
      </c>
      <c r="I142" s="34" t="s">
        <v>395</v>
      </c>
      <c r="J142" s="28" t="s">
        <v>172</v>
      </c>
      <c r="K142" s="142"/>
      <c r="L142" s="28"/>
      <c r="M142" s="28"/>
      <c r="N142" s="20"/>
      <c r="O142" s="26">
        <v>13937517.630000001</v>
      </c>
      <c r="P142" s="26">
        <v>13937517.630000001</v>
      </c>
      <c r="Q142" s="26">
        <v>0</v>
      </c>
      <c r="R142" s="26">
        <v>0</v>
      </c>
      <c r="S142" s="26">
        <v>0</v>
      </c>
      <c r="T142" s="26">
        <v>0</v>
      </c>
      <c r="U142" s="26">
        <v>0</v>
      </c>
      <c r="V142" s="26">
        <v>0</v>
      </c>
      <c r="W142" s="95">
        <v>1</v>
      </c>
      <c r="X142" s="95">
        <v>1</v>
      </c>
      <c r="Y142" s="70"/>
      <c r="Z142" s="70"/>
    </row>
    <row r="143" spans="1:26" s="2" customFormat="1" ht="38.25">
      <c r="A143" s="22">
        <v>1</v>
      </c>
      <c r="B143" s="22">
        <v>72</v>
      </c>
      <c r="C143" s="22" t="s">
        <v>396</v>
      </c>
      <c r="D143" s="22">
        <v>177896</v>
      </c>
      <c r="E143" s="27" t="s">
        <v>397</v>
      </c>
      <c r="F143" s="24" t="s">
        <v>154</v>
      </c>
      <c r="G143" s="27" t="s">
        <v>320</v>
      </c>
      <c r="H143" s="36" t="s">
        <v>389</v>
      </c>
      <c r="I143" s="34" t="s">
        <v>398</v>
      </c>
      <c r="J143" s="28" t="s">
        <v>172</v>
      </c>
      <c r="K143" s="142"/>
      <c r="L143" s="28"/>
      <c r="M143" s="28"/>
      <c r="N143" s="20"/>
      <c r="O143" s="26">
        <v>699857.18</v>
      </c>
      <c r="P143" s="26">
        <v>699857.17</v>
      </c>
      <c r="Q143" s="26">
        <v>0</v>
      </c>
      <c r="R143" s="26">
        <v>0</v>
      </c>
      <c r="S143" s="26">
        <v>0</v>
      </c>
      <c r="T143" s="26">
        <v>0</v>
      </c>
      <c r="U143" s="26">
        <v>0</v>
      </c>
      <c r="V143" s="26">
        <v>0</v>
      </c>
      <c r="W143" s="95">
        <v>1</v>
      </c>
      <c r="X143" s="95">
        <v>1</v>
      </c>
      <c r="Y143" s="70"/>
      <c r="Z143" s="70"/>
    </row>
    <row r="144" spans="1:26" s="2" customFormat="1" ht="38.25">
      <c r="A144" s="22">
        <v>1</v>
      </c>
      <c r="B144" s="22">
        <v>72</v>
      </c>
      <c r="C144" s="22" t="s">
        <v>399</v>
      </c>
      <c r="D144" s="22">
        <v>178077</v>
      </c>
      <c r="E144" s="27" t="s">
        <v>400</v>
      </c>
      <c r="F144" s="24" t="s">
        <v>154</v>
      </c>
      <c r="G144" s="27" t="s">
        <v>320</v>
      </c>
      <c r="H144" s="36" t="s">
        <v>389</v>
      </c>
      <c r="I144" s="34" t="s">
        <v>401</v>
      </c>
      <c r="J144" s="28" t="s">
        <v>172</v>
      </c>
      <c r="K144" s="142"/>
      <c r="L144" s="28"/>
      <c r="M144" s="28"/>
      <c r="N144" s="20"/>
      <c r="O144" s="26">
        <v>699857.18</v>
      </c>
      <c r="P144" s="26">
        <v>699857.18</v>
      </c>
      <c r="Q144" s="26">
        <v>0</v>
      </c>
      <c r="R144" s="26">
        <v>0</v>
      </c>
      <c r="S144" s="26">
        <v>0</v>
      </c>
      <c r="T144" s="26">
        <v>0</v>
      </c>
      <c r="U144" s="26">
        <v>0</v>
      </c>
      <c r="V144" s="26">
        <v>0</v>
      </c>
      <c r="W144" s="95">
        <v>1</v>
      </c>
      <c r="X144" s="95">
        <v>1</v>
      </c>
      <c r="Y144" s="70"/>
      <c r="Z144" s="70"/>
    </row>
    <row r="145" spans="1:26" s="2" customFormat="1" ht="51">
      <c r="A145" s="22">
        <v>1</v>
      </c>
      <c r="B145" s="22">
        <v>72</v>
      </c>
      <c r="C145" s="22" t="s">
        <v>402</v>
      </c>
      <c r="D145" s="22">
        <v>178078</v>
      </c>
      <c r="E145" s="27" t="s">
        <v>403</v>
      </c>
      <c r="F145" s="24" t="s">
        <v>154</v>
      </c>
      <c r="G145" s="27" t="s">
        <v>320</v>
      </c>
      <c r="H145" s="36" t="s">
        <v>389</v>
      </c>
      <c r="I145" s="34" t="s">
        <v>404</v>
      </c>
      <c r="J145" s="28" t="s">
        <v>239</v>
      </c>
      <c r="K145" s="142"/>
      <c r="L145" s="28"/>
      <c r="M145" s="28"/>
      <c r="N145" s="20"/>
      <c r="O145" s="26">
        <v>600000</v>
      </c>
      <c r="P145" s="26">
        <v>294396</v>
      </c>
      <c r="Q145" s="26">
        <v>0</v>
      </c>
      <c r="R145" s="26">
        <v>0</v>
      </c>
      <c r="S145" s="26">
        <v>0</v>
      </c>
      <c r="T145" s="26">
        <v>0</v>
      </c>
      <c r="U145" s="26">
        <v>0</v>
      </c>
      <c r="V145" s="26">
        <v>0</v>
      </c>
      <c r="W145" s="95">
        <v>0.35</v>
      </c>
      <c r="X145" s="95">
        <v>0.49070000000000003</v>
      </c>
      <c r="Y145" s="70"/>
      <c r="Z145" s="70"/>
    </row>
    <row r="146" spans="1:26" s="2" customFormat="1" ht="51">
      <c r="A146" s="22">
        <v>1</v>
      </c>
      <c r="B146" s="22">
        <v>72</v>
      </c>
      <c r="C146" s="22" t="s">
        <v>405</v>
      </c>
      <c r="D146" s="22">
        <v>178080</v>
      </c>
      <c r="E146" s="27" t="s">
        <v>406</v>
      </c>
      <c r="F146" s="24" t="s">
        <v>154</v>
      </c>
      <c r="G146" s="27" t="s">
        <v>320</v>
      </c>
      <c r="H146" s="36" t="s">
        <v>389</v>
      </c>
      <c r="I146" s="34" t="s">
        <v>404</v>
      </c>
      <c r="J146" s="28" t="s">
        <v>239</v>
      </c>
      <c r="K146" s="142"/>
      <c r="L146" s="28"/>
      <c r="M146" s="28"/>
      <c r="N146" s="20"/>
      <c r="O146" s="26">
        <v>700000</v>
      </c>
      <c r="P146" s="26">
        <v>341147.8</v>
      </c>
      <c r="Q146" s="26">
        <v>0</v>
      </c>
      <c r="R146" s="26">
        <v>0</v>
      </c>
      <c r="S146" s="26">
        <v>0</v>
      </c>
      <c r="T146" s="26">
        <v>0</v>
      </c>
      <c r="U146" s="26">
        <v>0</v>
      </c>
      <c r="V146" s="26">
        <v>0</v>
      </c>
      <c r="W146" s="95">
        <v>0.40799999999999997</v>
      </c>
      <c r="X146" s="95">
        <v>0.4874</v>
      </c>
      <c r="Y146" s="70"/>
      <c r="Z146" s="70"/>
    </row>
    <row r="147" spans="1:26" s="2" customFormat="1" ht="51">
      <c r="A147" s="22">
        <v>1</v>
      </c>
      <c r="B147" s="22">
        <v>72</v>
      </c>
      <c r="C147" s="22" t="s">
        <v>407</v>
      </c>
      <c r="D147" s="22">
        <v>178081</v>
      </c>
      <c r="E147" s="27" t="s">
        <v>408</v>
      </c>
      <c r="F147" s="24" t="s">
        <v>154</v>
      </c>
      <c r="G147" s="27" t="s">
        <v>320</v>
      </c>
      <c r="H147" s="36" t="s">
        <v>389</v>
      </c>
      <c r="I147" s="34" t="s">
        <v>409</v>
      </c>
      <c r="J147" s="28" t="s">
        <v>239</v>
      </c>
      <c r="K147" s="142"/>
      <c r="L147" s="28"/>
      <c r="M147" s="28"/>
      <c r="N147" s="20"/>
      <c r="O147" s="26">
        <v>10386003.41</v>
      </c>
      <c r="P147" s="26">
        <v>4960105.97</v>
      </c>
      <c r="Q147" s="26">
        <v>0</v>
      </c>
      <c r="R147" s="26">
        <v>0</v>
      </c>
      <c r="S147" s="26">
        <v>0</v>
      </c>
      <c r="T147" s="26">
        <v>0</v>
      </c>
      <c r="U147" s="26">
        <v>0</v>
      </c>
      <c r="V147" s="26">
        <v>0</v>
      </c>
      <c r="W147" s="95">
        <v>0.44</v>
      </c>
      <c r="X147" s="95">
        <v>0.47760000000000002</v>
      </c>
      <c r="Y147" s="70"/>
      <c r="Z147" s="70"/>
    </row>
    <row r="148" spans="1:26" s="2" customFormat="1" ht="38.25">
      <c r="A148" s="22">
        <v>1</v>
      </c>
      <c r="B148" s="22">
        <v>72</v>
      </c>
      <c r="C148" s="22" t="s">
        <v>410</v>
      </c>
      <c r="D148" s="22">
        <v>178083</v>
      </c>
      <c r="E148" s="27" t="s">
        <v>411</v>
      </c>
      <c r="F148" s="24" t="s">
        <v>154</v>
      </c>
      <c r="G148" s="27" t="s">
        <v>320</v>
      </c>
      <c r="H148" s="36" t="s">
        <v>389</v>
      </c>
      <c r="I148" s="34" t="s">
        <v>412</v>
      </c>
      <c r="J148" s="28" t="s">
        <v>172</v>
      </c>
      <c r="K148" s="142"/>
      <c r="L148" s="28"/>
      <c r="M148" s="28"/>
      <c r="N148" s="20"/>
      <c r="O148" s="26">
        <v>992266.09</v>
      </c>
      <c r="P148" s="26">
        <v>992266.09</v>
      </c>
      <c r="Q148" s="26">
        <v>0</v>
      </c>
      <c r="R148" s="26">
        <v>0</v>
      </c>
      <c r="S148" s="26">
        <v>0</v>
      </c>
      <c r="T148" s="26">
        <v>0</v>
      </c>
      <c r="U148" s="26">
        <v>0</v>
      </c>
      <c r="V148" s="26">
        <v>0</v>
      </c>
      <c r="W148" s="95">
        <v>1</v>
      </c>
      <c r="X148" s="95">
        <v>1</v>
      </c>
      <c r="Y148" s="70"/>
      <c r="Z148" s="70"/>
    </row>
    <row r="149" spans="1:26" s="2" customFormat="1" ht="38.25">
      <c r="A149" s="22">
        <v>1</v>
      </c>
      <c r="B149" s="22">
        <v>72</v>
      </c>
      <c r="C149" s="22" t="s">
        <v>413</v>
      </c>
      <c r="D149" s="22">
        <v>178084</v>
      </c>
      <c r="E149" s="27" t="s">
        <v>414</v>
      </c>
      <c r="F149" s="24" t="s">
        <v>154</v>
      </c>
      <c r="G149" s="27" t="s">
        <v>320</v>
      </c>
      <c r="H149" s="36" t="s">
        <v>389</v>
      </c>
      <c r="I149" s="34" t="s">
        <v>415</v>
      </c>
      <c r="J149" s="28" t="s">
        <v>172</v>
      </c>
      <c r="K149" s="142"/>
      <c r="L149" s="28"/>
      <c r="M149" s="28"/>
      <c r="N149" s="20"/>
      <c r="O149" s="26">
        <v>7626583.8600000003</v>
      </c>
      <c r="P149" s="26">
        <v>7626583.8600000003</v>
      </c>
      <c r="Q149" s="26">
        <v>0</v>
      </c>
      <c r="R149" s="26">
        <v>0</v>
      </c>
      <c r="S149" s="26">
        <v>0</v>
      </c>
      <c r="T149" s="26">
        <v>0</v>
      </c>
      <c r="U149" s="26">
        <v>0</v>
      </c>
      <c r="V149" s="26">
        <v>0</v>
      </c>
      <c r="W149" s="95">
        <v>1</v>
      </c>
      <c r="X149" s="95">
        <v>1</v>
      </c>
      <c r="Y149" s="70"/>
      <c r="Z149" s="70"/>
    </row>
    <row r="150" spans="1:26" s="2" customFormat="1" ht="38.25">
      <c r="A150" s="22">
        <v>1</v>
      </c>
      <c r="B150" s="22">
        <v>72</v>
      </c>
      <c r="C150" s="22" t="s">
        <v>416</v>
      </c>
      <c r="D150" s="22">
        <v>178085</v>
      </c>
      <c r="E150" s="27" t="s">
        <v>417</v>
      </c>
      <c r="F150" s="24" t="s">
        <v>154</v>
      </c>
      <c r="G150" s="27" t="s">
        <v>320</v>
      </c>
      <c r="H150" s="36" t="s">
        <v>389</v>
      </c>
      <c r="I150" s="34" t="s">
        <v>418</v>
      </c>
      <c r="J150" s="28" t="s">
        <v>172</v>
      </c>
      <c r="K150" s="142"/>
      <c r="L150" s="28"/>
      <c r="M150" s="28"/>
      <c r="N150" s="20"/>
      <c r="O150" s="26">
        <v>700000</v>
      </c>
      <c r="P150" s="26">
        <v>700000</v>
      </c>
      <c r="Q150" s="26">
        <v>0</v>
      </c>
      <c r="R150" s="26">
        <v>0</v>
      </c>
      <c r="S150" s="26">
        <v>0</v>
      </c>
      <c r="T150" s="26">
        <v>0</v>
      </c>
      <c r="U150" s="26">
        <v>0</v>
      </c>
      <c r="V150" s="26">
        <v>0</v>
      </c>
      <c r="W150" s="95">
        <v>1</v>
      </c>
      <c r="X150" s="95">
        <v>1</v>
      </c>
      <c r="Y150" s="70"/>
      <c r="Z150" s="70"/>
    </row>
    <row r="151" spans="1:26" s="2" customFormat="1" ht="51">
      <c r="A151" s="22">
        <v>1</v>
      </c>
      <c r="B151" s="22">
        <v>72</v>
      </c>
      <c r="C151" s="22" t="s">
        <v>419</v>
      </c>
      <c r="D151" s="22">
        <v>178086</v>
      </c>
      <c r="E151" s="27" t="s">
        <v>420</v>
      </c>
      <c r="F151" s="24" t="s">
        <v>154</v>
      </c>
      <c r="G151" s="27" t="s">
        <v>320</v>
      </c>
      <c r="H151" s="36" t="s">
        <v>389</v>
      </c>
      <c r="I151" s="34" t="s">
        <v>418</v>
      </c>
      <c r="J151" s="28" t="s">
        <v>239</v>
      </c>
      <c r="K151" s="142"/>
      <c r="L151" s="28"/>
      <c r="M151" s="28"/>
      <c r="N151" s="20"/>
      <c r="O151" s="26">
        <v>696740.55</v>
      </c>
      <c r="P151" s="26">
        <v>415187.69</v>
      </c>
      <c r="Q151" s="26">
        <v>0</v>
      </c>
      <c r="R151" s="26">
        <v>0</v>
      </c>
      <c r="S151" s="26">
        <v>0</v>
      </c>
      <c r="T151" s="26">
        <v>0</v>
      </c>
      <c r="U151" s="26">
        <v>0</v>
      </c>
      <c r="V151" s="26">
        <v>0</v>
      </c>
      <c r="W151" s="95">
        <v>0.48499999999999999</v>
      </c>
      <c r="X151" s="95">
        <v>0.59589999999999999</v>
      </c>
      <c r="Y151" s="70"/>
      <c r="Z151" s="70"/>
    </row>
    <row r="152" spans="1:26" s="2" customFormat="1" ht="51">
      <c r="A152" s="22">
        <v>1</v>
      </c>
      <c r="B152" s="22">
        <v>72</v>
      </c>
      <c r="C152" s="22" t="s">
        <v>421</v>
      </c>
      <c r="D152" s="22">
        <v>178087</v>
      </c>
      <c r="E152" s="27" t="s">
        <v>422</v>
      </c>
      <c r="F152" s="24" t="s">
        <v>154</v>
      </c>
      <c r="G152" s="27" t="s">
        <v>320</v>
      </c>
      <c r="H152" s="36" t="s">
        <v>389</v>
      </c>
      <c r="I152" s="34" t="s">
        <v>418</v>
      </c>
      <c r="J152" s="28" t="s">
        <v>172</v>
      </c>
      <c r="K152" s="142"/>
      <c r="L152" s="28"/>
      <c r="M152" s="28"/>
      <c r="N152" s="20"/>
      <c r="O152" s="26">
        <v>693648.11</v>
      </c>
      <c r="P152" s="26">
        <v>693648.11</v>
      </c>
      <c r="Q152" s="26">
        <v>0</v>
      </c>
      <c r="R152" s="26">
        <v>0</v>
      </c>
      <c r="S152" s="26">
        <v>0</v>
      </c>
      <c r="T152" s="26">
        <v>0</v>
      </c>
      <c r="U152" s="26">
        <v>0</v>
      </c>
      <c r="V152" s="26">
        <v>0</v>
      </c>
      <c r="W152" s="95">
        <v>1</v>
      </c>
      <c r="X152" s="95">
        <v>1</v>
      </c>
      <c r="Y152" s="70"/>
      <c r="Z152" s="70"/>
    </row>
    <row r="153" spans="1:26" s="2" customFormat="1" ht="38.25">
      <c r="A153" s="22">
        <v>1</v>
      </c>
      <c r="B153" s="22">
        <v>72</v>
      </c>
      <c r="C153" s="22" t="s">
        <v>423</v>
      </c>
      <c r="D153" s="22">
        <v>178102</v>
      </c>
      <c r="E153" s="27" t="s">
        <v>424</v>
      </c>
      <c r="F153" s="24" t="s">
        <v>154</v>
      </c>
      <c r="G153" s="27" t="s">
        <v>320</v>
      </c>
      <c r="H153" s="36" t="s">
        <v>389</v>
      </c>
      <c r="I153" s="34" t="s">
        <v>425</v>
      </c>
      <c r="J153" s="28" t="s">
        <v>172</v>
      </c>
      <c r="K153" s="142"/>
      <c r="L153" s="28"/>
      <c r="M153" s="28"/>
      <c r="N153" s="20"/>
      <c r="O153" s="26">
        <v>698395.88</v>
      </c>
      <c r="P153" s="26">
        <v>698395.88</v>
      </c>
      <c r="Q153" s="26">
        <v>0</v>
      </c>
      <c r="R153" s="26">
        <v>0</v>
      </c>
      <c r="S153" s="26">
        <v>0</v>
      </c>
      <c r="T153" s="26">
        <v>0</v>
      </c>
      <c r="U153" s="26">
        <v>0</v>
      </c>
      <c r="V153" s="26">
        <v>0</v>
      </c>
      <c r="W153" s="95">
        <v>1</v>
      </c>
      <c r="X153" s="95">
        <v>1</v>
      </c>
      <c r="Y153" s="70"/>
      <c r="Z153" s="70"/>
    </row>
    <row r="154" spans="1:26" s="2" customFormat="1" ht="51">
      <c r="A154" s="22">
        <v>1</v>
      </c>
      <c r="B154" s="22">
        <v>72</v>
      </c>
      <c r="C154" s="22" t="s">
        <v>426</v>
      </c>
      <c r="D154" s="22">
        <v>177879</v>
      </c>
      <c r="E154" s="27" t="s">
        <v>427</v>
      </c>
      <c r="F154" s="24" t="s">
        <v>154</v>
      </c>
      <c r="G154" s="27" t="s">
        <v>320</v>
      </c>
      <c r="H154" s="36" t="s">
        <v>389</v>
      </c>
      <c r="I154" s="34" t="s">
        <v>428</v>
      </c>
      <c r="J154" s="28" t="s">
        <v>172</v>
      </c>
      <c r="K154" s="142"/>
      <c r="L154" s="28"/>
      <c r="M154" s="28"/>
      <c r="N154" s="20"/>
      <c r="O154" s="26">
        <v>1485058.99</v>
      </c>
      <c r="P154" s="26">
        <v>1485058.98</v>
      </c>
      <c r="Q154" s="26">
        <v>0</v>
      </c>
      <c r="R154" s="26">
        <v>0</v>
      </c>
      <c r="S154" s="26">
        <v>0</v>
      </c>
      <c r="T154" s="26">
        <v>0</v>
      </c>
      <c r="U154" s="26">
        <v>0</v>
      </c>
      <c r="V154" s="26">
        <v>0</v>
      </c>
      <c r="W154" s="95">
        <v>1</v>
      </c>
      <c r="X154" s="95">
        <v>1</v>
      </c>
      <c r="Y154" s="70"/>
      <c r="Z154" s="70"/>
    </row>
    <row r="155" spans="1:26" s="2" customFormat="1" ht="38.25">
      <c r="A155" s="22">
        <v>1</v>
      </c>
      <c r="B155" s="22">
        <v>72</v>
      </c>
      <c r="C155" s="22" t="s">
        <v>429</v>
      </c>
      <c r="D155" s="22">
        <v>177881</v>
      </c>
      <c r="E155" s="27" t="s">
        <v>430</v>
      </c>
      <c r="F155" s="24" t="s">
        <v>154</v>
      </c>
      <c r="G155" s="27" t="s">
        <v>320</v>
      </c>
      <c r="H155" s="36" t="s">
        <v>389</v>
      </c>
      <c r="I155" s="34" t="s">
        <v>431</v>
      </c>
      <c r="J155" s="28" t="s">
        <v>172</v>
      </c>
      <c r="K155" s="142"/>
      <c r="L155" s="28"/>
      <c r="M155" s="28"/>
      <c r="N155" s="20"/>
      <c r="O155" s="26">
        <v>7630632.0300000003</v>
      </c>
      <c r="P155" s="26">
        <v>7630632.0300000003</v>
      </c>
      <c r="Q155" s="26">
        <v>0</v>
      </c>
      <c r="R155" s="26">
        <v>0</v>
      </c>
      <c r="S155" s="26">
        <v>0</v>
      </c>
      <c r="T155" s="26">
        <v>0</v>
      </c>
      <c r="U155" s="26">
        <v>0</v>
      </c>
      <c r="V155" s="26">
        <v>0</v>
      </c>
      <c r="W155" s="95">
        <v>1</v>
      </c>
      <c r="X155" s="95">
        <v>1</v>
      </c>
      <c r="Y155" s="70"/>
      <c r="Z155" s="70"/>
    </row>
    <row r="156" spans="1:26" s="2" customFormat="1" ht="38.25">
      <c r="A156" s="22">
        <v>1</v>
      </c>
      <c r="B156" s="22">
        <v>72</v>
      </c>
      <c r="C156" s="22" t="s">
        <v>432</v>
      </c>
      <c r="D156" s="22">
        <v>177882</v>
      </c>
      <c r="E156" s="27" t="s">
        <v>433</v>
      </c>
      <c r="F156" s="24" t="s">
        <v>154</v>
      </c>
      <c r="G156" s="27" t="s">
        <v>320</v>
      </c>
      <c r="H156" s="36" t="s">
        <v>389</v>
      </c>
      <c r="I156" s="34" t="s">
        <v>434</v>
      </c>
      <c r="J156" s="28" t="s">
        <v>239</v>
      </c>
      <c r="K156" s="142"/>
      <c r="L156" s="28"/>
      <c r="M156" s="28"/>
      <c r="N156" s="20"/>
      <c r="O156" s="26">
        <v>995000</v>
      </c>
      <c r="P156" s="26">
        <v>835800</v>
      </c>
      <c r="Q156" s="26">
        <v>0</v>
      </c>
      <c r="R156" s="26">
        <v>0</v>
      </c>
      <c r="S156" s="26">
        <v>0</v>
      </c>
      <c r="T156" s="26">
        <v>0</v>
      </c>
      <c r="U156" s="26">
        <v>0</v>
      </c>
      <c r="V156" s="26">
        <v>0</v>
      </c>
      <c r="W156" s="95">
        <v>0.8</v>
      </c>
      <c r="X156" s="95">
        <v>0.84</v>
      </c>
      <c r="Y156" s="70"/>
      <c r="Z156" s="70"/>
    </row>
    <row r="157" spans="1:26" s="2" customFormat="1" ht="76.5">
      <c r="A157" s="22">
        <v>1</v>
      </c>
      <c r="B157" s="22">
        <v>72</v>
      </c>
      <c r="C157" s="22" t="s">
        <v>435</v>
      </c>
      <c r="D157" s="22">
        <v>176692</v>
      </c>
      <c r="E157" s="20" t="s">
        <v>436</v>
      </c>
      <c r="F157" s="24" t="s">
        <v>154</v>
      </c>
      <c r="G157" s="27" t="s">
        <v>320</v>
      </c>
      <c r="H157" s="36" t="s">
        <v>437</v>
      </c>
      <c r="I157" s="22" t="s">
        <v>412</v>
      </c>
      <c r="J157" s="21" t="s">
        <v>180</v>
      </c>
      <c r="K157" s="56"/>
      <c r="L157" s="21"/>
      <c r="M157" s="21" t="s">
        <v>204</v>
      </c>
      <c r="N157" s="25">
        <v>1470</v>
      </c>
      <c r="O157" s="26">
        <v>231612048</v>
      </c>
      <c r="P157" s="26">
        <v>155039196.90000001</v>
      </c>
      <c r="Q157" s="26">
        <f>O157-P157</f>
        <v>76572851.099999994</v>
      </c>
      <c r="R157" s="26">
        <v>0</v>
      </c>
      <c r="S157" s="26">
        <f>Q157</f>
        <v>76572851.099999994</v>
      </c>
      <c r="T157" s="26">
        <v>0</v>
      </c>
      <c r="U157" s="26">
        <v>0</v>
      </c>
      <c r="V157" s="26">
        <v>0</v>
      </c>
      <c r="W157" s="95">
        <v>0.70350000000000001</v>
      </c>
      <c r="X157" s="95">
        <v>0.6593</v>
      </c>
      <c r="Y157" s="20">
        <v>-25.124433</v>
      </c>
      <c r="Z157" s="20">
        <v>-58.254641999999997</v>
      </c>
    </row>
    <row r="158" spans="1:26" s="2" customFormat="1" ht="89.25">
      <c r="A158" s="22">
        <v>1</v>
      </c>
      <c r="B158" s="22">
        <v>72</v>
      </c>
      <c r="C158" s="22" t="s">
        <v>438</v>
      </c>
      <c r="D158" s="22">
        <v>195794</v>
      </c>
      <c r="E158" s="20" t="s">
        <v>439</v>
      </c>
      <c r="F158" s="24" t="s">
        <v>154</v>
      </c>
      <c r="G158" s="20" t="s">
        <v>320</v>
      </c>
      <c r="H158" s="22" t="s">
        <v>357</v>
      </c>
      <c r="I158" s="22" t="s">
        <v>358</v>
      </c>
      <c r="J158" s="21" t="s">
        <v>180</v>
      </c>
      <c r="K158" s="56"/>
      <c r="L158" s="21"/>
      <c r="M158" s="21"/>
      <c r="N158" s="25">
        <v>365</v>
      </c>
      <c r="O158" s="26">
        <v>5151000</v>
      </c>
      <c r="P158" s="26">
        <v>1743709.21</v>
      </c>
      <c r="Q158" s="26">
        <f>O158-P158</f>
        <v>3407290.79</v>
      </c>
      <c r="R158" s="26">
        <v>0</v>
      </c>
      <c r="S158" s="26">
        <f>Q158</f>
        <v>3407290.79</v>
      </c>
      <c r="T158" s="26">
        <v>0</v>
      </c>
      <c r="U158" s="26">
        <v>0</v>
      </c>
      <c r="V158" s="26">
        <v>0</v>
      </c>
      <c r="W158" s="95">
        <v>0.2223</v>
      </c>
      <c r="X158" s="95">
        <v>0.33850000000000002</v>
      </c>
      <c r="Y158" s="20">
        <v>-30.836849999999998</v>
      </c>
      <c r="Z158" s="20">
        <v>-66.706200999999993</v>
      </c>
    </row>
    <row r="159" spans="1:26" s="2" customFormat="1" ht="38.25">
      <c r="A159" s="22">
        <v>1</v>
      </c>
      <c r="B159" s="22">
        <v>72</v>
      </c>
      <c r="C159" s="22" t="s">
        <v>440</v>
      </c>
      <c r="D159" s="22">
        <v>201717</v>
      </c>
      <c r="E159" s="20" t="s">
        <v>441</v>
      </c>
      <c r="F159" s="24" t="s">
        <v>154</v>
      </c>
      <c r="G159" s="20" t="s">
        <v>320</v>
      </c>
      <c r="H159" s="22" t="s">
        <v>357</v>
      </c>
      <c r="I159" s="22" t="s">
        <v>358</v>
      </c>
      <c r="J159" s="21" t="s">
        <v>176</v>
      </c>
      <c r="K159" s="56"/>
      <c r="L159" s="21"/>
      <c r="M159" s="21"/>
      <c r="N159" s="25">
        <v>420</v>
      </c>
      <c r="O159" s="26">
        <v>4958226</v>
      </c>
      <c r="P159" s="26">
        <v>3726174.4</v>
      </c>
      <c r="Q159" s="26">
        <v>1232052</v>
      </c>
      <c r="R159" s="26">
        <v>0</v>
      </c>
      <c r="S159" s="26">
        <v>1232052</v>
      </c>
      <c r="T159" s="26">
        <v>0</v>
      </c>
      <c r="U159" s="26">
        <v>0</v>
      </c>
      <c r="V159" s="26">
        <v>0</v>
      </c>
      <c r="W159" s="95">
        <v>0.68930000000000002</v>
      </c>
      <c r="X159" s="95">
        <v>0.75149999999999995</v>
      </c>
      <c r="Y159" s="20">
        <v>-30.365967999999999</v>
      </c>
      <c r="Z159" s="20">
        <v>-66.317355000000006</v>
      </c>
    </row>
    <row r="160" spans="1:26" s="2" customFormat="1" ht="38.25">
      <c r="A160" s="22">
        <v>1</v>
      </c>
      <c r="B160" s="22">
        <v>72</v>
      </c>
      <c r="C160" s="22" t="s">
        <v>442</v>
      </c>
      <c r="D160" s="22">
        <v>201648</v>
      </c>
      <c r="E160" s="20" t="s">
        <v>443</v>
      </c>
      <c r="F160" s="24" t="s">
        <v>74</v>
      </c>
      <c r="G160" s="20" t="s">
        <v>320</v>
      </c>
      <c r="H160" s="22" t="s">
        <v>321</v>
      </c>
      <c r="I160" s="34" t="s">
        <v>348</v>
      </c>
      <c r="J160" s="21" t="s">
        <v>172</v>
      </c>
      <c r="K160" s="56"/>
      <c r="L160" s="21"/>
      <c r="M160" s="21"/>
      <c r="N160" s="59"/>
      <c r="O160" s="26">
        <v>115000</v>
      </c>
      <c r="P160" s="26">
        <f>+O160-Q160</f>
        <v>97750.01</v>
      </c>
      <c r="Q160" s="26">
        <v>17249.990000000005</v>
      </c>
      <c r="R160" s="26">
        <v>0</v>
      </c>
      <c r="S160" s="26">
        <v>17249.990000000005</v>
      </c>
      <c r="T160" s="26">
        <f>+Q160-S160</f>
        <v>0</v>
      </c>
      <c r="U160" s="26">
        <v>0</v>
      </c>
      <c r="V160" s="26">
        <v>0</v>
      </c>
      <c r="W160" s="95">
        <v>1</v>
      </c>
      <c r="X160" s="95">
        <f>+P160/O160</f>
        <v>0.85000008695652174</v>
      </c>
      <c r="Y160" s="20"/>
      <c r="Z160" s="20"/>
    </row>
    <row r="161" spans="1:26" s="2" customFormat="1" ht="51">
      <c r="A161" s="22">
        <v>1</v>
      </c>
      <c r="B161" s="22">
        <v>72</v>
      </c>
      <c r="C161" s="22" t="s">
        <v>444</v>
      </c>
      <c r="D161" s="22">
        <v>203359</v>
      </c>
      <c r="E161" s="20" t="s">
        <v>445</v>
      </c>
      <c r="F161" s="24" t="s">
        <v>52</v>
      </c>
      <c r="G161" s="27" t="s">
        <v>320</v>
      </c>
      <c r="H161" s="22" t="s">
        <v>446</v>
      </c>
      <c r="I161" s="22" t="s">
        <v>447</v>
      </c>
      <c r="J161" s="21" t="s">
        <v>172</v>
      </c>
      <c r="K161" s="56">
        <v>41502</v>
      </c>
      <c r="L161" s="21"/>
      <c r="M161" s="21"/>
      <c r="N161" s="59"/>
      <c r="O161" s="26">
        <f>+P161+Q161</f>
        <v>12302487.690000001</v>
      </c>
      <c r="P161" s="26">
        <v>6619217.6900000004</v>
      </c>
      <c r="Q161" s="26">
        <v>5683270</v>
      </c>
      <c r="R161" s="26">
        <v>0</v>
      </c>
      <c r="S161" s="26">
        <v>5683270</v>
      </c>
      <c r="T161" s="26">
        <f>+Q161-S161</f>
        <v>0</v>
      </c>
      <c r="U161" s="26">
        <v>0</v>
      </c>
      <c r="V161" s="26">
        <v>0</v>
      </c>
      <c r="W161" s="95">
        <v>1</v>
      </c>
      <c r="X161" s="95">
        <f>+P161/O161</f>
        <v>0.53803896063886247</v>
      </c>
      <c r="Y161" s="20"/>
      <c r="Z161" s="20"/>
    </row>
    <row r="162" spans="1:26" s="2" customFormat="1" ht="76.5">
      <c r="A162" s="22">
        <v>1</v>
      </c>
      <c r="B162" s="22">
        <v>72</v>
      </c>
      <c r="C162" s="22" t="s">
        <v>448</v>
      </c>
      <c r="D162" s="43">
        <v>195815</v>
      </c>
      <c r="E162" s="20" t="s">
        <v>449</v>
      </c>
      <c r="F162" s="24" t="s">
        <v>74</v>
      </c>
      <c r="G162" s="27" t="s">
        <v>320</v>
      </c>
      <c r="H162" s="36" t="s">
        <v>340</v>
      </c>
      <c r="I162" s="51" t="s">
        <v>351</v>
      </c>
      <c r="J162" s="21" t="s">
        <v>180</v>
      </c>
      <c r="K162" s="56"/>
      <c r="L162" s="21"/>
      <c r="M162" s="28" t="s">
        <v>252</v>
      </c>
      <c r="N162" s="59"/>
      <c r="O162" s="26">
        <v>32363169.609999999</v>
      </c>
      <c r="P162" s="26">
        <v>28869243.109999999</v>
      </c>
      <c r="Q162" s="26">
        <f>+O162-P162</f>
        <v>3493926.5</v>
      </c>
      <c r="R162" s="26">
        <v>0</v>
      </c>
      <c r="S162" s="26">
        <f>+Q162</f>
        <v>3493926.5</v>
      </c>
      <c r="T162" s="26">
        <f>+Q162-S162</f>
        <v>0</v>
      </c>
      <c r="U162" s="26">
        <v>0</v>
      </c>
      <c r="V162" s="26">
        <v>0</v>
      </c>
      <c r="W162" s="95">
        <v>0.8609</v>
      </c>
      <c r="X162" s="95">
        <f>+P162/O162</f>
        <v>0.89204003989397873</v>
      </c>
      <c r="Y162" s="20">
        <v>-24.205963000000001</v>
      </c>
      <c r="Z162" s="20">
        <v>-65.296530000000004</v>
      </c>
    </row>
    <row r="163" spans="1:26" s="2" customFormat="1" ht="63.75">
      <c r="A163" s="22">
        <v>1</v>
      </c>
      <c r="B163" s="22">
        <v>72</v>
      </c>
      <c r="C163" s="22" t="s">
        <v>450</v>
      </c>
      <c r="D163" s="22">
        <v>171573</v>
      </c>
      <c r="E163" s="20" t="s">
        <v>451</v>
      </c>
      <c r="F163" s="24" t="s">
        <v>74</v>
      </c>
      <c r="G163" s="20" t="s">
        <v>320</v>
      </c>
      <c r="H163" s="22" t="s">
        <v>357</v>
      </c>
      <c r="I163" s="22" t="s">
        <v>452</v>
      </c>
      <c r="J163" s="21" t="s">
        <v>172</v>
      </c>
      <c r="K163" s="56"/>
      <c r="L163" s="21"/>
      <c r="M163" s="21"/>
      <c r="N163" s="59"/>
      <c r="O163" s="26">
        <v>80356985.390000001</v>
      </c>
      <c r="P163" s="26">
        <v>80356985.390000001</v>
      </c>
      <c r="Q163" s="26">
        <f>+P163-O163</f>
        <v>0</v>
      </c>
      <c r="R163" s="26">
        <v>0</v>
      </c>
      <c r="S163" s="26">
        <v>0</v>
      </c>
      <c r="T163" s="26">
        <f>+Q163-S163</f>
        <v>0</v>
      </c>
      <c r="U163" s="26">
        <v>0</v>
      </c>
      <c r="V163" s="26">
        <v>0</v>
      </c>
      <c r="W163" s="95">
        <v>1</v>
      </c>
      <c r="X163" s="95">
        <f>+P163/O163</f>
        <v>1</v>
      </c>
      <c r="Y163" s="20"/>
      <c r="Z163" s="20"/>
    </row>
    <row r="164" spans="1:26" s="2" customFormat="1" ht="89.25">
      <c r="A164" s="22">
        <v>1</v>
      </c>
      <c r="B164" s="22">
        <v>72</v>
      </c>
      <c r="C164" s="22" t="s">
        <v>453</v>
      </c>
      <c r="D164" s="22">
        <v>201704</v>
      </c>
      <c r="E164" s="20" t="s">
        <v>454</v>
      </c>
      <c r="F164" s="24" t="s">
        <v>74</v>
      </c>
      <c r="G164" s="27" t="s">
        <v>320</v>
      </c>
      <c r="H164" s="20" t="s">
        <v>357</v>
      </c>
      <c r="I164" s="20" t="s">
        <v>455</v>
      </c>
      <c r="J164" s="28" t="s">
        <v>239</v>
      </c>
      <c r="K164" s="142"/>
      <c r="L164" s="28"/>
      <c r="M164" s="28"/>
      <c r="N164" s="59"/>
      <c r="O164" s="26">
        <v>794473.01</v>
      </c>
      <c r="P164" s="26">
        <v>794473.01</v>
      </c>
      <c r="Q164" s="26">
        <v>0</v>
      </c>
      <c r="R164" s="26">
        <v>0</v>
      </c>
      <c r="S164" s="26">
        <v>0</v>
      </c>
      <c r="T164" s="26">
        <v>0</v>
      </c>
      <c r="U164" s="26">
        <v>0</v>
      </c>
      <c r="V164" s="26">
        <v>0</v>
      </c>
      <c r="W164" s="95"/>
      <c r="X164" s="95"/>
      <c r="Y164" s="20"/>
      <c r="Z164" s="20"/>
    </row>
    <row r="165" spans="1:26" s="2" customFormat="1" ht="63.75">
      <c r="A165" s="22">
        <v>1</v>
      </c>
      <c r="B165" s="22">
        <v>72</v>
      </c>
      <c r="C165" s="22" t="s">
        <v>456</v>
      </c>
      <c r="D165" s="22">
        <v>192358</v>
      </c>
      <c r="E165" s="20" t="s">
        <v>457</v>
      </c>
      <c r="F165" s="24" t="s">
        <v>74</v>
      </c>
      <c r="G165" s="27" t="s">
        <v>320</v>
      </c>
      <c r="H165" s="20" t="s">
        <v>357</v>
      </c>
      <c r="I165" s="22" t="s">
        <v>358</v>
      </c>
      <c r="J165" s="28" t="s">
        <v>239</v>
      </c>
      <c r="K165" s="142"/>
      <c r="L165" s="28"/>
      <c r="M165" s="28"/>
      <c r="N165" s="59"/>
      <c r="O165" s="26">
        <v>3436132.04</v>
      </c>
      <c r="P165" s="26">
        <v>3436132.04</v>
      </c>
      <c r="Q165" s="26">
        <v>0</v>
      </c>
      <c r="R165" s="26">
        <v>0</v>
      </c>
      <c r="S165" s="26">
        <v>0</v>
      </c>
      <c r="T165" s="26">
        <v>0</v>
      </c>
      <c r="U165" s="26">
        <v>0</v>
      </c>
      <c r="V165" s="26">
        <v>0</v>
      </c>
      <c r="W165" s="95"/>
      <c r="X165" s="95"/>
      <c r="Y165" s="20"/>
      <c r="Z165" s="20"/>
    </row>
    <row r="166" spans="1:26" s="2" customFormat="1" ht="38.25">
      <c r="A166" s="22">
        <v>1</v>
      </c>
      <c r="B166" s="22">
        <v>72</v>
      </c>
      <c r="C166" s="22" t="s">
        <v>458</v>
      </c>
      <c r="D166" s="43">
        <v>189185</v>
      </c>
      <c r="E166" s="20" t="s">
        <v>459</v>
      </c>
      <c r="F166" s="24" t="s">
        <v>74</v>
      </c>
      <c r="G166" s="27" t="s">
        <v>320</v>
      </c>
      <c r="H166" s="20" t="s">
        <v>329</v>
      </c>
      <c r="I166" s="20" t="s">
        <v>460</v>
      </c>
      <c r="J166" s="28" t="s">
        <v>239</v>
      </c>
      <c r="K166" s="142"/>
      <c r="L166" s="28"/>
      <c r="M166" s="28"/>
      <c r="N166" s="20"/>
      <c r="O166" s="26">
        <v>1699998.4</v>
      </c>
      <c r="P166" s="26">
        <v>1699998.4</v>
      </c>
      <c r="Q166" s="26">
        <v>0</v>
      </c>
      <c r="R166" s="26">
        <v>0</v>
      </c>
      <c r="S166" s="26">
        <v>0</v>
      </c>
      <c r="T166" s="26">
        <v>0</v>
      </c>
      <c r="U166" s="26">
        <v>0</v>
      </c>
      <c r="V166" s="26">
        <v>0</v>
      </c>
      <c r="W166" s="95"/>
      <c r="X166" s="95"/>
      <c r="Y166" s="20">
        <v>-34.812123</v>
      </c>
      <c r="Z166" s="20">
        <v>-58.184311999999998</v>
      </c>
    </row>
    <row r="167" spans="1:26" s="2" customFormat="1" ht="89.25">
      <c r="A167" s="22">
        <v>1</v>
      </c>
      <c r="B167" s="22">
        <v>72</v>
      </c>
      <c r="C167" s="22" t="s">
        <v>461</v>
      </c>
      <c r="D167" s="22">
        <v>197920</v>
      </c>
      <c r="E167" s="20" t="s">
        <v>462</v>
      </c>
      <c r="F167" s="24" t="s">
        <v>74</v>
      </c>
      <c r="G167" s="27" t="s">
        <v>320</v>
      </c>
      <c r="H167" s="36" t="s">
        <v>336</v>
      </c>
      <c r="I167" s="20" t="s">
        <v>463</v>
      </c>
      <c r="J167" s="28" t="s">
        <v>239</v>
      </c>
      <c r="K167" s="142"/>
      <c r="L167" s="28"/>
      <c r="M167" s="28"/>
      <c r="N167" s="59"/>
      <c r="O167" s="26">
        <v>1428322</v>
      </c>
      <c r="P167" s="26">
        <v>1428322</v>
      </c>
      <c r="Q167" s="26">
        <v>0</v>
      </c>
      <c r="R167" s="26">
        <v>0</v>
      </c>
      <c r="S167" s="26">
        <v>0</v>
      </c>
      <c r="T167" s="26">
        <v>0</v>
      </c>
      <c r="U167" s="26">
        <v>0</v>
      </c>
      <c r="V167" s="26">
        <v>0</v>
      </c>
      <c r="W167" s="95"/>
      <c r="X167" s="95"/>
      <c r="Y167" s="20"/>
      <c r="Z167" s="20"/>
    </row>
    <row r="168" spans="1:26" s="2" customFormat="1" ht="25.5">
      <c r="A168" s="22">
        <v>1</v>
      </c>
      <c r="B168" s="22">
        <v>72</v>
      </c>
      <c r="C168" s="22" t="s">
        <v>464</v>
      </c>
      <c r="D168" s="22">
        <v>197426</v>
      </c>
      <c r="E168" s="20" t="s">
        <v>465</v>
      </c>
      <c r="F168" s="24" t="s">
        <v>74</v>
      </c>
      <c r="G168" s="27" t="s">
        <v>320</v>
      </c>
      <c r="H168" s="36" t="s">
        <v>336</v>
      </c>
      <c r="I168" s="20" t="s">
        <v>463</v>
      </c>
      <c r="J168" s="28" t="s">
        <v>239</v>
      </c>
      <c r="K168" s="142"/>
      <c r="L168" s="28"/>
      <c r="M168" s="28"/>
      <c r="N168" s="59"/>
      <c r="O168" s="26">
        <v>1025718.52</v>
      </c>
      <c r="P168" s="26">
        <v>1025718.52</v>
      </c>
      <c r="Q168" s="26">
        <v>0</v>
      </c>
      <c r="R168" s="26">
        <v>0</v>
      </c>
      <c r="S168" s="26">
        <v>0</v>
      </c>
      <c r="T168" s="26">
        <v>0</v>
      </c>
      <c r="U168" s="26">
        <v>0</v>
      </c>
      <c r="V168" s="26">
        <v>0</v>
      </c>
      <c r="W168" s="95"/>
      <c r="X168" s="95"/>
      <c r="Y168" s="20"/>
      <c r="Z168" s="20"/>
    </row>
    <row r="169" spans="1:26" s="2" customFormat="1" ht="114.75">
      <c r="A169" s="200">
        <v>1</v>
      </c>
      <c r="B169" s="42" t="s">
        <v>282</v>
      </c>
      <c r="C169" s="42"/>
      <c r="D169" s="203" t="s">
        <v>466</v>
      </c>
      <c r="E169" s="20" t="s">
        <v>467</v>
      </c>
      <c r="F169" s="46" t="s">
        <v>38</v>
      </c>
      <c r="G169" s="205" t="s">
        <v>320</v>
      </c>
      <c r="H169" s="48" t="s">
        <v>389</v>
      </c>
      <c r="I169" s="50" t="s">
        <v>468</v>
      </c>
      <c r="J169" s="20" t="s">
        <v>180</v>
      </c>
      <c r="K169" s="56">
        <v>41608</v>
      </c>
      <c r="L169" s="21" t="s">
        <v>469</v>
      </c>
      <c r="M169" s="208" t="s">
        <v>470</v>
      </c>
      <c r="N169" s="57">
        <v>540</v>
      </c>
      <c r="O169" s="66">
        <v>59321669.07</v>
      </c>
      <c r="P169" s="69">
        <v>51321672.340000004</v>
      </c>
      <c r="Q169" s="71">
        <f t="shared" ref="Q169:Q208" si="1">+O169-P169</f>
        <v>7999996.7299999967</v>
      </c>
      <c r="R169" s="26">
        <v>0</v>
      </c>
      <c r="S169" s="26">
        <v>7999996.7300000004</v>
      </c>
      <c r="T169" s="26">
        <f t="shared" ref="T169:U171" si="2">+Q169-S169</f>
        <v>0</v>
      </c>
      <c r="U169" s="26">
        <f t="shared" si="2"/>
        <v>0</v>
      </c>
      <c r="V169" s="197">
        <v>0</v>
      </c>
      <c r="W169" s="95">
        <v>0.83450000000000002</v>
      </c>
      <c r="X169" s="95">
        <f t="shared" ref="X169:X208" si="3">+P169/O169</f>
        <v>0.8651420828945332</v>
      </c>
      <c r="Y169" s="73">
        <v>-27416532</v>
      </c>
      <c r="Z169" s="73">
        <v>-59031912</v>
      </c>
    </row>
    <row r="170" spans="1:26" s="2" customFormat="1" ht="51">
      <c r="A170" s="200">
        <v>1</v>
      </c>
      <c r="B170" s="42" t="s">
        <v>471</v>
      </c>
      <c r="C170" s="42"/>
      <c r="D170" s="203" t="s">
        <v>472</v>
      </c>
      <c r="E170" s="20" t="s">
        <v>473</v>
      </c>
      <c r="F170" s="46" t="s">
        <v>38</v>
      </c>
      <c r="G170" s="205" t="s">
        <v>320</v>
      </c>
      <c r="H170" s="48" t="s">
        <v>389</v>
      </c>
      <c r="I170" s="50" t="s">
        <v>474</v>
      </c>
      <c r="J170" s="20" t="s">
        <v>180</v>
      </c>
      <c r="K170" s="56">
        <v>41578</v>
      </c>
      <c r="L170" s="21" t="s">
        <v>475</v>
      </c>
      <c r="M170" s="207"/>
      <c r="N170" s="57">
        <v>525</v>
      </c>
      <c r="O170" s="66">
        <v>60757849.770000003</v>
      </c>
      <c r="P170" s="66">
        <v>49326364.329999998</v>
      </c>
      <c r="Q170" s="71">
        <f t="shared" si="1"/>
        <v>11431485.440000005</v>
      </c>
      <c r="R170" s="26">
        <v>0</v>
      </c>
      <c r="S170" s="26">
        <v>11431485.439999999</v>
      </c>
      <c r="T170" s="26">
        <f t="shared" si="2"/>
        <v>0</v>
      </c>
      <c r="U170" s="26">
        <f t="shared" si="2"/>
        <v>0</v>
      </c>
      <c r="V170" s="197">
        <v>0</v>
      </c>
      <c r="W170" s="95">
        <v>0.73309999999999997</v>
      </c>
      <c r="X170" s="95">
        <f t="shared" si="3"/>
        <v>0.81185171161793723</v>
      </c>
      <c r="Y170" s="74">
        <v>-27038787</v>
      </c>
      <c r="Z170" s="74">
        <v>-58700265</v>
      </c>
    </row>
    <row r="171" spans="1:26" s="2" customFormat="1" ht="76.5">
      <c r="A171" s="200">
        <v>1</v>
      </c>
      <c r="B171" s="42" t="s">
        <v>282</v>
      </c>
      <c r="C171" s="42"/>
      <c r="D171" s="203" t="s">
        <v>476</v>
      </c>
      <c r="E171" s="20" t="s">
        <v>477</v>
      </c>
      <c r="F171" s="46" t="s">
        <v>38</v>
      </c>
      <c r="G171" s="205" t="s">
        <v>320</v>
      </c>
      <c r="H171" s="48" t="s">
        <v>389</v>
      </c>
      <c r="I171" s="50" t="s">
        <v>478</v>
      </c>
      <c r="J171" s="20" t="s">
        <v>180</v>
      </c>
      <c r="K171" s="56">
        <v>41670</v>
      </c>
      <c r="L171" s="21" t="s">
        <v>475</v>
      </c>
      <c r="M171" s="207"/>
      <c r="N171" s="64">
        <v>513</v>
      </c>
      <c r="O171" s="66">
        <v>68287117.700000003</v>
      </c>
      <c r="P171" s="66">
        <v>47878577.639999993</v>
      </c>
      <c r="Q171" s="71">
        <f t="shared" si="1"/>
        <v>20408540.06000001</v>
      </c>
      <c r="R171" s="26">
        <v>0</v>
      </c>
      <c r="S171" s="26">
        <v>20408540.06000001</v>
      </c>
      <c r="T171" s="26">
        <f t="shared" si="2"/>
        <v>0</v>
      </c>
      <c r="U171" s="26">
        <f t="shared" si="2"/>
        <v>0</v>
      </c>
      <c r="V171" s="197">
        <v>0</v>
      </c>
      <c r="W171" s="95">
        <v>0.58740000000000003</v>
      </c>
      <c r="X171" s="95">
        <f t="shared" si="3"/>
        <v>0.70113630875944832</v>
      </c>
      <c r="Y171" s="75">
        <v>-26339714</v>
      </c>
      <c r="Z171" s="75">
        <v>-60431264</v>
      </c>
    </row>
    <row r="172" spans="1:26" s="2" customFormat="1" ht="229.5">
      <c r="A172" s="200">
        <v>1</v>
      </c>
      <c r="B172" s="42" t="s">
        <v>282</v>
      </c>
      <c r="C172" s="42"/>
      <c r="D172" s="203"/>
      <c r="E172" s="45" t="s">
        <v>479</v>
      </c>
      <c r="F172" s="20" t="s">
        <v>38</v>
      </c>
      <c r="G172" s="205" t="s">
        <v>320</v>
      </c>
      <c r="H172" s="45" t="s">
        <v>389</v>
      </c>
      <c r="I172" s="50" t="s">
        <v>480</v>
      </c>
      <c r="J172" s="45" t="s">
        <v>481</v>
      </c>
      <c r="K172" s="56"/>
      <c r="L172" s="21"/>
      <c r="M172" s="207"/>
      <c r="N172" s="60">
        <v>360</v>
      </c>
      <c r="O172" s="32">
        <v>89130587.239999995</v>
      </c>
      <c r="P172" s="26">
        <v>0</v>
      </c>
      <c r="Q172" s="71">
        <f t="shared" si="1"/>
        <v>89130587.239999995</v>
      </c>
      <c r="R172" s="26">
        <v>0</v>
      </c>
      <c r="S172" s="26">
        <v>0</v>
      </c>
      <c r="T172" s="26">
        <v>78434916.771200001</v>
      </c>
      <c r="U172" s="26">
        <v>10695670.468800001</v>
      </c>
      <c r="V172" s="197">
        <v>0</v>
      </c>
      <c r="W172" s="95">
        <v>0</v>
      </c>
      <c r="X172" s="95">
        <f t="shared" si="3"/>
        <v>0</v>
      </c>
      <c r="Y172" s="72">
        <v>-27482869</v>
      </c>
      <c r="Z172" s="72">
        <v>-58935525</v>
      </c>
    </row>
    <row r="173" spans="1:26" s="2" customFormat="1" ht="102">
      <c r="A173" s="200">
        <v>1</v>
      </c>
      <c r="B173" s="42" t="s">
        <v>282</v>
      </c>
      <c r="C173" s="42"/>
      <c r="D173" s="203"/>
      <c r="E173" s="45" t="s">
        <v>482</v>
      </c>
      <c r="F173" s="20" t="s">
        <v>38</v>
      </c>
      <c r="G173" s="205" t="s">
        <v>320</v>
      </c>
      <c r="H173" s="45" t="s">
        <v>389</v>
      </c>
      <c r="I173" s="50" t="s">
        <v>483</v>
      </c>
      <c r="J173" s="49" t="s">
        <v>484</v>
      </c>
      <c r="K173" s="56"/>
      <c r="L173" s="21"/>
      <c r="M173" s="207"/>
      <c r="N173" s="58">
        <v>360</v>
      </c>
      <c r="O173" s="67">
        <v>103929262.26000001</v>
      </c>
      <c r="P173" s="26"/>
      <c r="Q173" s="71">
        <f t="shared" si="1"/>
        <v>103929262.26000001</v>
      </c>
      <c r="R173" s="26">
        <v>0</v>
      </c>
      <c r="S173" s="26">
        <v>0</v>
      </c>
      <c r="T173" s="26">
        <v>84182702.430600002</v>
      </c>
      <c r="U173" s="26">
        <v>19746559.829400003</v>
      </c>
      <c r="V173" s="197">
        <v>0</v>
      </c>
      <c r="W173" s="95">
        <v>0</v>
      </c>
      <c r="X173" s="95">
        <f t="shared" si="3"/>
        <v>0</v>
      </c>
      <c r="Y173" s="72">
        <v>-25944608</v>
      </c>
      <c r="Z173" s="72">
        <v>-60626490</v>
      </c>
    </row>
    <row r="174" spans="1:26" s="2" customFormat="1" ht="51">
      <c r="A174" s="200">
        <v>1</v>
      </c>
      <c r="B174" s="42" t="s">
        <v>282</v>
      </c>
      <c r="C174" s="42"/>
      <c r="D174" s="203"/>
      <c r="E174" s="28" t="s">
        <v>485</v>
      </c>
      <c r="F174" s="22" t="s">
        <v>38</v>
      </c>
      <c r="G174" s="205" t="s">
        <v>320</v>
      </c>
      <c r="H174" s="45" t="s">
        <v>389</v>
      </c>
      <c r="I174" s="50" t="s">
        <v>431</v>
      </c>
      <c r="J174" s="45" t="s">
        <v>481</v>
      </c>
      <c r="K174" s="56"/>
      <c r="L174" s="21"/>
      <c r="M174" s="207"/>
      <c r="N174" s="58" t="s">
        <v>486</v>
      </c>
      <c r="O174" s="67">
        <v>59157179.409999996</v>
      </c>
      <c r="P174" s="26">
        <v>0</v>
      </c>
      <c r="Q174" s="71">
        <f t="shared" si="1"/>
        <v>59157179.409999996</v>
      </c>
      <c r="R174" s="26">
        <v>0</v>
      </c>
      <c r="S174" s="26">
        <v>0</v>
      </c>
      <c r="T174" s="26">
        <v>42593169.1752</v>
      </c>
      <c r="U174" s="26">
        <v>16564010.2348</v>
      </c>
      <c r="V174" s="197">
        <v>0</v>
      </c>
      <c r="W174" s="95">
        <v>0</v>
      </c>
      <c r="X174" s="95">
        <f t="shared" si="3"/>
        <v>0</v>
      </c>
      <c r="Y174" s="72">
        <v>-26871591</v>
      </c>
      <c r="Z174" s="72">
        <v>-60220394</v>
      </c>
    </row>
    <row r="175" spans="1:26" s="2" customFormat="1" ht="153">
      <c r="A175" s="200">
        <v>1</v>
      </c>
      <c r="B175" s="42" t="s">
        <v>282</v>
      </c>
      <c r="C175" s="42"/>
      <c r="D175" s="203" t="s">
        <v>487</v>
      </c>
      <c r="E175" s="20" t="s">
        <v>488</v>
      </c>
      <c r="F175" s="46" t="s">
        <v>38</v>
      </c>
      <c r="G175" s="205" t="s">
        <v>320</v>
      </c>
      <c r="H175" s="48" t="s">
        <v>446</v>
      </c>
      <c r="I175" s="50" t="s">
        <v>447</v>
      </c>
      <c r="J175" s="20" t="s">
        <v>172</v>
      </c>
      <c r="K175" s="56"/>
      <c r="L175" s="21"/>
      <c r="M175" s="207"/>
      <c r="N175" s="62">
        <v>545</v>
      </c>
      <c r="O175" s="26">
        <v>65422577</v>
      </c>
      <c r="P175" s="66">
        <v>65422577</v>
      </c>
      <c r="Q175" s="71">
        <f t="shared" si="1"/>
        <v>0</v>
      </c>
      <c r="R175" s="26">
        <v>0</v>
      </c>
      <c r="S175" s="26">
        <v>0</v>
      </c>
      <c r="T175" s="26">
        <v>0</v>
      </c>
      <c r="U175" s="26">
        <v>0</v>
      </c>
      <c r="V175" s="197">
        <v>0</v>
      </c>
      <c r="W175" s="95">
        <v>1</v>
      </c>
      <c r="X175" s="95">
        <f t="shared" si="3"/>
        <v>1</v>
      </c>
      <c r="Y175" s="75">
        <v>-27471170</v>
      </c>
      <c r="Z175" s="75">
        <v>-58836676</v>
      </c>
    </row>
    <row r="176" spans="1:26" s="2" customFormat="1" ht="140.25">
      <c r="A176" s="200">
        <v>1</v>
      </c>
      <c r="B176" s="42" t="s">
        <v>282</v>
      </c>
      <c r="C176" s="42"/>
      <c r="D176" s="203" t="s">
        <v>489</v>
      </c>
      <c r="E176" s="20" t="s">
        <v>490</v>
      </c>
      <c r="F176" s="46" t="s">
        <v>38</v>
      </c>
      <c r="G176" s="205" t="s">
        <v>320</v>
      </c>
      <c r="H176" s="48" t="s">
        <v>446</v>
      </c>
      <c r="I176" s="50" t="s">
        <v>491</v>
      </c>
      <c r="J176" s="20" t="s">
        <v>180</v>
      </c>
      <c r="K176" s="56">
        <v>41608</v>
      </c>
      <c r="L176" s="21" t="s">
        <v>475</v>
      </c>
      <c r="M176" s="207"/>
      <c r="N176" s="57">
        <v>537</v>
      </c>
      <c r="O176" s="66">
        <v>61500693.210000001</v>
      </c>
      <c r="P176" s="66">
        <f>54653873.2+5972010+341017</f>
        <v>60966900.200000003</v>
      </c>
      <c r="Q176" s="71">
        <f t="shared" si="1"/>
        <v>533793.00999999791</v>
      </c>
      <c r="R176" s="26">
        <v>0</v>
      </c>
      <c r="S176" s="26">
        <v>533793.00999999791</v>
      </c>
      <c r="T176" s="26">
        <v>0</v>
      </c>
      <c r="U176" s="26">
        <v>0</v>
      </c>
      <c r="V176" s="197">
        <v>0</v>
      </c>
      <c r="W176" s="95">
        <v>0.98809999999999998</v>
      </c>
      <c r="X176" s="95">
        <f t="shared" si="3"/>
        <v>0.99132053669415865</v>
      </c>
      <c r="Y176" s="60">
        <v>-29144201</v>
      </c>
      <c r="Z176" s="60">
        <v>-59265097</v>
      </c>
    </row>
    <row r="177" spans="1:26" s="2" customFormat="1" ht="153">
      <c r="A177" s="200">
        <v>1</v>
      </c>
      <c r="B177" s="42" t="s">
        <v>282</v>
      </c>
      <c r="C177" s="42"/>
      <c r="D177" s="203" t="s">
        <v>492</v>
      </c>
      <c r="E177" s="20" t="s">
        <v>493</v>
      </c>
      <c r="F177" s="46" t="s">
        <v>38</v>
      </c>
      <c r="G177" s="205" t="s">
        <v>320</v>
      </c>
      <c r="H177" s="48" t="s">
        <v>446</v>
      </c>
      <c r="I177" s="50" t="s">
        <v>494</v>
      </c>
      <c r="J177" s="20" t="s">
        <v>180</v>
      </c>
      <c r="K177" s="56">
        <v>41608</v>
      </c>
      <c r="L177" s="21" t="s">
        <v>475</v>
      </c>
      <c r="M177" s="208" t="s">
        <v>495</v>
      </c>
      <c r="N177" s="57">
        <v>528</v>
      </c>
      <c r="O177" s="26">
        <v>57418340.259999998</v>
      </c>
      <c r="P177" s="66">
        <f>49141179.01+1854078+5632760</f>
        <v>56628017.009999998</v>
      </c>
      <c r="Q177" s="71">
        <f t="shared" si="1"/>
        <v>790323.25</v>
      </c>
      <c r="R177" s="26">
        <v>0</v>
      </c>
      <c r="S177" s="26">
        <v>790322.97</v>
      </c>
      <c r="T177" s="26">
        <v>0</v>
      </c>
      <c r="U177" s="26">
        <v>0</v>
      </c>
      <c r="V177" s="197">
        <v>0</v>
      </c>
      <c r="W177" s="95">
        <v>0.99480000000000002</v>
      </c>
      <c r="X177" s="95">
        <f t="shared" si="3"/>
        <v>0.98623570018880236</v>
      </c>
      <c r="Y177" s="60">
        <v>-28985448</v>
      </c>
      <c r="Z177" s="60">
        <v>-59101412</v>
      </c>
    </row>
    <row r="178" spans="1:26" s="2" customFormat="1" ht="51">
      <c r="A178" s="200">
        <v>1</v>
      </c>
      <c r="B178" s="42" t="s">
        <v>282</v>
      </c>
      <c r="C178" s="42"/>
      <c r="D178" s="203"/>
      <c r="E178" s="28" t="s">
        <v>496</v>
      </c>
      <c r="F178" s="22" t="s">
        <v>38</v>
      </c>
      <c r="G178" s="205" t="s">
        <v>320</v>
      </c>
      <c r="H178" s="45" t="s">
        <v>446</v>
      </c>
      <c r="I178" s="50" t="s">
        <v>497</v>
      </c>
      <c r="J178" s="34" t="s">
        <v>180</v>
      </c>
      <c r="K178" s="56">
        <v>42035</v>
      </c>
      <c r="L178" s="21" t="s">
        <v>475</v>
      </c>
      <c r="M178" s="209"/>
      <c r="N178" s="58" t="s">
        <v>498</v>
      </c>
      <c r="O178" s="67">
        <v>55415694.049999997</v>
      </c>
      <c r="P178" s="26">
        <v>5541569.4000000004</v>
      </c>
      <c r="Q178" s="71">
        <f t="shared" si="1"/>
        <v>49874124.649999999</v>
      </c>
      <c r="R178" s="26">
        <v>0</v>
      </c>
      <c r="S178" s="26">
        <v>34247919.07</v>
      </c>
      <c r="T178" s="26">
        <v>15626205</v>
      </c>
      <c r="U178" s="26">
        <v>0</v>
      </c>
      <c r="V178" s="197">
        <v>0</v>
      </c>
      <c r="W178" s="95">
        <v>0</v>
      </c>
      <c r="X178" s="95">
        <f t="shared" si="3"/>
        <v>9.999999990977286E-2</v>
      </c>
      <c r="Y178" s="72">
        <v>-28551847</v>
      </c>
      <c r="Z178" s="72">
        <v>-56044195</v>
      </c>
    </row>
    <row r="179" spans="1:26" s="2" customFormat="1" ht="165.75">
      <c r="A179" s="200">
        <v>1</v>
      </c>
      <c r="B179" s="42" t="s">
        <v>282</v>
      </c>
      <c r="C179" s="42"/>
      <c r="D179" s="203" t="s">
        <v>499</v>
      </c>
      <c r="E179" s="20" t="s">
        <v>500</v>
      </c>
      <c r="F179" s="46" t="s">
        <v>38</v>
      </c>
      <c r="G179" s="205" t="s">
        <v>320</v>
      </c>
      <c r="H179" s="48" t="s">
        <v>437</v>
      </c>
      <c r="I179" s="50" t="s">
        <v>501</v>
      </c>
      <c r="J179" s="20" t="s">
        <v>172</v>
      </c>
      <c r="K179" s="56"/>
      <c r="L179" s="21" t="s">
        <v>502</v>
      </c>
      <c r="M179" s="207"/>
      <c r="N179" s="57">
        <v>720</v>
      </c>
      <c r="O179" s="66">
        <v>80323817</v>
      </c>
      <c r="P179" s="69">
        <f>65977255+14346562</f>
        <v>80323817</v>
      </c>
      <c r="Q179" s="71">
        <f t="shared" si="1"/>
        <v>0</v>
      </c>
      <c r="R179" s="26">
        <v>0</v>
      </c>
      <c r="S179" s="26">
        <v>0</v>
      </c>
      <c r="T179" s="26">
        <v>0</v>
      </c>
      <c r="U179" s="26">
        <v>0</v>
      </c>
      <c r="V179" s="197">
        <v>0</v>
      </c>
      <c r="W179" s="95">
        <v>1</v>
      </c>
      <c r="X179" s="95">
        <f t="shared" si="3"/>
        <v>1</v>
      </c>
      <c r="Y179" s="72">
        <v>-26184942</v>
      </c>
      <c r="Z179" s="72">
        <v>-58174542</v>
      </c>
    </row>
    <row r="180" spans="1:26" s="2" customFormat="1" ht="127.5">
      <c r="A180" s="200">
        <v>1</v>
      </c>
      <c r="B180" s="42" t="s">
        <v>282</v>
      </c>
      <c r="C180" s="42"/>
      <c r="D180" s="203" t="s">
        <v>503</v>
      </c>
      <c r="E180" s="20" t="s">
        <v>504</v>
      </c>
      <c r="F180" s="46" t="s">
        <v>38</v>
      </c>
      <c r="G180" s="205" t="s">
        <v>320</v>
      </c>
      <c r="H180" s="48" t="s">
        <v>437</v>
      </c>
      <c r="I180" s="50" t="s">
        <v>501</v>
      </c>
      <c r="J180" s="20" t="s">
        <v>180</v>
      </c>
      <c r="K180" s="56">
        <v>41578</v>
      </c>
      <c r="L180" s="21" t="s">
        <v>475</v>
      </c>
      <c r="M180" s="207"/>
      <c r="N180" s="57">
        <v>600</v>
      </c>
      <c r="O180" s="66">
        <v>59206701.880000003</v>
      </c>
      <c r="P180" s="66">
        <f>46201123.86+947934</f>
        <v>47149057.859999999</v>
      </c>
      <c r="Q180" s="71">
        <f t="shared" si="1"/>
        <v>12057644.020000003</v>
      </c>
      <c r="R180" s="26">
        <v>0</v>
      </c>
      <c r="S180" s="26">
        <v>12057644</v>
      </c>
      <c r="T180" s="26">
        <v>0</v>
      </c>
      <c r="U180" s="26">
        <v>0</v>
      </c>
      <c r="V180" s="197">
        <v>0</v>
      </c>
      <c r="W180" s="95">
        <v>0.74160000000000004</v>
      </c>
      <c r="X180" s="95">
        <f t="shared" si="3"/>
        <v>0.79634663581770848</v>
      </c>
      <c r="Y180" s="73">
        <v>-26184942</v>
      </c>
      <c r="Z180" s="73">
        <v>-58174542</v>
      </c>
    </row>
    <row r="181" spans="1:26" s="2" customFormat="1" ht="76.5">
      <c r="A181" s="200">
        <v>1</v>
      </c>
      <c r="B181" s="42" t="s">
        <v>282</v>
      </c>
      <c r="C181" s="42"/>
      <c r="D181" s="203"/>
      <c r="E181" s="28" t="s">
        <v>505</v>
      </c>
      <c r="F181" s="22" t="s">
        <v>38</v>
      </c>
      <c r="G181" s="205" t="s">
        <v>320</v>
      </c>
      <c r="H181" s="45" t="s">
        <v>437</v>
      </c>
      <c r="I181" s="50" t="s">
        <v>506</v>
      </c>
      <c r="J181" s="45" t="s">
        <v>484</v>
      </c>
      <c r="K181" s="56"/>
      <c r="L181" s="21"/>
      <c r="M181" s="207"/>
      <c r="N181" s="58" t="s">
        <v>507</v>
      </c>
      <c r="O181" s="32">
        <v>137442319.53</v>
      </c>
      <c r="P181" s="26">
        <v>0</v>
      </c>
      <c r="Q181" s="71">
        <f t="shared" si="1"/>
        <v>137442319.53</v>
      </c>
      <c r="R181" s="26">
        <v>0</v>
      </c>
      <c r="S181" s="26">
        <v>0</v>
      </c>
      <c r="T181" s="26">
        <v>120949241.18629786</v>
      </c>
      <c r="U181" s="26">
        <v>16493078.3435861</v>
      </c>
      <c r="V181" s="197">
        <v>0</v>
      </c>
      <c r="W181" s="95">
        <v>0</v>
      </c>
      <c r="X181" s="95">
        <f t="shared" si="3"/>
        <v>0</v>
      </c>
      <c r="Y181" s="72">
        <v>-23902407</v>
      </c>
      <c r="Z181" s="72">
        <v>-61845848</v>
      </c>
    </row>
    <row r="182" spans="1:26" s="2" customFormat="1" ht="165.75">
      <c r="A182" s="200">
        <v>1</v>
      </c>
      <c r="B182" s="42" t="s">
        <v>282</v>
      </c>
      <c r="C182" s="42"/>
      <c r="D182" s="203" t="s">
        <v>508</v>
      </c>
      <c r="E182" s="20" t="s">
        <v>509</v>
      </c>
      <c r="F182" s="46" t="s">
        <v>38</v>
      </c>
      <c r="G182" s="205" t="s">
        <v>320</v>
      </c>
      <c r="H182" s="48" t="s">
        <v>340</v>
      </c>
      <c r="I182" s="50" t="s">
        <v>510</v>
      </c>
      <c r="J182" s="20" t="s">
        <v>180</v>
      </c>
      <c r="K182" s="56">
        <v>41760</v>
      </c>
      <c r="L182" s="21" t="s">
        <v>475</v>
      </c>
      <c r="M182" s="207"/>
      <c r="N182" s="57">
        <v>1095</v>
      </c>
      <c r="O182" s="66">
        <v>383012645.81999999</v>
      </c>
      <c r="P182" s="69">
        <v>267169693</v>
      </c>
      <c r="Q182" s="71">
        <f t="shared" si="1"/>
        <v>115842952.81999999</v>
      </c>
      <c r="R182" s="26">
        <v>0</v>
      </c>
      <c r="S182" s="26">
        <v>115842952</v>
      </c>
      <c r="T182" s="26">
        <v>0</v>
      </c>
      <c r="U182" s="26">
        <v>0</v>
      </c>
      <c r="V182" s="197">
        <v>0</v>
      </c>
      <c r="W182" s="95">
        <v>0.89200000000000002</v>
      </c>
      <c r="X182" s="95">
        <f t="shared" si="3"/>
        <v>0.69754796849595047</v>
      </c>
      <c r="Y182" s="73" t="s">
        <v>511</v>
      </c>
      <c r="Z182" s="73" t="s">
        <v>512</v>
      </c>
    </row>
    <row r="183" spans="1:26" s="2" customFormat="1" ht="191.25">
      <c r="A183" s="200">
        <v>1</v>
      </c>
      <c r="B183" s="42" t="s">
        <v>282</v>
      </c>
      <c r="C183" s="42"/>
      <c r="D183" s="203" t="s">
        <v>513</v>
      </c>
      <c r="E183" s="20" t="s">
        <v>514</v>
      </c>
      <c r="F183" s="46" t="s">
        <v>38</v>
      </c>
      <c r="G183" s="205" t="s">
        <v>320</v>
      </c>
      <c r="H183" s="48" t="s">
        <v>340</v>
      </c>
      <c r="I183" s="50" t="s">
        <v>351</v>
      </c>
      <c r="J183" s="49" t="s">
        <v>180</v>
      </c>
      <c r="K183" s="56"/>
      <c r="L183" s="21"/>
      <c r="M183" s="207"/>
      <c r="N183" s="57">
        <v>500</v>
      </c>
      <c r="O183" s="66">
        <v>130806135.01000001</v>
      </c>
      <c r="P183" s="69">
        <v>99606087</v>
      </c>
      <c r="Q183" s="71">
        <f t="shared" si="1"/>
        <v>31200048.010000005</v>
      </c>
      <c r="R183" s="26">
        <v>0</v>
      </c>
      <c r="S183" s="26">
        <v>31200048</v>
      </c>
      <c r="T183" s="26">
        <v>0</v>
      </c>
      <c r="U183" s="26">
        <v>0</v>
      </c>
      <c r="V183" s="197">
        <v>0</v>
      </c>
      <c r="W183" s="95">
        <v>0.62580000000000002</v>
      </c>
      <c r="X183" s="95">
        <f t="shared" si="3"/>
        <v>0.7614787104013524</v>
      </c>
      <c r="Y183" s="72">
        <v>-24187341</v>
      </c>
      <c r="Z183" s="72">
        <v>-6530427</v>
      </c>
    </row>
    <row r="184" spans="1:26" s="2" customFormat="1" ht="140.25">
      <c r="A184" s="200">
        <v>1</v>
      </c>
      <c r="B184" s="42" t="s">
        <v>282</v>
      </c>
      <c r="C184" s="42"/>
      <c r="D184" s="203" t="s">
        <v>515</v>
      </c>
      <c r="E184" s="20" t="s">
        <v>516</v>
      </c>
      <c r="F184" s="46" t="s">
        <v>38</v>
      </c>
      <c r="G184" s="205" t="s">
        <v>320</v>
      </c>
      <c r="H184" s="48" t="s">
        <v>340</v>
      </c>
      <c r="I184" s="50" t="s">
        <v>517</v>
      </c>
      <c r="J184" s="20" t="s">
        <v>180</v>
      </c>
      <c r="K184" s="56">
        <v>41791</v>
      </c>
      <c r="L184" s="21" t="s">
        <v>475</v>
      </c>
      <c r="M184" s="207"/>
      <c r="N184" s="57">
        <v>360</v>
      </c>
      <c r="O184" s="71">
        <v>234247672.56999999</v>
      </c>
      <c r="P184" s="69">
        <v>147716290</v>
      </c>
      <c r="Q184" s="71">
        <f t="shared" si="1"/>
        <v>86531382.569999993</v>
      </c>
      <c r="R184" s="26">
        <v>0</v>
      </c>
      <c r="S184" s="26">
        <v>86531382</v>
      </c>
      <c r="T184" s="26">
        <v>0</v>
      </c>
      <c r="U184" s="26">
        <v>0</v>
      </c>
      <c r="V184" s="197">
        <v>0</v>
      </c>
      <c r="W184" s="95">
        <v>0.61680000000000001</v>
      </c>
      <c r="X184" s="95">
        <f t="shared" si="3"/>
        <v>0.63059875207877714</v>
      </c>
      <c r="Y184" s="72">
        <v>-24242364</v>
      </c>
      <c r="Z184" s="72">
        <v>-65263019</v>
      </c>
    </row>
    <row r="185" spans="1:26" s="2" customFormat="1" ht="127.5">
      <c r="A185" s="200">
        <v>1</v>
      </c>
      <c r="B185" s="42" t="s">
        <v>282</v>
      </c>
      <c r="C185" s="42"/>
      <c r="D185" s="203"/>
      <c r="E185" s="28" t="s">
        <v>518</v>
      </c>
      <c r="F185" s="20" t="s">
        <v>38</v>
      </c>
      <c r="G185" s="205" t="s">
        <v>320</v>
      </c>
      <c r="H185" s="45" t="s">
        <v>340</v>
      </c>
      <c r="I185" s="50" t="s">
        <v>519</v>
      </c>
      <c r="J185" s="49" t="s">
        <v>520</v>
      </c>
      <c r="K185" s="56"/>
      <c r="L185" s="21"/>
      <c r="M185" s="207"/>
      <c r="N185" s="58" t="s">
        <v>507</v>
      </c>
      <c r="O185" s="66">
        <v>383012645.81999999</v>
      </c>
      <c r="P185" s="26">
        <v>0</v>
      </c>
      <c r="Q185" s="71">
        <f t="shared" si="1"/>
        <v>383012645.81999999</v>
      </c>
      <c r="R185" s="26">
        <v>0</v>
      </c>
      <c r="S185" s="26">
        <v>0</v>
      </c>
      <c r="T185" s="26">
        <v>102647389</v>
      </c>
      <c r="U185" s="26">
        <f>250490270.36628+29874986.45</f>
        <v>280365256.81628001</v>
      </c>
      <c r="V185" s="197">
        <v>0</v>
      </c>
      <c r="W185" s="95">
        <v>0</v>
      </c>
      <c r="X185" s="95">
        <f t="shared" si="3"/>
        <v>0</v>
      </c>
      <c r="Y185" s="72">
        <v>-23207239</v>
      </c>
      <c r="Z185" s="72">
        <v>-65351082</v>
      </c>
    </row>
    <row r="186" spans="1:26" s="2" customFormat="1" ht="63.75">
      <c r="A186" s="200">
        <v>1</v>
      </c>
      <c r="B186" s="42" t="s">
        <v>282</v>
      </c>
      <c r="C186" s="42"/>
      <c r="D186" s="203"/>
      <c r="E186" s="28" t="s">
        <v>521</v>
      </c>
      <c r="F186" s="22" t="s">
        <v>38</v>
      </c>
      <c r="G186" s="205" t="s">
        <v>320</v>
      </c>
      <c r="H186" s="45" t="s">
        <v>329</v>
      </c>
      <c r="I186" s="50" t="s">
        <v>522</v>
      </c>
      <c r="J186" s="49" t="s">
        <v>523</v>
      </c>
      <c r="K186" s="56"/>
      <c r="L186" s="21"/>
      <c r="M186" s="207"/>
      <c r="N186" s="58" t="s">
        <v>486</v>
      </c>
      <c r="O186" s="32">
        <v>72259290.049999997</v>
      </c>
      <c r="P186" s="26">
        <v>0</v>
      </c>
      <c r="Q186" s="71">
        <f t="shared" si="1"/>
        <v>72259290.049999997</v>
      </c>
      <c r="R186" s="26">
        <v>0</v>
      </c>
      <c r="S186" s="26">
        <v>8671114.8059999999</v>
      </c>
      <c r="T186" s="26">
        <v>63588175.243999995</v>
      </c>
      <c r="U186" s="26">
        <v>0</v>
      </c>
      <c r="V186" s="197">
        <v>0</v>
      </c>
      <c r="W186" s="95">
        <v>0</v>
      </c>
      <c r="X186" s="95">
        <f t="shared" si="3"/>
        <v>0</v>
      </c>
      <c r="Y186" s="72">
        <v>-26073158</v>
      </c>
      <c r="Z186" s="72">
        <v>-65976029</v>
      </c>
    </row>
    <row r="187" spans="1:26" s="2" customFormat="1" ht="51">
      <c r="A187" s="200">
        <v>1</v>
      </c>
      <c r="B187" s="42" t="s">
        <v>282</v>
      </c>
      <c r="C187" s="42"/>
      <c r="D187" s="203"/>
      <c r="E187" s="28" t="s">
        <v>524</v>
      </c>
      <c r="F187" s="22" t="s">
        <v>140</v>
      </c>
      <c r="G187" s="205" t="s">
        <v>320</v>
      </c>
      <c r="H187" s="49" t="s">
        <v>325</v>
      </c>
      <c r="I187" s="50" t="s">
        <v>525</v>
      </c>
      <c r="J187" s="49" t="s">
        <v>520</v>
      </c>
      <c r="K187" s="56"/>
      <c r="L187" s="21"/>
      <c r="M187" s="207"/>
      <c r="N187" s="58">
        <v>450</v>
      </c>
      <c r="O187" s="66">
        <v>62000000</v>
      </c>
      <c r="P187" s="26">
        <v>0</v>
      </c>
      <c r="Q187" s="71">
        <f t="shared" si="1"/>
        <v>62000000</v>
      </c>
      <c r="R187" s="26">
        <v>0</v>
      </c>
      <c r="S187" s="26">
        <v>0</v>
      </c>
      <c r="T187" s="26">
        <v>34720000</v>
      </c>
      <c r="U187" s="26">
        <v>27280000</v>
      </c>
      <c r="V187" s="197">
        <v>0</v>
      </c>
      <c r="W187" s="95">
        <v>0</v>
      </c>
      <c r="X187" s="95">
        <f t="shared" si="3"/>
        <v>0</v>
      </c>
      <c r="Y187" s="72">
        <v>-27922395</v>
      </c>
      <c r="Z187" s="72">
        <v>-63891119</v>
      </c>
    </row>
    <row r="188" spans="1:26" s="2" customFormat="1" ht="51">
      <c r="A188" s="200">
        <v>1</v>
      </c>
      <c r="B188" s="42" t="s">
        <v>282</v>
      </c>
      <c r="C188" s="42"/>
      <c r="D188" s="203"/>
      <c r="E188" s="28" t="s">
        <v>526</v>
      </c>
      <c r="F188" s="22" t="s">
        <v>140</v>
      </c>
      <c r="G188" s="205" t="s">
        <v>320</v>
      </c>
      <c r="H188" s="49" t="s">
        <v>325</v>
      </c>
      <c r="I188" s="50" t="s">
        <v>527</v>
      </c>
      <c r="J188" s="49" t="s">
        <v>520</v>
      </c>
      <c r="K188" s="56"/>
      <c r="L188" s="21"/>
      <c r="M188" s="207"/>
      <c r="N188" s="58">
        <v>450</v>
      </c>
      <c r="O188" s="66">
        <v>62000000</v>
      </c>
      <c r="P188" s="26">
        <v>0</v>
      </c>
      <c r="Q188" s="71">
        <f t="shared" si="1"/>
        <v>62000000</v>
      </c>
      <c r="R188" s="26">
        <v>0</v>
      </c>
      <c r="S188" s="26">
        <v>0</v>
      </c>
      <c r="T188" s="26">
        <v>34720000</v>
      </c>
      <c r="U188" s="26">
        <v>27280000</v>
      </c>
      <c r="V188" s="197">
        <v>0</v>
      </c>
      <c r="W188" s="95">
        <v>0</v>
      </c>
      <c r="X188" s="95">
        <f t="shared" si="3"/>
        <v>0</v>
      </c>
      <c r="Y188" s="72">
        <v>-28304327</v>
      </c>
      <c r="Z188" s="72">
        <v>-64186904</v>
      </c>
    </row>
    <row r="189" spans="1:26" s="2" customFormat="1" ht="51">
      <c r="A189" s="200">
        <v>1</v>
      </c>
      <c r="B189" s="42" t="s">
        <v>282</v>
      </c>
      <c r="C189" s="42"/>
      <c r="D189" s="203"/>
      <c r="E189" s="28" t="s">
        <v>526</v>
      </c>
      <c r="F189" s="22" t="s">
        <v>140</v>
      </c>
      <c r="G189" s="205" t="s">
        <v>320</v>
      </c>
      <c r="H189" s="49" t="s">
        <v>325</v>
      </c>
      <c r="I189" s="50" t="s">
        <v>528</v>
      </c>
      <c r="J189" s="49" t="s">
        <v>520</v>
      </c>
      <c r="K189" s="56"/>
      <c r="L189" s="21"/>
      <c r="M189" s="207"/>
      <c r="N189" s="58">
        <v>450</v>
      </c>
      <c r="O189" s="66">
        <v>62000000</v>
      </c>
      <c r="P189" s="26">
        <v>0</v>
      </c>
      <c r="Q189" s="71">
        <f t="shared" si="1"/>
        <v>62000000</v>
      </c>
      <c r="R189" s="26">
        <v>0</v>
      </c>
      <c r="S189" s="26">
        <v>0</v>
      </c>
      <c r="T189" s="26">
        <v>34720000</v>
      </c>
      <c r="U189" s="26">
        <v>27280000</v>
      </c>
      <c r="V189" s="197">
        <v>0</v>
      </c>
      <c r="W189" s="95">
        <v>0</v>
      </c>
      <c r="X189" s="95">
        <f t="shared" si="3"/>
        <v>0</v>
      </c>
      <c r="Y189" s="72">
        <v>-25805902</v>
      </c>
      <c r="Z189" s="72">
        <v>-62829769</v>
      </c>
    </row>
    <row r="190" spans="1:26" s="2" customFormat="1" ht="140.25">
      <c r="A190" s="200">
        <v>1</v>
      </c>
      <c r="B190" s="42" t="s">
        <v>282</v>
      </c>
      <c r="C190" s="42"/>
      <c r="D190" s="203" t="s">
        <v>529</v>
      </c>
      <c r="E190" s="20" t="s">
        <v>530</v>
      </c>
      <c r="F190" s="46" t="s">
        <v>38</v>
      </c>
      <c r="G190" s="206" t="s">
        <v>320</v>
      </c>
      <c r="H190" s="49" t="s">
        <v>531</v>
      </c>
      <c r="I190" s="50" t="s">
        <v>532</v>
      </c>
      <c r="J190" s="20" t="s">
        <v>180</v>
      </c>
      <c r="K190" s="56">
        <v>41608</v>
      </c>
      <c r="L190" s="21" t="s">
        <v>475</v>
      </c>
      <c r="M190" s="208" t="s">
        <v>533</v>
      </c>
      <c r="N190" s="57">
        <v>480</v>
      </c>
      <c r="O190" s="26">
        <v>69273685.269999996</v>
      </c>
      <c r="P190" s="66">
        <v>61861602.56000001</v>
      </c>
      <c r="Q190" s="71">
        <f t="shared" si="1"/>
        <v>7412082.709999986</v>
      </c>
      <c r="R190" s="26">
        <v>0</v>
      </c>
      <c r="S190" s="26">
        <v>7412082.709999986</v>
      </c>
      <c r="T190" s="26">
        <v>0</v>
      </c>
      <c r="U190" s="26">
        <v>0</v>
      </c>
      <c r="V190" s="197">
        <v>0</v>
      </c>
      <c r="W190" s="95">
        <v>0.92290000000000005</v>
      </c>
      <c r="X190" s="95">
        <f t="shared" si="3"/>
        <v>0.89300291039648361</v>
      </c>
      <c r="Y190" s="73">
        <v>-28637288</v>
      </c>
      <c r="Z190" s="73">
        <v>-65128622</v>
      </c>
    </row>
    <row r="191" spans="1:26" s="2" customFormat="1" ht="140.25">
      <c r="A191" s="200">
        <v>1</v>
      </c>
      <c r="B191" s="42" t="s">
        <v>282</v>
      </c>
      <c r="C191" s="42"/>
      <c r="D191" s="203" t="s">
        <v>534</v>
      </c>
      <c r="E191" s="20" t="s">
        <v>535</v>
      </c>
      <c r="F191" s="46" t="s">
        <v>38</v>
      </c>
      <c r="G191" s="205" t="s">
        <v>320</v>
      </c>
      <c r="H191" s="48" t="s">
        <v>336</v>
      </c>
      <c r="I191" s="50" t="s">
        <v>536</v>
      </c>
      <c r="J191" s="20" t="s">
        <v>180</v>
      </c>
      <c r="K191" s="56">
        <v>41729</v>
      </c>
      <c r="L191" s="21" t="s">
        <v>475</v>
      </c>
      <c r="M191" s="208" t="s">
        <v>537</v>
      </c>
      <c r="N191" s="57">
        <v>780</v>
      </c>
      <c r="O191" s="66">
        <v>72412297.489999995</v>
      </c>
      <c r="P191" s="69">
        <v>40846363.270000003</v>
      </c>
      <c r="Q191" s="71">
        <f t="shared" si="1"/>
        <v>31565934.219999991</v>
      </c>
      <c r="R191" s="26">
        <v>0</v>
      </c>
      <c r="S191" s="26">
        <v>31565934.219999991</v>
      </c>
      <c r="T191" s="26">
        <v>0</v>
      </c>
      <c r="U191" s="26">
        <v>0</v>
      </c>
      <c r="V191" s="197">
        <v>0</v>
      </c>
      <c r="W191" s="95">
        <v>0.42980000000000002</v>
      </c>
      <c r="X191" s="95">
        <f t="shared" si="3"/>
        <v>0.56408047646383286</v>
      </c>
      <c r="Y191" s="72">
        <v>-26815952</v>
      </c>
      <c r="Z191" s="72">
        <v>-65133352</v>
      </c>
    </row>
    <row r="192" spans="1:26" s="2" customFormat="1" ht="127.5">
      <c r="A192" s="200">
        <v>1</v>
      </c>
      <c r="B192" s="42" t="s">
        <v>282</v>
      </c>
      <c r="C192" s="42"/>
      <c r="D192" s="203" t="s">
        <v>538</v>
      </c>
      <c r="E192" s="20" t="s">
        <v>539</v>
      </c>
      <c r="F192" s="46" t="s">
        <v>38</v>
      </c>
      <c r="G192" s="205" t="s">
        <v>320</v>
      </c>
      <c r="H192" s="48" t="s">
        <v>336</v>
      </c>
      <c r="I192" s="50" t="s">
        <v>540</v>
      </c>
      <c r="J192" s="20" t="s">
        <v>180</v>
      </c>
      <c r="K192" s="56">
        <v>41639</v>
      </c>
      <c r="L192" s="21" t="s">
        <v>475</v>
      </c>
      <c r="M192" s="208" t="s">
        <v>541</v>
      </c>
      <c r="N192" s="57">
        <v>660</v>
      </c>
      <c r="O192" s="66">
        <v>61191996.18</v>
      </c>
      <c r="P192" s="69">
        <v>51907114.100000009</v>
      </c>
      <c r="Q192" s="71">
        <f t="shared" si="1"/>
        <v>9284882.0799999908</v>
      </c>
      <c r="R192" s="26">
        <v>0</v>
      </c>
      <c r="S192" s="26">
        <v>9284882.0799999908</v>
      </c>
      <c r="T192" s="26">
        <v>0</v>
      </c>
      <c r="U192" s="26">
        <v>0</v>
      </c>
      <c r="V192" s="197">
        <v>0</v>
      </c>
      <c r="W192" s="95">
        <v>0.79869999999999997</v>
      </c>
      <c r="X192" s="95">
        <f t="shared" si="3"/>
        <v>0.84826639659396075</v>
      </c>
      <c r="Y192" s="72">
        <v>-26844025</v>
      </c>
      <c r="Z192" s="72">
        <v>-65163466</v>
      </c>
    </row>
    <row r="193" spans="1:26" s="2" customFormat="1" ht="114.75">
      <c r="A193" s="200">
        <v>1</v>
      </c>
      <c r="B193" s="42" t="s">
        <v>282</v>
      </c>
      <c r="C193" s="42"/>
      <c r="D193" s="203" t="s">
        <v>542</v>
      </c>
      <c r="E193" s="20" t="s">
        <v>543</v>
      </c>
      <c r="F193" s="46" t="s">
        <v>38</v>
      </c>
      <c r="G193" s="205" t="s">
        <v>320</v>
      </c>
      <c r="H193" s="48" t="s">
        <v>336</v>
      </c>
      <c r="I193" s="50" t="s">
        <v>544</v>
      </c>
      <c r="J193" s="20" t="s">
        <v>180</v>
      </c>
      <c r="K193" s="56">
        <v>41639</v>
      </c>
      <c r="L193" s="21" t="s">
        <v>475</v>
      </c>
      <c r="M193" s="208" t="s">
        <v>545</v>
      </c>
      <c r="N193" s="57">
        <v>619</v>
      </c>
      <c r="O193" s="66">
        <v>63303837.539999999</v>
      </c>
      <c r="P193" s="66">
        <v>54714444.589999981</v>
      </c>
      <c r="Q193" s="71">
        <f t="shared" si="1"/>
        <v>8589392.9500000179</v>
      </c>
      <c r="R193" s="26">
        <v>0</v>
      </c>
      <c r="S193" s="26">
        <v>8589392.9499999993</v>
      </c>
      <c r="T193" s="26">
        <v>0</v>
      </c>
      <c r="U193" s="26">
        <v>0</v>
      </c>
      <c r="V193" s="197">
        <v>0</v>
      </c>
      <c r="W193" s="95">
        <v>0.82010000000000005</v>
      </c>
      <c r="X193" s="95">
        <f t="shared" si="3"/>
        <v>0.86431481433376589</v>
      </c>
      <c r="Y193" s="60">
        <v>-26816719</v>
      </c>
      <c r="Z193" s="60">
        <v>-65315879</v>
      </c>
    </row>
    <row r="194" spans="1:26" s="2" customFormat="1" ht="127.5">
      <c r="A194" s="200">
        <v>1</v>
      </c>
      <c r="B194" s="42" t="s">
        <v>282</v>
      </c>
      <c r="C194" s="42"/>
      <c r="D194" s="203" t="s">
        <v>546</v>
      </c>
      <c r="E194" s="20" t="s">
        <v>547</v>
      </c>
      <c r="F194" s="46" t="s">
        <v>140</v>
      </c>
      <c r="G194" s="205" t="s">
        <v>320</v>
      </c>
      <c r="H194" s="48" t="s">
        <v>336</v>
      </c>
      <c r="I194" s="50" t="s">
        <v>548</v>
      </c>
      <c r="J194" s="20" t="s">
        <v>180</v>
      </c>
      <c r="K194" s="56">
        <v>41608</v>
      </c>
      <c r="L194" s="21" t="s">
        <v>475</v>
      </c>
      <c r="M194" s="207"/>
      <c r="N194" s="57">
        <v>270</v>
      </c>
      <c r="O194" s="66">
        <v>8955783.8900000006</v>
      </c>
      <c r="P194" s="69">
        <f>4124374+1394349</f>
        <v>5518723</v>
      </c>
      <c r="Q194" s="71">
        <f t="shared" si="1"/>
        <v>3437060.8900000006</v>
      </c>
      <c r="R194" s="26">
        <v>0</v>
      </c>
      <c r="S194" s="26">
        <v>3437060.89</v>
      </c>
      <c r="T194" s="26">
        <v>0</v>
      </c>
      <c r="U194" s="26">
        <v>0</v>
      </c>
      <c r="V194" s="197">
        <v>0</v>
      </c>
      <c r="W194" s="95">
        <v>0.49769999999999998</v>
      </c>
      <c r="X194" s="95">
        <f t="shared" si="3"/>
        <v>0.61621886679983295</v>
      </c>
      <c r="Y194" s="72" t="s">
        <v>549</v>
      </c>
      <c r="Z194" s="72" t="s">
        <v>550</v>
      </c>
    </row>
    <row r="195" spans="1:26" s="2" customFormat="1" ht="127.5">
      <c r="A195" s="200">
        <v>1</v>
      </c>
      <c r="B195" s="42" t="s">
        <v>282</v>
      </c>
      <c r="C195" s="42"/>
      <c r="D195" s="203" t="s">
        <v>551</v>
      </c>
      <c r="E195" s="20" t="s">
        <v>552</v>
      </c>
      <c r="F195" s="46" t="s">
        <v>140</v>
      </c>
      <c r="G195" s="205" t="s">
        <v>320</v>
      </c>
      <c r="H195" s="48" t="s">
        <v>336</v>
      </c>
      <c r="I195" s="50" t="s">
        <v>553</v>
      </c>
      <c r="J195" s="20" t="s">
        <v>180</v>
      </c>
      <c r="K195" s="56">
        <v>41578</v>
      </c>
      <c r="L195" s="21" t="s">
        <v>475</v>
      </c>
      <c r="M195" s="207"/>
      <c r="N195" s="57">
        <v>180</v>
      </c>
      <c r="O195" s="66">
        <v>7305385.9900000002</v>
      </c>
      <c r="P195" s="69">
        <f>3728951.83+1374979.5+898452</f>
        <v>6002383.3300000001</v>
      </c>
      <c r="Q195" s="71">
        <f t="shared" si="1"/>
        <v>1303002.6600000001</v>
      </c>
      <c r="R195" s="26">
        <v>0</v>
      </c>
      <c r="S195" s="26">
        <v>1303002.6599999999</v>
      </c>
      <c r="T195" s="26">
        <v>0</v>
      </c>
      <c r="U195" s="26">
        <v>0</v>
      </c>
      <c r="V195" s="197">
        <v>0</v>
      </c>
      <c r="W195" s="95">
        <v>0.75860000000000005</v>
      </c>
      <c r="X195" s="95">
        <f t="shared" si="3"/>
        <v>0.82163808157657658</v>
      </c>
      <c r="Y195" s="75">
        <v>-26882275</v>
      </c>
      <c r="Z195" s="75">
        <v>-65098712</v>
      </c>
    </row>
    <row r="196" spans="1:26" s="2" customFormat="1" ht="127.5">
      <c r="A196" s="200">
        <v>1</v>
      </c>
      <c r="B196" s="42" t="s">
        <v>282</v>
      </c>
      <c r="C196" s="42"/>
      <c r="D196" s="203" t="s">
        <v>554</v>
      </c>
      <c r="E196" s="20" t="s">
        <v>555</v>
      </c>
      <c r="F196" s="46" t="s">
        <v>140</v>
      </c>
      <c r="G196" s="205" t="s">
        <v>320</v>
      </c>
      <c r="H196" s="48" t="s">
        <v>336</v>
      </c>
      <c r="I196" s="50" t="s">
        <v>556</v>
      </c>
      <c r="J196" s="20" t="s">
        <v>180</v>
      </c>
      <c r="K196" s="56">
        <v>41578</v>
      </c>
      <c r="L196" s="21" t="s">
        <v>475</v>
      </c>
      <c r="M196" s="207"/>
      <c r="N196" s="57">
        <v>180</v>
      </c>
      <c r="O196" s="66">
        <v>8082712.0899999999</v>
      </c>
      <c r="P196" s="69">
        <v>6317610</v>
      </c>
      <c r="Q196" s="71">
        <f t="shared" si="1"/>
        <v>1765102.0899999999</v>
      </c>
      <c r="R196" s="26">
        <v>0</v>
      </c>
      <c r="S196" s="26">
        <v>1765102.09</v>
      </c>
      <c r="T196" s="26">
        <v>0</v>
      </c>
      <c r="U196" s="26">
        <v>0</v>
      </c>
      <c r="V196" s="197">
        <v>0</v>
      </c>
      <c r="W196" s="95">
        <v>0.77790000000000004</v>
      </c>
      <c r="X196" s="95">
        <f t="shared" si="3"/>
        <v>0.78162007128970989</v>
      </c>
      <c r="Y196" s="60" t="s">
        <v>557</v>
      </c>
      <c r="Z196" s="60" t="s">
        <v>558</v>
      </c>
    </row>
    <row r="197" spans="1:26" s="2" customFormat="1" ht="89.25">
      <c r="A197" s="200">
        <v>1</v>
      </c>
      <c r="B197" s="42" t="s">
        <v>282</v>
      </c>
      <c r="C197" s="42"/>
      <c r="D197" s="203"/>
      <c r="E197" s="28" t="s">
        <v>559</v>
      </c>
      <c r="F197" s="20" t="s">
        <v>38</v>
      </c>
      <c r="G197" s="205" t="s">
        <v>320</v>
      </c>
      <c r="H197" s="49" t="s">
        <v>336</v>
      </c>
      <c r="I197" s="50" t="s">
        <v>378</v>
      </c>
      <c r="J197" s="49" t="s">
        <v>484</v>
      </c>
      <c r="K197" s="56"/>
      <c r="L197" s="21"/>
      <c r="M197" s="207"/>
      <c r="N197" s="58" t="s">
        <v>486</v>
      </c>
      <c r="O197" s="32">
        <v>84272085</v>
      </c>
      <c r="P197" s="26">
        <v>0</v>
      </c>
      <c r="Q197" s="71">
        <f t="shared" si="1"/>
        <v>84272085</v>
      </c>
      <c r="R197" s="26">
        <v>0</v>
      </c>
      <c r="S197" s="26">
        <v>0</v>
      </c>
      <c r="T197" s="26">
        <v>81912466.620000005</v>
      </c>
      <c r="U197" s="26">
        <v>2359618</v>
      </c>
      <c r="V197" s="197">
        <v>0</v>
      </c>
      <c r="W197" s="95">
        <v>0</v>
      </c>
      <c r="X197" s="95">
        <f t="shared" si="3"/>
        <v>0</v>
      </c>
      <c r="Y197" s="72">
        <v>-27346767</v>
      </c>
      <c r="Z197" s="72">
        <v>-65588827</v>
      </c>
    </row>
    <row r="198" spans="1:26" s="2" customFormat="1" ht="38.25">
      <c r="A198" s="200">
        <v>1</v>
      </c>
      <c r="B198" s="42" t="s">
        <v>282</v>
      </c>
      <c r="C198" s="42"/>
      <c r="D198" s="203"/>
      <c r="E198" s="28" t="s">
        <v>560</v>
      </c>
      <c r="F198" s="20" t="s">
        <v>38</v>
      </c>
      <c r="G198" s="205" t="s">
        <v>320</v>
      </c>
      <c r="H198" s="49" t="s">
        <v>336</v>
      </c>
      <c r="I198" s="50" t="s">
        <v>561</v>
      </c>
      <c r="J198" s="45" t="s">
        <v>198</v>
      </c>
      <c r="K198" s="56"/>
      <c r="L198" s="21"/>
      <c r="M198" s="207"/>
      <c r="N198" s="58" t="s">
        <v>486</v>
      </c>
      <c r="O198" s="32">
        <v>71691581.909999996</v>
      </c>
      <c r="P198" s="26">
        <v>0</v>
      </c>
      <c r="Q198" s="71">
        <f t="shared" si="1"/>
        <v>71691581.909999996</v>
      </c>
      <c r="R198" s="26">
        <v>0</v>
      </c>
      <c r="S198" s="26">
        <v>0</v>
      </c>
      <c r="T198" s="26">
        <v>64522423.715399981</v>
      </c>
      <c r="U198" s="26">
        <v>7169158.1905999994</v>
      </c>
      <c r="V198" s="197">
        <v>0</v>
      </c>
      <c r="W198" s="95">
        <v>0</v>
      </c>
      <c r="X198" s="95">
        <f t="shared" si="3"/>
        <v>0</v>
      </c>
      <c r="Y198" s="72">
        <v>-26925544</v>
      </c>
      <c r="Z198" s="72">
        <v>-65337753</v>
      </c>
    </row>
    <row r="199" spans="1:26" s="2" customFormat="1" ht="38.25">
      <c r="A199" s="200">
        <v>1</v>
      </c>
      <c r="B199" s="42" t="s">
        <v>282</v>
      </c>
      <c r="C199" s="42"/>
      <c r="D199" s="203"/>
      <c r="E199" s="20" t="s">
        <v>562</v>
      </c>
      <c r="F199" s="20" t="s">
        <v>563</v>
      </c>
      <c r="G199" s="205" t="s">
        <v>320</v>
      </c>
      <c r="H199" s="49" t="s">
        <v>437</v>
      </c>
      <c r="I199" s="49" t="s">
        <v>564</v>
      </c>
      <c r="J199" s="49" t="s">
        <v>484</v>
      </c>
      <c r="K199" s="56"/>
      <c r="L199" s="21"/>
      <c r="M199" s="207"/>
      <c r="N199" s="20">
        <v>720</v>
      </c>
      <c r="O199" s="32">
        <v>87170056</v>
      </c>
      <c r="P199" s="32">
        <v>0</v>
      </c>
      <c r="Q199" s="71">
        <f t="shared" si="1"/>
        <v>87170056</v>
      </c>
      <c r="R199" s="26">
        <v>0</v>
      </c>
      <c r="S199" s="26">
        <v>0</v>
      </c>
      <c r="T199" s="26">
        <v>62762440.319999993</v>
      </c>
      <c r="U199" s="26">
        <v>24407615.680000003</v>
      </c>
      <c r="V199" s="197">
        <v>0</v>
      </c>
      <c r="W199" s="95">
        <v>0</v>
      </c>
      <c r="X199" s="95">
        <f t="shared" si="3"/>
        <v>0</v>
      </c>
      <c r="Y199" s="60">
        <v>-25360556</v>
      </c>
      <c r="Z199" s="60" t="s">
        <v>565</v>
      </c>
    </row>
    <row r="200" spans="1:26" s="2" customFormat="1" ht="76.5">
      <c r="A200" s="200">
        <v>1</v>
      </c>
      <c r="B200" s="42" t="s">
        <v>282</v>
      </c>
      <c r="C200" s="42"/>
      <c r="D200" s="203"/>
      <c r="E200" s="20" t="s">
        <v>566</v>
      </c>
      <c r="F200" s="20" t="s">
        <v>38</v>
      </c>
      <c r="G200" s="205" t="s">
        <v>320</v>
      </c>
      <c r="H200" s="49" t="s">
        <v>336</v>
      </c>
      <c r="I200" s="49" t="s">
        <v>567</v>
      </c>
      <c r="J200" s="49" t="s">
        <v>568</v>
      </c>
      <c r="K200" s="56"/>
      <c r="L200" s="21"/>
      <c r="M200" s="207"/>
      <c r="N200" s="20">
        <v>360</v>
      </c>
      <c r="O200" s="32">
        <v>40592593</v>
      </c>
      <c r="P200" s="32">
        <v>0</v>
      </c>
      <c r="Q200" s="71">
        <f t="shared" si="1"/>
        <v>40592593</v>
      </c>
      <c r="R200" s="26">
        <v>0</v>
      </c>
      <c r="S200" s="26">
        <v>0</v>
      </c>
      <c r="T200" s="26">
        <v>25573333.59</v>
      </c>
      <c r="U200" s="26">
        <v>15019259.41</v>
      </c>
      <c r="V200" s="197">
        <v>0</v>
      </c>
      <c r="W200" s="95">
        <v>0</v>
      </c>
      <c r="X200" s="95">
        <f t="shared" si="3"/>
        <v>0</v>
      </c>
      <c r="Y200" s="60">
        <v>-27430470</v>
      </c>
      <c r="Z200" s="60">
        <v>-65616571</v>
      </c>
    </row>
    <row r="201" spans="1:26" s="2" customFormat="1" ht="51">
      <c r="A201" s="200">
        <v>1</v>
      </c>
      <c r="B201" s="42" t="s">
        <v>282</v>
      </c>
      <c r="C201" s="42"/>
      <c r="D201" s="203"/>
      <c r="E201" s="20" t="s">
        <v>569</v>
      </c>
      <c r="F201" s="20" t="s">
        <v>570</v>
      </c>
      <c r="G201" s="205" t="s">
        <v>320</v>
      </c>
      <c r="H201" s="49" t="s">
        <v>336</v>
      </c>
      <c r="I201" s="49" t="s">
        <v>571</v>
      </c>
      <c r="J201" s="49" t="s">
        <v>568</v>
      </c>
      <c r="K201" s="56"/>
      <c r="L201" s="21"/>
      <c r="M201" s="207"/>
      <c r="N201" s="20">
        <v>360</v>
      </c>
      <c r="O201" s="32">
        <v>93726671.980000004</v>
      </c>
      <c r="P201" s="32">
        <v>0</v>
      </c>
      <c r="Q201" s="71">
        <f t="shared" si="1"/>
        <v>93726671.980000004</v>
      </c>
      <c r="R201" s="26">
        <v>0</v>
      </c>
      <c r="S201" s="26">
        <v>0</v>
      </c>
      <c r="T201" s="26">
        <v>48737869.431090847</v>
      </c>
      <c r="U201" s="26">
        <v>44988802.551776171</v>
      </c>
      <c r="V201" s="197">
        <v>0</v>
      </c>
      <c r="W201" s="95">
        <v>0</v>
      </c>
      <c r="X201" s="95">
        <f t="shared" si="3"/>
        <v>0</v>
      </c>
      <c r="Y201" s="60">
        <v>-26852543</v>
      </c>
      <c r="Z201" s="60">
        <v>-65706563</v>
      </c>
    </row>
    <row r="202" spans="1:26" s="2" customFormat="1" ht="38.25">
      <c r="A202" s="200">
        <v>1</v>
      </c>
      <c r="B202" s="42" t="s">
        <v>282</v>
      </c>
      <c r="C202" s="42"/>
      <c r="D202" s="203"/>
      <c r="E202" s="20" t="s">
        <v>572</v>
      </c>
      <c r="F202" s="20" t="s">
        <v>38</v>
      </c>
      <c r="G202" s="205" t="s">
        <v>320</v>
      </c>
      <c r="H202" s="49" t="s">
        <v>336</v>
      </c>
      <c r="I202" s="49" t="s">
        <v>573</v>
      </c>
      <c r="J202" s="49" t="s">
        <v>568</v>
      </c>
      <c r="K202" s="56"/>
      <c r="L202" s="21"/>
      <c r="M202" s="207"/>
      <c r="N202" s="20">
        <v>455</v>
      </c>
      <c r="O202" s="32">
        <v>87545000</v>
      </c>
      <c r="P202" s="32">
        <v>0</v>
      </c>
      <c r="Q202" s="71">
        <f t="shared" si="1"/>
        <v>87545000</v>
      </c>
      <c r="R202" s="26">
        <v>0</v>
      </c>
      <c r="S202" s="26">
        <v>0</v>
      </c>
      <c r="T202" s="26">
        <v>18384450</v>
      </c>
      <c r="U202" s="26">
        <v>69160550</v>
      </c>
      <c r="V202" s="197">
        <v>0</v>
      </c>
      <c r="W202" s="95">
        <v>0</v>
      </c>
      <c r="X202" s="95">
        <f t="shared" si="3"/>
        <v>0</v>
      </c>
      <c r="Y202" s="60">
        <v>-26730402</v>
      </c>
      <c r="Z202" s="60">
        <v>-65262023</v>
      </c>
    </row>
    <row r="203" spans="1:26" s="2" customFormat="1" ht="63.75">
      <c r="A203" s="200">
        <v>1</v>
      </c>
      <c r="B203" s="42" t="s">
        <v>282</v>
      </c>
      <c r="C203" s="42"/>
      <c r="D203" s="203"/>
      <c r="E203" s="20" t="s">
        <v>574</v>
      </c>
      <c r="F203" s="20" t="s">
        <v>38</v>
      </c>
      <c r="G203" s="205" t="s">
        <v>320</v>
      </c>
      <c r="H203" s="49" t="s">
        <v>336</v>
      </c>
      <c r="I203" s="49" t="s">
        <v>575</v>
      </c>
      <c r="J203" s="49" t="s">
        <v>481</v>
      </c>
      <c r="K203" s="56"/>
      <c r="L203" s="21"/>
      <c r="M203" s="207"/>
      <c r="N203" s="20">
        <v>360</v>
      </c>
      <c r="O203" s="32">
        <v>85629539.590000004</v>
      </c>
      <c r="P203" s="32">
        <v>0</v>
      </c>
      <c r="Q203" s="71">
        <f t="shared" si="1"/>
        <v>85629539.590000004</v>
      </c>
      <c r="R203" s="26">
        <v>0</v>
      </c>
      <c r="S203" s="26">
        <v>0</v>
      </c>
      <c r="T203" s="26">
        <v>73817909.270000011</v>
      </c>
      <c r="U203" s="26">
        <v>11811630.32</v>
      </c>
      <c r="V203" s="197">
        <v>0</v>
      </c>
      <c r="W203" s="95">
        <v>0</v>
      </c>
      <c r="X203" s="95">
        <f t="shared" si="3"/>
        <v>0</v>
      </c>
      <c r="Y203" s="60">
        <v>-26804303</v>
      </c>
      <c r="Z203" s="60">
        <v>-65212672</v>
      </c>
    </row>
    <row r="204" spans="1:26" s="2" customFormat="1" ht="51">
      <c r="A204" s="200">
        <v>1</v>
      </c>
      <c r="B204" s="42" t="s">
        <v>282</v>
      </c>
      <c r="C204" s="42"/>
      <c r="D204" s="203"/>
      <c r="E204" s="20" t="s">
        <v>576</v>
      </c>
      <c r="F204" s="20" t="s">
        <v>284</v>
      </c>
      <c r="G204" s="205" t="s">
        <v>320</v>
      </c>
      <c r="H204" s="20" t="s">
        <v>446</v>
      </c>
      <c r="I204" s="49" t="s">
        <v>577</v>
      </c>
      <c r="J204" s="49" t="s">
        <v>285</v>
      </c>
      <c r="K204" s="56"/>
      <c r="L204" s="21"/>
      <c r="M204" s="207"/>
      <c r="N204" s="20">
        <v>540</v>
      </c>
      <c r="O204" s="32">
        <v>88122878.530000001</v>
      </c>
      <c r="P204" s="32">
        <v>0</v>
      </c>
      <c r="Q204" s="71">
        <f t="shared" si="1"/>
        <v>88122878.530000001</v>
      </c>
      <c r="R204" s="26">
        <v>0</v>
      </c>
      <c r="S204" s="26">
        <v>0</v>
      </c>
      <c r="T204" s="26">
        <v>57279871.044500001</v>
      </c>
      <c r="U204" s="26">
        <v>30843007.485499997</v>
      </c>
      <c r="V204" s="197">
        <v>0</v>
      </c>
      <c r="W204" s="95">
        <v>0</v>
      </c>
      <c r="X204" s="95">
        <f t="shared" si="3"/>
        <v>0</v>
      </c>
      <c r="Y204" s="60">
        <v>-30252100</v>
      </c>
      <c r="Z204" s="60">
        <v>-57643966</v>
      </c>
    </row>
    <row r="205" spans="1:26" s="2" customFormat="1" ht="38.25">
      <c r="A205" s="200">
        <v>1</v>
      </c>
      <c r="B205" s="42" t="s">
        <v>282</v>
      </c>
      <c r="C205" s="42"/>
      <c r="D205" s="203"/>
      <c r="E205" s="20" t="s">
        <v>578</v>
      </c>
      <c r="F205" s="20" t="s">
        <v>284</v>
      </c>
      <c r="G205" s="205" t="s">
        <v>320</v>
      </c>
      <c r="H205" s="20" t="s">
        <v>340</v>
      </c>
      <c r="I205" s="49" t="s">
        <v>354</v>
      </c>
      <c r="J205" s="49" t="s">
        <v>285</v>
      </c>
      <c r="K205" s="56"/>
      <c r="L205" s="21"/>
      <c r="M205" s="207"/>
      <c r="N205" s="20">
        <v>540</v>
      </c>
      <c r="O205" s="32">
        <v>22925205.41</v>
      </c>
      <c r="P205" s="32">
        <v>0</v>
      </c>
      <c r="Q205" s="71">
        <f t="shared" si="1"/>
        <v>22925205.41</v>
      </c>
      <c r="R205" s="26">
        <v>0</v>
      </c>
      <c r="S205" s="26">
        <v>0</v>
      </c>
      <c r="T205" s="26">
        <v>14901383.5165</v>
      </c>
      <c r="U205" s="26">
        <v>8023821.8935000002</v>
      </c>
      <c r="V205" s="197">
        <v>0</v>
      </c>
      <c r="W205" s="95">
        <v>0</v>
      </c>
      <c r="X205" s="95">
        <f t="shared" si="3"/>
        <v>0</v>
      </c>
      <c r="Y205" s="60">
        <v>-24256328</v>
      </c>
      <c r="Z205" s="60">
        <v>-65209861</v>
      </c>
    </row>
    <row r="206" spans="1:26" s="2" customFormat="1" ht="63.75">
      <c r="A206" s="200">
        <v>1</v>
      </c>
      <c r="B206" s="42" t="s">
        <v>282</v>
      </c>
      <c r="C206" s="42"/>
      <c r="D206" s="203"/>
      <c r="E206" s="20" t="s">
        <v>579</v>
      </c>
      <c r="F206" s="20" t="s">
        <v>38</v>
      </c>
      <c r="G206" s="205" t="s">
        <v>320</v>
      </c>
      <c r="H206" s="20" t="s">
        <v>357</v>
      </c>
      <c r="I206" s="49" t="s">
        <v>358</v>
      </c>
      <c r="J206" s="49" t="s">
        <v>285</v>
      </c>
      <c r="K206" s="56"/>
      <c r="L206" s="21"/>
      <c r="M206" s="207"/>
      <c r="N206" s="20">
        <v>540</v>
      </c>
      <c r="O206" s="32">
        <v>90449782.049999997</v>
      </c>
      <c r="P206" s="32">
        <v>0</v>
      </c>
      <c r="Q206" s="71">
        <f t="shared" si="1"/>
        <v>90449782.049999997</v>
      </c>
      <c r="R206" s="26">
        <v>0</v>
      </c>
      <c r="S206" s="26">
        <v>0</v>
      </c>
      <c r="T206" s="26">
        <v>58792358.332500003</v>
      </c>
      <c r="U206" s="26">
        <v>31657423.717500001</v>
      </c>
      <c r="V206" s="197">
        <v>0</v>
      </c>
      <c r="W206" s="95">
        <v>0</v>
      </c>
      <c r="X206" s="95">
        <f t="shared" si="3"/>
        <v>0</v>
      </c>
      <c r="Y206" s="60">
        <v>-29417732</v>
      </c>
      <c r="Z206" s="60">
        <v>-66858524</v>
      </c>
    </row>
    <row r="207" spans="1:26" s="2" customFormat="1" ht="76.5">
      <c r="A207" s="200">
        <v>1</v>
      </c>
      <c r="B207" s="42" t="s">
        <v>282</v>
      </c>
      <c r="C207" s="42"/>
      <c r="D207" s="203"/>
      <c r="E207" s="20" t="s">
        <v>580</v>
      </c>
      <c r="F207" s="20" t="s">
        <v>284</v>
      </c>
      <c r="G207" s="205" t="s">
        <v>320</v>
      </c>
      <c r="H207" s="49" t="s">
        <v>336</v>
      </c>
      <c r="I207" s="49" t="s">
        <v>337</v>
      </c>
      <c r="J207" s="49" t="s">
        <v>285</v>
      </c>
      <c r="K207" s="56"/>
      <c r="L207" s="21"/>
      <c r="M207" s="207"/>
      <c r="N207" s="20">
        <v>540</v>
      </c>
      <c r="O207" s="32">
        <v>104130017.2</v>
      </c>
      <c r="P207" s="32">
        <v>0</v>
      </c>
      <c r="Q207" s="71">
        <f t="shared" si="1"/>
        <v>104130017.2</v>
      </c>
      <c r="R207" s="26">
        <v>0</v>
      </c>
      <c r="S207" s="26">
        <v>0</v>
      </c>
      <c r="T207" s="26">
        <v>67684511.180000007</v>
      </c>
      <c r="U207" s="26">
        <v>36445506.019999996</v>
      </c>
      <c r="V207" s="197">
        <v>0</v>
      </c>
      <c r="W207" s="95">
        <v>0</v>
      </c>
      <c r="X207" s="95">
        <f t="shared" si="3"/>
        <v>0</v>
      </c>
      <c r="Y207" s="60">
        <v>-26830290</v>
      </c>
      <c r="Z207" s="60">
        <v>-65204087</v>
      </c>
    </row>
    <row r="208" spans="1:26" s="2" customFormat="1" ht="38.25">
      <c r="A208" s="200">
        <v>1</v>
      </c>
      <c r="B208" s="42" t="s">
        <v>282</v>
      </c>
      <c r="C208" s="42"/>
      <c r="D208" s="203"/>
      <c r="E208" s="20" t="s">
        <v>581</v>
      </c>
      <c r="F208" s="20" t="s">
        <v>582</v>
      </c>
      <c r="G208" s="205" t="s">
        <v>320</v>
      </c>
      <c r="H208" s="49" t="s">
        <v>336</v>
      </c>
      <c r="I208" s="49" t="s">
        <v>583</v>
      </c>
      <c r="J208" s="49" t="s">
        <v>285</v>
      </c>
      <c r="K208" s="56"/>
      <c r="L208" s="21"/>
      <c r="M208" s="207"/>
      <c r="N208" s="20">
        <v>540</v>
      </c>
      <c r="O208" s="32">
        <v>44196384.890000001</v>
      </c>
      <c r="P208" s="32">
        <v>0</v>
      </c>
      <c r="Q208" s="71">
        <f t="shared" si="1"/>
        <v>44196384.890000001</v>
      </c>
      <c r="R208" s="26">
        <v>0</v>
      </c>
      <c r="S208" s="26">
        <v>0</v>
      </c>
      <c r="T208" s="26">
        <v>28727650.178500004</v>
      </c>
      <c r="U208" s="26">
        <v>15468734.7115</v>
      </c>
      <c r="V208" s="197">
        <v>0</v>
      </c>
      <c r="W208" s="95">
        <v>0</v>
      </c>
      <c r="X208" s="95">
        <f t="shared" si="3"/>
        <v>0</v>
      </c>
      <c r="Y208" s="60">
        <v>-26854534</v>
      </c>
      <c r="Z208" s="60">
        <v>-65713108</v>
      </c>
    </row>
    <row r="209" spans="1:26" s="3" customFormat="1" ht="89.25">
      <c r="A209" s="22">
        <v>1</v>
      </c>
      <c r="B209" s="22">
        <v>72</v>
      </c>
      <c r="C209" s="22"/>
      <c r="D209" s="20"/>
      <c r="E209" s="20" t="s">
        <v>584</v>
      </c>
      <c r="F209" s="29" t="s">
        <v>344</v>
      </c>
      <c r="G209" s="27" t="s">
        <v>585</v>
      </c>
      <c r="H209" s="36" t="s">
        <v>586</v>
      </c>
      <c r="I209" s="36" t="s">
        <v>587</v>
      </c>
      <c r="J209" s="33" t="s">
        <v>520</v>
      </c>
      <c r="K209" s="56"/>
      <c r="L209" s="21"/>
      <c r="M209" s="21"/>
      <c r="N209" s="21">
        <v>300</v>
      </c>
      <c r="O209" s="26">
        <v>15233145.199999999</v>
      </c>
      <c r="P209" s="67"/>
      <c r="Q209" s="26">
        <v>15233145.199999999</v>
      </c>
      <c r="R209" s="26">
        <v>0</v>
      </c>
      <c r="S209" s="26">
        <v>15233145.199999999</v>
      </c>
      <c r="T209" s="26">
        <v>0</v>
      </c>
      <c r="U209" s="26">
        <v>0</v>
      </c>
      <c r="V209" s="26">
        <v>0</v>
      </c>
      <c r="W209" s="95">
        <v>0</v>
      </c>
      <c r="X209" s="95">
        <v>0</v>
      </c>
      <c r="Y209" s="20"/>
      <c r="Z209" s="20"/>
    </row>
    <row r="210" spans="1:26" s="3" customFormat="1" ht="38.25">
      <c r="A210" s="22">
        <v>1</v>
      </c>
      <c r="B210" s="22" t="s">
        <v>18</v>
      </c>
      <c r="C210" s="22" t="s">
        <v>588</v>
      </c>
      <c r="D210" s="22"/>
      <c r="E210" s="27" t="s">
        <v>589</v>
      </c>
      <c r="F210" s="24" t="s">
        <v>52</v>
      </c>
      <c r="G210" s="27" t="s">
        <v>585</v>
      </c>
      <c r="H210" s="22" t="s">
        <v>590</v>
      </c>
      <c r="I210" s="22" t="s">
        <v>591</v>
      </c>
      <c r="J210" s="40" t="s">
        <v>31</v>
      </c>
      <c r="K210" s="56"/>
      <c r="L210" s="21"/>
      <c r="M210" s="21"/>
      <c r="N210" s="20">
        <v>365</v>
      </c>
      <c r="O210" s="26">
        <v>54398920.509999998</v>
      </c>
      <c r="P210" s="65">
        <v>0</v>
      </c>
      <c r="Q210" s="26">
        <v>54398920.509999998</v>
      </c>
      <c r="R210" s="26">
        <v>0</v>
      </c>
      <c r="S210" s="26">
        <v>14398920.51</v>
      </c>
      <c r="T210" s="26">
        <v>40000000</v>
      </c>
      <c r="U210" s="26">
        <v>0</v>
      </c>
      <c r="V210" s="26">
        <v>0</v>
      </c>
      <c r="W210" s="95">
        <v>0</v>
      </c>
      <c r="X210" s="95">
        <v>0</v>
      </c>
      <c r="Y210" s="20"/>
      <c r="Z210" s="20"/>
    </row>
    <row r="211" spans="1:26" s="3" customFormat="1" ht="114.75">
      <c r="A211" s="22">
        <v>1</v>
      </c>
      <c r="B211" s="22" t="s">
        <v>18</v>
      </c>
      <c r="C211" s="22" t="s">
        <v>592</v>
      </c>
      <c r="D211" s="43">
        <v>198268</v>
      </c>
      <c r="E211" s="27" t="s">
        <v>593</v>
      </c>
      <c r="F211" s="24" t="s">
        <v>52</v>
      </c>
      <c r="G211" s="27" t="s">
        <v>585</v>
      </c>
      <c r="H211" s="22" t="s">
        <v>590</v>
      </c>
      <c r="I211" s="34" t="s">
        <v>594</v>
      </c>
      <c r="J211" s="40" t="s">
        <v>31</v>
      </c>
      <c r="K211" s="56"/>
      <c r="L211" s="21"/>
      <c r="M211" s="21"/>
      <c r="N211" s="20">
        <v>180</v>
      </c>
      <c r="O211" s="26">
        <v>2281619.4500000002</v>
      </c>
      <c r="P211" s="65">
        <v>0</v>
      </c>
      <c r="Q211" s="26">
        <v>2281619.4500000002</v>
      </c>
      <c r="R211" s="26">
        <v>0</v>
      </c>
      <c r="S211" s="26">
        <v>2281619.4500000002</v>
      </c>
      <c r="T211" s="26">
        <v>0</v>
      </c>
      <c r="U211" s="26">
        <v>0</v>
      </c>
      <c r="V211" s="26">
        <v>0</v>
      </c>
      <c r="W211" s="95">
        <v>0</v>
      </c>
      <c r="X211" s="95">
        <v>0</v>
      </c>
      <c r="Y211" s="20"/>
      <c r="Z211" s="20"/>
    </row>
    <row r="212" spans="1:26" s="3" customFormat="1" ht="51">
      <c r="A212" s="22">
        <v>1</v>
      </c>
      <c r="B212" s="22" t="s">
        <v>18</v>
      </c>
      <c r="C212" s="22" t="s">
        <v>595</v>
      </c>
      <c r="D212" s="22"/>
      <c r="E212" s="27" t="s">
        <v>596</v>
      </c>
      <c r="F212" s="24" t="s">
        <v>140</v>
      </c>
      <c r="G212" s="27" t="s">
        <v>585</v>
      </c>
      <c r="H212" s="35" t="s">
        <v>597</v>
      </c>
      <c r="I212" s="34" t="s">
        <v>598</v>
      </c>
      <c r="J212" s="40" t="s">
        <v>31</v>
      </c>
      <c r="K212" s="56"/>
      <c r="L212" s="21"/>
      <c r="M212" s="21"/>
      <c r="N212" s="20">
        <v>270</v>
      </c>
      <c r="O212" s="26">
        <v>44000000</v>
      </c>
      <c r="P212" s="65">
        <v>0</v>
      </c>
      <c r="Q212" s="26">
        <v>44000000</v>
      </c>
      <c r="R212" s="26">
        <v>0</v>
      </c>
      <c r="S212" s="26">
        <v>44000000</v>
      </c>
      <c r="T212" s="26">
        <v>0</v>
      </c>
      <c r="U212" s="26">
        <v>0</v>
      </c>
      <c r="V212" s="26">
        <v>0</v>
      </c>
      <c r="W212" s="95">
        <v>0</v>
      </c>
      <c r="X212" s="95">
        <v>0</v>
      </c>
      <c r="Y212" s="20"/>
      <c r="Z212" s="20"/>
    </row>
    <row r="213" spans="1:26" s="3" customFormat="1" ht="114.75">
      <c r="A213" s="22">
        <v>1</v>
      </c>
      <c r="B213" s="22" t="s">
        <v>18</v>
      </c>
      <c r="C213" s="22" t="s">
        <v>599</v>
      </c>
      <c r="D213" s="22"/>
      <c r="E213" s="27" t="s">
        <v>600</v>
      </c>
      <c r="F213" s="29" t="s">
        <v>21</v>
      </c>
      <c r="G213" s="27" t="s">
        <v>585</v>
      </c>
      <c r="H213" s="35" t="s">
        <v>601</v>
      </c>
      <c r="I213" s="34" t="s">
        <v>602</v>
      </c>
      <c r="J213" s="40" t="s">
        <v>24</v>
      </c>
      <c r="K213" s="56"/>
      <c r="L213" s="21"/>
      <c r="M213" s="21"/>
      <c r="N213" s="20">
        <v>180</v>
      </c>
      <c r="O213" s="26">
        <v>16791302.338999998</v>
      </c>
      <c r="P213" s="65">
        <v>0</v>
      </c>
      <c r="Q213" s="26">
        <v>16791302.338999998</v>
      </c>
      <c r="R213" s="26">
        <v>0</v>
      </c>
      <c r="S213" s="26">
        <v>16791302.338999998</v>
      </c>
      <c r="T213" s="26">
        <v>0</v>
      </c>
      <c r="U213" s="26">
        <v>0</v>
      </c>
      <c r="V213" s="26">
        <v>0</v>
      </c>
      <c r="W213" s="95">
        <v>0</v>
      </c>
      <c r="X213" s="95">
        <v>0</v>
      </c>
      <c r="Y213" s="20"/>
      <c r="Z213" s="20"/>
    </row>
    <row r="214" spans="1:26" s="3" customFormat="1" ht="114.75">
      <c r="A214" s="22">
        <v>1</v>
      </c>
      <c r="B214" s="22" t="s">
        <v>18</v>
      </c>
      <c r="C214" s="22" t="s">
        <v>599</v>
      </c>
      <c r="D214" s="22"/>
      <c r="E214" s="27" t="s">
        <v>603</v>
      </c>
      <c r="F214" s="29" t="s">
        <v>21</v>
      </c>
      <c r="G214" s="27" t="s">
        <v>585</v>
      </c>
      <c r="H214" s="35" t="s">
        <v>601</v>
      </c>
      <c r="I214" s="34" t="s">
        <v>602</v>
      </c>
      <c r="J214" s="40" t="s">
        <v>28</v>
      </c>
      <c r="K214" s="56"/>
      <c r="L214" s="21"/>
      <c r="M214" s="21"/>
      <c r="N214" s="20">
        <v>450</v>
      </c>
      <c r="O214" s="26">
        <v>40635081.515000001</v>
      </c>
      <c r="P214" s="65">
        <v>0</v>
      </c>
      <c r="Q214" s="26">
        <v>40635081.515000001</v>
      </c>
      <c r="R214" s="26">
        <v>0</v>
      </c>
      <c r="S214" s="26">
        <v>40635081.515000001</v>
      </c>
      <c r="T214" s="26">
        <v>0</v>
      </c>
      <c r="U214" s="26">
        <v>0</v>
      </c>
      <c r="V214" s="26">
        <v>0</v>
      </c>
      <c r="W214" s="95">
        <v>0</v>
      </c>
      <c r="X214" s="95">
        <v>0</v>
      </c>
      <c r="Y214" s="20"/>
      <c r="Z214" s="20"/>
    </row>
    <row r="215" spans="1:26" s="3" customFormat="1" ht="51">
      <c r="A215" s="22">
        <v>1</v>
      </c>
      <c r="B215" s="22" t="s">
        <v>18</v>
      </c>
      <c r="C215" s="22" t="s">
        <v>604</v>
      </c>
      <c r="D215" s="22">
        <v>203789</v>
      </c>
      <c r="E215" s="27" t="s">
        <v>605</v>
      </c>
      <c r="F215" s="24" t="s">
        <v>38</v>
      </c>
      <c r="G215" s="27" t="s">
        <v>585</v>
      </c>
      <c r="H215" s="22" t="s">
        <v>606</v>
      </c>
      <c r="I215" s="34" t="s">
        <v>607</v>
      </c>
      <c r="J215" s="40" t="s">
        <v>43</v>
      </c>
      <c r="K215" s="56"/>
      <c r="L215" s="21"/>
      <c r="M215" s="21"/>
      <c r="N215" s="20">
        <v>240</v>
      </c>
      <c r="O215" s="26">
        <v>71415831.004999995</v>
      </c>
      <c r="P215" s="65">
        <v>0</v>
      </c>
      <c r="Q215" s="26">
        <v>71415831.004999995</v>
      </c>
      <c r="R215" s="26">
        <v>0</v>
      </c>
      <c r="S215" s="26">
        <v>21415831.004999999</v>
      </c>
      <c r="T215" s="26">
        <v>50000000</v>
      </c>
      <c r="U215" s="26">
        <v>0</v>
      </c>
      <c r="V215" s="26">
        <v>0</v>
      </c>
      <c r="W215" s="95">
        <v>0</v>
      </c>
      <c r="X215" s="95">
        <v>0</v>
      </c>
      <c r="Y215" s="20"/>
      <c r="Z215" s="20"/>
    </row>
    <row r="216" spans="1:26" s="3" customFormat="1" ht="51">
      <c r="A216" s="22">
        <v>1</v>
      </c>
      <c r="B216" s="22" t="s">
        <v>18</v>
      </c>
      <c r="C216" s="22" t="s">
        <v>604</v>
      </c>
      <c r="D216" s="22">
        <v>203789</v>
      </c>
      <c r="E216" s="27" t="s">
        <v>608</v>
      </c>
      <c r="F216" s="24" t="s">
        <v>38</v>
      </c>
      <c r="G216" s="27" t="s">
        <v>585</v>
      </c>
      <c r="H216" s="22" t="s">
        <v>606</v>
      </c>
      <c r="I216" s="34" t="s">
        <v>607</v>
      </c>
      <c r="J216" s="40" t="s">
        <v>43</v>
      </c>
      <c r="K216" s="56"/>
      <c r="L216" s="21"/>
      <c r="M216" s="21"/>
      <c r="N216" s="20">
        <v>240</v>
      </c>
      <c r="O216" s="26">
        <v>71415831.004999995</v>
      </c>
      <c r="P216" s="65">
        <v>0</v>
      </c>
      <c r="Q216" s="26">
        <v>71415831.004999995</v>
      </c>
      <c r="R216" s="26">
        <v>0</v>
      </c>
      <c r="S216" s="26">
        <v>21415831.004999999</v>
      </c>
      <c r="T216" s="26">
        <v>50000000</v>
      </c>
      <c r="U216" s="26">
        <v>0</v>
      </c>
      <c r="V216" s="26">
        <v>0</v>
      </c>
      <c r="W216" s="95">
        <v>0</v>
      </c>
      <c r="X216" s="95">
        <v>0</v>
      </c>
      <c r="Y216" s="20"/>
      <c r="Z216" s="20"/>
    </row>
    <row r="217" spans="1:26" s="3" customFormat="1" ht="25.5">
      <c r="A217" s="22">
        <v>1</v>
      </c>
      <c r="B217" s="22" t="s">
        <v>18</v>
      </c>
      <c r="C217" s="22" t="s">
        <v>609</v>
      </c>
      <c r="D217" s="22">
        <v>203809</v>
      </c>
      <c r="E217" s="27" t="s">
        <v>610</v>
      </c>
      <c r="F217" s="24" t="s">
        <v>38</v>
      </c>
      <c r="G217" s="27" t="s">
        <v>585</v>
      </c>
      <c r="H217" s="22" t="s">
        <v>606</v>
      </c>
      <c r="I217" s="34" t="s">
        <v>607</v>
      </c>
      <c r="J217" s="40" t="s">
        <v>43</v>
      </c>
      <c r="K217" s="56"/>
      <c r="L217" s="21"/>
      <c r="M217" s="21"/>
      <c r="N217" s="20">
        <v>240</v>
      </c>
      <c r="O217" s="26">
        <v>55000000</v>
      </c>
      <c r="P217" s="65">
        <v>0</v>
      </c>
      <c r="Q217" s="26">
        <v>55000000</v>
      </c>
      <c r="R217" s="26">
        <v>0</v>
      </c>
      <c r="S217" s="26">
        <v>20000000</v>
      </c>
      <c r="T217" s="26">
        <v>35000000</v>
      </c>
      <c r="U217" s="26">
        <v>0</v>
      </c>
      <c r="V217" s="26">
        <v>0</v>
      </c>
      <c r="W217" s="95">
        <v>0</v>
      </c>
      <c r="X217" s="95">
        <v>0</v>
      </c>
      <c r="Y217" s="20"/>
      <c r="Z217" s="20"/>
    </row>
    <row r="218" spans="1:26" s="3" customFormat="1" ht="25.5">
      <c r="A218" s="22">
        <v>1</v>
      </c>
      <c r="B218" s="22" t="s">
        <v>18</v>
      </c>
      <c r="C218" s="22" t="s">
        <v>609</v>
      </c>
      <c r="D218" s="22">
        <v>203809</v>
      </c>
      <c r="E218" s="27" t="s">
        <v>611</v>
      </c>
      <c r="F218" s="24" t="s">
        <v>38</v>
      </c>
      <c r="G218" s="27" t="s">
        <v>585</v>
      </c>
      <c r="H218" s="22" t="s">
        <v>606</v>
      </c>
      <c r="I218" s="34" t="s">
        <v>607</v>
      </c>
      <c r="J218" s="40" t="s">
        <v>43</v>
      </c>
      <c r="K218" s="56"/>
      <c r="L218" s="21"/>
      <c r="M218" s="21"/>
      <c r="N218" s="20">
        <v>240</v>
      </c>
      <c r="O218" s="26">
        <v>55000000</v>
      </c>
      <c r="P218" s="65">
        <v>0</v>
      </c>
      <c r="Q218" s="26">
        <v>55000000</v>
      </c>
      <c r="R218" s="26">
        <v>0</v>
      </c>
      <c r="S218" s="26">
        <v>20000000</v>
      </c>
      <c r="T218" s="26">
        <v>35000000</v>
      </c>
      <c r="U218" s="26">
        <v>0</v>
      </c>
      <c r="V218" s="26">
        <v>0</v>
      </c>
      <c r="W218" s="95">
        <v>0</v>
      </c>
      <c r="X218" s="95">
        <v>0</v>
      </c>
      <c r="Y218" s="20"/>
      <c r="Z218" s="20"/>
    </row>
    <row r="219" spans="1:26" s="3" customFormat="1" ht="38.25">
      <c r="A219" s="22">
        <v>1</v>
      </c>
      <c r="B219" s="22" t="s">
        <v>18</v>
      </c>
      <c r="C219" s="22" t="s">
        <v>612</v>
      </c>
      <c r="D219" s="22">
        <v>203794</v>
      </c>
      <c r="E219" s="27" t="s">
        <v>613</v>
      </c>
      <c r="F219" s="29" t="s">
        <v>21</v>
      </c>
      <c r="G219" s="27" t="s">
        <v>585</v>
      </c>
      <c r="H219" s="22" t="s">
        <v>606</v>
      </c>
      <c r="I219" s="34" t="s">
        <v>607</v>
      </c>
      <c r="J219" s="40" t="s">
        <v>614</v>
      </c>
      <c r="K219" s="56"/>
      <c r="L219" s="21"/>
      <c r="M219" s="21"/>
      <c r="N219" s="20">
        <v>270</v>
      </c>
      <c r="O219" s="26">
        <v>27204749.23</v>
      </c>
      <c r="P219" s="65">
        <v>0</v>
      </c>
      <c r="Q219" s="26">
        <v>27204749.23</v>
      </c>
      <c r="R219" s="26">
        <v>0</v>
      </c>
      <c r="S219" s="26">
        <v>27204749.23</v>
      </c>
      <c r="T219" s="26">
        <v>0</v>
      </c>
      <c r="U219" s="26">
        <v>0</v>
      </c>
      <c r="V219" s="26">
        <v>0</v>
      </c>
      <c r="W219" s="95">
        <v>0</v>
      </c>
      <c r="X219" s="95">
        <v>0</v>
      </c>
      <c r="Y219" s="20"/>
      <c r="Z219" s="20"/>
    </row>
    <row r="220" spans="1:26" s="3" customFormat="1" ht="76.5">
      <c r="A220" s="22">
        <v>1</v>
      </c>
      <c r="B220" s="22" t="s">
        <v>18</v>
      </c>
      <c r="C220" s="20" t="s">
        <v>615</v>
      </c>
      <c r="D220" s="22"/>
      <c r="E220" s="20" t="s">
        <v>616</v>
      </c>
      <c r="F220" s="24" t="s">
        <v>344</v>
      </c>
      <c r="G220" s="27" t="s">
        <v>585</v>
      </c>
      <c r="H220" s="36" t="s">
        <v>586</v>
      </c>
      <c r="I220" s="36" t="s">
        <v>617</v>
      </c>
      <c r="J220" s="33" t="s">
        <v>24</v>
      </c>
      <c r="K220" s="56"/>
      <c r="L220" s="21"/>
      <c r="M220" s="21"/>
      <c r="N220" s="21">
        <v>360</v>
      </c>
      <c r="O220" s="26">
        <v>50201819.5</v>
      </c>
      <c r="P220" s="65">
        <v>0</v>
      </c>
      <c r="Q220" s="26">
        <v>50201819.5</v>
      </c>
      <c r="R220" s="26">
        <v>0</v>
      </c>
      <c r="S220" s="26">
        <v>20201819.5</v>
      </c>
      <c r="T220" s="26">
        <v>30000000</v>
      </c>
      <c r="U220" s="26">
        <v>0</v>
      </c>
      <c r="V220" s="26">
        <v>0</v>
      </c>
      <c r="W220" s="95">
        <v>0</v>
      </c>
      <c r="X220" s="95">
        <v>0</v>
      </c>
      <c r="Y220" s="20"/>
      <c r="Z220" s="20"/>
    </row>
    <row r="221" spans="1:26" s="3" customFormat="1" ht="38.25">
      <c r="A221" s="22">
        <v>1</v>
      </c>
      <c r="B221" s="22" t="s">
        <v>18</v>
      </c>
      <c r="C221" s="20" t="s">
        <v>618</v>
      </c>
      <c r="D221" s="22"/>
      <c r="E221" s="20" t="s">
        <v>619</v>
      </c>
      <c r="F221" s="24" t="s">
        <v>140</v>
      </c>
      <c r="G221" s="27" t="s">
        <v>585</v>
      </c>
      <c r="H221" s="20" t="s">
        <v>601</v>
      </c>
      <c r="I221" s="20" t="s">
        <v>620</v>
      </c>
      <c r="J221" s="38" t="s">
        <v>43</v>
      </c>
      <c r="K221" s="56"/>
      <c r="L221" s="21"/>
      <c r="M221" s="21"/>
      <c r="N221" s="21"/>
      <c r="O221" s="26">
        <v>14000000</v>
      </c>
      <c r="P221" s="65">
        <v>0</v>
      </c>
      <c r="Q221" s="26">
        <v>14000000</v>
      </c>
      <c r="R221" s="26">
        <v>0</v>
      </c>
      <c r="S221" s="26">
        <v>14000000</v>
      </c>
      <c r="T221" s="26">
        <v>0</v>
      </c>
      <c r="U221" s="26">
        <v>0</v>
      </c>
      <c r="V221" s="26">
        <v>0</v>
      </c>
      <c r="W221" s="95">
        <v>0</v>
      </c>
      <c r="X221" s="95">
        <v>0</v>
      </c>
      <c r="Y221" s="20"/>
      <c r="Z221" s="20"/>
    </row>
    <row r="222" spans="1:26" s="3" customFormat="1" ht="114.75">
      <c r="A222" s="22">
        <v>1</v>
      </c>
      <c r="B222" s="22" t="s">
        <v>18</v>
      </c>
      <c r="C222" s="20" t="s">
        <v>621</v>
      </c>
      <c r="D222" s="22"/>
      <c r="E222" s="20" t="s">
        <v>622</v>
      </c>
      <c r="F222" s="29" t="s">
        <v>38</v>
      </c>
      <c r="G222" s="27" t="s">
        <v>585</v>
      </c>
      <c r="H222" s="20" t="s">
        <v>606</v>
      </c>
      <c r="I222" s="21" t="s">
        <v>623</v>
      </c>
      <c r="J222" s="38" t="s">
        <v>28</v>
      </c>
      <c r="K222" s="142"/>
      <c r="L222" s="20"/>
      <c r="M222" s="20"/>
      <c r="N222" s="21">
        <v>360</v>
      </c>
      <c r="O222" s="26">
        <v>54266990.351000004</v>
      </c>
      <c r="P222" s="65">
        <v>0</v>
      </c>
      <c r="Q222" s="26">
        <v>54266990.351000004</v>
      </c>
      <c r="R222" s="26">
        <v>0</v>
      </c>
      <c r="S222" s="26">
        <v>24266990.351</v>
      </c>
      <c r="T222" s="26">
        <v>30000000</v>
      </c>
      <c r="U222" s="26">
        <v>0</v>
      </c>
      <c r="V222" s="26">
        <v>0</v>
      </c>
      <c r="W222" s="95">
        <v>0</v>
      </c>
      <c r="X222" s="95">
        <v>0</v>
      </c>
      <c r="Y222" s="20"/>
      <c r="Z222" s="20"/>
    </row>
    <row r="223" spans="1:26" s="3" customFormat="1" ht="89.25">
      <c r="A223" s="22">
        <v>1</v>
      </c>
      <c r="B223" s="22" t="s">
        <v>18</v>
      </c>
      <c r="C223" s="20" t="s">
        <v>621</v>
      </c>
      <c r="D223" s="22"/>
      <c r="E223" s="20" t="s">
        <v>624</v>
      </c>
      <c r="F223" s="29" t="s">
        <v>38</v>
      </c>
      <c r="G223" s="27" t="s">
        <v>585</v>
      </c>
      <c r="H223" s="20" t="s">
        <v>625</v>
      </c>
      <c r="I223" s="20" t="s">
        <v>623</v>
      </c>
      <c r="J223" s="38" t="s">
        <v>24</v>
      </c>
      <c r="K223" s="142"/>
      <c r="L223" s="20"/>
      <c r="M223" s="20"/>
      <c r="N223" s="21">
        <v>300</v>
      </c>
      <c r="O223" s="26">
        <v>43602300</v>
      </c>
      <c r="P223" s="65">
        <v>0</v>
      </c>
      <c r="Q223" s="26">
        <v>43602300</v>
      </c>
      <c r="R223" s="26">
        <v>0</v>
      </c>
      <c r="S223" s="26">
        <v>43602300</v>
      </c>
      <c r="T223" s="26">
        <v>0</v>
      </c>
      <c r="U223" s="26">
        <v>0</v>
      </c>
      <c r="V223" s="26">
        <v>0</v>
      </c>
      <c r="W223" s="95">
        <v>0</v>
      </c>
      <c r="X223" s="95">
        <v>0</v>
      </c>
      <c r="Y223" s="20"/>
      <c r="Z223" s="20"/>
    </row>
    <row r="224" spans="1:26" s="3" customFormat="1" ht="89.25">
      <c r="A224" s="22">
        <v>1</v>
      </c>
      <c r="B224" s="22" t="s">
        <v>18</v>
      </c>
      <c r="C224" s="22" t="s">
        <v>626</v>
      </c>
      <c r="D224" s="22"/>
      <c r="E224" s="27" t="s">
        <v>627</v>
      </c>
      <c r="F224" s="24" t="s">
        <v>344</v>
      </c>
      <c r="G224" s="27" t="s">
        <v>585</v>
      </c>
      <c r="H224" s="22" t="s">
        <v>586</v>
      </c>
      <c r="I224" s="36" t="s">
        <v>617</v>
      </c>
      <c r="J224" s="40" t="s">
        <v>43</v>
      </c>
      <c r="K224" s="56"/>
      <c r="L224" s="21"/>
      <c r="M224" s="21"/>
      <c r="N224" s="59">
        <v>540</v>
      </c>
      <c r="O224" s="26">
        <v>49916349</v>
      </c>
      <c r="P224" s="65">
        <v>0</v>
      </c>
      <c r="Q224" s="26">
        <v>49916349</v>
      </c>
      <c r="R224" s="26">
        <v>0</v>
      </c>
      <c r="S224" s="26">
        <v>49916349</v>
      </c>
      <c r="T224" s="26">
        <v>0</v>
      </c>
      <c r="U224" s="26">
        <v>0</v>
      </c>
      <c r="V224" s="26">
        <v>0</v>
      </c>
      <c r="W224" s="95">
        <v>0</v>
      </c>
      <c r="X224" s="95">
        <v>0</v>
      </c>
      <c r="Y224" s="20"/>
      <c r="Z224" s="20"/>
    </row>
    <row r="225" spans="1:26" s="3" customFormat="1" ht="102">
      <c r="A225" s="22">
        <v>1</v>
      </c>
      <c r="B225" s="22" t="s">
        <v>18</v>
      </c>
      <c r="C225" s="22" t="s">
        <v>628</v>
      </c>
      <c r="D225" s="22"/>
      <c r="E225" s="27" t="s">
        <v>629</v>
      </c>
      <c r="F225" s="24" t="s">
        <v>344</v>
      </c>
      <c r="G225" s="27" t="s">
        <v>585</v>
      </c>
      <c r="H225" s="22" t="s">
        <v>586</v>
      </c>
      <c r="I225" s="34" t="s">
        <v>630</v>
      </c>
      <c r="J225" s="40" t="s">
        <v>43</v>
      </c>
      <c r="K225" s="56"/>
      <c r="L225" s="21"/>
      <c r="M225" s="21"/>
      <c r="N225" s="59">
        <v>270</v>
      </c>
      <c r="O225" s="26">
        <v>13067089</v>
      </c>
      <c r="P225" s="65">
        <v>0</v>
      </c>
      <c r="Q225" s="26">
        <v>13067089</v>
      </c>
      <c r="R225" s="26">
        <v>0</v>
      </c>
      <c r="S225" s="26">
        <v>13067089</v>
      </c>
      <c r="T225" s="26">
        <v>0</v>
      </c>
      <c r="U225" s="26">
        <v>0</v>
      </c>
      <c r="V225" s="26">
        <v>0</v>
      </c>
      <c r="W225" s="95">
        <v>0</v>
      </c>
      <c r="X225" s="95">
        <v>0</v>
      </c>
      <c r="Y225" s="20"/>
      <c r="Z225" s="20"/>
    </row>
    <row r="226" spans="1:26" s="3" customFormat="1" ht="25.5">
      <c r="A226" s="22">
        <v>1</v>
      </c>
      <c r="B226" s="22" t="s">
        <v>18</v>
      </c>
      <c r="C226" s="22" t="s">
        <v>631</v>
      </c>
      <c r="D226" s="22"/>
      <c r="E226" s="27" t="s">
        <v>632</v>
      </c>
      <c r="F226" s="24" t="s">
        <v>344</v>
      </c>
      <c r="G226" s="27" t="s">
        <v>585</v>
      </c>
      <c r="H226" s="22" t="s">
        <v>586</v>
      </c>
      <c r="I226" s="34" t="s">
        <v>633</v>
      </c>
      <c r="J226" s="40" t="s">
        <v>43</v>
      </c>
      <c r="K226" s="56"/>
      <c r="L226" s="21"/>
      <c r="M226" s="21"/>
      <c r="N226" s="59">
        <v>365</v>
      </c>
      <c r="O226" s="26">
        <v>18960867</v>
      </c>
      <c r="P226" s="65">
        <v>0</v>
      </c>
      <c r="Q226" s="26">
        <v>18960867</v>
      </c>
      <c r="R226" s="26">
        <v>0</v>
      </c>
      <c r="S226" s="26">
        <v>18960867</v>
      </c>
      <c r="T226" s="26">
        <v>0</v>
      </c>
      <c r="U226" s="26">
        <v>0</v>
      </c>
      <c r="V226" s="26">
        <v>0</v>
      </c>
      <c r="W226" s="95">
        <v>0</v>
      </c>
      <c r="X226" s="95">
        <v>0</v>
      </c>
      <c r="Y226" s="20"/>
      <c r="Z226" s="20"/>
    </row>
    <row r="227" spans="1:26" s="3" customFormat="1" ht="127.5">
      <c r="A227" s="22">
        <v>1</v>
      </c>
      <c r="B227" s="22" t="s">
        <v>18</v>
      </c>
      <c r="C227" s="22" t="s">
        <v>634</v>
      </c>
      <c r="D227" s="22"/>
      <c r="E227" s="27" t="s">
        <v>635</v>
      </c>
      <c r="F227" s="24" t="s">
        <v>344</v>
      </c>
      <c r="G227" s="27" t="s">
        <v>585</v>
      </c>
      <c r="H227" s="22" t="s">
        <v>586</v>
      </c>
      <c r="I227" s="34" t="s">
        <v>636</v>
      </c>
      <c r="J227" s="40" t="s">
        <v>43</v>
      </c>
      <c r="K227" s="56"/>
      <c r="L227" s="21"/>
      <c r="M227" s="21"/>
      <c r="N227" s="59">
        <v>240</v>
      </c>
      <c r="O227" s="26">
        <v>13260874</v>
      </c>
      <c r="P227" s="65">
        <v>0</v>
      </c>
      <c r="Q227" s="26">
        <v>13260874</v>
      </c>
      <c r="R227" s="26">
        <v>0</v>
      </c>
      <c r="S227" s="26">
        <v>13260874</v>
      </c>
      <c r="T227" s="26">
        <v>0</v>
      </c>
      <c r="U227" s="26">
        <v>0</v>
      </c>
      <c r="V227" s="26">
        <v>0</v>
      </c>
      <c r="W227" s="95">
        <v>0</v>
      </c>
      <c r="X227" s="95">
        <v>0</v>
      </c>
      <c r="Y227" s="20"/>
      <c r="Z227" s="20"/>
    </row>
    <row r="228" spans="1:26" s="3" customFormat="1" ht="25.5">
      <c r="A228" s="22">
        <v>1</v>
      </c>
      <c r="B228" s="22" t="s">
        <v>18</v>
      </c>
      <c r="C228" s="22" t="s">
        <v>637</v>
      </c>
      <c r="D228" s="22"/>
      <c r="E228" s="27" t="s">
        <v>638</v>
      </c>
      <c r="F228" s="24" t="s">
        <v>344</v>
      </c>
      <c r="G228" s="27" t="s">
        <v>585</v>
      </c>
      <c r="H228" s="22" t="s">
        <v>586</v>
      </c>
      <c r="I228" s="34" t="s">
        <v>639</v>
      </c>
      <c r="J228" s="40" t="s">
        <v>43</v>
      </c>
      <c r="K228" s="56"/>
      <c r="L228" s="21"/>
      <c r="M228" s="21"/>
      <c r="N228" s="59">
        <v>540</v>
      </c>
      <c r="O228" s="26">
        <v>46813165.5</v>
      </c>
      <c r="P228" s="65">
        <v>0</v>
      </c>
      <c r="Q228" s="26">
        <v>46813165.5</v>
      </c>
      <c r="R228" s="26">
        <v>0</v>
      </c>
      <c r="S228" s="26">
        <v>46813165.5</v>
      </c>
      <c r="T228" s="26">
        <v>0</v>
      </c>
      <c r="U228" s="26">
        <v>0</v>
      </c>
      <c r="V228" s="26">
        <v>0</v>
      </c>
      <c r="W228" s="95">
        <v>0</v>
      </c>
      <c r="X228" s="95">
        <v>0</v>
      </c>
      <c r="Y228" s="20"/>
      <c r="Z228" s="20"/>
    </row>
    <row r="229" spans="1:26" s="3" customFormat="1" ht="76.5">
      <c r="A229" s="22">
        <v>1</v>
      </c>
      <c r="B229" s="22" t="s">
        <v>18</v>
      </c>
      <c r="C229" s="22" t="s">
        <v>640</v>
      </c>
      <c r="D229" s="22"/>
      <c r="E229" s="27" t="s">
        <v>641</v>
      </c>
      <c r="F229" s="24" t="s">
        <v>344</v>
      </c>
      <c r="G229" s="27" t="s">
        <v>585</v>
      </c>
      <c r="H229" s="22" t="s">
        <v>586</v>
      </c>
      <c r="I229" s="34" t="s">
        <v>642</v>
      </c>
      <c r="J229" s="40" t="s">
        <v>43</v>
      </c>
      <c r="K229" s="56"/>
      <c r="L229" s="21"/>
      <c r="M229" s="21"/>
      <c r="N229" s="59">
        <v>540</v>
      </c>
      <c r="O229" s="26">
        <v>36375266</v>
      </c>
      <c r="P229" s="65">
        <v>0</v>
      </c>
      <c r="Q229" s="26">
        <v>36375266</v>
      </c>
      <c r="R229" s="26">
        <v>0</v>
      </c>
      <c r="S229" s="26">
        <v>36375266</v>
      </c>
      <c r="T229" s="26">
        <v>0</v>
      </c>
      <c r="U229" s="26">
        <v>0</v>
      </c>
      <c r="V229" s="26">
        <v>0</v>
      </c>
      <c r="W229" s="95">
        <v>0</v>
      </c>
      <c r="X229" s="95">
        <v>0</v>
      </c>
      <c r="Y229" s="20"/>
      <c r="Z229" s="20"/>
    </row>
    <row r="230" spans="1:26" s="3" customFormat="1" ht="76.5">
      <c r="A230" s="22">
        <v>1</v>
      </c>
      <c r="B230" s="22" t="s">
        <v>18</v>
      </c>
      <c r="C230" s="22" t="s">
        <v>643</v>
      </c>
      <c r="D230" s="22"/>
      <c r="E230" s="27" t="s">
        <v>644</v>
      </c>
      <c r="F230" s="24" t="s">
        <v>344</v>
      </c>
      <c r="G230" s="27" t="s">
        <v>585</v>
      </c>
      <c r="H230" s="22" t="s">
        <v>586</v>
      </c>
      <c r="I230" s="34" t="s">
        <v>645</v>
      </c>
      <c r="J230" s="40" t="s">
        <v>43</v>
      </c>
      <c r="K230" s="56"/>
      <c r="L230" s="21"/>
      <c r="M230" s="21"/>
      <c r="N230" s="59">
        <v>330</v>
      </c>
      <c r="O230" s="26">
        <v>16870505</v>
      </c>
      <c r="P230" s="65">
        <v>0</v>
      </c>
      <c r="Q230" s="26">
        <v>16870505</v>
      </c>
      <c r="R230" s="26">
        <v>0</v>
      </c>
      <c r="S230" s="26">
        <v>16870505</v>
      </c>
      <c r="T230" s="26">
        <v>0</v>
      </c>
      <c r="U230" s="26">
        <v>0</v>
      </c>
      <c r="V230" s="26">
        <v>0</v>
      </c>
      <c r="W230" s="95">
        <v>0</v>
      </c>
      <c r="X230" s="95">
        <v>0</v>
      </c>
      <c r="Y230" s="20"/>
      <c r="Z230" s="20"/>
    </row>
    <row r="231" spans="1:26" s="3" customFormat="1" ht="38.25">
      <c r="A231" s="22">
        <v>1</v>
      </c>
      <c r="B231" s="22" t="s">
        <v>18</v>
      </c>
      <c r="C231" s="22" t="s">
        <v>646</v>
      </c>
      <c r="D231" s="22"/>
      <c r="E231" s="27" t="s">
        <v>647</v>
      </c>
      <c r="F231" s="24" t="s">
        <v>344</v>
      </c>
      <c r="G231" s="27" t="s">
        <v>585</v>
      </c>
      <c r="H231" s="22" t="s">
        <v>586</v>
      </c>
      <c r="I231" s="34" t="s">
        <v>648</v>
      </c>
      <c r="J231" s="40" t="s">
        <v>43</v>
      </c>
      <c r="K231" s="56"/>
      <c r="L231" s="21"/>
      <c r="M231" s="21"/>
      <c r="N231" s="59">
        <v>450</v>
      </c>
      <c r="O231" s="26">
        <v>54067373</v>
      </c>
      <c r="P231" s="65">
        <v>0</v>
      </c>
      <c r="Q231" s="26">
        <v>54067373</v>
      </c>
      <c r="R231" s="26">
        <v>0</v>
      </c>
      <c r="S231" s="26">
        <v>10000000</v>
      </c>
      <c r="T231" s="26">
        <v>44067373</v>
      </c>
      <c r="U231" s="26">
        <v>0</v>
      </c>
      <c r="V231" s="26">
        <v>0</v>
      </c>
      <c r="W231" s="95">
        <v>0</v>
      </c>
      <c r="X231" s="95">
        <v>0</v>
      </c>
      <c r="Y231" s="20"/>
      <c r="Z231" s="20"/>
    </row>
    <row r="232" spans="1:26" s="3" customFormat="1" ht="38.25">
      <c r="A232" s="22">
        <v>1</v>
      </c>
      <c r="B232" s="22" t="s">
        <v>18</v>
      </c>
      <c r="C232" s="22" t="s">
        <v>649</v>
      </c>
      <c r="D232" s="22"/>
      <c r="E232" s="27" t="s">
        <v>650</v>
      </c>
      <c r="F232" s="24" t="s">
        <v>344</v>
      </c>
      <c r="G232" s="27" t="s">
        <v>585</v>
      </c>
      <c r="H232" s="22" t="s">
        <v>586</v>
      </c>
      <c r="I232" s="34" t="s">
        <v>651</v>
      </c>
      <c r="J232" s="40" t="s">
        <v>43</v>
      </c>
      <c r="K232" s="56"/>
      <c r="L232" s="21"/>
      <c r="M232" s="21"/>
      <c r="N232" s="59">
        <v>450</v>
      </c>
      <c r="O232" s="26">
        <v>46590799</v>
      </c>
      <c r="P232" s="65">
        <v>0</v>
      </c>
      <c r="Q232" s="26">
        <v>46590799</v>
      </c>
      <c r="R232" s="26">
        <v>0</v>
      </c>
      <c r="S232" s="26">
        <v>46590799</v>
      </c>
      <c r="T232" s="26">
        <v>0</v>
      </c>
      <c r="U232" s="26">
        <v>0</v>
      </c>
      <c r="V232" s="26">
        <v>0</v>
      </c>
      <c r="W232" s="95">
        <v>0</v>
      </c>
      <c r="X232" s="95">
        <v>0</v>
      </c>
      <c r="Y232" s="20"/>
      <c r="Z232" s="20"/>
    </row>
    <row r="233" spans="1:26" s="3" customFormat="1" ht="25.5">
      <c r="A233" s="22">
        <v>1</v>
      </c>
      <c r="B233" s="22" t="s">
        <v>18</v>
      </c>
      <c r="C233" s="22" t="s">
        <v>637</v>
      </c>
      <c r="D233" s="22"/>
      <c r="E233" s="27" t="s">
        <v>652</v>
      </c>
      <c r="F233" s="24" t="s">
        <v>344</v>
      </c>
      <c r="G233" s="27" t="s">
        <v>585</v>
      </c>
      <c r="H233" s="22" t="s">
        <v>586</v>
      </c>
      <c r="I233" s="34" t="s">
        <v>653</v>
      </c>
      <c r="J233" s="40" t="s">
        <v>43</v>
      </c>
      <c r="K233" s="56"/>
      <c r="L233" s="21"/>
      <c r="M233" s="21"/>
      <c r="N233" s="59">
        <v>540</v>
      </c>
      <c r="O233" s="26">
        <v>46052628.840000004</v>
      </c>
      <c r="P233" s="65">
        <v>0</v>
      </c>
      <c r="Q233" s="26">
        <v>46052628.840000004</v>
      </c>
      <c r="R233" s="26">
        <v>0</v>
      </c>
      <c r="S233" s="26">
        <v>46052628.840000004</v>
      </c>
      <c r="T233" s="26">
        <v>0</v>
      </c>
      <c r="U233" s="26">
        <v>0</v>
      </c>
      <c r="V233" s="26">
        <v>0</v>
      </c>
      <c r="W233" s="95">
        <v>0</v>
      </c>
      <c r="X233" s="95">
        <v>0</v>
      </c>
      <c r="Y233" s="20"/>
      <c r="Z233" s="20"/>
    </row>
    <row r="234" spans="1:26" s="3" customFormat="1" ht="114.75">
      <c r="A234" s="22">
        <v>1</v>
      </c>
      <c r="B234" s="22" t="s">
        <v>18</v>
      </c>
      <c r="C234" s="22"/>
      <c r="D234" s="22"/>
      <c r="E234" s="27" t="s">
        <v>654</v>
      </c>
      <c r="F234" s="24" t="s">
        <v>38</v>
      </c>
      <c r="G234" s="27" t="s">
        <v>585</v>
      </c>
      <c r="H234" s="22" t="s">
        <v>655</v>
      </c>
      <c r="I234" s="34" t="s">
        <v>656</v>
      </c>
      <c r="J234" s="40" t="s">
        <v>43</v>
      </c>
      <c r="K234" s="56"/>
      <c r="L234" s="21"/>
      <c r="M234" s="21"/>
      <c r="N234" s="59"/>
      <c r="O234" s="26">
        <v>41524839.049999997</v>
      </c>
      <c r="P234" s="65">
        <v>0</v>
      </c>
      <c r="Q234" s="26">
        <v>41524839.049999997</v>
      </c>
      <c r="R234" s="26">
        <v>0</v>
      </c>
      <c r="S234" s="26">
        <v>41524839.049999997</v>
      </c>
      <c r="T234" s="26">
        <v>0</v>
      </c>
      <c r="U234" s="26">
        <v>0</v>
      </c>
      <c r="V234" s="26">
        <v>0</v>
      </c>
      <c r="W234" s="95">
        <v>0</v>
      </c>
      <c r="X234" s="95">
        <v>0</v>
      </c>
      <c r="Y234" s="20"/>
      <c r="Z234" s="20"/>
    </row>
    <row r="235" spans="1:26" s="3" customFormat="1" ht="76.5">
      <c r="A235" s="22">
        <v>1</v>
      </c>
      <c r="B235" s="22" t="s">
        <v>18</v>
      </c>
      <c r="C235" s="22"/>
      <c r="D235" s="22"/>
      <c r="E235" s="27" t="s">
        <v>657</v>
      </c>
      <c r="F235" s="24" t="s">
        <v>38</v>
      </c>
      <c r="G235" s="27" t="s">
        <v>585</v>
      </c>
      <c r="H235" s="22" t="s">
        <v>655</v>
      </c>
      <c r="I235" s="34" t="s">
        <v>658</v>
      </c>
      <c r="J235" s="40" t="s">
        <v>43</v>
      </c>
      <c r="K235" s="56"/>
      <c r="L235" s="21"/>
      <c r="M235" s="21"/>
      <c r="N235" s="59"/>
      <c r="O235" s="26">
        <v>21453750.748204</v>
      </c>
      <c r="P235" s="65">
        <v>0</v>
      </c>
      <c r="Q235" s="26">
        <v>21453750.748204</v>
      </c>
      <c r="R235" s="26">
        <v>0</v>
      </c>
      <c r="S235" s="26">
        <v>21453750.739999998</v>
      </c>
      <c r="T235" s="26">
        <v>0</v>
      </c>
      <c r="U235" s="26">
        <v>0</v>
      </c>
      <c r="V235" s="26">
        <v>0</v>
      </c>
      <c r="W235" s="95">
        <v>0</v>
      </c>
      <c r="X235" s="95">
        <v>0</v>
      </c>
      <c r="Y235" s="20"/>
      <c r="Z235" s="20"/>
    </row>
    <row r="236" spans="1:26" s="3" customFormat="1" ht="178.5">
      <c r="A236" s="22">
        <v>1</v>
      </c>
      <c r="B236" s="22" t="s">
        <v>18</v>
      </c>
      <c r="C236" s="22" t="s">
        <v>659</v>
      </c>
      <c r="D236" s="22"/>
      <c r="E236" s="27" t="s">
        <v>660</v>
      </c>
      <c r="F236" s="24" t="s">
        <v>38</v>
      </c>
      <c r="G236" s="27" t="s">
        <v>585</v>
      </c>
      <c r="H236" s="22" t="s">
        <v>601</v>
      </c>
      <c r="I236" s="34" t="s">
        <v>661</v>
      </c>
      <c r="J236" s="40" t="s">
        <v>43</v>
      </c>
      <c r="K236" s="56"/>
      <c r="L236" s="21"/>
      <c r="M236" s="21"/>
      <c r="N236" s="59">
        <v>480</v>
      </c>
      <c r="O236" s="26">
        <v>31219631.82</v>
      </c>
      <c r="P236" s="65">
        <v>0</v>
      </c>
      <c r="Q236" s="26">
        <v>31219631.82</v>
      </c>
      <c r="R236" s="26">
        <v>0</v>
      </c>
      <c r="S236" s="26">
        <v>31219631.82</v>
      </c>
      <c r="T236" s="26">
        <v>0</v>
      </c>
      <c r="U236" s="26">
        <v>0</v>
      </c>
      <c r="V236" s="26">
        <v>0</v>
      </c>
      <c r="W236" s="95">
        <v>0</v>
      </c>
      <c r="X236" s="95">
        <v>0</v>
      </c>
      <c r="Y236" s="20"/>
      <c r="Z236" s="20"/>
    </row>
    <row r="237" spans="1:26" s="3" customFormat="1" ht="102">
      <c r="A237" s="22">
        <v>1</v>
      </c>
      <c r="B237" s="22">
        <v>72</v>
      </c>
      <c r="C237" s="22"/>
      <c r="D237" s="22"/>
      <c r="E237" s="27" t="s">
        <v>662</v>
      </c>
      <c r="F237" s="24" t="s">
        <v>38</v>
      </c>
      <c r="G237" s="27" t="s">
        <v>585</v>
      </c>
      <c r="H237" s="22" t="s">
        <v>606</v>
      </c>
      <c r="I237" s="34" t="s">
        <v>663</v>
      </c>
      <c r="J237" s="40" t="s">
        <v>43</v>
      </c>
      <c r="K237" s="56"/>
      <c r="L237" s="21"/>
      <c r="M237" s="21"/>
      <c r="N237" s="59">
        <v>300</v>
      </c>
      <c r="O237" s="26">
        <v>27191954</v>
      </c>
      <c r="P237" s="65"/>
      <c r="Q237" s="26">
        <v>27191954</v>
      </c>
      <c r="R237" s="26">
        <v>0</v>
      </c>
      <c r="S237" s="26">
        <v>27191954</v>
      </c>
      <c r="T237" s="26">
        <v>0</v>
      </c>
      <c r="U237" s="26">
        <v>0</v>
      </c>
      <c r="V237" s="26">
        <v>0</v>
      </c>
      <c r="W237" s="95"/>
      <c r="X237" s="95"/>
      <c r="Y237" s="20"/>
      <c r="Z237" s="20"/>
    </row>
    <row r="238" spans="1:26" s="3" customFormat="1" ht="25.5">
      <c r="A238" s="22">
        <v>1</v>
      </c>
      <c r="B238" s="22" t="s">
        <v>18</v>
      </c>
      <c r="C238" s="22"/>
      <c r="D238" s="20"/>
      <c r="E238" s="20" t="s">
        <v>664</v>
      </c>
      <c r="F238" s="29" t="s">
        <v>21</v>
      </c>
      <c r="G238" s="27" t="s">
        <v>585</v>
      </c>
      <c r="H238" s="24" t="s">
        <v>665</v>
      </c>
      <c r="I238" s="24" t="s">
        <v>666</v>
      </c>
      <c r="J238" s="84" t="s">
        <v>109</v>
      </c>
      <c r="K238" s="143"/>
      <c r="L238" s="24"/>
      <c r="M238" s="24"/>
      <c r="N238" s="24">
        <v>140</v>
      </c>
      <c r="O238" s="26">
        <v>15780903.5</v>
      </c>
      <c r="P238" s="65">
        <v>0</v>
      </c>
      <c r="Q238" s="32">
        <v>15780903.5</v>
      </c>
      <c r="R238" s="26">
        <v>0</v>
      </c>
      <c r="S238" s="32">
        <v>15780903.5</v>
      </c>
      <c r="T238" s="26">
        <v>0</v>
      </c>
      <c r="U238" s="26">
        <v>0</v>
      </c>
      <c r="V238" s="26">
        <v>0</v>
      </c>
      <c r="W238" s="95">
        <v>0</v>
      </c>
      <c r="X238" s="95">
        <v>0</v>
      </c>
      <c r="Y238" s="20"/>
      <c r="Z238" s="20"/>
    </row>
    <row r="239" spans="1:26" s="3" customFormat="1" ht="76.5">
      <c r="A239" s="22">
        <v>1</v>
      </c>
      <c r="B239" s="22" t="s">
        <v>18</v>
      </c>
      <c r="C239" s="22" t="s">
        <v>667</v>
      </c>
      <c r="D239" s="20"/>
      <c r="E239" s="20" t="s">
        <v>668</v>
      </c>
      <c r="F239" s="29" t="s">
        <v>21</v>
      </c>
      <c r="G239" s="27" t="s">
        <v>585</v>
      </c>
      <c r="H239" s="24" t="s">
        <v>606</v>
      </c>
      <c r="I239" s="24" t="s">
        <v>669</v>
      </c>
      <c r="J239" s="84" t="s">
        <v>43</v>
      </c>
      <c r="K239" s="56"/>
      <c r="L239" s="21"/>
      <c r="M239" s="21"/>
      <c r="N239" s="24"/>
      <c r="O239" s="26">
        <v>116000000</v>
      </c>
      <c r="P239" s="65">
        <v>0</v>
      </c>
      <c r="Q239" s="32">
        <v>116000000</v>
      </c>
      <c r="R239" s="26">
        <v>0</v>
      </c>
      <c r="S239" s="32">
        <v>16000000</v>
      </c>
      <c r="T239" s="26">
        <v>100000000</v>
      </c>
      <c r="U239" s="26">
        <v>0</v>
      </c>
      <c r="V239" s="26">
        <v>0</v>
      </c>
      <c r="W239" s="95">
        <v>0</v>
      </c>
      <c r="X239" s="95">
        <v>0</v>
      </c>
      <c r="Y239" s="20"/>
      <c r="Z239" s="20"/>
    </row>
    <row r="240" spans="1:26" s="3" customFormat="1" ht="127.5">
      <c r="A240" s="22">
        <v>1</v>
      </c>
      <c r="B240" s="22" t="s">
        <v>18</v>
      </c>
      <c r="C240" s="22" t="s">
        <v>670</v>
      </c>
      <c r="D240" s="20"/>
      <c r="E240" s="20" t="s">
        <v>671</v>
      </c>
      <c r="F240" s="29" t="s">
        <v>21</v>
      </c>
      <c r="G240" s="27" t="s">
        <v>585</v>
      </c>
      <c r="H240" s="24" t="s">
        <v>665</v>
      </c>
      <c r="I240" s="24" t="s">
        <v>672</v>
      </c>
      <c r="J240" s="84" t="s">
        <v>156</v>
      </c>
      <c r="K240" s="56"/>
      <c r="L240" s="21"/>
      <c r="M240" s="21"/>
      <c r="N240" s="24"/>
      <c r="O240" s="26">
        <v>25609141.120000001</v>
      </c>
      <c r="P240" s="65">
        <v>0</v>
      </c>
      <c r="Q240" s="32">
        <v>25609141.120000001</v>
      </c>
      <c r="R240" s="26">
        <v>0</v>
      </c>
      <c r="S240" s="32">
        <v>25609141.120000001</v>
      </c>
      <c r="T240" s="26">
        <v>0</v>
      </c>
      <c r="U240" s="26">
        <v>0</v>
      </c>
      <c r="V240" s="26">
        <v>0</v>
      </c>
      <c r="W240" s="95">
        <v>0</v>
      </c>
      <c r="X240" s="95">
        <v>0</v>
      </c>
      <c r="Y240" s="20"/>
      <c r="Z240" s="20"/>
    </row>
    <row r="241" spans="1:26" s="3" customFormat="1" ht="51">
      <c r="A241" s="22">
        <v>1</v>
      </c>
      <c r="B241" s="22" t="s">
        <v>18</v>
      </c>
      <c r="C241" s="22"/>
      <c r="D241" s="20"/>
      <c r="E241" s="20" t="s">
        <v>673</v>
      </c>
      <c r="F241" s="29" t="s">
        <v>21</v>
      </c>
      <c r="G241" s="27" t="s">
        <v>585</v>
      </c>
      <c r="H241" s="24" t="s">
        <v>606</v>
      </c>
      <c r="I241" s="24" t="s">
        <v>674</v>
      </c>
      <c r="J241" s="84" t="s">
        <v>161</v>
      </c>
      <c r="K241" s="56"/>
      <c r="L241" s="21"/>
      <c r="M241" s="21"/>
      <c r="N241" s="24"/>
      <c r="O241" s="26">
        <v>45000000</v>
      </c>
      <c r="P241" s="65">
        <v>0</v>
      </c>
      <c r="Q241" s="32">
        <v>45000000</v>
      </c>
      <c r="R241" s="26">
        <v>0</v>
      </c>
      <c r="S241" s="32">
        <v>45000000</v>
      </c>
      <c r="T241" s="26">
        <v>0</v>
      </c>
      <c r="U241" s="26">
        <v>0</v>
      </c>
      <c r="V241" s="26">
        <v>0</v>
      </c>
      <c r="W241" s="95">
        <v>0</v>
      </c>
      <c r="X241" s="95">
        <v>0</v>
      </c>
      <c r="Y241" s="20"/>
      <c r="Z241" s="20"/>
    </row>
    <row r="242" spans="1:26" s="3" customFormat="1" ht="114.75">
      <c r="A242" s="22">
        <v>1</v>
      </c>
      <c r="B242" s="22">
        <v>72</v>
      </c>
      <c r="C242" s="22" t="s">
        <v>675</v>
      </c>
      <c r="D242" s="22">
        <v>2038727</v>
      </c>
      <c r="E242" s="20" t="s">
        <v>676</v>
      </c>
      <c r="F242" s="29" t="s">
        <v>154</v>
      </c>
      <c r="G242" s="27" t="s">
        <v>585</v>
      </c>
      <c r="H242" s="36" t="s">
        <v>586</v>
      </c>
      <c r="I242" s="36" t="s">
        <v>677</v>
      </c>
      <c r="J242" s="33" t="s">
        <v>24</v>
      </c>
      <c r="K242" s="142"/>
      <c r="L242" s="21"/>
      <c r="M242" s="21"/>
      <c r="N242" s="21">
        <v>24</v>
      </c>
      <c r="O242" s="26">
        <v>66776223</v>
      </c>
      <c r="P242" s="26">
        <v>0</v>
      </c>
      <c r="Q242" s="26">
        <v>66776223</v>
      </c>
      <c r="R242" s="26">
        <v>0</v>
      </c>
      <c r="S242" s="26">
        <v>33388111.5</v>
      </c>
      <c r="T242" s="26">
        <v>33388111.5</v>
      </c>
      <c r="U242" s="26">
        <v>0</v>
      </c>
      <c r="V242" s="26">
        <v>0</v>
      </c>
      <c r="W242" s="95">
        <v>0</v>
      </c>
      <c r="X242" s="95">
        <v>0.21429999999999999</v>
      </c>
      <c r="Y242" s="70">
        <v>-38.90193</v>
      </c>
      <c r="Z242" s="70">
        <v>-70.065119999999993</v>
      </c>
    </row>
    <row r="243" spans="1:26" s="3" customFormat="1" ht="127.5">
      <c r="A243" s="22">
        <v>1</v>
      </c>
      <c r="B243" s="22">
        <v>72</v>
      </c>
      <c r="C243" s="22" t="s">
        <v>678</v>
      </c>
      <c r="D243" s="22">
        <v>203828</v>
      </c>
      <c r="E243" s="20" t="s">
        <v>679</v>
      </c>
      <c r="F243" s="29" t="s">
        <v>154</v>
      </c>
      <c r="G243" s="27" t="s">
        <v>585</v>
      </c>
      <c r="H243" s="36" t="s">
        <v>586</v>
      </c>
      <c r="I243" s="36" t="s">
        <v>587</v>
      </c>
      <c r="J243" s="33" t="s">
        <v>24</v>
      </c>
      <c r="K243" s="56"/>
      <c r="L243" s="21"/>
      <c r="M243" s="21"/>
      <c r="N243" s="21">
        <v>24</v>
      </c>
      <c r="O243" s="26">
        <v>80644986.799999997</v>
      </c>
      <c r="P243" s="26">
        <v>0</v>
      </c>
      <c r="Q243" s="26">
        <v>80644986.799999997</v>
      </c>
      <c r="R243" s="26">
        <v>0</v>
      </c>
      <c r="S243" s="26">
        <v>40322493.399999999</v>
      </c>
      <c r="T243" s="26">
        <v>40322493.399999999</v>
      </c>
      <c r="U243" s="26">
        <v>0</v>
      </c>
      <c r="V243" s="26">
        <v>0</v>
      </c>
      <c r="W243" s="95">
        <v>0</v>
      </c>
      <c r="X243" s="95">
        <v>0.21429999999999999</v>
      </c>
      <c r="Y243" s="70">
        <v>-37.387211000000001</v>
      </c>
      <c r="Z243" s="70">
        <v>-68.926237999999998</v>
      </c>
    </row>
    <row r="244" spans="1:26" s="3" customFormat="1" ht="89.25">
      <c r="A244" s="41">
        <v>1</v>
      </c>
      <c r="B244" s="41">
        <v>72</v>
      </c>
      <c r="C244" s="20" t="s">
        <v>680</v>
      </c>
      <c r="D244" s="22">
        <v>203961</v>
      </c>
      <c r="E244" s="20" t="s">
        <v>681</v>
      </c>
      <c r="F244" s="29" t="s">
        <v>154</v>
      </c>
      <c r="G244" s="27" t="s">
        <v>585</v>
      </c>
      <c r="H244" s="36" t="s">
        <v>586</v>
      </c>
      <c r="I244" s="36" t="s">
        <v>617</v>
      </c>
      <c r="J244" s="33" t="s">
        <v>24</v>
      </c>
      <c r="K244" s="56"/>
      <c r="L244" s="21"/>
      <c r="M244" s="21"/>
      <c r="N244" s="21">
        <v>24</v>
      </c>
      <c r="O244" s="26">
        <v>246393565.59999999</v>
      </c>
      <c r="P244" s="26">
        <v>0</v>
      </c>
      <c r="Q244" s="26">
        <v>246393565.59999999</v>
      </c>
      <c r="R244" s="26">
        <v>0</v>
      </c>
      <c r="S244" s="26">
        <v>123196782.8</v>
      </c>
      <c r="T244" s="26">
        <v>123196782.8</v>
      </c>
      <c r="U244" s="26">
        <v>0</v>
      </c>
      <c r="V244" s="26">
        <v>0</v>
      </c>
      <c r="W244" s="95">
        <v>0</v>
      </c>
      <c r="X244" s="95">
        <v>0.21429999999999999</v>
      </c>
      <c r="Y244" s="70">
        <v>-40.147849999999998</v>
      </c>
      <c r="Z244" s="70">
        <v>-71.329189999999997</v>
      </c>
    </row>
    <row r="245" spans="1:26" s="3" customFormat="1" ht="102">
      <c r="A245" s="22">
        <v>1</v>
      </c>
      <c r="B245" s="22">
        <v>72</v>
      </c>
      <c r="C245" s="22" t="s">
        <v>682</v>
      </c>
      <c r="D245" s="22">
        <v>176122</v>
      </c>
      <c r="E245" s="27" t="s">
        <v>683</v>
      </c>
      <c r="F245" s="24" t="s">
        <v>154</v>
      </c>
      <c r="G245" s="27" t="s">
        <v>585</v>
      </c>
      <c r="H245" s="22" t="s">
        <v>22</v>
      </c>
      <c r="I245" s="34" t="s">
        <v>684</v>
      </c>
      <c r="J245" s="40" t="s">
        <v>239</v>
      </c>
      <c r="K245" s="142"/>
      <c r="L245" s="28"/>
      <c r="M245" s="28"/>
      <c r="N245" s="20"/>
      <c r="O245" s="26">
        <v>4000000</v>
      </c>
      <c r="P245" s="26">
        <v>2236862.36</v>
      </c>
      <c r="Q245" s="26">
        <v>0</v>
      </c>
      <c r="R245" s="26">
        <v>0</v>
      </c>
      <c r="S245" s="26">
        <v>0</v>
      </c>
      <c r="T245" s="26">
        <v>0</v>
      </c>
      <c r="U245" s="26">
        <v>0</v>
      </c>
      <c r="V245" s="26">
        <v>0</v>
      </c>
      <c r="W245" s="95">
        <v>0.55920000000000003</v>
      </c>
      <c r="X245" s="95">
        <v>0.55920000000000003</v>
      </c>
      <c r="Y245" s="20"/>
      <c r="Z245" s="20"/>
    </row>
    <row r="246" spans="1:26" s="3" customFormat="1" ht="51">
      <c r="A246" s="22">
        <v>1</v>
      </c>
      <c r="B246" s="22">
        <v>72</v>
      </c>
      <c r="C246" s="22" t="s">
        <v>685</v>
      </c>
      <c r="D246" s="22">
        <v>173591</v>
      </c>
      <c r="E246" s="20" t="s">
        <v>686</v>
      </c>
      <c r="F246" s="24" t="s">
        <v>154</v>
      </c>
      <c r="G246" s="20" t="s">
        <v>585</v>
      </c>
      <c r="H246" s="35" t="s">
        <v>597</v>
      </c>
      <c r="I246" s="22" t="s">
        <v>687</v>
      </c>
      <c r="J246" s="33" t="s">
        <v>176</v>
      </c>
      <c r="K246" s="56"/>
      <c r="L246" s="21"/>
      <c r="M246" s="21"/>
      <c r="N246" s="25">
        <v>2280</v>
      </c>
      <c r="O246" s="26">
        <v>542875567.23000002</v>
      </c>
      <c r="P246" s="26">
        <v>302454794.27999997</v>
      </c>
      <c r="Q246" s="26">
        <v>240420772.95000005</v>
      </c>
      <c r="R246" s="26">
        <v>0</v>
      </c>
      <c r="S246" s="26">
        <v>64038084.720000029</v>
      </c>
      <c r="T246" s="26">
        <v>176382688.22999999</v>
      </c>
      <c r="U246" s="26">
        <v>0</v>
      </c>
      <c r="V246" s="26"/>
      <c r="W246" s="95">
        <v>0.81189999999999996</v>
      </c>
      <c r="X246" s="95">
        <v>0.55710000000000004</v>
      </c>
      <c r="Y246" s="20">
        <v>-33.010148999999998</v>
      </c>
      <c r="Z246" s="20">
        <v>-58.534416999999998</v>
      </c>
    </row>
    <row r="247" spans="1:26" s="3" customFormat="1" ht="76.5">
      <c r="A247" s="22">
        <v>1</v>
      </c>
      <c r="B247" s="22">
        <v>72</v>
      </c>
      <c r="C247" s="22" t="s">
        <v>688</v>
      </c>
      <c r="D247" s="22">
        <v>186444</v>
      </c>
      <c r="E247" s="27" t="s">
        <v>689</v>
      </c>
      <c r="F247" s="24" t="s">
        <v>154</v>
      </c>
      <c r="G247" s="27" t="s">
        <v>585</v>
      </c>
      <c r="H247" s="35" t="s">
        <v>597</v>
      </c>
      <c r="I247" s="34" t="s">
        <v>690</v>
      </c>
      <c r="J247" s="40" t="s">
        <v>691</v>
      </c>
      <c r="K247" s="142"/>
      <c r="L247" s="28"/>
      <c r="M247" s="28"/>
      <c r="N247" s="20"/>
      <c r="O247" s="26">
        <v>150000</v>
      </c>
      <c r="P247" s="26">
        <v>44348.61</v>
      </c>
      <c r="Q247" s="26">
        <v>0</v>
      </c>
      <c r="R247" s="26">
        <v>0</v>
      </c>
      <c r="S247" s="26">
        <v>0</v>
      </c>
      <c r="T247" s="26">
        <v>0</v>
      </c>
      <c r="U247" s="26">
        <v>0</v>
      </c>
      <c r="V247" s="26">
        <v>0</v>
      </c>
      <c r="W247" s="95">
        <v>0</v>
      </c>
      <c r="X247" s="95">
        <v>0.29570000000000002</v>
      </c>
      <c r="Y247" s="81"/>
      <c r="Z247" s="81"/>
    </row>
    <row r="248" spans="1:26" s="3" customFormat="1" ht="51">
      <c r="A248" s="22">
        <v>1</v>
      </c>
      <c r="B248" s="22">
        <v>72</v>
      </c>
      <c r="C248" s="22" t="s">
        <v>692</v>
      </c>
      <c r="D248" s="22">
        <v>186208</v>
      </c>
      <c r="E248" s="27" t="s">
        <v>693</v>
      </c>
      <c r="F248" s="24" t="s">
        <v>154</v>
      </c>
      <c r="G248" s="27" t="s">
        <v>585</v>
      </c>
      <c r="H248" s="35" t="s">
        <v>597</v>
      </c>
      <c r="I248" s="34" t="s">
        <v>694</v>
      </c>
      <c r="J248" s="40" t="s">
        <v>691</v>
      </c>
      <c r="K248" s="142"/>
      <c r="L248" s="28"/>
      <c r="M248" s="28"/>
      <c r="N248" s="20"/>
      <c r="O248" s="26">
        <v>620000</v>
      </c>
      <c r="P248" s="26">
        <v>124000</v>
      </c>
      <c r="Q248" s="26">
        <v>0</v>
      </c>
      <c r="R248" s="26">
        <v>0</v>
      </c>
      <c r="S248" s="26">
        <v>0</v>
      </c>
      <c r="T248" s="26">
        <v>0</v>
      </c>
      <c r="U248" s="26">
        <v>0</v>
      </c>
      <c r="V248" s="26">
        <v>0</v>
      </c>
      <c r="W248" s="95">
        <v>0</v>
      </c>
      <c r="X248" s="95">
        <v>0.2</v>
      </c>
      <c r="Y248" s="81"/>
      <c r="Z248" s="81"/>
    </row>
    <row r="249" spans="1:26" s="3" customFormat="1" ht="63.75">
      <c r="A249" s="22">
        <v>1</v>
      </c>
      <c r="B249" s="22">
        <v>72</v>
      </c>
      <c r="C249" s="22" t="s">
        <v>695</v>
      </c>
      <c r="D249" s="22">
        <v>185570</v>
      </c>
      <c r="E249" s="27" t="s">
        <v>696</v>
      </c>
      <c r="F249" s="24" t="s">
        <v>154</v>
      </c>
      <c r="G249" s="27" t="s">
        <v>585</v>
      </c>
      <c r="H249" s="35" t="s">
        <v>597</v>
      </c>
      <c r="I249" s="34" t="s">
        <v>697</v>
      </c>
      <c r="J249" s="40" t="s">
        <v>691</v>
      </c>
      <c r="K249" s="142"/>
      <c r="L249" s="28"/>
      <c r="M249" s="28"/>
      <c r="N249" s="20"/>
      <c r="O249" s="26">
        <v>300000</v>
      </c>
      <c r="P249" s="26">
        <v>75000</v>
      </c>
      <c r="Q249" s="26">
        <v>0</v>
      </c>
      <c r="R249" s="26">
        <v>0</v>
      </c>
      <c r="S249" s="26">
        <v>0</v>
      </c>
      <c r="T249" s="26">
        <v>0</v>
      </c>
      <c r="U249" s="26">
        <v>0</v>
      </c>
      <c r="V249" s="26">
        <v>0</v>
      </c>
      <c r="W249" s="95">
        <v>0</v>
      </c>
      <c r="X249" s="95">
        <v>0.25</v>
      </c>
      <c r="Y249" s="81"/>
      <c r="Z249" s="81"/>
    </row>
    <row r="250" spans="1:26" s="3" customFormat="1" ht="51">
      <c r="A250" s="22">
        <v>1</v>
      </c>
      <c r="B250" s="22">
        <v>72</v>
      </c>
      <c r="C250" s="22" t="s">
        <v>698</v>
      </c>
      <c r="D250" s="22">
        <v>186200</v>
      </c>
      <c r="E250" s="27" t="s">
        <v>699</v>
      </c>
      <c r="F250" s="24" t="s">
        <v>154</v>
      </c>
      <c r="G250" s="27" t="s">
        <v>585</v>
      </c>
      <c r="H250" s="35" t="s">
        <v>597</v>
      </c>
      <c r="I250" s="34" t="s">
        <v>700</v>
      </c>
      <c r="J250" s="40" t="s">
        <v>691</v>
      </c>
      <c r="K250" s="142"/>
      <c r="L250" s="28"/>
      <c r="M250" s="28"/>
      <c r="N250" s="20"/>
      <c r="O250" s="26">
        <v>100000</v>
      </c>
      <c r="P250" s="26">
        <v>33333.33</v>
      </c>
      <c r="Q250" s="26">
        <v>0</v>
      </c>
      <c r="R250" s="26">
        <v>0</v>
      </c>
      <c r="S250" s="26">
        <v>0</v>
      </c>
      <c r="T250" s="26">
        <v>0</v>
      </c>
      <c r="U250" s="26">
        <v>0</v>
      </c>
      <c r="V250" s="26">
        <v>0</v>
      </c>
      <c r="W250" s="95">
        <v>0</v>
      </c>
      <c r="X250" s="95">
        <v>0.33</v>
      </c>
      <c r="Y250" s="20"/>
      <c r="Z250" s="20"/>
    </row>
    <row r="251" spans="1:26" s="3" customFormat="1" ht="63.75">
      <c r="A251" s="22">
        <v>1</v>
      </c>
      <c r="B251" s="22">
        <v>72</v>
      </c>
      <c r="C251" s="22" t="s">
        <v>701</v>
      </c>
      <c r="D251" s="22">
        <v>186206</v>
      </c>
      <c r="E251" s="27" t="s">
        <v>702</v>
      </c>
      <c r="F251" s="24" t="s">
        <v>154</v>
      </c>
      <c r="G251" s="27" t="s">
        <v>585</v>
      </c>
      <c r="H251" s="35" t="s">
        <v>597</v>
      </c>
      <c r="I251" s="34" t="s">
        <v>703</v>
      </c>
      <c r="J251" s="40" t="s">
        <v>691</v>
      </c>
      <c r="K251" s="142"/>
      <c r="L251" s="28"/>
      <c r="M251" s="28"/>
      <c r="N251" s="20"/>
      <c r="O251" s="26">
        <v>620000</v>
      </c>
      <c r="P251" s="26">
        <v>281191.64</v>
      </c>
      <c r="Q251" s="26">
        <v>0</v>
      </c>
      <c r="R251" s="26">
        <v>0</v>
      </c>
      <c r="S251" s="26">
        <v>0</v>
      </c>
      <c r="T251" s="26">
        <v>0</v>
      </c>
      <c r="U251" s="26">
        <v>0</v>
      </c>
      <c r="V251" s="26">
        <v>0</v>
      </c>
      <c r="W251" s="95">
        <v>0.18029999999999999</v>
      </c>
      <c r="X251" s="95">
        <v>0.45350000000000001</v>
      </c>
      <c r="Y251" s="81"/>
      <c r="Z251" s="81"/>
    </row>
    <row r="252" spans="1:26" s="3" customFormat="1" ht="51">
      <c r="A252" s="22">
        <v>1</v>
      </c>
      <c r="B252" s="22">
        <v>72</v>
      </c>
      <c r="C252" s="22" t="s">
        <v>704</v>
      </c>
      <c r="D252" s="22">
        <v>185557</v>
      </c>
      <c r="E252" s="27" t="s">
        <v>705</v>
      </c>
      <c r="F252" s="24" t="s">
        <v>154</v>
      </c>
      <c r="G252" s="27" t="s">
        <v>585</v>
      </c>
      <c r="H252" s="35" t="s">
        <v>597</v>
      </c>
      <c r="I252" s="34" t="s">
        <v>706</v>
      </c>
      <c r="J252" s="40" t="s">
        <v>691</v>
      </c>
      <c r="K252" s="142"/>
      <c r="L252" s="28"/>
      <c r="M252" s="28"/>
      <c r="N252" s="20"/>
      <c r="O252" s="26">
        <v>409801.43</v>
      </c>
      <c r="P252" s="26">
        <v>268312.89</v>
      </c>
      <c r="Q252" s="26">
        <v>0</v>
      </c>
      <c r="R252" s="26">
        <v>0</v>
      </c>
      <c r="S252" s="26">
        <v>0</v>
      </c>
      <c r="T252" s="26">
        <v>0</v>
      </c>
      <c r="U252" s="26">
        <v>0</v>
      </c>
      <c r="V252" s="26">
        <v>0</v>
      </c>
      <c r="W252" s="95">
        <v>0.30249999999999999</v>
      </c>
      <c r="X252" s="95">
        <v>0.65469999999999995</v>
      </c>
      <c r="Y252" s="81"/>
      <c r="Z252" s="81"/>
    </row>
    <row r="253" spans="1:26" s="3" customFormat="1" ht="76.5">
      <c r="A253" s="22">
        <v>1</v>
      </c>
      <c r="B253" s="22">
        <v>72</v>
      </c>
      <c r="C253" s="22" t="s">
        <v>707</v>
      </c>
      <c r="D253" s="22">
        <v>185555</v>
      </c>
      <c r="E253" s="27" t="s">
        <v>708</v>
      </c>
      <c r="F253" s="47" t="s">
        <v>154</v>
      </c>
      <c r="G253" s="27" t="s">
        <v>585</v>
      </c>
      <c r="H253" s="35" t="s">
        <v>597</v>
      </c>
      <c r="I253" s="34" t="s">
        <v>709</v>
      </c>
      <c r="J253" s="40" t="s">
        <v>691</v>
      </c>
      <c r="K253" s="142"/>
      <c r="L253" s="28"/>
      <c r="M253" s="28"/>
      <c r="N253" s="20"/>
      <c r="O253" s="26">
        <v>350000</v>
      </c>
      <c r="P253" s="26">
        <v>87500</v>
      </c>
      <c r="Q253" s="26">
        <v>0</v>
      </c>
      <c r="R253" s="26">
        <v>0</v>
      </c>
      <c r="S253" s="26">
        <v>0</v>
      </c>
      <c r="T253" s="26">
        <v>0</v>
      </c>
      <c r="U253" s="26">
        <v>0</v>
      </c>
      <c r="V253" s="26">
        <v>0</v>
      </c>
      <c r="W253" s="95">
        <v>0</v>
      </c>
      <c r="X253" s="95">
        <v>0.25</v>
      </c>
      <c r="Y253" s="81"/>
      <c r="Z253" s="81"/>
    </row>
    <row r="254" spans="1:26" s="3" customFormat="1" ht="63.75">
      <c r="A254" s="22">
        <v>1</v>
      </c>
      <c r="B254" s="22">
        <v>72</v>
      </c>
      <c r="C254" s="22" t="s">
        <v>710</v>
      </c>
      <c r="D254" s="22">
        <v>189705</v>
      </c>
      <c r="E254" s="20" t="s">
        <v>711</v>
      </c>
      <c r="F254" s="24" t="s">
        <v>154</v>
      </c>
      <c r="G254" s="27" t="s">
        <v>585</v>
      </c>
      <c r="H254" s="20" t="s">
        <v>712</v>
      </c>
      <c r="I254" s="20" t="s">
        <v>713</v>
      </c>
      <c r="J254" s="40" t="s">
        <v>239</v>
      </c>
      <c r="K254" s="142"/>
      <c r="L254" s="28"/>
      <c r="M254" s="28"/>
      <c r="N254" s="20"/>
      <c r="O254" s="26">
        <v>692417</v>
      </c>
      <c r="P254" s="26">
        <v>169788.76</v>
      </c>
      <c r="Q254" s="26">
        <v>0</v>
      </c>
      <c r="R254" s="26">
        <v>0</v>
      </c>
      <c r="S254" s="26">
        <v>0</v>
      </c>
      <c r="T254" s="26">
        <v>0</v>
      </c>
      <c r="U254" s="26">
        <v>0</v>
      </c>
      <c r="V254" s="26">
        <v>0</v>
      </c>
      <c r="W254" s="154"/>
      <c r="X254" s="154"/>
      <c r="Y254" s="20"/>
      <c r="Z254" s="20"/>
    </row>
    <row r="255" spans="1:26" s="3" customFormat="1" ht="51">
      <c r="A255" s="22">
        <v>1</v>
      </c>
      <c r="B255" s="22">
        <v>72</v>
      </c>
      <c r="C255" s="22" t="s">
        <v>714</v>
      </c>
      <c r="D255" s="22">
        <v>190533</v>
      </c>
      <c r="E255" s="20" t="s">
        <v>715</v>
      </c>
      <c r="F255" s="24" t="s">
        <v>154</v>
      </c>
      <c r="G255" s="27" t="s">
        <v>585</v>
      </c>
      <c r="H255" s="22" t="s">
        <v>606</v>
      </c>
      <c r="I255" s="22" t="s">
        <v>607</v>
      </c>
      <c r="J255" s="33" t="s">
        <v>176</v>
      </c>
      <c r="K255" s="56"/>
      <c r="L255" s="21"/>
      <c r="M255" s="21"/>
      <c r="N255" s="25">
        <v>1050</v>
      </c>
      <c r="O255" s="26">
        <v>22850931.100000001</v>
      </c>
      <c r="P255" s="26">
        <v>5340196.46</v>
      </c>
      <c r="Q255" s="26">
        <v>17510734.640000001</v>
      </c>
      <c r="R255" s="26">
        <v>0</v>
      </c>
      <c r="S255" s="26">
        <v>11168402.539999999</v>
      </c>
      <c r="T255" s="26">
        <v>6342332.1000000015</v>
      </c>
      <c r="U255" s="26">
        <v>0</v>
      </c>
      <c r="V255" s="26">
        <v>0</v>
      </c>
      <c r="W255" s="95">
        <v>0.22539999999999999</v>
      </c>
      <c r="X255" s="95">
        <v>0.23369999999999999</v>
      </c>
      <c r="Y255" s="20">
        <v>-33.055124999999997</v>
      </c>
      <c r="Z255" s="20">
        <v>-68.872090999999998</v>
      </c>
    </row>
    <row r="256" spans="1:26" s="3" customFormat="1" ht="51">
      <c r="A256" s="22">
        <v>1</v>
      </c>
      <c r="B256" s="22">
        <v>72</v>
      </c>
      <c r="C256" s="22" t="s">
        <v>716</v>
      </c>
      <c r="D256" s="22">
        <v>194676</v>
      </c>
      <c r="E256" s="20" t="s">
        <v>717</v>
      </c>
      <c r="F256" s="22" t="s">
        <v>154</v>
      </c>
      <c r="G256" s="22" t="s">
        <v>585</v>
      </c>
      <c r="H256" s="22" t="s">
        <v>718</v>
      </c>
      <c r="I256" s="29" t="s">
        <v>719</v>
      </c>
      <c r="J256" s="33" t="s">
        <v>176</v>
      </c>
      <c r="K256" s="56">
        <v>41517</v>
      </c>
      <c r="L256" s="21" t="s">
        <v>203</v>
      </c>
      <c r="M256" s="21"/>
      <c r="N256" s="25">
        <v>310</v>
      </c>
      <c r="O256" s="26">
        <v>2574000</v>
      </c>
      <c r="P256" s="26">
        <v>2454943.66</v>
      </c>
      <c r="Q256" s="26">
        <f>O256-P256</f>
        <v>119056.33999999985</v>
      </c>
      <c r="R256" s="26">
        <v>0</v>
      </c>
      <c r="S256" s="26">
        <f>Q256</f>
        <v>119056.33999999985</v>
      </c>
      <c r="T256" s="26">
        <v>0</v>
      </c>
      <c r="U256" s="26">
        <v>0</v>
      </c>
      <c r="V256" s="26">
        <v>0</v>
      </c>
      <c r="W256" s="95">
        <v>0.94969999999999999</v>
      </c>
      <c r="X256" s="95">
        <v>0.95369999999999999</v>
      </c>
      <c r="Y256" s="20">
        <v>-38.965006000000002</v>
      </c>
      <c r="Z256" s="20">
        <v>-68.071704999999994</v>
      </c>
    </row>
    <row r="257" spans="1:26" s="3" customFormat="1" ht="63.75">
      <c r="A257" s="22">
        <v>1</v>
      </c>
      <c r="B257" s="22">
        <v>72</v>
      </c>
      <c r="C257" s="22" t="s">
        <v>720</v>
      </c>
      <c r="D257" s="22">
        <v>194966</v>
      </c>
      <c r="E257" s="20" t="s">
        <v>721</v>
      </c>
      <c r="F257" s="22" t="s">
        <v>154</v>
      </c>
      <c r="G257" s="22" t="s">
        <v>585</v>
      </c>
      <c r="H257" s="22" t="s">
        <v>718</v>
      </c>
      <c r="I257" s="29" t="s">
        <v>719</v>
      </c>
      <c r="J257" s="33" t="s">
        <v>176</v>
      </c>
      <c r="K257" s="56">
        <v>41517</v>
      </c>
      <c r="L257" s="21" t="s">
        <v>203</v>
      </c>
      <c r="M257" s="21"/>
      <c r="N257" s="25">
        <v>310</v>
      </c>
      <c r="O257" s="26">
        <v>1300500</v>
      </c>
      <c r="P257" s="26">
        <v>1252766.74</v>
      </c>
      <c r="Q257" s="26">
        <f>O257-P257</f>
        <v>47733.260000000009</v>
      </c>
      <c r="R257" s="26">
        <v>0</v>
      </c>
      <c r="S257" s="26">
        <f>Q257</f>
        <v>47733.260000000009</v>
      </c>
      <c r="T257" s="26">
        <v>0</v>
      </c>
      <c r="U257" s="26">
        <v>0</v>
      </c>
      <c r="V257" s="26">
        <v>0</v>
      </c>
      <c r="W257" s="155">
        <v>0.95689999999999997</v>
      </c>
      <c r="X257" s="95">
        <v>0.96330000000000005</v>
      </c>
      <c r="Y257" s="20">
        <v>-38.949834000000003</v>
      </c>
      <c r="Z257" s="20">
        <v>-68.121644000000003</v>
      </c>
    </row>
    <row r="258" spans="1:26" s="3" customFormat="1" ht="51">
      <c r="A258" s="22">
        <v>1</v>
      </c>
      <c r="B258" s="22">
        <v>72</v>
      </c>
      <c r="C258" s="22" t="s">
        <v>722</v>
      </c>
      <c r="D258" s="22">
        <v>194964</v>
      </c>
      <c r="E258" s="20" t="s">
        <v>723</v>
      </c>
      <c r="F258" s="22" t="s">
        <v>154</v>
      </c>
      <c r="G258" s="22" t="s">
        <v>585</v>
      </c>
      <c r="H258" s="22" t="s">
        <v>718</v>
      </c>
      <c r="I258" s="29" t="s">
        <v>719</v>
      </c>
      <c r="J258" s="33" t="s">
        <v>176</v>
      </c>
      <c r="K258" s="56">
        <v>41517</v>
      </c>
      <c r="L258" s="21" t="s">
        <v>203</v>
      </c>
      <c r="M258" s="21"/>
      <c r="N258" s="25">
        <v>310</v>
      </c>
      <c r="O258" s="26">
        <v>517600</v>
      </c>
      <c r="P258" s="26">
        <v>370604.11</v>
      </c>
      <c r="Q258" s="26">
        <f>+O258-P258</f>
        <v>146995.89000000001</v>
      </c>
      <c r="R258" s="26">
        <v>0</v>
      </c>
      <c r="S258" s="26">
        <f>+Q258</f>
        <v>146995.89000000001</v>
      </c>
      <c r="T258" s="26">
        <v>0</v>
      </c>
      <c r="U258" s="26">
        <v>0</v>
      </c>
      <c r="V258" s="26">
        <v>0</v>
      </c>
      <c r="W258" s="155">
        <v>0.95050000000000001</v>
      </c>
      <c r="X258" s="95">
        <v>0.95450000000000002</v>
      </c>
      <c r="Y258" s="20">
        <v>-38.957653000000001</v>
      </c>
      <c r="Z258" s="20">
        <v>-68.133285999999998</v>
      </c>
    </row>
    <row r="259" spans="1:26" s="3" customFormat="1" ht="38.25">
      <c r="A259" s="22">
        <v>1</v>
      </c>
      <c r="B259" s="22">
        <v>72</v>
      </c>
      <c r="C259" s="22" t="s">
        <v>724</v>
      </c>
      <c r="D259" s="22">
        <v>193266</v>
      </c>
      <c r="E259" s="20" t="s">
        <v>725</v>
      </c>
      <c r="F259" s="24" t="s">
        <v>154</v>
      </c>
      <c r="G259" s="22" t="s">
        <v>585</v>
      </c>
      <c r="H259" s="22" t="s">
        <v>718</v>
      </c>
      <c r="I259" s="22" t="s">
        <v>642</v>
      </c>
      <c r="J259" s="33" t="s">
        <v>176</v>
      </c>
      <c r="K259" s="56">
        <v>41567</v>
      </c>
      <c r="L259" s="21" t="s">
        <v>726</v>
      </c>
      <c r="M259" s="21"/>
      <c r="N259" s="25">
        <v>540</v>
      </c>
      <c r="O259" s="26">
        <v>38905918</v>
      </c>
      <c r="P259" s="26">
        <v>34243713</v>
      </c>
      <c r="Q259" s="26">
        <v>4662205</v>
      </c>
      <c r="R259" s="26">
        <v>0</v>
      </c>
      <c r="S259" s="26">
        <v>4662205</v>
      </c>
      <c r="T259" s="26">
        <v>0</v>
      </c>
      <c r="U259" s="26">
        <v>0</v>
      </c>
      <c r="V259" s="26">
        <v>0</v>
      </c>
      <c r="W259" s="155">
        <v>0.85019999999999996</v>
      </c>
      <c r="X259" s="95">
        <v>0.88019999999999998</v>
      </c>
      <c r="Y259" s="20">
        <v>-38.354210000000002</v>
      </c>
      <c r="Z259" s="20">
        <v>-68.779790000000006</v>
      </c>
    </row>
    <row r="260" spans="1:26" s="3" customFormat="1" ht="63.75">
      <c r="A260" s="22">
        <v>1</v>
      </c>
      <c r="B260" s="22">
        <v>72</v>
      </c>
      <c r="C260" s="22" t="s">
        <v>727</v>
      </c>
      <c r="D260" s="22">
        <v>189479</v>
      </c>
      <c r="E260" s="20" t="s">
        <v>728</v>
      </c>
      <c r="F260" s="24" t="s">
        <v>154</v>
      </c>
      <c r="G260" s="22" t="s">
        <v>585</v>
      </c>
      <c r="H260" s="22" t="s">
        <v>718</v>
      </c>
      <c r="I260" s="22" t="s">
        <v>729</v>
      </c>
      <c r="J260" s="40" t="s">
        <v>239</v>
      </c>
      <c r="K260" s="142"/>
      <c r="L260" s="28"/>
      <c r="M260" s="28"/>
      <c r="N260" s="51"/>
      <c r="O260" s="26">
        <v>320000</v>
      </c>
      <c r="P260" s="26">
        <v>217477.58</v>
      </c>
      <c r="Q260" s="26">
        <v>0</v>
      </c>
      <c r="R260" s="26">
        <v>0</v>
      </c>
      <c r="S260" s="26">
        <v>0</v>
      </c>
      <c r="T260" s="26">
        <v>0</v>
      </c>
      <c r="U260" s="26">
        <v>0</v>
      </c>
      <c r="V260" s="26">
        <v>0</v>
      </c>
      <c r="W260" s="95">
        <v>0.85019999999999996</v>
      </c>
      <c r="X260" s="95">
        <v>0.88019999999999998</v>
      </c>
      <c r="Y260" s="20"/>
      <c r="Z260" s="20"/>
    </row>
    <row r="261" spans="1:26" s="3" customFormat="1" ht="63.75">
      <c r="A261" s="22">
        <v>1</v>
      </c>
      <c r="B261" s="22">
        <v>72</v>
      </c>
      <c r="C261" s="22" t="s">
        <v>730</v>
      </c>
      <c r="D261" s="22">
        <v>189477</v>
      </c>
      <c r="E261" s="20" t="s">
        <v>731</v>
      </c>
      <c r="F261" s="24" t="s">
        <v>154</v>
      </c>
      <c r="G261" s="22" t="s">
        <v>585</v>
      </c>
      <c r="H261" s="22" t="s">
        <v>718</v>
      </c>
      <c r="I261" s="51" t="s">
        <v>732</v>
      </c>
      <c r="J261" s="40" t="s">
        <v>239</v>
      </c>
      <c r="K261" s="142"/>
      <c r="L261" s="28"/>
      <c r="M261" s="28"/>
      <c r="N261" s="51"/>
      <c r="O261" s="26">
        <v>320000</v>
      </c>
      <c r="P261" s="26">
        <v>182458.94</v>
      </c>
      <c r="Q261" s="26">
        <v>0</v>
      </c>
      <c r="R261" s="26">
        <v>0</v>
      </c>
      <c r="S261" s="26">
        <v>0</v>
      </c>
      <c r="T261" s="26">
        <v>0</v>
      </c>
      <c r="U261" s="26">
        <v>0</v>
      </c>
      <c r="V261" s="26">
        <v>0</v>
      </c>
      <c r="W261" s="155">
        <v>0.53639999999999999</v>
      </c>
      <c r="X261" s="95">
        <v>0.67959999999999998</v>
      </c>
      <c r="Y261" s="20"/>
      <c r="Z261" s="20"/>
    </row>
    <row r="262" spans="1:26" s="3" customFormat="1" ht="63.75">
      <c r="A262" s="22">
        <v>1</v>
      </c>
      <c r="B262" s="22">
        <v>72</v>
      </c>
      <c r="C262" s="22" t="s">
        <v>733</v>
      </c>
      <c r="D262" s="22">
        <v>189478</v>
      </c>
      <c r="E262" s="20" t="s">
        <v>734</v>
      </c>
      <c r="F262" s="24" t="s">
        <v>154</v>
      </c>
      <c r="G262" s="22" t="s">
        <v>585</v>
      </c>
      <c r="H262" s="22" t="s">
        <v>718</v>
      </c>
      <c r="I262" s="51" t="s">
        <v>732</v>
      </c>
      <c r="J262" s="40" t="s">
        <v>239</v>
      </c>
      <c r="K262" s="142"/>
      <c r="L262" s="28"/>
      <c r="M262" s="28"/>
      <c r="N262" s="51"/>
      <c r="O262" s="26">
        <v>320000</v>
      </c>
      <c r="P262" s="26">
        <v>181833.66</v>
      </c>
      <c r="Q262" s="26">
        <v>0</v>
      </c>
      <c r="R262" s="26">
        <v>0</v>
      </c>
      <c r="S262" s="26">
        <v>0</v>
      </c>
      <c r="T262" s="26">
        <v>0</v>
      </c>
      <c r="U262" s="26">
        <v>0</v>
      </c>
      <c r="V262" s="26">
        <v>0</v>
      </c>
      <c r="W262" s="155">
        <v>0.378</v>
      </c>
      <c r="X262" s="95">
        <v>0.57020000000000004</v>
      </c>
      <c r="Y262" s="20"/>
      <c r="Z262" s="20"/>
    </row>
    <row r="263" spans="1:26" s="3" customFormat="1" ht="89.25">
      <c r="A263" s="22">
        <v>1</v>
      </c>
      <c r="B263" s="22">
        <v>72</v>
      </c>
      <c r="C263" s="22" t="s">
        <v>735</v>
      </c>
      <c r="D263" s="22">
        <v>189380</v>
      </c>
      <c r="E263" s="20" t="s">
        <v>736</v>
      </c>
      <c r="F263" s="24" t="s">
        <v>154</v>
      </c>
      <c r="G263" s="22" t="s">
        <v>585</v>
      </c>
      <c r="H263" s="22" t="s">
        <v>718</v>
      </c>
      <c r="I263" s="51" t="s">
        <v>737</v>
      </c>
      <c r="J263" s="40" t="s">
        <v>172</v>
      </c>
      <c r="K263" s="142"/>
      <c r="L263" s="28"/>
      <c r="M263" s="28"/>
      <c r="N263" s="51"/>
      <c r="O263" s="26">
        <v>480000</v>
      </c>
      <c r="P263" s="26">
        <v>480000</v>
      </c>
      <c r="Q263" s="26">
        <f>O263-P263</f>
        <v>0</v>
      </c>
      <c r="R263" s="26">
        <v>0</v>
      </c>
      <c r="S263" s="26">
        <f>Q263</f>
        <v>0</v>
      </c>
      <c r="T263" s="26"/>
      <c r="U263" s="26">
        <v>0</v>
      </c>
      <c r="V263" s="26">
        <v>0</v>
      </c>
      <c r="W263" s="155">
        <v>1</v>
      </c>
      <c r="X263" s="95">
        <v>1</v>
      </c>
      <c r="Y263" s="20"/>
      <c r="Z263" s="20"/>
    </row>
    <row r="264" spans="1:26" s="3" customFormat="1" ht="38.25">
      <c r="A264" s="22">
        <v>1</v>
      </c>
      <c r="B264" s="22">
        <v>72</v>
      </c>
      <c r="C264" s="22" t="s">
        <v>738</v>
      </c>
      <c r="D264" s="22">
        <v>194674</v>
      </c>
      <c r="E264" s="20" t="s">
        <v>739</v>
      </c>
      <c r="F264" s="24" t="s">
        <v>154</v>
      </c>
      <c r="G264" s="27" t="s">
        <v>585</v>
      </c>
      <c r="H264" s="22" t="s">
        <v>718</v>
      </c>
      <c r="I264" s="20" t="s">
        <v>740</v>
      </c>
      <c r="J264" s="40" t="s">
        <v>239</v>
      </c>
      <c r="K264" s="142"/>
      <c r="L264" s="28"/>
      <c r="M264" s="28"/>
      <c r="N264" s="20"/>
      <c r="O264" s="26">
        <v>500000</v>
      </c>
      <c r="P264" s="26"/>
      <c r="Q264" s="26">
        <v>0</v>
      </c>
      <c r="R264" s="26">
        <v>0</v>
      </c>
      <c r="S264" s="26">
        <v>0</v>
      </c>
      <c r="T264" s="26">
        <v>0</v>
      </c>
      <c r="U264" s="26">
        <v>0</v>
      </c>
      <c r="V264" s="26">
        <v>0</v>
      </c>
      <c r="W264" s="155">
        <v>0.87039999999999995</v>
      </c>
      <c r="X264" s="95">
        <v>0.88660000000000005</v>
      </c>
      <c r="Y264" s="20"/>
      <c r="Z264" s="20"/>
    </row>
    <row r="265" spans="1:26" s="3" customFormat="1" ht="51">
      <c r="A265" s="22">
        <v>1</v>
      </c>
      <c r="B265" s="22">
        <v>72</v>
      </c>
      <c r="C265" s="22" t="s">
        <v>741</v>
      </c>
      <c r="D265" s="22">
        <v>194675</v>
      </c>
      <c r="E265" s="20" t="s">
        <v>742</v>
      </c>
      <c r="F265" s="24" t="s">
        <v>154</v>
      </c>
      <c r="G265" s="27" t="s">
        <v>585</v>
      </c>
      <c r="H265" s="22" t="s">
        <v>718</v>
      </c>
      <c r="I265" s="20" t="s">
        <v>740</v>
      </c>
      <c r="J265" s="40" t="s">
        <v>239</v>
      </c>
      <c r="K265" s="142"/>
      <c r="L265" s="28"/>
      <c r="M265" s="28"/>
      <c r="N265" s="20"/>
      <c r="O265" s="26">
        <v>600000</v>
      </c>
      <c r="P265" s="26">
        <v>0</v>
      </c>
      <c r="Q265" s="26">
        <v>0</v>
      </c>
      <c r="R265" s="26">
        <v>0</v>
      </c>
      <c r="S265" s="26">
        <v>0</v>
      </c>
      <c r="T265" s="26">
        <v>0</v>
      </c>
      <c r="U265" s="26">
        <v>0</v>
      </c>
      <c r="V265" s="26">
        <v>0</v>
      </c>
      <c r="W265" s="95">
        <v>0</v>
      </c>
      <c r="X265" s="95">
        <v>0</v>
      </c>
      <c r="Y265" s="20"/>
      <c r="Z265" s="20"/>
    </row>
    <row r="266" spans="1:26" s="3" customFormat="1" ht="63.75">
      <c r="A266" s="22">
        <v>1</v>
      </c>
      <c r="B266" s="22">
        <v>72</v>
      </c>
      <c r="C266" s="22" t="s">
        <v>743</v>
      </c>
      <c r="D266" s="22">
        <v>173000</v>
      </c>
      <c r="E266" s="20" t="s">
        <v>744</v>
      </c>
      <c r="F266" s="24" t="s">
        <v>154</v>
      </c>
      <c r="G266" s="20" t="s">
        <v>585</v>
      </c>
      <c r="H266" s="22" t="s">
        <v>601</v>
      </c>
      <c r="I266" s="22" t="s">
        <v>745</v>
      </c>
      <c r="J266" s="33" t="s">
        <v>176</v>
      </c>
      <c r="K266" s="56"/>
      <c r="L266" s="21"/>
      <c r="M266" s="21"/>
      <c r="N266" s="25">
        <v>630</v>
      </c>
      <c r="O266" s="26">
        <v>95017669</v>
      </c>
      <c r="P266" s="26">
        <v>78341626.329999998</v>
      </c>
      <c r="Q266" s="26">
        <v>16676042.670000002</v>
      </c>
      <c r="R266" s="26">
        <v>0</v>
      </c>
      <c r="S266" s="26">
        <v>16676042.670000002</v>
      </c>
      <c r="T266" s="26">
        <v>0</v>
      </c>
      <c r="U266" s="26">
        <v>0</v>
      </c>
      <c r="V266" s="26">
        <v>0</v>
      </c>
      <c r="W266" s="95">
        <v>0</v>
      </c>
      <c r="X266" s="95">
        <v>0</v>
      </c>
      <c r="Y266" s="20">
        <v>-50.333142000000002</v>
      </c>
      <c r="Z266" s="20">
        <v>-72.239007999999998</v>
      </c>
    </row>
    <row r="267" spans="1:26" s="3" customFormat="1" ht="140.25">
      <c r="A267" s="22">
        <v>1</v>
      </c>
      <c r="B267" s="22">
        <v>72</v>
      </c>
      <c r="C267" s="22" t="s">
        <v>746</v>
      </c>
      <c r="D267" s="22">
        <v>173000</v>
      </c>
      <c r="E267" s="20" t="s">
        <v>747</v>
      </c>
      <c r="F267" s="24" t="s">
        <v>154</v>
      </c>
      <c r="G267" s="20" t="s">
        <v>585</v>
      </c>
      <c r="H267" s="22" t="s">
        <v>601</v>
      </c>
      <c r="I267" s="22" t="s">
        <v>745</v>
      </c>
      <c r="J267" s="33" t="s">
        <v>172</v>
      </c>
      <c r="K267" s="142"/>
      <c r="L267" s="28"/>
      <c r="M267" s="28"/>
      <c r="N267" s="63"/>
      <c r="O267" s="26">
        <v>400464789.14999998</v>
      </c>
      <c r="P267" s="26">
        <v>400464789.14999998</v>
      </c>
      <c r="Q267" s="26">
        <v>0</v>
      </c>
      <c r="R267" s="26">
        <v>0</v>
      </c>
      <c r="S267" s="26">
        <v>0</v>
      </c>
      <c r="T267" s="26">
        <v>0</v>
      </c>
      <c r="U267" s="26">
        <v>0</v>
      </c>
      <c r="V267" s="26">
        <v>0</v>
      </c>
      <c r="W267" s="95">
        <v>1</v>
      </c>
      <c r="X267" s="95">
        <v>0.96199999999999997</v>
      </c>
      <c r="Y267" s="20"/>
      <c r="Z267" s="20"/>
    </row>
    <row r="268" spans="1:26" s="3" customFormat="1" ht="102">
      <c r="A268" s="22">
        <v>1</v>
      </c>
      <c r="B268" s="22">
        <v>72</v>
      </c>
      <c r="C268" s="22" t="s">
        <v>748</v>
      </c>
      <c r="D268" s="22">
        <v>196555</v>
      </c>
      <c r="E268" s="20" t="s">
        <v>749</v>
      </c>
      <c r="F268" s="24" t="s">
        <v>154</v>
      </c>
      <c r="G268" s="27" t="s">
        <v>585</v>
      </c>
      <c r="H268" s="20" t="s">
        <v>601</v>
      </c>
      <c r="I268" s="20" t="s">
        <v>750</v>
      </c>
      <c r="J268" s="40" t="s">
        <v>239</v>
      </c>
      <c r="K268" s="142"/>
      <c r="L268" s="28"/>
      <c r="M268" s="28"/>
      <c r="N268" s="20"/>
      <c r="O268" s="26">
        <v>109836295.61</v>
      </c>
      <c r="P268" s="26">
        <v>28129928.530000001</v>
      </c>
      <c r="Q268" s="26">
        <v>0</v>
      </c>
      <c r="R268" s="26">
        <v>0</v>
      </c>
      <c r="S268" s="26">
        <v>0</v>
      </c>
      <c r="T268" s="26">
        <v>0</v>
      </c>
      <c r="U268" s="26">
        <v>0</v>
      </c>
      <c r="V268" s="26">
        <v>0</v>
      </c>
      <c r="W268" s="95">
        <v>1</v>
      </c>
      <c r="X268" s="95"/>
      <c r="Y268" s="20"/>
      <c r="Z268" s="20"/>
    </row>
    <row r="269" spans="1:26" s="3" customFormat="1" ht="25.5">
      <c r="A269" s="22">
        <v>1</v>
      </c>
      <c r="B269" s="42" t="s">
        <v>205</v>
      </c>
      <c r="C269" s="42" t="s">
        <v>751</v>
      </c>
      <c r="D269" s="44">
        <v>203770</v>
      </c>
      <c r="E269" s="39" t="s">
        <v>752</v>
      </c>
      <c r="F269" s="24" t="s">
        <v>154</v>
      </c>
      <c r="G269" s="27" t="s">
        <v>585</v>
      </c>
      <c r="H269" s="39" t="s">
        <v>590</v>
      </c>
      <c r="I269" s="42" t="s">
        <v>591</v>
      </c>
      <c r="J269" s="54" t="s">
        <v>180</v>
      </c>
      <c r="K269" s="144"/>
      <c r="L269" s="39"/>
      <c r="M269" s="39" t="s">
        <v>204</v>
      </c>
      <c r="N269" s="20">
        <v>720</v>
      </c>
      <c r="O269" s="78">
        <v>322867295.23299998</v>
      </c>
      <c r="P269" s="26">
        <v>78537415.200000003</v>
      </c>
      <c r="Q269" s="26">
        <f>O269-P269</f>
        <v>244329880.03299999</v>
      </c>
      <c r="R269" s="26">
        <v>0</v>
      </c>
      <c r="S269" s="26">
        <f>Q269-T269</f>
        <v>65344862.609999985</v>
      </c>
      <c r="T269" s="26">
        <v>178985017.42300001</v>
      </c>
      <c r="U269" s="26">
        <v>0</v>
      </c>
      <c r="V269" s="26">
        <v>0</v>
      </c>
      <c r="W269" s="95">
        <v>0.1003</v>
      </c>
      <c r="X269" s="95">
        <v>0.2571</v>
      </c>
      <c r="Y269" s="20">
        <v>-31.583860000000001</v>
      </c>
      <c r="Z269" s="20">
        <v>-60.727086999999997</v>
      </c>
    </row>
    <row r="270" spans="1:26" s="3" customFormat="1" ht="76.5">
      <c r="A270" s="22">
        <v>1</v>
      </c>
      <c r="B270" s="22">
        <v>72</v>
      </c>
      <c r="C270" s="22" t="s">
        <v>753</v>
      </c>
      <c r="D270" s="43">
        <v>5739</v>
      </c>
      <c r="E270" s="27" t="s">
        <v>754</v>
      </c>
      <c r="F270" s="24" t="s">
        <v>154</v>
      </c>
      <c r="G270" s="27" t="s">
        <v>585</v>
      </c>
      <c r="H270" s="22" t="s">
        <v>590</v>
      </c>
      <c r="I270" s="34" t="s">
        <v>755</v>
      </c>
      <c r="J270" s="40" t="s">
        <v>239</v>
      </c>
      <c r="K270" s="142"/>
      <c r="L270" s="28"/>
      <c r="M270" s="28"/>
      <c r="N270" s="20"/>
      <c r="O270" s="26">
        <v>206199.66</v>
      </c>
      <c r="P270" s="26">
        <v>103099.83</v>
      </c>
      <c r="Q270" s="26">
        <v>0</v>
      </c>
      <c r="R270" s="26">
        <v>0</v>
      </c>
      <c r="S270" s="26">
        <v>0</v>
      </c>
      <c r="T270" s="26">
        <v>0</v>
      </c>
      <c r="U270" s="26">
        <v>0</v>
      </c>
      <c r="V270" s="26">
        <v>0</v>
      </c>
      <c r="W270" s="95">
        <v>6.8699999999999997E-2</v>
      </c>
      <c r="X270" s="95">
        <v>0.23069999999999999</v>
      </c>
      <c r="Y270" s="20"/>
      <c r="Z270" s="20"/>
    </row>
    <row r="271" spans="1:26" s="3" customFormat="1" ht="38.25">
      <c r="A271" s="22">
        <v>1</v>
      </c>
      <c r="B271" s="22">
        <v>72</v>
      </c>
      <c r="C271" s="22" t="s">
        <v>756</v>
      </c>
      <c r="D271" s="43">
        <v>182460</v>
      </c>
      <c r="E271" s="20" t="s">
        <v>757</v>
      </c>
      <c r="F271" s="24" t="s">
        <v>154</v>
      </c>
      <c r="G271" s="27" t="s">
        <v>585</v>
      </c>
      <c r="H271" s="20" t="s">
        <v>590</v>
      </c>
      <c r="I271" s="20" t="s">
        <v>758</v>
      </c>
      <c r="J271" s="40" t="s">
        <v>239</v>
      </c>
      <c r="K271" s="142"/>
      <c r="L271" s="28"/>
      <c r="M271" s="28"/>
      <c r="N271" s="20"/>
      <c r="O271" s="26">
        <v>537529.73</v>
      </c>
      <c r="P271" s="26">
        <v>84199.86</v>
      </c>
      <c r="Q271" s="26">
        <v>0</v>
      </c>
      <c r="R271" s="26">
        <v>0</v>
      </c>
      <c r="S271" s="26">
        <v>0</v>
      </c>
      <c r="T271" s="26">
        <v>0</v>
      </c>
      <c r="U271" s="26">
        <v>0</v>
      </c>
      <c r="V271" s="26">
        <v>0</v>
      </c>
      <c r="W271" s="95">
        <v>0</v>
      </c>
      <c r="X271" s="95">
        <v>0</v>
      </c>
      <c r="Y271" s="81"/>
      <c r="Z271" s="81"/>
    </row>
    <row r="272" spans="1:26" s="3" customFormat="1" ht="89.25">
      <c r="A272" s="22">
        <v>1</v>
      </c>
      <c r="B272" s="22">
        <v>72</v>
      </c>
      <c r="C272" s="22" t="s">
        <v>759</v>
      </c>
      <c r="D272" s="22">
        <v>203932</v>
      </c>
      <c r="E272" s="27" t="s">
        <v>760</v>
      </c>
      <c r="F272" s="24" t="s">
        <v>154</v>
      </c>
      <c r="G272" s="27" t="s">
        <v>585</v>
      </c>
      <c r="H272" s="22" t="s">
        <v>590</v>
      </c>
      <c r="I272" s="34" t="s">
        <v>761</v>
      </c>
      <c r="J272" s="40" t="s">
        <v>180</v>
      </c>
      <c r="K272" s="142"/>
      <c r="L272" s="28"/>
      <c r="M272" s="28" t="s">
        <v>204</v>
      </c>
      <c r="N272" s="20">
        <v>730</v>
      </c>
      <c r="O272" s="26">
        <v>197980644.08000001</v>
      </c>
      <c r="P272" s="26">
        <v>98990322.040000007</v>
      </c>
      <c r="Q272" s="26">
        <v>98990322.040000007</v>
      </c>
      <c r="R272" s="26">
        <v>0</v>
      </c>
      <c r="S272" s="26">
        <v>49495161.020000003</v>
      </c>
      <c r="T272" s="26">
        <v>49495161.020000003</v>
      </c>
      <c r="U272" s="26">
        <v>0</v>
      </c>
      <c r="V272" s="26">
        <v>0</v>
      </c>
      <c r="W272" s="95">
        <v>0</v>
      </c>
      <c r="X272" s="95">
        <v>0.5</v>
      </c>
      <c r="Y272" s="20">
        <v>-29.156945</v>
      </c>
      <c r="Z272" s="20">
        <v>-59.65701</v>
      </c>
    </row>
    <row r="273" spans="1:26" s="3" customFormat="1" ht="38.25">
      <c r="A273" s="22">
        <v>1</v>
      </c>
      <c r="B273" s="22">
        <v>72</v>
      </c>
      <c r="C273" s="22" t="s">
        <v>762</v>
      </c>
      <c r="D273" s="22">
        <v>195823</v>
      </c>
      <c r="E273" s="20" t="s">
        <v>763</v>
      </c>
      <c r="F273" s="24" t="s">
        <v>154</v>
      </c>
      <c r="G273" s="20" t="s">
        <v>585</v>
      </c>
      <c r="H273" s="39" t="s">
        <v>764</v>
      </c>
      <c r="I273" s="22" t="s">
        <v>765</v>
      </c>
      <c r="J273" s="33" t="s">
        <v>180</v>
      </c>
      <c r="K273" s="56"/>
      <c r="L273" s="21"/>
      <c r="M273" s="30" t="s">
        <v>181</v>
      </c>
      <c r="N273" s="20">
        <v>720</v>
      </c>
      <c r="O273" s="26">
        <v>11985416.35</v>
      </c>
      <c r="P273" s="26">
        <v>3309184.17</v>
      </c>
      <c r="Q273" s="26">
        <f>O273-P273</f>
        <v>8676232.1799999997</v>
      </c>
      <c r="R273" s="26">
        <v>0</v>
      </c>
      <c r="S273" s="26">
        <f>Q273-T273</f>
        <v>7732727.8300000001</v>
      </c>
      <c r="T273" s="26">
        <v>943504.34999999963</v>
      </c>
      <c r="U273" s="26">
        <v>0</v>
      </c>
      <c r="V273" s="26">
        <v>0</v>
      </c>
      <c r="W273" s="95" t="s">
        <v>766</v>
      </c>
      <c r="X273" s="95" t="s">
        <v>767</v>
      </c>
      <c r="Y273" s="20">
        <v>-54.510750000000002</v>
      </c>
      <c r="Z273" s="20">
        <v>-67.194822000000002</v>
      </c>
    </row>
    <row r="274" spans="1:26" s="3" customFormat="1" ht="51">
      <c r="A274" s="22">
        <v>1</v>
      </c>
      <c r="B274" s="22">
        <v>72</v>
      </c>
      <c r="C274" s="22" t="s">
        <v>768</v>
      </c>
      <c r="D274" s="22">
        <v>193466</v>
      </c>
      <c r="E274" s="20" t="s">
        <v>769</v>
      </c>
      <c r="F274" s="24" t="s">
        <v>154</v>
      </c>
      <c r="G274" s="20" t="s">
        <v>585</v>
      </c>
      <c r="H274" s="22" t="s">
        <v>764</v>
      </c>
      <c r="I274" s="22" t="s">
        <v>770</v>
      </c>
      <c r="J274" s="33" t="s">
        <v>172</v>
      </c>
      <c r="K274" s="56"/>
      <c r="L274" s="21"/>
      <c r="M274" s="21"/>
      <c r="N274" s="20">
        <v>536</v>
      </c>
      <c r="O274" s="26">
        <v>1624690</v>
      </c>
      <c r="P274" s="26">
        <v>1581083.73</v>
      </c>
      <c r="Q274" s="26">
        <f>+O274-P274</f>
        <v>43606.270000000019</v>
      </c>
      <c r="R274" s="26">
        <v>0</v>
      </c>
      <c r="S274" s="26">
        <f>+Q274</f>
        <v>43606.270000000019</v>
      </c>
      <c r="T274" s="26">
        <v>0</v>
      </c>
      <c r="U274" s="26">
        <v>0</v>
      </c>
      <c r="V274" s="26">
        <v>0</v>
      </c>
      <c r="W274" s="95">
        <v>0.97499999999999998</v>
      </c>
      <c r="X274" s="95">
        <v>0.97319999999999995</v>
      </c>
      <c r="Y274" s="20"/>
      <c r="Z274" s="20"/>
    </row>
    <row r="275" spans="1:26" s="3" customFormat="1" ht="63.75">
      <c r="A275" s="22">
        <v>1</v>
      </c>
      <c r="B275" s="22">
        <v>72</v>
      </c>
      <c r="C275" s="22" t="s">
        <v>771</v>
      </c>
      <c r="D275" s="43">
        <v>5874</v>
      </c>
      <c r="E275" s="20" t="s">
        <v>772</v>
      </c>
      <c r="F275" s="24" t="s">
        <v>154</v>
      </c>
      <c r="G275" s="27" t="s">
        <v>585</v>
      </c>
      <c r="H275" s="20" t="s">
        <v>764</v>
      </c>
      <c r="I275" s="20" t="s">
        <v>770</v>
      </c>
      <c r="J275" s="40" t="s">
        <v>180</v>
      </c>
      <c r="K275" s="142"/>
      <c r="L275" s="28" t="s">
        <v>773</v>
      </c>
      <c r="M275" s="28" t="s">
        <v>204</v>
      </c>
      <c r="N275" s="20"/>
      <c r="O275" s="26">
        <v>2072996.21</v>
      </c>
      <c r="P275" s="26">
        <v>444188.92</v>
      </c>
      <c r="Q275" s="26">
        <v>1628807.29</v>
      </c>
      <c r="R275" s="26">
        <v>0</v>
      </c>
      <c r="S275" s="26">
        <v>1628807.29</v>
      </c>
      <c r="T275" s="26">
        <v>0</v>
      </c>
      <c r="U275" s="26">
        <v>0</v>
      </c>
      <c r="V275" s="26">
        <v>0</v>
      </c>
      <c r="W275" s="95">
        <v>0.10829999999999999</v>
      </c>
      <c r="X275" s="95">
        <v>0.21429999999999999</v>
      </c>
      <c r="Y275" s="20">
        <v>-54.837696999999999</v>
      </c>
      <c r="Z275" s="20">
        <v>-68.351117000000002</v>
      </c>
    </row>
    <row r="276" spans="1:26" s="3" customFormat="1" ht="51">
      <c r="A276" s="22">
        <v>1</v>
      </c>
      <c r="B276" s="22">
        <v>72</v>
      </c>
      <c r="C276" s="22" t="s">
        <v>774</v>
      </c>
      <c r="D276" s="22">
        <v>195917</v>
      </c>
      <c r="E276" s="20" t="s">
        <v>775</v>
      </c>
      <c r="F276" s="24" t="s">
        <v>74</v>
      </c>
      <c r="G276" s="20" t="s">
        <v>585</v>
      </c>
      <c r="H276" s="35" t="s">
        <v>655</v>
      </c>
      <c r="I276" s="22" t="s">
        <v>776</v>
      </c>
      <c r="J276" s="54" t="s">
        <v>180</v>
      </c>
      <c r="K276" s="56"/>
      <c r="L276" s="21"/>
      <c r="M276" s="21"/>
      <c r="N276" s="59"/>
      <c r="O276" s="26">
        <v>2975980.66</v>
      </c>
      <c r="P276" s="26">
        <v>2680482.5099999998</v>
      </c>
      <c r="Q276" s="26">
        <v>295498.09999999998</v>
      </c>
      <c r="R276" s="26">
        <v>0</v>
      </c>
      <c r="S276" s="26">
        <v>295498.09999999998</v>
      </c>
      <c r="T276" s="26">
        <f>+Q276-S276</f>
        <v>0</v>
      </c>
      <c r="U276" s="26">
        <v>0</v>
      </c>
      <c r="V276" s="26">
        <v>0</v>
      </c>
      <c r="W276" s="95">
        <v>0.84899999999999998</v>
      </c>
      <c r="X276" s="95">
        <f>+P276/O276</f>
        <v>0.90070562152107525</v>
      </c>
      <c r="Y276" s="20">
        <v>-32.591416000000002</v>
      </c>
      <c r="Z276" s="20">
        <v>-62.838521999999998</v>
      </c>
    </row>
    <row r="277" spans="1:26" s="3" customFormat="1" ht="51">
      <c r="A277" s="22">
        <v>1</v>
      </c>
      <c r="B277" s="22">
        <v>72</v>
      </c>
      <c r="C277" s="22" t="s">
        <v>777</v>
      </c>
      <c r="D277" s="22">
        <v>190512</v>
      </c>
      <c r="E277" s="20" t="s">
        <v>778</v>
      </c>
      <c r="F277" s="24" t="s">
        <v>74</v>
      </c>
      <c r="G277" s="20" t="s">
        <v>585</v>
      </c>
      <c r="H277" s="35" t="s">
        <v>655</v>
      </c>
      <c r="I277" s="22" t="s">
        <v>776</v>
      </c>
      <c r="J277" s="33" t="s">
        <v>172</v>
      </c>
      <c r="K277" s="56"/>
      <c r="L277" s="21"/>
      <c r="M277" s="21"/>
      <c r="N277" s="59"/>
      <c r="O277" s="26">
        <v>3254000</v>
      </c>
      <c r="P277" s="26">
        <v>2858946.5</v>
      </c>
      <c r="Q277" s="26">
        <v>395053.5</v>
      </c>
      <c r="R277" s="26">
        <v>0</v>
      </c>
      <c r="S277" s="26">
        <v>395053.5</v>
      </c>
      <c r="T277" s="26">
        <f>+Q277-S277</f>
        <v>0</v>
      </c>
      <c r="U277" s="26">
        <v>0</v>
      </c>
      <c r="V277" s="26">
        <v>0</v>
      </c>
      <c r="W277" s="95"/>
      <c r="X277" s="95">
        <f>+P277/O277</f>
        <v>0.87859449907805776</v>
      </c>
      <c r="Y277" s="20"/>
      <c r="Z277" s="20"/>
    </row>
    <row r="278" spans="1:26" s="3" customFormat="1" ht="38.25">
      <c r="A278" s="22">
        <v>1</v>
      </c>
      <c r="B278" s="22">
        <v>72</v>
      </c>
      <c r="C278" s="22" t="s">
        <v>779</v>
      </c>
      <c r="D278" s="22">
        <v>175944</v>
      </c>
      <c r="E278" s="20" t="s">
        <v>780</v>
      </c>
      <c r="F278" s="24" t="s">
        <v>74</v>
      </c>
      <c r="G278" s="20" t="s">
        <v>585</v>
      </c>
      <c r="H278" s="35" t="s">
        <v>655</v>
      </c>
      <c r="I278" s="22" t="s">
        <v>776</v>
      </c>
      <c r="J278" s="33" t="s">
        <v>172</v>
      </c>
      <c r="K278" s="56"/>
      <c r="L278" s="21"/>
      <c r="M278" s="21"/>
      <c r="N278" s="59"/>
      <c r="O278" s="26">
        <v>819960</v>
      </c>
      <c r="P278" s="26">
        <v>738840.66</v>
      </c>
      <c r="Q278" s="26">
        <v>81119.339999999967</v>
      </c>
      <c r="R278" s="26">
        <v>0</v>
      </c>
      <c r="S278" s="26">
        <v>81119.339999999967</v>
      </c>
      <c r="T278" s="26">
        <f>+Q278-S278</f>
        <v>0</v>
      </c>
      <c r="U278" s="26">
        <v>0</v>
      </c>
      <c r="V278" s="26">
        <v>0</v>
      </c>
      <c r="W278" s="95"/>
      <c r="X278" s="95">
        <f>+P278/O278</f>
        <v>0.90106914971462027</v>
      </c>
      <c r="Y278" s="20"/>
      <c r="Z278" s="20"/>
    </row>
    <row r="279" spans="1:26" s="3" customFormat="1" ht="76.5">
      <c r="A279" s="22">
        <v>1</v>
      </c>
      <c r="B279" s="22">
        <v>72</v>
      </c>
      <c r="C279" s="22" t="s">
        <v>781</v>
      </c>
      <c r="D279" s="22">
        <v>198187</v>
      </c>
      <c r="E279" s="20" t="s">
        <v>782</v>
      </c>
      <c r="F279" s="24" t="s">
        <v>74</v>
      </c>
      <c r="G279" s="20" t="s">
        <v>585</v>
      </c>
      <c r="H279" s="35" t="s">
        <v>655</v>
      </c>
      <c r="I279" s="22" t="s">
        <v>776</v>
      </c>
      <c r="J279" s="33" t="s">
        <v>180</v>
      </c>
      <c r="K279" s="56"/>
      <c r="L279" s="21"/>
      <c r="M279" s="21"/>
      <c r="N279" s="59"/>
      <c r="O279" s="26">
        <v>1586678</v>
      </c>
      <c r="P279" s="26">
        <v>860238.97</v>
      </c>
      <c r="Q279" s="26">
        <f>+O279-P279</f>
        <v>726439.03</v>
      </c>
      <c r="R279" s="26">
        <v>0</v>
      </c>
      <c r="S279" s="26">
        <v>726439.03</v>
      </c>
      <c r="T279" s="26">
        <f>+Q279-S279</f>
        <v>0</v>
      </c>
      <c r="U279" s="26">
        <v>0</v>
      </c>
      <c r="V279" s="26">
        <v>0</v>
      </c>
      <c r="W279" s="95">
        <v>0.51570000000000005</v>
      </c>
      <c r="X279" s="95">
        <f>+P279/O279</f>
        <v>0.54216354547047352</v>
      </c>
      <c r="Y279" s="20">
        <v>-32.591445</v>
      </c>
      <c r="Z279" s="20">
        <v>-62.835026999999997</v>
      </c>
    </row>
    <row r="280" spans="1:26" s="3" customFormat="1" ht="76.5">
      <c r="A280" s="22">
        <v>1</v>
      </c>
      <c r="B280" s="22">
        <v>72</v>
      </c>
      <c r="C280" s="22" t="s">
        <v>783</v>
      </c>
      <c r="D280" s="22">
        <v>196015</v>
      </c>
      <c r="E280" s="20" t="s">
        <v>784</v>
      </c>
      <c r="F280" s="24" t="s">
        <v>74</v>
      </c>
      <c r="G280" s="27" t="s">
        <v>585</v>
      </c>
      <c r="H280" s="35" t="s">
        <v>655</v>
      </c>
      <c r="I280" s="20" t="s">
        <v>785</v>
      </c>
      <c r="J280" s="40" t="s">
        <v>239</v>
      </c>
      <c r="K280" s="142"/>
      <c r="L280" s="28"/>
      <c r="M280" s="28"/>
      <c r="N280" s="59"/>
      <c r="O280" s="26">
        <v>4405316</v>
      </c>
      <c r="P280" s="26">
        <v>4405316</v>
      </c>
      <c r="Q280" s="26">
        <v>0</v>
      </c>
      <c r="R280" s="26">
        <v>0</v>
      </c>
      <c r="S280" s="26">
        <v>0</v>
      </c>
      <c r="T280" s="26">
        <v>0</v>
      </c>
      <c r="U280" s="26">
        <v>0</v>
      </c>
      <c r="V280" s="26">
        <v>0</v>
      </c>
      <c r="W280" s="95"/>
      <c r="X280" s="95"/>
      <c r="Y280" s="20"/>
      <c r="Z280" s="20"/>
    </row>
    <row r="281" spans="1:26" s="3" customFormat="1" ht="25.5">
      <c r="A281" s="22">
        <v>1</v>
      </c>
      <c r="B281" s="22">
        <v>72</v>
      </c>
      <c r="C281" s="22" t="s">
        <v>786</v>
      </c>
      <c r="D281" s="22">
        <v>203763</v>
      </c>
      <c r="E281" s="27" t="s">
        <v>787</v>
      </c>
      <c r="F281" s="24" t="s">
        <v>74</v>
      </c>
      <c r="G281" s="27" t="s">
        <v>585</v>
      </c>
      <c r="H281" s="22" t="s">
        <v>606</v>
      </c>
      <c r="I281" s="34" t="s">
        <v>607</v>
      </c>
      <c r="J281" s="40" t="s">
        <v>180</v>
      </c>
      <c r="K281" s="142"/>
      <c r="L281" s="28"/>
      <c r="M281" s="28" t="s">
        <v>59</v>
      </c>
      <c r="N281" s="59">
        <v>600</v>
      </c>
      <c r="O281" s="26">
        <v>50638236.539999999</v>
      </c>
      <c r="P281" s="26">
        <v>12915618.939999999</v>
      </c>
      <c r="Q281" s="26">
        <f>+O281-P281</f>
        <v>37722617.600000001</v>
      </c>
      <c r="R281" s="26">
        <v>0</v>
      </c>
      <c r="S281" s="26">
        <v>29116986.010499991</v>
      </c>
      <c r="T281" s="26">
        <f>+Q281-S281</f>
        <v>8605631.58950001</v>
      </c>
      <c r="U281" s="26">
        <v>0</v>
      </c>
      <c r="V281" s="26">
        <v>0</v>
      </c>
      <c r="W281" s="95">
        <v>1.2500000000000001E-2</v>
      </c>
      <c r="X281" s="95">
        <f>+P281/O281</f>
        <v>0.25505664933252037</v>
      </c>
      <c r="Y281" s="20"/>
      <c r="Z281" s="20"/>
    </row>
    <row r="282" spans="1:26" s="3" customFormat="1" ht="51">
      <c r="A282" s="22">
        <v>1</v>
      </c>
      <c r="B282" s="22">
        <v>72</v>
      </c>
      <c r="C282" s="22" t="s">
        <v>788</v>
      </c>
      <c r="D282" s="22">
        <v>5687</v>
      </c>
      <c r="E282" s="20" t="s">
        <v>789</v>
      </c>
      <c r="F282" s="24" t="s">
        <v>74</v>
      </c>
      <c r="G282" s="27" t="s">
        <v>585</v>
      </c>
      <c r="H282" s="20" t="s">
        <v>601</v>
      </c>
      <c r="I282" s="20" t="s">
        <v>602</v>
      </c>
      <c r="J282" s="40" t="s">
        <v>239</v>
      </c>
      <c r="K282" s="142"/>
      <c r="L282" s="28"/>
      <c r="M282" s="28"/>
      <c r="N282" s="20"/>
      <c r="O282" s="26">
        <v>2633230.69</v>
      </c>
      <c r="P282" s="26">
        <v>2633230.69</v>
      </c>
      <c r="Q282" s="26">
        <v>0</v>
      </c>
      <c r="R282" s="26">
        <v>0</v>
      </c>
      <c r="S282" s="26">
        <v>0</v>
      </c>
      <c r="T282" s="26">
        <v>0</v>
      </c>
      <c r="U282" s="26">
        <v>0</v>
      </c>
      <c r="V282" s="26">
        <v>0</v>
      </c>
      <c r="W282" s="95"/>
      <c r="X282" s="95"/>
      <c r="Y282" s="20">
        <v>-34.765920000000001</v>
      </c>
      <c r="Z282" s="20">
        <v>-61.892319999999998</v>
      </c>
    </row>
    <row r="283" spans="1:26" s="3" customFormat="1" ht="76.5">
      <c r="A283" s="22">
        <v>1</v>
      </c>
      <c r="B283" s="22">
        <v>72</v>
      </c>
      <c r="C283" s="22" t="s">
        <v>790</v>
      </c>
      <c r="D283" s="43">
        <v>190958</v>
      </c>
      <c r="E283" s="20" t="s">
        <v>791</v>
      </c>
      <c r="F283" s="24" t="s">
        <v>74</v>
      </c>
      <c r="G283" s="27" t="s">
        <v>585</v>
      </c>
      <c r="H283" s="22" t="s">
        <v>590</v>
      </c>
      <c r="I283" s="22" t="s">
        <v>792</v>
      </c>
      <c r="J283" s="33" t="s">
        <v>172</v>
      </c>
      <c r="K283" s="56"/>
      <c r="L283" s="21"/>
      <c r="M283" s="21"/>
      <c r="N283" s="63"/>
      <c r="O283" s="26">
        <v>4135021</v>
      </c>
      <c r="P283" s="26">
        <f>+O283</f>
        <v>4135021</v>
      </c>
      <c r="Q283" s="26">
        <v>0</v>
      </c>
      <c r="R283" s="26">
        <v>0</v>
      </c>
      <c r="S283" s="26">
        <v>0</v>
      </c>
      <c r="T283" s="26">
        <f>+Q283-S283</f>
        <v>0</v>
      </c>
      <c r="U283" s="26">
        <v>0</v>
      </c>
      <c r="V283" s="26">
        <v>0</v>
      </c>
      <c r="W283" s="95">
        <v>1</v>
      </c>
      <c r="X283" s="95">
        <f>+P283/O283</f>
        <v>1</v>
      </c>
      <c r="Y283" s="20">
        <v>-31.267308</v>
      </c>
      <c r="Z283" s="20">
        <v>-61.471978</v>
      </c>
    </row>
    <row r="284" spans="1:26" s="3" customFormat="1" ht="76.5">
      <c r="A284" s="22">
        <v>1</v>
      </c>
      <c r="B284" s="22">
        <v>72</v>
      </c>
      <c r="C284" s="22" t="s">
        <v>793</v>
      </c>
      <c r="D284" s="43">
        <v>186397</v>
      </c>
      <c r="E284" s="20" t="s">
        <v>794</v>
      </c>
      <c r="F284" s="24" t="s">
        <v>74</v>
      </c>
      <c r="G284" s="27" t="s">
        <v>585</v>
      </c>
      <c r="H284" s="20" t="s">
        <v>590</v>
      </c>
      <c r="I284" s="20" t="s">
        <v>795</v>
      </c>
      <c r="J284" s="40" t="s">
        <v>239</v>
      </c>
      <c r="K284" s="142"/>
      <c r="L284" s="28"/>
      <c r="M284" s="28"/>
      <c r="N284" s="20"/>
      <c r="O284" s="26">
        <v>200000</v>
      </c>
      <c r="P284" s="26">
        <v>200000</v>
      </c>
      <c r="Q284" s="26">
        <v>0</v>
      </c>
      <c r="R284" s="26">
        <v>0</v>
      </c>
      <c r="S284" s="26">
        <v>0</v>
      </c>
      <c r="T284" s="26">
        <v>0</v>
      </c>
      <c r="U284" s="26">
        <v>0</v>
      </c>
      <c r="V284" s="26">
        <v>0</v>
      </c>
      <c r="W284" s="95"/>
      <c r="X284" s="95"/>
      <c r="Y284" s="20">
        <v>-34.765920000000001</v>
      </c>
      <c r="Z284" s="20">
        <v>-61.892319999999998</v>
      </c>
    </row>
    <row r="285" spans="1:26" s="3" customFormat="1" ht="63.75">
      <c r="A285" s="22">
        <v>1</v>
      </c>
      <c r="B285" s="22">
        <v>72</v>
      </c>
      <c r="C285" s="22" t="s">
        <v>796</v>
      </c>
      <c r="D285" s="43">
        <v>182509</v>
      </c>
      <c r="E285" s="20" t="s">
        <v>797</v>
      </c>
      <c r="F285" s="24" t="s">
        <v>74</v>
      </c>
      <c r="G285" s="27" t="s">
        <v>585</v>
      </c>
      <c r="H285" s="20" t="s">
        <v>590</v>
      </c>
      <c r="I285" s="20" t="s">
        <v>798</v>
      </c>
      <c r="J285" s="40" t="s">
        <v>239</v>
      </c>
      <c r="K285" s="142"/>
      <c r="L285" s="28"/>
      <c r="M285" s="28"/>
      <c r="N285" s="20"/>
      <c r="O285" s="26">
        <v>749115.9</v>
      </c>
      <c r="P285" s="26">
        <v>749115.9</v>
      </c>
      <c r="Q285" s="26">
        <v>0</v>
      </c>
      <c r="R285" s="26">
        <v>0</v>
      </c>
      <c r="S285" s="26">
        <v>0</v>
      </c>
      <c r="T285" s="26">
        <v>0</v>
      </c>
      <c r="U285" s="26">
        <v>0</v>
      </c>
      <c r="V285" s="26">
        <v>0</v>
      </c>
      <c r="W285" s="95"/>
      <c r="X285" s="95"/>
      <c r="Y285" s="20">
        <v>-31.267308</v>
      </c>
      <c r="Z285" s="20">
        <v>-61.471978</v>
      </c>
    </row>
    <row r="286" spans="1:26" s="3" customFormat="1" ht="51">
      <c r="A286" s="22">
        <v>1</v>
      </c>
      <c r="B286" s="22">
        <v>72</v>
      </c>
      <c r="C286" s="22" t="s">
        <v>799</v>
      </c>
      <c r="D286" s="43">
        <v>5794</v>
      </c>
      <c r="E286" s="20" t="s">
        <v>800</v>
      </c>
      <c r="F286" s="24" t="s">
        <v>74</v>
      </c>
      <c r="G286" s="27" t="s">
        <v>585</v>
      </c>
      <c r="H286" s="20" t="s">
        <v>590</v>
      </c>
      <c r="I286" s="20" t="s">
        <v>801</v>
      </c>
      <c r="J286" s="40" t="s">
        <v>239</v>
      </c>
      <c r="K286" s="142"/>
      <c r="L286" s="28"/>
      <c r="M286" s="28"/>
      <c r="N286" s="20"/>
      <c r="O286" s="26">
        <v>88684.74</v>
      </c>
      <c r="P286" s="26">
        <v>88684.74</v>
      </c>
      <c r="Q286" s="26">
        <v>0</v>
      </c>
      <c r="R286" s="26">
        <v>0</v>
      </c>
      <c r="S286" s="26">
        <v>0</v>
      </c>
      <c r="T286" s="26">
        <v>0</v>
      </c>
      <c r="U286" s="26">
        <v>0</v>
      </c>
      <c r="V286" s="26">
        <v>0</v>
      </c>
      <c r="W286" s="95"/>
      <c r="X286" s="95"/>
      <c r="Y286" s="20">
        <v>-34.765920000000001</v>
      </c>
      <c r="Z286" s="20">
        <v>-61.892319999999998</v>
      </c>
    </row>
    <row r="287" spans="1:26" s="3" customFormat="1" ht="63.75">
      <c r="A287" s="22">
        <v>1</v>
      </c>
      <c r="B287" s="22">
        <v>72</v>
      </c>
      <c r="C287" s="22" t="s">
        <v>802</v>
      </c>
      <c r="D287" s="43">
        <v>203870</v>
      </c>
      <c r="E287" s="27" t="s">
        <v>803</v>
      </c>
      <c r="F287" s="24" t="s">
        <v>52</v>
      </c>
      <c r="G287" s="27" t="s">
        <v>585</v>
      </c>
      <c r="H287" s="22" t="s">
        <v>590</v>
      </c>
      <c r="I287" s="34" t="s">
        <v>804</v>
      </c>
      <c r="J287" s="40" t="s">
        <v>180</v>
      </c>
      <c r="K287" s="142"/>
      <c r="L287" s="28"/>
      <c r="M287" s="28" t="s">
        <v>252</v>
      </c>
      <c r="N287" s="20">
        <v>540</v>
      </c>
      <c r="O287" s="26">
        <v>94197596.5</v>
      </c>
      <c r="P287" s="26">
        <v>2109594.62</v>
      </c>
      <c r="Q287" s="26">
        <f t="shared" ref="Q287:Q312" si="4">+O287-P287</f>
        <v>92088001.879999995</v>
      </c>
      <c r="R287" s="26">
        <v>0</v>
      </c>
      <c r="S287" s="26">
        <v>45482198.347222216</v>
      </c>
      <c r="T287" s="26">
        <f>+Q287-S287</f>
        <v>46605803.532777779</v>
      </c>
      <c r="U287" s="26"/>
      <c r="V287" s="26"/>
      <c r="W287" s="95">
        <v>2.0400000000000001E-2</v>
      </c>
      <c r="X287" s="95">
        <f t="shared" ref="X287:X318" si="5">+P287/O287</f>
        <v>2.2395418762091241E-2</v>
      </c>
      <c r="Y287" s="20">
        <v>-31.267308</v>
      </c>
      <c r="Z287" s="20">
        <v>-61.471978</v>
      </c>
    </row>
    <row r="288" spans="1:26" s="3" customFormat="1" ht="51">
      <c r="A288" s="200">
        <v>1</v>
      </c>
      <c r="B288" s="42" t="s">
        <v>282</v>
      </c>
      <c r="C288" s="42"/>
      <c r="D288" s="203"/>
      <c r="E288" s="28" t="s">
        <v>805</v>
      </c>
      <c r="F288" s="20" t="s">
        <v>38</v>
      </c>
      <c r="G288" s="205" t="s">
        <v>585</v>
      </c>
      <c r="H288" s="45" t="s">
        <v>806</v>
      </c>
      <c r="I288" s="50" t="s">
        <v>807</v>
      </c>
      <c r="J288" s="53" t="s">
        <v>484</v>
      </c>
      <c r="K288" s="56"/>
      <c r="L288" s="21"/>
      <c r="M288" s="207"/>
      <c r="N288" s="58" t="s">
        <v>498</v>
      </c>
      <c r="O288" s="68">
        <v>88424449.310000002</v>
      </c>
      <c r="P288" s="26">
        <v>0</v>
      </c>
      <c r="Q288" s="71">
        <f t="shared" si="4"/>
        <v>88424449.310000002</v>
      </c>
      <c r="R288" s="26">
        <v>0</v>
      </c>
      <c r="S288" s="26">
        <v>0</v>
      </c>
      <c r="T288" s="26">
        <v>78567060.355399996</v>
      </c>
      <c r="U288" s="26">
        <v>9857388</v>
      </c>
      <c r="V288" s="197">
        <v>0</v>
      </c>
      <c r="W288" s="95">
        <v>0</v>
      </c>
      <c r="X288" s="95">
        <f t="shared" si="5"/>
        <v>0</v>
      </c>
      <c r="Y288" s="72">
        <v>-42911780</v>
      </c>
      <c r="Z288" s="72">
        <v>-71320668</v>
      </c>
    </row>
    <row r="289" spans="1:26" s="3" customFormat="1" ht="102">
      <c r="A289" s="200">
        <v>1</v>
      </c>
      <c r="B289" s="42" t="s">
        <v>282</v>
      </c>
      <c r="C289" s="42"/>
      <c r="D289" s="203" t="s">
        <v>808</v>
      </c>
      <c r="E289" s="20" t="s">
        <v>809</v>
      </c>
      <c r="F289" s="46" t="s">
        <v>38</v>
      </c>
      <c r="G289" s="205" t="s">
        <v>585</v>
      </c>
      <c r="H289" s="48" t="s">
        <v>606</v>
      </c>
      <c r="I289" s="50" t="s">
        <v>810</v>
      </c>
      <c r="J289" s="38" t="s">
        <v>180</v>
      </c>
      <c r="K289" s="56">
        <v>41639</v>
      </c>
      <c r="L289" s="21" t="s">
        <v>469</v>
      </c>
      <c r="M289" s="208" t="s">
        <v>811</v>
      </c>
      <c r="N289" s="57">
        <v>360</v>
      </c>
      <c r="O289" s="66">
        <v>34183874.140000001</v>
      </c>
      <c r="P289" s="69">
        <v>27786865.899999995</v>
      </c>
      <c r="Q289" s="71">
        <f t="shared" si="4"/>
        <v>6397008.2400000058</v>
      </c>
      <c r="R289" s="26">
        <v>0</v>
      </c>
      <c r="S289" s="26">
        <v>6397008</v>
      </c>
      <c r="T289" s="26">
        <v>0</v>
      </c>
      <c r="U289" s="26">
        <v>0</v>
      </c>
      <c r="V289" s="197">
        <v>0</v>
      </c>
      <c r="W289" s="95">
        <v>0.71120000000000005</v>
      </c>
      <c r="X289" s="95">
        <f t="shared" si="5"/>
        <v>0.81286473809840665</v>
      </c>
      <c r="Y289" s="75">
        <v>-32850568</v>
      </c>
      <c r="Z289" s="75">
        <v>-68840642</v>
      </c>
    </row>
    <row r="290" spans="1:26" s="3" customFormat="1" ht="114.75">
      <c r="A290" s="200">
        <v>1</v>
      </c>
      <c r="B290" s="42" t="s">
        <v>282</v>
      </c>
      <c r="C290" s="42"/>
      <c r="D290" s="203" t="s">
        <v>812</v>
      </c>
      <c r="E290" s="20" t="s">
        <v>813</v>
      </c>
      <c r="F290" s="46" t="s">
        <v>38</v>
      </c>
      <c r="G290" s="205" t="s">
        <v>585</v>
      </c>
      <c r="H290" s="48" t="s">
        <v>606</v>
      </c>
      <c r="I290" s="50" t="s">
        <v>669</v>
      </c>
      <c r="J290" s="38" t="s">
        <v>172</v>
      </c>
      <c r="K290" s="56"/>
      <c r="L290" s="21" t="s">
        <v>475</v>
      </c>
      <c r="M290" s="208" t="s">
        <v>814</v>
      </c>
      <c r="N290" s="57">
        <v>570</v>
      </c>
      <c r="O290" s="66">
        <v>25288737</v>
      </c>
      <c r="P290" s="66">
        <v>25288737</v>
      </c>
      <c r="Q290" s="71">
        <f t="shared" si="4"/>
        <v>0</v>
      </c>
      <c r="R290" s="26">
        <v>0</v>
      </c>
      <c r="S290" s="26">
        <v>0</v>
      </c>
      <c r="T290" s="26">
        <v>0</v>
      </c>
      <c r="U290" s="26">
        <v>0</v>
      </c>
      <c r="V290" s="197">
        <v>0</v>
      </c>
      <c r="W290" s="95">
        <v>1</v>
      </c>
      <c r="X290" s="95">
        <f t="shared" si="5"/>
        <v>1</v>
      </c>
      <c r="Y290" s="72">
        <v>-3303673</v>
      </c>
      <c r="Z290" s="72">
        <v>-68881156</v>
      </c>
    </row>
    <row r="291" spans="1:26" s="3" customFormat="1" ht="76.5">
      <c r="A291" s="200">
        <v>1</v>
      </c>
      <c r="B291" s="42" t="s">
        <v>282</v>
      </c>
      <c r="C291" s="42"/>
      <c r="D291" s="203"/>
      <c r="E291" s="28" t="s">
        <v>815</v>
      </c>
      <c r="F291" s="22" t="s">
        <v>38</v>
      </c>
      <c r="G291" s="205" t="s">
        <v>585</v>
      </c>
      <c r="H291" s="45" t="s">
        <v>606</v>
      </c>
      <c r="I291" s="50" t="s">
        <v>623</v>
      </c>
      <c r="J291" s="53" t="s">
        <v>523</v>
      </c>
      <c r="K291" s="56"/>
      <c r="L291" s="21"/>
      <c r="M291" s="207"/>
      <c r="N291" s="58" t="s">
        <v>486</v>
      </c>
      <c r="O291" s="32">
        <v>56699808.119999997</v>
      </c>
      <c r="P291" s="69">
        <v>0</v>
      </c>
      <c r="Q291" s="71">
        <f t="shared" si="4"/>
        <v>56699808.119999997</v>
      </c>
      <c r="R291" s="26">
        <v>0</v>
      </c>
      <c r="S291" s="26">
        <v>8164772.3692800011</v>
      </c>
      <c r="T291" s="26">
        <v>48535035.750719994</v>
      </c>
      <c r="U291" s="26">
        <v>0</v>
      </c>
      <c r="V291" s="197">
        <v>0</v>
      </c>
      <c r="W291" s="95">
        <v>0</v>
      </c>
      <c r="X291" s="95">
        <f t="shared" si="5"/>
        <v>0</v>
      </c>
      <c r="Y291" s="72">
        <v>-32914809</v>
      </c>
      <c r="Z291" s="72">
        <v>-68810912</v>
      </c>
    </row>
    <row r="292" spans="1:26" s="3" customFormat="1" ht="89.25">
      <c r="A292" s="200">
        <v>1</v>
      </c>
      <c r="B292" s="42" t="s">
        <v>282</v>
      </c>
      <c r="C292" s="42"/>
      <c r="D292" s="203"/>
      <c r="E292" s="28" t="s">
        <v>816</v>
      </c>
      <c r="F292" s="22" t="s">
        <v>38</v>
      </c>
      <c r="G292" s="205" t="s">
        <v>585</v>
      </c>
      <c r="H292" s="49" t="s">
        <v>718</v>
      </c>
      <c r="I292" s="50" t="s">
        <v>642</v>
      </c>
      <c r="J292" s="52" t="s">
        <v>484</v>
      </c>
      <c r="K292" s="56"/>
      <c r="L292" s="21"/>
      <c r="M292" s="207"/>
      <c r="N292" s="58">
        <v>300</v>
      </c>
      <c r="O292" s="66">
        <v>33953415.740000002</v>
      </c>
      <c r="P292" s="26">
        <v>0</v>
      </c>
      <c r="Q292" s="71">
        <f t="shared" si="4"/>
        <v>33953415.740000002</v>
      </c>
      <c r="R292" s="26">
        <v>0</v>
      </c>
      <c r="S292" s="26">
        <v>0</v>
      </c>
      <c r="T292" s="26">
        <v>29879005.851199999</v>
      </c>
      <c r="U292" s="26">
        <v>4074409.8888000008</v>
      </c>
      <c r="V292" s="197">
        <v>0</v>
      </c>
      <c r="W292" s="95">
        <v>0</v>
      </c>
      <c r="X292" s="95">
        <f t="shared" si="5"/>
        <v>0</v>
      </c>
      <c r="Y292" s="72">
        <v>-38354330</v>
      </c>
      <c r="Z292" s="72">
        <v>-68786514</v>
      </c>
    </row>
    <row r="293" spans="1:26" s="3" customFormat="1" ht="51">
      <c r="A293" s="200">
        <v>1</v>
      </c>
      <c r="B293" s="42" t="s">
        <v>282</v>
      </c>
      <c r="C293" s="42"/>
      <c r="D293" s="203"/>
      <c r="E293" s="28" t="s">
        <v>817</v>
      </c>
      <c r="F293" s="22" t="s">
        <v>38</v>
      </c>
      <c r="G293" s="205" t="s">
        <v>585</v>
      </c>
      <c r="H293" s="49" t="s">
        <v>718</v>
      </c>
      <c r="I293" s="50" t="s">
        <v>719</v>
      </c>
      <c r="J293" s="53" t="s">
        <v>523</v>
      </c>
      <c r="K293" s="56"/>
      <c r="L293" s="21"/>
      <c r="M293" s="207"/>
      <c r="N293" s="58">
        <v>360</v>
      </c>
      <c r="O293" s="32">
        <v>89955914.959999993</v>
      </c>
      <c r="P293" s="26">
        <v>0</v>
      </c>
      <c r="Q293" s="71">
        <f t="shared" si="4"/>
        <v>89955914.959999993</v>
      </c>
      <c r="R293" s="26">
        <v>0</v>
      </c>
      <c r="S293" s="26">
        <v>12953651.754239999</v>
      </c>
      <c r="T293" s="26">
        <v>77002263.205760002</v>
      </c>
      <c r="U293" s="26">
        <v>0</v>
      </c>
      <c r="V293" s="197">
        <v>0</v>
      </c>
      <c r="W293" s="95">
        <v>0</v>
      </c>
      <c r="X293" s="95">
        <f t="shared" si="5"/>
        <v>0</v>
      </c>
      <c r="Y293" s="72">
        <v>-38971905</v>
      </c>
      <c r="Z293" s="72">
        <v>-68091660</v>
      </c>
    </row>
    <row r="294" spans="1:26" s="3" customFormat="1" ht="63.75">
      <c r="A294" s="200">
        <v>1</v>
      </c>
      <c r="B294" s="42" t="s">
        <v>282</v>
      </c>
      <c r="C294" s="42"/>
      <c r="D294" s="203"/>
      <c r="E294" s="28" t="s">
        <v>818</v>
      </c>
      <c r="F294" s="22" t="s">
        <v>38</v>
      </c>
      <c r="G294" s="205" t="s">
        <v>585</v>
      </c>
      <c r="H294" s="49" t="s">
        <v>665</v>
      </c>
      <c r="I294" s="50" t="s">
        <v>819</v>
      </c>
      <c r="J294" s="55" t="s">
        <v>180</v>
      </c>
      <c r="K294" s="56">
        <v>41608</v>
      </c>
      <c r="L294" s="21" t="s">
        <v>475</v>
      </c>
      <c r="M294" s="209"/>
      <c r="N294" s="58">
        <v>180</v>
      </c>
      <c r="O294" s="67">
        <v>24121547.190000001</v>
      </c>
      <c r="P294" s="69">
        <v>4990384.71</v>
      </c>
      <c r="Q294" s="71">
        <f t="shared" si="4"/>
        <v>19131162.48</v>
      </c>
      <c r="R294" s="26">
        <v>0</v>
      </c>
      <c r="S294" s="26">
        <v>19131162</v>
      </c>
      <c r="T294" s="26">
        <v>0</v>
      </c>
      <c r="U294" s="26">
        <v>0</v>
      </c>
      <c r="V294" s="197">
        <v>0</v>
      </c>
      <c r="W294" s="95">
        <v>0.34439999999999998</v>
      </c>
      <c r="X294" s="95">
        <f t="shared" si="5"/>
        <v>0.20688493448168405</v>
      </c>
      <c r="Y294" s="72">
        <v>-38940863</v>
      </c>
      <c r="Z294" s="72">
        <v>-67993354</v>
      </c>
    </row>
    <row r="295" spans="1:26" s="3" customFormat="1" ht="38.25">
      <c r="A295" s="200">
        <v>1</v>
      </c>
      <c r="B295" s="42" t="s">
        <v>282</v>
      </c>
      <c r="C295" s="42"/>
      <c r="D295" s="203"/>
      <c r="E295" s="45" t="s">
        <v>820</v>
      </c>
      <c r="F295" s="20" t="s">
        <v>38</v>
      </c>
      <c r="G295" s="205" t="s">
        <v>585</v>
      </c>
      <c r="H295" s="49" t="s">
        <v>665</v>
      </c>
      <c r="I295" s="50" t="s">
        <v>821</v>
      </c>
      <c r="J295" s="52" t="s">
        <v>180</v>
      </c>
      <c r="K295" s="56"/>
      <c r="L295" s="34"/>
      <c r="M295" s="209"/>
      <c r="N295" s="58">
        <v>360</v>
      </c>
      <c r="O295" s="66">
        <v>71324082.049999997</v>
      </c>
      <c r="P295" s="26">
        <v>0</v>
      </c>
      <c r="Q295" s="71">
        <f t="shared" si="4"/>
        <v>71324082.049999997</v>
      </c>
      <c r="R295" s="26">
        <v>0</v>
      </c>
      <c r="S295" s="26">
        <v>23561017.9036</v>
      </c>
      <c r="T295" s="26">
        <v>47763064.146399997</v>
      </c>
      <c r="U295" s="26">
        <v>0</v>
      </c>
      <c r="V295" s="197">
        <v>0</v>
      </c>
      <c r="W295" s="95">
        <v>0</v>
      </c>
      <c r="X295" s="95">
        <f t="shared" si="5"/>
        <v>0</v>
      </c>
      <c r="Y295" s="72">
        <v>-39030167</v>
      </c>
      <c r="Z295" s="72">
        <v>-67575168</v>
      </c>
    </row>
    <row r="296" spans="1:26" s="3" customFormat="1" ht="102">
      <c r="A296" s="200">
        <v>1</v>
      </c>
      <c r="B296" s="42" t="s">
        <v>282</v>
      </c>
      <c r="C296" s="42"/>
      <c r="D296" s="203"/>
      <c r="E296" s="28" t="s">
        <v>822</v>
      </c>
      <c r="F296" s="22" t="s">
        <v>38</v>
      </c>
      <c r="G296" s="205" t="s">
        <v>585</v>
      </c>
      <c r="H296" s="45" t="s">
        <v>823</v>
      </c>
      <c r="I296" s="50" t="s">
        <v>810</v>
      </c>
      <c r="J296" s="52" t="s">
        <v>43</v>
      </c>
      <c r="K296" s="56"/>
      <c r="L296" s="21"/>
      <c r="M296" s="207"/>
      <c r="N296" s="58">
        <v>300</v>
      </c>
      <c r="O296" s="66">
        <v>41477993.780000001</v>
      </c>
      <c r="P296" s="26">
        <v>0</v>
      </c>
      <c r="Q296" s="71">
        <f t="shared" si="4"/>
        <v>41477993.780000001</v>
      </c>
      <c r="R296" s="26">
        <v>0</v>
      </c>
      <c r="S296" s="26">
        <v>0</v>
      </c>
      <c r="T296" s="26">
        <v>36312461.192000002</v>
      </c>
      <c r="U296" s="26">
        <v>5165532.59</v>
      </c>
      <c r="V296" s="197">
        <v>0</v>
      </c>
      <c r="W296" s="95">
        <v>0</v>
      </c>
      <c r="X296" s="95">
        <f t="shared" si="5"/>
        <v>0</v>
      </c>
      <c r="Y296" s="72">
        <v>-46539075</v>
      </c>
      <c r="Z296" s="72">
        <v>-68927631</v>
      </c>
    </row>
    <row r="297" spans="1:26" s="3" customFormat="1" ht="140.25">
      <c r="A297" s="200">
        <v>1</v>
      </c>
      <c r="B297" s="42" t="s">
        <v>282</v>
      </c>
      <c r="C297" s="42"/>
      <c r="D297" s="203" t="s">
        <v>824</v>
      </c>
      <c r="E297" s="20" t="s">
        <v>825</v>
      </c>
      <c r="F297" s="46" t="s">
        <v>38</v>
      </c>
      <c r="G297" s="205" t="s">
        <v>585</v>
      </c>
      <c r="H297" s="48" t="s">
        <v>590</v>
      </c>
      <c r="I297" s="50" t="s">
        <v>826</v>
      </c>
      <c r="J297" s="38" t="s">
        <v>180</v>
      </c>
      <c r="K297" s="56">
        <v>41670</v>
      </c>
      <c r="L297" s="21" t="s">
        <v>475</v>
      </c>
      <c r="M297" s="207"/>
      <c r="N297" s="57">
        <v>582</v>
      </c>
      <c r="O297" s="66">
        <v>66370289.909999996</v>
      </c>
      <c r="P297" s="66">
        <v>48566761.170000002</v>
      </c>
      <c r="Q297" s="71">
        <f t="shared" si="4"/>
        <v>17803528.739999995</v>
      </c>
      <c r="R297" s="26">
        <v>0</v>
      </c>
      <c r="S297" s="26">
        <v>17803528.739999995</v>
      </c>
      <c r="T297" s="26"/>
      <c r="U297" s="26"/>
      <c r="V297" s="197">
        <v>0</v>
      </c>
      <c r="W297" s="95">
        <v>0.64329999999999998</v>
      </c>
      <c r="X297" s="95">
        <f t="shared" si="5"/>
        <v>0.73175454312250121</v>
      </c>
      <c r="Y297" s="73">
        <v>-31252695</v>
      </c>
      <c r="Z297" s="73">
        <v>-61491786</v>
      </c>
    </row>
    <row r="298" spans="1:26" s="3" customFormat="1" ht="76.5">
      <c r="A298" s="200">
        <v>1</v>
      </c>
      <c r="B298" s="42" t="s">
        <v>282</v>
      </c>
      <c r="C298" s="42"/>
      <c r="D298" s="203"/>
      <c r="E298" s="20" t="s">
        <v>827</v>
      </c>
      <c r="F298" s="20" t="s">
        <v>38</v>
      </c>
      <c r="G298" s="205" t="s">
        <v>585</v>
      </c>
      <c r="H298" s="35" t="s">
        <v>597</v>
      </c>
      <c r="I298" s="49" t="s">
        <v>828</v>
      </c>
      <c r="J298" s="52" t="s">
        <v>484</v>
      </c>
      <c r="K298" s="56"/>
      <c r="L298" s="21"/>
      <c r="M298" s="207"/>
      <c r="N298" s="20">
        <v>360</v>
      </c>
      <c r="O298" s="32">
        <v>60594266.460000001</v>
      </c>
      <c r="P298" s="32">
        <v>0</v>
      </c>
      <c r="Q298" s="71">
        <f t="shared" si="4"/>
        <v>60594266.460000001</v>
      </c>
      <c r="R298" s="26">
        <v>0</v>
      </c>
      <c r="S298" s="26">
        <v>0</v>
      </c>
      <c r="T298" s="26">
        <v>45809265.443760008</v>
      </c>
      <c r="U298" s="26">
        <v>14785001</v>
      </c>
      <c r="V298" s="197">
        <v>0</v>
      </c>
      <c r="W298" s="95">
        <v>0</v>
      </c>
      <c r="X298" s="95">
        <f t="shared" si="5"/>
        <v>0</v>
      </c>
      <c r="Y298" s="60">
        <v>-33147314</v>
      </c>
      <c r="Z298" s="60">
        <v>-59311162</v>
      </c>
    </row>
    <row r="299" spans="1:26" s="3" customFormat="1" ht="114.75">
      <c r="A299" s="200">
        <v>1</v>
      </c>
      <c r="B299" s="42" t="s">
        <v>282</v>
      </c>
      <c r="C299" s="42"/>
      <c r="D299" s="203"/>
      <c r="E299" s="20" t="s">
        <v>829</v>
      </c>
      <c r="F299" s="20" t="s">
        <v>38</v>
      </c>
      <c r="G299" s="205" t="s">
        <v>585</v>
      </c>
      <c r="H299" s="35" t="s">
        <v>597</v>
      </c>
      <c r="I299" s="49" t="s">
        <v>830</v>
      </c>
      <c r="J299" s="52" t="s">
        <v>484</v>
      </c>
      <c r="K299" s="56"/>
      <c r="L299" s="21"/>
      <c r="M299" s="207"/>
      <c r="N299" s="20">
        <v>360</v>
      </c>
      <c r="O299" s="32">
        <v>46354723.369999997</v>
      </c>
      <c r="P299" s="32">
        <v>0</v>
      </c>
      <c r="Q299" s="71">
        <f t="shared" si="4"/>
        <v>46354723.369999997</v>
      </c>
      <c r="R299" s="26">
        <v>0</v>
      </c>
      <c r="S299" s="26">
        <v>0</v>
      </c>
      <c r="T299" s="26">
        <v>40050480.991680004</v>
      </c>
      <c r="U299" s="26">
        <v>6304242.3799999999</v>
      </c>
      <c r="V299" s="197">
        <v>0</v>
      </c>
      <c r="W299" s="95">
        <v>0</v>
      </c>
      <c r="X299" s="95">
        <f t="shared" si="5"/>
        <v>0</v>
      </c>
      <c r="Y299" s="60">
        <v>-32390369</v>
      </c>
      <c r="Z299" s="60">
        <v>-59792144</v>
      </c>
    </row>
    <row r="300" spans="1:26" s="3" customFormat="1" ht="51">
      <c r="A300" s="200">
        <v>1</v>
      </c>
      <c r="B300" s="42" t="s">
        <v>282</v>
      </c>
      <c r="C300" s="42"/>
      <c r="D300" s="203"/>
      <c r="E300" s="20" t="s">
        <v>831</v>
      </c>
      <c r="F300" s="20" t="s">
        <v>38</v>
      </c>
      <c r="G300" s="205" t="s">
        <v>585</v>
      </c>
      <c r="H300" s="35" t="s">
        <v>597</v>
      </c>
      <c r="I300" s="49" t="s">
        <v>832</v>
      </c>
      <c r="J300" s="52" t="s">
        <v>484</v>
      </c>
      <c r="K300" s="56"/>
      <c r="L300" s="21"/>
      <c r="M300" s="207"/>
      <c r="N300" s="20">
        <v>360</v>
      </c>
      <c r="O300" s="32">
        <v>61619859</v>
      </c>
      <c r="P300" s="32">
        <v>0</v>
      </c>
      <c r="Q300" s="71">
        <f t="shared" si="4"/>
        <v>61619859</v>
      </c>
      <c r="R300" s="26">
        <v>0</v>
      </c>
      <c r="S300" s="26">
        <v>0</v>
      </c>
      <c r="T300" s="26">
        <v>44366298.480000004</v>
      </c>
      <c r="U300" s="26">
        <v>17253560.520000003</v>
      </c>
      <c r="V300" s="197">
        <v>0</v>
      </c>
      <c r="W300" s="95">
        <v>0</v>
      </c>
      <c r="X300" s="95">
        <f t="shared" si="5"/>
        <v>0</v>
      </c>
      <c r="Y300" s="60">
        <v>-32617902</v>
      </c>
      <c r="Z300" s="60">
        <v>-60163872</v>
      </c>
    </row>
    <row r="301" spans="1:26" s="3" customFormat="1" ht="89.25">
      <c r="A301" s="200">
        <v>1</v>
      </c>
      <c r="B301" s="42" t="s">
        <v>282</v>
      </c>
      <c r="C301" s="42"/>
      <c r="D301" s="203"/>
      <c r="E301" s="20" t="s">
        <v>833</v>
      </c>
      <c r="F301" s="20" t="s">
        <v>834</v>
      </c>
      <c r="G301" s="205" t="s">
        <v>585</v>
      </c>
      <c r="H301" s="49" t="s">
        <v>606</v>
      </c>
      <c r="I301" s="49" t="s">
        <v>835</v>
      </c>
      <c r="J301" s="52" t="s">
        <v>568</v>
      </c>
      <c r="K301" s="56"/>
      <c r="L301" s="21"/>
      <c r="M301" s="207"/>
      <c r="N301" s="20">
        <v>480</v>
      </c>
      <c r="O301" s="32">
        <v>33136195.050000001</v>
      </c>
      <c r="P301" s="32">
        <v>0</v>
      </c>
      <c r="Q301" s="71">
        <f t="shared" si="4"/>
        <v>33136195.050000001</v>
      </c>
      <c r="R301" s="26">
        <v>0</v>
      </c>
      <c r="S301" s="26">
        <v>0</v>
      </c>
      <c r="T301" s="26">
        <v>13917201.921</v>
      </c>
      <c r="U301" s="26">
        <v>19218993.129999999</v>
      </c>
      <c r="V301" s="197">
        <v>0</v>
      </c>
      <c r="W301" s="95">
        <v>0</v>
      </c>
      <c r="X301" s="95">
        <f t="shared" si="5"/>
        <v>0</v>
      </c>
      <c r="Y301" s="60">
        <v>-33581354</v>
      </c>
      <c r="Z301" s="60">
        <v>-69017918</v>
      </c>
    </row>
    <row r="302" spans="1:26" s="3" customFormat="1" ht="38.25">
      <c r="A302" s="200">
        <v>1</v>
      </c>
      <c r="B302" s="42" t="s">
        <v>282</v>
      </c>
      <c r="C302" s="42"/>
      <c r="D302" s="203"/>
      <c r="E302" s="20" t="s">
        <v>836</v>
      </c>
      <c r="F302" s="20" t="s">
        <v>582</v>
      </c>
      <c r="G302" s="205" t="s">
        <v>585</v>
      </c>
      <c r="H302" s="49" t="s">
        <v>590</v>
      </c>
      <c r="I302" s="49" t="s">
        <v>837</v>
      </c>
      <c r="J302" s="53" t="s">
        <v>43</v>
      </c>
      <c r="K302" s="56"/>
      <c r="L302" s="21"/>
      <c r="M302" s="207"/>
      <c r="N302" s="20">
        <v>450</v>
      </c>
      <c r="O302" s="32">
        <v>25769715.940000001</v>
      </c>
      <c r="P302" s="32">
        <v>0</v>
      </c>
      <c r="Q302" s="71">
        <f t="shared" si="4"/>
        <v>25769715.940000001</v>
      </c>
      <c r="R302" s="26">
        <v>0</v>
      </c>
      <c r="S302" s="26">
        <v>0</v>
      </c>
      <c r="T302" s="26">
        <v>21285807.210528001</v>
      </c>
      <c r="U302" s="26">
        <v>4483908.7300000004</v>
      </c>
      <c r="V302" s="197">
        <v>0</v>
      </c>
      <c r="W302" s="95">
        <v>0</v>
      </c>
      <c r="X302" s="95">
        <f t="shared" si="5"/>
        <v>0</v>
      </c>
      <c r="Y302" s="60">
        <v>-31059226</v>
      </c>
      <c r="Z302" s="60">
        <v>-60745282</v>
      </c>
    </row>
    <row r="303" spans="1:26" s="3" customFormat="1" ht="89.25">
      <c r="A303" s="200">
        <v>1</v>
      </c>
      <c r="B303" s="42" t="s">
        <v>282</v>
      </c>
      <c r="C303" s="42"/>
      <c r="D303" s="203"/>
      <c r="E303" s="20" t="s">
        <v>838</v>
      </c>
      <c r="F303" s="20" t="s">
        <v>38</v>
      </c>
      <c r="G303" s="205" t="s">
        <v>585</v>
      </c>
      <c r="H303" s="49" t="s">
        <v>590</v>
      </c>
      <c r="I303" s="49" t="s">
        <v>839</v>
      </c>
      <c r="J303" s="52" t="s">
        <v>484</v>
      </c>
      <c r="K303" s="56"/>
      <c r="L303" s="21"/>
      <c r="M303" s="207"/>
      <c r="N303" s="20">
        <v>360</v>
      </c>
      <c r="O303" s="32">
        <v>77189403</v>
      </c>
      <c r="P303" s="32">
        <v>0</v>
      </c>
      <c r="Q303" s="71">
        <f t="shared" si="4"/>
        <v>77189403</v>
      </c>
      <c r="R303" s="26">
        <v>0</v>
      </c>
      <c r="S303" s="26">
        <v>0</v>
      </c>
      <c r="T303" s="26">
        <v>65610992.549999997</v>
      </c>
      <c r="U303" s="26">
        <v>11578410.450000003</v>
      </c>
      <c r="V303" s="197">
        <v>0</v>
      </c>
      <c r="W303" s="95">
        <v>0</v>
      </c>
      <c r="X303" s="95">
        <f t="shared" si="5"/>
        <v>0</v>
      </c>
      <c r="Y303" s="60">
        <v>-32858437</v>
      </c>
      <c r="Z303" s="60">
        <v>-60706310</v>
      </c>
    </row>
    <row r="304" spans="1:26" s="3" customFormat="1" ht="25.5">
      <c r="A304" s="200">
        <v>1</v>
      </c>
      <c r="B304" s="42" t="s">
        <v>282</v>
      </c>
      <c r="C304" s="42"/>
      <c r="D304" s="203"/>
      <c r="E304" s="20" t="s">
        <v>840</v>
      </c>
      <c r="F304" s="20" t="s">
        <v>284</v>
      </c>
      <c r="G304" s="205" t="s">
        <v>585</v>
      </c>
      <c r="H304" s="22" t="s">
        <v>655</v>
      </c>
      <c r="I304" s="49" t="s">
        <v>841</v>
      </c>
      <c r="J304" s="52" t="s">
        <v>285</v>
      </c>
      <c r="K304" s="56"/>
      <c r="L304" s="21"/>
      <c r="M304" s="207"/>
      <c r="N304" s="20">
        <v>540</v>
      </c>
      <c r="O304" s="32">
        <v>61269342.399999999</v>
      </c>
      <c r="P304" s="32">
        <v>0</v>
      </c>
      <c r="Q304" s="71">
        <f t="shared" si="4"/>
        <v>61269342.399999999</v>
      </c>
      <c r="R304" s="26">
        <v>0</v>
      </c>
      <c r="S304" s="26">
        <v>0</v>
      </c>
      <c r="T304" s="26">
        <v>39825072.560000002</v>
      </c>
      <c r="U304" s="26">
        <v>21444269.840000004</v>
      </c>
      <c r="V304" s="197">
        <v>0</v>
      </c>
      <c r="W304" s="95">
        <v>0</v>
      </c>
      <c r="X304" s="95">
        <f t="shared" si="5"/>
        <v>0</v>
      </c>
      <c r="Y304" s="60">
        <v>-30853061</v>
      </c>
      <c r="Z304" s="60">
        <v>-64993523</v>
      </c>
    </row>
    <row r="305" spans="1:26" s="3" customFormat="1" ht="51">
      <c r="A305" s="200">
        <v>1</v>
      </c>
      <c r="B305" s="42" t="s">
        <v>282</v>
      </c>
      <c r="C305" s="42"/>
      <c r="D305" s="203"/>
      <c r="E305" s="20" t="s">
        <v>842</v>
      </c>
      <c r="F305" s="20" t="s">
        <v>582</v>
      </c>
      <c r="G305" s="205" t="s">
        <v>585</v>
      </c>
      <c r="H305" s="20" t="s">
        <v>325</v>
      </c>
      <c r="I305" s="49" t="s">
        <v>843</v>
      </c>
      <c r="J305" s="52" t="s">
        <v>285</v>
      </c>
      <c r="K305" s="56"/>
      <c r="L305" s="21"/>
      <c r="M305" s="207"/>
      <c r="N305" s="20">
        <v>540</v>
      </c>
      <c r="O305" s="32">
        <v>24320000</v>
      </c>
      <c r="P305" s="32">
        <v>0</v>
      </c>
      <c r="Q305" s="71">
        <f t="shared" si="4"/>
        <v>24320000</v>
      </c>
      <c r="R305" s="26">
        <v>0</v>
      </c>
      <c r="S305" s="26">
        <v>0</v>
      </c>
      <c r="T305" s="26">
        <v>15808000</v>
      </c>
      <c r="U305" s="26">
        <v>8512000</v>
      </c>
      <c r="V305" s="197">
        <v>0</v>
      </c>
      <c r="W305" s="95">
        <v>0</v>
      </c>
      <c r="X305" s="95">
        <f t="shared" si="5"/>
        <v>0</v>
      </c>
      <c r="Y305" s="60">
        <v>-28458708</v>
      </c>
      <c r="Z305" s="60">
        <v>-62833987</v>
      </c>
    </row>
    <row r="306" spans="1:26" s="3" customFormat="1" ht="25.5">
      <c r="A306" s="200">
        <v>1</v>
      </c>
      <c r="B306" s="42" t="s">
        <v>282</v>
      </c>
      <c r="C306" s="42"/>
      <c r="D306" s="203"/>
      <c r="E306" s="20" t="s">
        <v>844</v>
      </c>
      <c r="F306" s="20" t="s">
        <v>284</v>
      </c>
      <c r="G306" s="205" t="s">
        <v>585</v>
      </c>
      <c r="H306" s="20" t="s">
        <v>601</v>
      </c>
      <c r="I306" s="49" t="s">
        <v>661</v>
      </c>
      <c r="J306" s="52" t="s">
        <v>285</v>
      </c>
      <c r="K306" s="56"/>
      <c r="L306" s="21"/>
      <c r="M306" s="207"/>
      <c r="N306" s="20">
        <v>540</v>
      </c>
      <c r="O306" s="32">
        <v>81826556.969999999</v>
      </c>
      <c r="P306" s="32">
        <v>0</v>
      </c>
      <c r="Q306" s="71">
        <f t="shared" si="4"/>
        <v>81826556.969999999</v>
      </c>
      <c r="R306" s="26">
        <v>0</v>
      </c>
      <c r="S306" s="26">
        <v>0</v>
      </c>
      <c r="T306" s="26">
        <v>53187262.030500002</v>
      </c>
      <c r="U306" s="26">
        <v>28639294.9395</v>
      </c>
      <c r="V306" s="197">
        <v>0</v>
      </c>
      <c r="W306" s="95">
        <v>0</v>
      </c>
      <c r="X306" s="95">
        <f t="shared" si="5"/>
        <v>0</v>
      </c>
      <c r="Y306" s="60">
        <v>-46447454</v>
      </c>
      <c r="Z306" s="60">
        <v>-67518675</v>
      </c>
    </row>
    <row r="307" spans="1:26" s="2" customFormat="1" ht="63.75">
      <c r="A307" s="22">
        <v>1</v>
      </c>
      <c r="B307" s="42" t="s">
        <v>205</v>
      </c>
      <c r="C307" s="42" t="s">
        <v>48</v>
      </c>
      <c r="D307" s="42" t="s">
        <v>845</v>
      </c>
      <c r="E307" s="39" t="s">
        <v>846</v>
      </c>
      <c r="F307" s="29" t="s">
        <v>38</v>
      </c>
      <c r="G307" s="22" t="s">
        <v>22</v>
      </c>
      <c r="H307" s="39" t="s">
        <v>22</v>
      </c>
      <c r="I307" s="42" t="s">
        <v>50</v>
      </c>
      <c r="J307" s="21" t="s">
        <v>180</v>
      </c>
      <c r="K307" s="56">
        <v>41517</v>
      </c>
      <c r="L307" s="21"/>
      <c r="M307" s="21" t="s">
        <v>209</v>
      </c>
      <c r="N307" s="180">
        <v>270</v>
      </c>
      <c r="O307" s="181">
        <v>29972845.859999999</v>
      </c>
      <c r="P307" s="182">
        <v>16076927.210000001</v>
      </c>
      <c r="Q307" s="182">
        <f t="shared" si="4"/>
        <v>13895918.649999999</v>
      </c>
      <c r="R307" s="182">
        <v>0</v>
      </c>
      <c r="S307" s="182">
        <f>+Q307</f>
        <v>13895918.649999999</v>
      </c>
      <c r="T307" s="182">
        <v>0</v>
      </c>
      <c r="U307" s="26">
        <v>0</v>
      </c>
      <c r="V307" s="26">
        <v>0</v>
      </c>
      <c r="W307" s="95">
        <v>0.82479999999999998</v>
      </c>
      <c r="X307" s="163">
        <f t="shared" si="5"/>
        <v>0.53638307436983568</v>
      </c>
      <c r="Y307" s="20">
        <v>-34.708201000000003</v>
      </c>
      <c r="Z307" s="20">
        <v>-58.391874999999999</v>
      </c>
    </row>
    <row r="308" spans="1:26" s="2" customFormat="1" ht="63.75">
      <c r="A308" s="22">
        <v>1</v>
      </c>
      <c r="B308" s="42" t="s">
        <v>205</v>
      </c>
      <c r="C308" s="42" t="s">
        <v>48</v>
      </c>
      <c r="D308" s="42" t="s">
        <v>847</v>
      </c>
      <c r="E308" s="39" t="s">
        <v>848</v>
      </c>
      <c r="F308" s="29" t="s">
        <v>38</v>
      </c>
      <c r="G308" s="22" t="s">
        <v>22</v>
      </c>
      <c r="H308" s="39" t="s">
        <v>22</v>
      </c>
      <c r="I308" s="42" t="s">
        <v>50</v>
      </c>
      <c r="J308" s="21" t="s">
        <v>180</v>
      </c>
      <c r="K308" s="56">
        <v>41578</v>
      </c>
      <c r="L308" s="21"/>
      <c r="M308" s="21" t="s">
        <v>59</v>
      </c>
      <c r="N308" s="180">
        <v>210</v>
      </c>
      <c r="O308" s="181">
        <v>39202300</v>
      </c>
      <c r="P308" s="182">
        <v>19408884.82</v>
      </c>
      <c r="Q308" s="182">
        <f t="shared" si="4"/>
        <v>19793415.18</v>
      </c>
      <c r="R308" s="182">
        <v>0</v>
      </c>
      <c r="S308" s="182">
        <f>+Q308</f>
        <v>19793415.18</v>
      </c>
      <c r="T308" s="182">
        <v>0</v>
      </c>
      <c r="U308" s="26">
        <v>0</v>
      </c>
      <c r="V308" s="26">
        <v>0</v>
      </c>
      <c r="W308" s="95">
        <v>0.49130000000000001</v>
      </c>
      <c r="X308" s="163">
        <f t="shared" si="5"/>
        <v>0.49509556378069652</v>
      </c>
      <c r="Y308" s="20">
        <v>-34.713456999999998</v>
      </c>
      <c r="Z308" s="20">
        <v>-58.428094999999999</v>
      </c>
    </row>
    <row r="309" spans="1:26" s="2" customFormat="1" ht="63.75">
      <c r="A309" s="22">
        <v>1</v>
      </c>
      <c r="B309" s="42" t="s">
        <v>205</v>
      </c>
      <c r="C309" s="42" t="s">
        <v>48</v>
      </c>
      <c r="D309" s="42" t="s">
        <v>849</v>
      </c>
      <c r="E309" s="39" t="s">
        <v>850</v>
      </c>
      <c r="F309" s="29" t="s">
        <v>38</v>
      </c>
      <c r="G309" s="22" t="s">
        <v>22</v>
      </c>
      <c r="H309" s="39" t="s">
        <v>22</v>
      </c>
      <c r="I309" s="42" t="s">
        <v>50</v>
      </c>
      <c r="J309" s="21" t="s">
        <v>180</v>
      </c>
      <c r="K309" s="56">
        <v>41547</v>
      </c>
      <c r="L309" s="21"/>
      <c r="M309" s="21" t="s">
        <v>59</v>
      </c>
      <c r="N309" s="180">
        <v>250</v>
      </c>
      <c r="O309" s="181">
        <v>76428987.760000005</v>
      </c>
      <c r="P309" s="182">
        <v>21764715.690000001</v>
      </c>
      <c r="Q309" s="182">
        <f t="shared" si="4"/>
        <v>54664272.070000008</v>
      </c>
      <c r="R309" s="182">
        <v>0</v>
      </c>
      <c r="S309" s="182">
        <f>+Q309</f>
        <v>54664272.070000008</v>
      </c>
      <c r="T309" s="182">
        <f>+Q309-S309</f>
        <v>0</v>
      </c>
      <c r="U309" s="26">
        <v>0</v>
      </c>
      <c r="V309" s="26">
        <v>0</v>
      </c>
      <c r="W309" s="95">
        <v>0.27429999999999999</v>
      </c>
      <c r="X309" s="163">
        <f t="shared" si="5"/>
        <v>0.28477042975297412</v>
      </c>
      <c r="Y309" s="20">
        <v>-34.730302999999999</v>
      </c>
      <c r="Z309" s="20">
        <v>-58.351236999999998</v>
      </c>
    </row>
    <row r="310" spans="1:26" s="2" customFormat="1" ht="76.5">
      <c r="A310" s="22">
        <v>1</v>
      </c>
      <c r="B310" s="42" t="s">
        <v>205</v>
      </c>
      <c r="C310" s="42" t="s">
        <v>48</v>
      </c>
      <c r="D310" s="42" t="s">
        <v>851</v>
      </c>
      <c r="E310" s="39" t="s">
        <v>852</v>
      </c>
      <c r="F310" s="29" t="s">
        <v>38</v>
      </c>
      <c r="G310" s="22" t="s">
        <v>22</v>
      </c>
      <c r="H310" s="39" t="s">
        <v>22</v>
      </c>
      <c r="I310" s="42" t="s">
        <v>50</v>
      </c>
      <c r="J310" s="21" t="s">
        <v>180</v>
      </c>
      <c r="K310" s="56">
        <v>41578</v>
      </c>
      <c r="L310" s="21"/>
      <c r="M310" s="21" t="s">
        <v>59</v>
      </c>
      <c r="N310" s="180">
        <v>240</v>
      </c>
      <c r="O310" s="181">
        <v>19977174.629999999</v>
      </c>
      <c r="P310" s="182">
        <v>10087374.51</v>
      </c>
      <c r="Q310" s="182">
        <f t="shared" si="4"/>
        <v>9889800.1199999992</v>
      </c>
      <c r="R310" s="182">
        <v>0</v>
      </c>
      <c r="S310" s="182">
        <f>+Q310</f>
        <v>9889800.1199999992</v>
      </c>
      <c r="T310" s="182">
        <v>0</v>
      </c>
      <c r="U310" s="26">
        <v>0</v>
      </c>
      <c r="V310" s="26">
        <v>0</v>
      </c>
      <c r="W310" s="95">
        <v>0.5343</v>
      </c>
      <c r="X310" s="163">
        <f t="shared" si="5"/>
        <v>0.50494500332652903</v>
      </c>
      <c r="Y310" s="20">
        <v>-34.725382000000003</v>
      </c>
      <c r="Z310" s="20">
        <v>-58.399988999999998</v>
      </c>
    </row>
    <row r="311" spans="1:26" s="2" customFormat="1" ht="38.25">
      <c r="A311" s="22">
        <v>1</v>
      </c>
      <c r="B311" s="22">
        <v>72</v>
      </c>
      <c r="C311" s="22" t="s">
        <v>853</v>
      </c>
      <c r="D311" s="22">
        <v>203345</v>
      </c>
      <c r="E311" s="27" t="s">
        <v>854</v>
      </c>
      <c r="F311" s="35" t="s">
        <v>140</v>
      </c>
      <c r="G311" s="22" t="s">
        <v>22</v>
      </c>
      <c r="H311" s="22" t="s">
        <v>22</v>
      </c>
      <c r="I311" s="21" t="s">
        <v>855</v>
      </c>
      <c r="J311" s="21" t="s">
        <v>180</v>
      </c>
      <c r="K311" s="142"/>
      <c r="L311" s="28"/>
      <c r="M311" s="28" t="s">
        <v>209</v>
      </c>
      <c r="N311" s="183">
        <v>180</v>
      </c>
      <c r="O311" s="182">
        <v>22111656</v>
      </c>
      <c r="P311" s="182">
        <v>20048722.059999999</v>
      </c>
      <c r="Q311" s="182">
        <f t="shared" si="4"/>
        <v>2062933.9400000013</v>
      </c>
      <c r="R311" s="182">
        <v>0</v>
      </c>
      <c r="S311" s="182">
        <v>2062933.9400000013</v>
      </c>
      <c r="T311" s="26">
        <v>0</v>
      </c>
      <c r="U311" s="26">
        <v>0</v>
      </c>
      <c r="V311" s="26">
        <v>0</v>
      </c>
      <c r="W311" s="95">
        <v>0.8931</v>
      </c>
      <c r="X311" s="163">
        <f t="shared" si="5"/>
        <v>0.90670377921943068</v>
      </c>
      <c r="Y311" s="20">
        <v>-34.783630000000002</v>
      </c>
      <c r="Z311" s="20">
        <v>-58.218746000000003</v>
      </c>
    </row>
    <row r="312" spans="1:26" s="2" customFormat="1" ht="63.75">
      <c r="A312" s="22">
        <v>1</v>
      </c>
      <c r="B312" s="22">
        <v>72</v>
      </c>
      <c r="C312" s="22" t="s">
        <v>853</v>
      </c>
      <c r="D312" s="22">
        <v>203345</v>
      </c>
      <c r="E312" s="20" t="s">
        <v>856</v>
      </c>
      <c r="F312" s="35" t="s">
        <v>140</v>
      </c>
      <c r="G312" s="22" t="s">
        <v>22</v>
      </c>
      <c r="H312" s="22" t="s">
        <v>22</v>
      </c>
      <c r="I312" s="21" t="s">
        <v>855</v>
      </c>
      <c r="J312" s="21" t="s">
        <v>180</v>
      </c>
      <c r="K312" s="142"/>
      <c r="L312" s="28"/>
      <c r="M312" s="28"/>
      <c r="N312" s="59">
        <v>120</v>
      </c>
      <c r="O312" s="182">
        <v>3674219.71</v>
      </c>
      <c r="P312" s="182">
        <v>2711737.82</v>
      </c>
      <c r="Q312" s="182">
        <f t="shared" si="4"/>
        <v>962481.89000000013</v>
      </c>
      <c r="R312" s="182">
        <v>0</v>
      </c>
      <c r="S312" s="182">
        <v>962481.89000000013</v>
      </c>
      <c r="T312" s="182">
        <f>+Q312-S312</f>
        <v>0</v>
      </c>
      <c r="U312" s="26">
        <v>0</v>
      </c>
      <c r="V312" s="26">
        <v>0</v>
      </c>
      <c r="W312" s="95">
        <v>0.67230000000000001</v>
      </c>
      <c r="X312" s="163">
        <f t="shared" si="5"/>
        <v>0.73804454660660446</v>
      </c>
      <c r="Y312" s="92">
        <v>-34.812123</v>
      </c>
      <c r="Z312" s="92">
        <v>-58.184311999999998</v>
      </c>
    </row>
    <row r="313" spans="1:26" s="2" customFormat="1" ht="63.75">
      <c r="A313" s="22">
        <v>1</v>
      </c>
      <c r="B313" s="22">
        <v>72</v>
      </c>
      <c r="C313" s="22" t="s">
        <v>857</v>
      </c>
      <c r="D313" s="22">
        <v>203342</v>
      </c>
      <c r="E313" s="20" t="s">
        <v>856</v>
      </c>
      <c r="F313" s="35" t="s">
        <v>140</v>
      </c>
      <c r="G313" s="22" t="s">
        <v>22</v>
      </c>
      <c r="H313" s="22" t="s">
        <v>22</v>
      </c>
      <c r="I313" s="21" t="s">
        <v>858</v>
      </c>
      <c r="J313" s="21" t="s">
        <v>172</v>
      </c>
      <c r="K313" s="142"/>
      <c r="L313" s="28"/>
      <c r="M313" s="28"/>
      <c r="N313" s="59"/>
      <c r="O313" s="182">
        <v>18400400</v>
      </c>
      <c r="P313" s="182">
        <v>18400400</v>
      </c>
      <c r="Q313" s="182">
        <v>0</v>
      </c>
      <c r="R313" s="182">
        <v>0</v>
      </c>
      <c r="S313" s="182">
        <v>0</v>
      </c>
      <c r="T313" s="182">
        <v>0</v>
      </c>
      <c r="U313" s="26">
        <v>0</v>
      </c>
      <c r="V313" s="26"/>
      <c r="W313" s="95">
        <v>1</v>
      </c>
      <c r="X313" s="163">
        <f t="shared" si="5"/>
        <v>1</v>
      </c>
      <c r="Y313" s="20">
        <v>-34.783630000000002</v>
      </c>
      <c r="Z313" s="20">
        <v>-58.218746000000003</v>
      </c>
    </row>
    <row r="314" spans="1:26" s="2" customFormat="1" ht="38.25">
      <c r="A314" s="22">
        <v>1</v>
      </c>
      <c r="B314" s="22">
        <v>72</v>
      </c>
      <c r="C314" s="22" t="s">
        <v>859</v>
      </c>
      <c r="D314" s="22">
        <v>191004</v>
      </c>
      <c r="E314" s="20" t="s">
        <v>860</v>
      </c>
      <c r="F314" s="35" t="s">
        <v>140</v>
      </c>
      <c r="G314" s="22" t="s">
        <v>22</v>
      </c>
      <c r="H314" s="22" t="s">
        <v>22</v>
      </c>
      <c r="I314" s="21" t="s">
        <v>112</v>
      </c>
      <c r="J314" s="21" t="s">
        <v>239</v>
      </c>
      <c r="K314" s="142"/>
      <c r="L314" s="28"/>
      <c r="M314" s="28"/>
      <c r="N314" s="59">
        <v>180</v>
      </c>
      <c r="O314" s="182">
        <v>1680000</v>
      </c>
      <c r="P314" s="182">
        <v>1276415</v>
      </c>
      <c r="Q314" s="182">
        <v>0</v>
      </c>
      <c r="R314" s="182">
        <v>0</v>
      </c>
      <c r="S314" s="182">
        <v>0</v>
      </c>
      <c r="T314" s="182">
        <v>0</v>
      </c>
      <c r="U314" s="182">
        <v>0</v>
      </c>
      <c r="V314" s="182">
        <v>0</v>
      </c>
      <c r="W314" s="184">
        <v>0.63959999999999995</v>
      </c>
      <c r="X314" s="163">
        <f t="shared" si="5"/>
        <v>0.75977083333333328</v>
      </c>
      <c r="Y314" s="20">
        <v>-36.217145000000002</v>
      </c>
      <c r="Z314" s="20">
        <v>-61.105015000000002</v>
      </c>
    </row>
    <row r="315" spans="1:26" s="2" customFormat="1" ht="63.75">
      <c r="A315" s="22">
        <v>1</v>
      </c>
      <c r="B315" s="22">
        <v>72</v>
      </c>
      <c r="C315" s="22" t="s">
        <v>861</v>
      </c>
      <c r="D315" s="22">
        <v>203340</v>
      </c>
      <c r="E315" s="20" t="s">
        <v>856</v>
      </c>
      <c r="F315" s="35" t="s">
        <v>140</v>
      </c>
      <c r="G315" s="22" t="s">
        <v>22</v>
      </c>
      <c r="H315" s="22" t="s">
        <v>22</v>
      </c>
      <c r="I315" s="22" t="s">
        <v>191</v>
      </c>
      <c r="J315" s="21" t="s">
        <v>198</v>
      </c>
      <c r="K315" s="142"/>
      <c r="L315" s="28"/>
      <c r="M315" s="28"/>
      <c r="N315" s="59"/>
      <c r="O315" s="182">
        <v>18426397.719999999</v>
      </c>
      <c r="P315" s="182">
        <v>12530120</v>
      </c>
      <c r="Q315" s="182">
        <v>5896277.7199999988</v>
      </c>
      <c r="R315" s="182">
        <v>0</v>
      </c>
      <c r="S315" s="182">
        <v>5896277.7199999988</v>
      </c>
      <c r="T315" s="182">
        <f t="shared" ref="T315:T320" si="6">+Q315-S315</f>
        <v>0</v>
      </c>
      <c r="U315" s="26">
        <v>0</v>
      </c>
      <c r="V315" s="164"/>
      <c r="W315" s="175">
        <v>0.6</v>
      </c>
      <c r="X315" s="163">
        <f t="shared" si="5"/>
        <v>0.68000920149464794</v>
      </c>
      <c r="Y315" s="20">
        <v>-34.943016999999998</v>
      </c>
      <c r="Z315" s="20">
        <v>-57.879261999999997</v>
      </c>
    </row>
    <row r="316" spans="1:26" s="2" customFormat="1" ht="38.25">
      <c r="A316" s="22">
        <v>1</v>
      </c>
      <c r="B316" s="22">
        <v>72</v>
      </c>
      <c r="C316" s="22" t="s">
        <v>862</v>
      </c>
      <c r="D316" s="22">
        <v>203341</v>
      </c>
      <c r="E316" s="20" t="s">
        <v>854</v>
      </c>
      <c r="F316" s="22" t="s">
        <v>140</v>
      </c>
      <c r="G316" s="22" t="s">
        <v>22</v>
      </c>
      <c r="H316" s="22" t="s">
        <v>22</v>
      </c>
      <c r="I316" s="22" t="s">
        <v>30</v>
      </c>
      <c r="J316" s="21" t="s">
        <v>180</v>
      </c>
      <c r="K316" s="142"/>
      <c r="L316" s="28"/>
      <c r="M316" s="28"/>
      <c r="N316" s="59">
        <v>240</v>
      </c>
      <c r="O316" s="182">
        <v>14131129</v>
      </c>
      <c r="P316" s="182">
        <v>14108637</v>
      </c>
      <c r="Q316" s="182">
        <f>+O316-P316</f>
        <v>22492</v>
      </c>
      <c r="R316" s="182">
        <v>0</v>
      </c>
      <c r="S316" s="182">
        <v>22492</v>
      </c>
      <c r="T316" s="182">
        <f t="shared" si="6"/>
        <v>0</v>
      </c>
      <c r="U316" s="26">
        <v>0</v>
      </c>
      <c r="V316" s="26">
        <v>0</v>
      </c>
      <c r="W316" s="175">
        <v>0.96230000000000004</v>
      </c>
      <c r="X316" s="163">
        <f t="shared" si="5"/>
        <v>0.99840833665873407</v>
      </c>
      <c r="Y316" s="20">
        <v>-34.853661000000002</v>
      </c>
      <c r="Z316" s="20">
        <v>-58.543894000000002</v>
      </c>
    </row>
    <row r="317" spans="1:26" s="2" customFormat="1" ht="38.25">
      <c r="A317" s="22">
        <v>1</v>
      </c>
      <c r="B317" s="22">
        <v>72</v>
      </c>
      <c r="C317" s="22" t="s">
        <v>863</v>
      </c>
      <c r="D317" s="22">
        <v>193264</v>
      </c>
      <c r="E317" s="20" t="s">
        <v>864</v>
      </c>
      <c r="F317" s="22" t="s">
        <v>140</v>
      </c>
      <c r="G317" s="22" t="s">
        <v>22</v>
      </c>
      <c r="H317" s="22" t="s">
        <v>22</v>
      </c>
      <c r="I317" s="22" t="s">
        <v>865</v>
      </c>
      <c r="J317" s="21" t="s">
        <v>180</v>
      </c>
      <c r="K317" s="142"/>
      <c r="L317" s="28"/>
      <c r="M317" s="28"/>
      <c r="N317" s="59">
        <v>300</v>
      </c>
      <c r="O317" s="182">
        <v>32914857.780000001</v>
      </c>
      <c r="P317" s="182">
        <v>23084808.25</v>
      </c>
      <c r="Q317" s="182">
        <f>+O317-P317</f>
        <v>9830049.5300000012</v>
      </c>
      <c r="R317" s="182">
        <v>0</v>
      </c>
      <c r="S317" s="182">
        <f>+Q317</f>
        <v>9830049.5300000012</v>
      </c>
      <c r="T317" s="182">
        <f t="shared" si="6"/>
        <v>0</v>
      </c>
      <c r="U317" s="26">
        <v>0</v>
      </c>
      <c r="V317" s="26">
        <v>0</v>
      </c>
      <c r="W317" s="175">
        <v>0.73860000000000003</v>
      </c>
      <c r="X317" s="163">
        <f t="shared" si="5"/>
        <v>0.70134917198478619</v>
      </c>
      <c r="Y317" s="20">
        <v>-34.774821000000003</v>
      </c>
      <c r="Z317" s="20">
        <v>-58.818078999999997</v>
      </c>
    </row>
    <row r="318" spans="1:26" s="2" customFormat="1" ht="63.75">
      <c r="A318" s="22">
        <v>1</v>
      </c>
      <c r="B318" s="22">
        <v>72</v>
      </c>
      <c r="C318" s="22" t="s">
        <v>866</v>
      </c>
      <c r="D318" s="22">
        <v>203337</v>
      </c>
      <c r="E318" s="20" t="s">
        <v>856</v>
      </c>
      <c r="F318" s="22" t="s">
        <v>140</v>
      </c>
      <c r="G318" s="22" t="s">
        <v>22</v>
      </c>
      <c r="H318" s="22" t="s">
        <v>22</v>
      </c>
      <c r="I318" s="22" t="s">
        <v>867</v>
      </c>
      <c r="J318" s="21" t="s">
        <v>180</v>
      </c>
      <c r="K318" s="142"/>
      <c r="L318" s="28"/>
      <c r="M318" s="28"/>
      <c r="N318" s="59">
        <v>240</v>
      </c>
      <c r="O318" s="182">
        <v>21191332.629999999</v>
      </c>
      <c r="P318" s="182">
        <v>4558032</v>
      </c>
      <c r="Q318" s="182">
        <f>+O318-P318</f>
        <v>16633300.629999999</v>
      </c>
      <c r="R318" s="182">
        <v>0</v>
      </c>
      <c r="S318" s="182">
        <v>16633300.629999999</v>
      </c>
      <c r="T318" s="182">
        <f t="shared" si="6"/>
        <v>0</v>
      </c>
      <c r="U318" s="26">
        <v>0</v>
      </c>
      <c r="V318" s="26">
        <v>0</v>
      </c>
      <c r="W318" s="175">
        <v>0.11609999999999999</v>
      </c>
      <c r="X318" s="163">
        <f t="shared" si="5"/>
        <v>0.21508944621761619</v>
      </c>
      <c r="Y318" s="20">
        <v>-34.715274999999998</v>
      </c>
      <c r="Z318" s="20">
        <v>-58.414273999999999</v>
      </c>
    </row>
    <row r="319" spans="1:26" s="2" customFormat="1" ht="63.75">
      <c r="A319" s="22">
        <v>1</v>
      </c>
      <c r="B319" s="22">
        <v>72</v>
      </c>
      <c r="C319" s="22" t="s">
        <v>868</v>
      </c>
      <c r="D319" s="22">
        <v>194975</v>
      </c>
      <c r="E319" s="20" t="s">
        <v>869</v>
      </c>
      <c r="F319" s="22" t="s">
        <v>140</v>
      </c>
      <c r="G319" s="22" t="s">
        <v>22</v>
      </c>
      <c r="H319" s="22" t="s">
        <v>22</v>
      </c>
      <c r="I319" s="10" t="s">
        <v>867</v>
      </c>
      <c r="J319" s="21" t="s">
        <v>172</v>
      </c>
      <c r="K319" s="56"/>
      <c r="L319" s="21"/>
      <c r="M319" s="21"/>
      <c r="N319" s="59"/>
      <c r="O319" s="182">
        <v>920259.7</v>
      </c>
      <c r="P319" s="182">
        <v>483711</v>
      </c>
      <c r="Q319" s="182">
        <v>436548</v>
      </c>
      <c r="R319" s="182">
        <v>0</v>
      </c>
      <c r="S319" s="182">
        <v>436548</v>
      </c>
      <c r="T319" s="182">
        <f t="shared" si="6"/>
        <v>0</v>
      </c>
      <c r="U319" s="26">
        <v>0</v>
      </c>
      <c r="V319" s="164"/>
      <c r="W319" s="175">
        <v>0.9</v>
      </c>
      <c r="X319" s="163">
        <f t="shared" ref="X319:X337" si="7">+P319/O319</f>
        <v>0.52562445144560821</v>
      </c>
      <c r="Y319" s="20"/>
      <c r="Z319" s="20"/>
    </row>
    <row r="320" spans="1:26" s="2" customFormat="1" ht="63.75">
      <c r="A320" s="22">
        <v>1</v>
      </c>
      <c r="B320" s="22">
        <v>72</v>
      </c>
      <c r="C320" s="22" t="s">
        <v>870</v>
      </c>
      <c r="D320" s="22">
        <v>203322</v>
      </c>
      <c r="E320" s="20" t="s">
        <v>856</v>
      </c>
      <c r="F320" s="35" t="s">
        <v>140</v>
      </c>
      <c r="G320" s="22" t="s">
        <v>22</v>
      </c>
      <c r="H320" s="35" t="s">
        <v>22</v>
      </c>
      <c r="I320" s="51" t="s">
        <v>167</v>
      </c>
      <c r="J320" s="21" t="s">
        <v>180</v>
      </c>
      <c r="K320" s="56"/>
      <c r="L320" s="21"/>
      <c r="M320" s="28" t="s">
        <v>59</v>
      </c>
      <c r="N320" s="59">
        <v>240</v>
      </c>
      <c r="O320" s="182">
        <v>22044170.77</v>
      </c>
      <c r="P320" s="182">
        <v>5551013</v>
      </c>
      <c r="Q320" s="182">
        <f>+O320-P320</f>
        <v>16493157.77</v>
      </c>
      <c r="R320" s="182">
        <v>0</v>
      </c>
      <c r="S320" s="182">
        <v>11120387</v>
      </c>
      <c r="T320" s="182">
        <f t="shared" si="6"/>
        <v>5372770.7699999996</v>
      </c>
      <c r="U320" s="26">
        <v>0</v>
      </c>
      <c r="V320" s="26">
        <v>0</v>
      </c>
      <c r="W320" s="175">
        <v>0.1265</v>
      </c>
      <c r="X320" s="163">
        <f t="shared" si="7"/>
        <v>0.25181319170120003</v>
      </c>
      <c r="Y320" s="20">
        <v>-34.715274999999998</v>
      </c>
      <c r="Z320" s="20">
        <v>-58.414273999999999</v>
      </c>
    </row>
    <row r="321" spans="1:26" s="2" customFormat="1" ht="51">
      <c r="A321" s="22">
        <v>1</v>
      </c>
      <c r="B321" s="22">
        <v>72</v>
      </c>
      <c r="C321" s="22" t="s">
        <v>871</v>
      </c>
      <c r="D321" s="22">
        <v>196074</v>
      </c>
      <c r="E321" s="20" t="s">
        <v>872</v>
      </c>
      <c r="F321" s="35" t="s">
        <v>140</v>
      </c>
      <c r="G321" s="22" t="s">
        <v>22</v>
      </c>
      <c r="H321" s="35" t="s">
        <v>22</v>
      </c>
      <c r="I321" s="51" t="s">
        <v>167</v>
      </c>
      <c r="J321" s="21" t="s">
        <v>180</v>
      </c>
      <c r="K321" s="56"/>
      <c r="L321" s="21"/>
      <c r="M321" s="21" t="s">
        <v>209</v>
      </c>
      <c r="N321" s="59">
        <v>240</v>
      </c>
      <c r="O321" s="182">
        <v>3515680</v>
      </c>
      <c r="P321" s="182">
        <v>2339057.91</v>
      </c>
      <c r="Q321" s="182">
        <f>+O321-P321</f>
        <v>1176622.0899999999</v>
      </c>
      <c r="R321" s="182">
        <v>0</v>
      </c>
      <c r="S321" s="182">
        <f>Q321-R321</f>
        <v>1176622.0899999999</v>
      </c>
      <c r="T321" s="26">
        <v>0</v>
      </c>
      <c r="U321" s="26">
        <v>0</v>
      </c>
      <c r="V321" s="26">
        <v>0</v>
      </c>
      <c r="W321" s="175">
        <v>0.63229999999999997</v>
      </c>
      <c r="X321" s="163">
        <f t="shared" si="7"/>
        <v>0.66532161914622501</v>
      </c>
      <c r="Y321" s="20">
        <v>-35.386221999999997</v>
      </c>
      <c r="Z321" s="20">
        <v>-57.336205</v>
      </c>
    </row>
    <row r="322" spans="1:26" s="2" customFormat="1" ht="102">
      <c r="A322" s="22">
        <v>1</v>
      </c>
      <c r="B322" s="22">
        <v>72</v>
      </c>
      <c r="C322" s="22" t="s">
        <v>873</v>
      </c>
      <c r="D322" s="22">
        <v>197350</v>
      </c>
      <c r="E322" s="20" t="s">
        <v>874</v>
      </c>
      <c r="F322" s="35" t="s">
        <v>140</v>
      </c>
      <c r="G322" s="22" t="s">
        <v>22</v>
      </c>
      <c r="H322" s="35" t="s">
        <v>22</v>
      </c>
      <c r="I322" s="34" t="s">
        <v>27</v>
      </c>
      <c r="J322" s="21" t="s">
        <v>180</v>
      </c>
      <c r="K322" s="142"/>
      <c r="L322" s="28"/>
      <c r="M322" s="28" t="s">
        <v>209</v>
      </c>
      <c r="N322" s="59">
        <v>360</v>
      </c>
      <c r="O322" s="182">
        <v>42000000</v>
      </c>
      <c r="P322" s="182">
        <v>6300000</v>
      </c>
      <c r="Q322" s="182">
        <f>+O322-P322</f>
        <v>35700000</v>
      </c>
      <c r="R322" s="182">
        <v>0</v>
      </c>
      <c r="S322" s="182">
        <v>11604600</v>
      </c>
      <c r="T322" s="182">
        <f>+Q322-S322</f>
        <v>24095400</v>
      </c>
      <c r="U322" s="26">
        <v>0</v>
      </c>
      <c r="V322" s="26">
        <v>0</v>
      </c>
      <c r="W322" s="175">
        <v>0</v>
      </c>
      <c r="X322" s="163">
        <f t="shared" si="7"/>
        <v>0.15</v>
      </c>
      <c r="Y322" s="20">
        <v>-34.629857999999999</v>
      </c>
      <c r="Z322" s="20">
        <v>-58.440396999999997</v>
      </c>
    </row>
    <row r="323" spans="1:26" s="2" customFormat="1" ht="63.75">
      <c r="A323" s="22">
        <v>1</v>
      </c>
      <c r="B323" s="22">
        <v>72</v>
      </c>
      <c r="C323" s="22" t="s">
        <v>875</v>
      </c>
      <c r="D323" s="22">
        <v>199680</v>
      </c>
      <c r="E323" s="27" t="s">
        <v>876</v>
      </c>
      <c r="F323" s="22" t="s">
        <v>140</v>
      </c>
      <c r="G323" s="27" t="s">
        <v>22</v>
      </c>
      <c r="H323" s="27" t="s">
        <v>22</v>
      </c>
      <c r="I323" s="34" t="s">
        <v>877</v>
      </c>
      <c r="J323" s="21" t="s">
        <v>180</v>
      </c>
      <c r="K323" s="56"/>
      <c r="L323" s="21"/>
      <c r="M323" s="21"/>
      <c r="N323" s="59">
        <v>360</v>
      </c>
      <c r="O323" s="26">
        <v>1992433</v>
      </c>
      <c r="P323" s="26">
        <v>1390806.12</v>
      </c>
      <c r="Q323" s="182">
        <f>+O323-P323</f>
        <v>601626.87999999989</v>
      </c>
      <c r="R323" s="182">
        <v>0</v>
      </c>
      <c r="S323" s="182">
        <f>+Q323</f>
        <v>601626.87999999989</v>
      </c>
      <c r="T323" s="182">
        <f>+Q323-S323</f>
        <v>0</v>
      </c>
      <c r="U323" s="26">
        <v>0</v>
      </c>
      <c r="V323" s="26">
        <v>0</v>
      </c>
      <c r="W323" s="175">
        <v>0.69799999999999995</v>
      </c>
      <c r="X323" s="163">
        <f t="shared" si="7"/>
        <v>0.69804410988976795</v>
      </c>
      <c r="Y323" s="20">
        <v>-27.415184</v>
      </c>
      <c r="Z323" s="20">
        <v>-59.023760000000003</v>
      </c>
    </row>
    <row r="324" spans="1:26" s="2" customFormat="1" ht="38.25">
      <c r="A324" s="22">
        <v>1</v>
      </c>
      <c r="B324" s="22">
        <v>72</v>
      </c>
      <c r="C324" s="22" t="s">
        <v>878</v>
      </c>
      <c r="D324" s="22">
        <v>199694</v>
      </c>
      <c r="E324" s="27" t="s">
        <v>879</v>
      </c>
      <c r="F324" s="22" t="s">
        <v>140</v>
      </c>
      <c r="G324" s="27" t="s">
        <v>22</v>
      </c>
      <c r="H324" s="27" t="s">
        <v>22</v>
      </c>
      <c r="I324" s="11" t="s">
        <v>877</v>
      </c>
      <c r="J324" s="21" t="s">
        <v>880</v>
      </c>
      <c r="K324" s="56"/>
      <c r="L324" s="21"/>
      <c r="M324" s="21"/>
      <c r="N324" s="59">
        <v>360</v>
      </c>
      <c r="O324" s="26">
        <v>1222354.5</v>
      </c>
      <c r="P324" s="26">
        <v>1222354.5</v>
      </c>
      <c r="Q324" s="182">
        <v>0</v>
      </c>
      <c r="R324" s="182">
        <v>0</v>
      </c>
      <c r="S324" s="182">
        <v>0</v>
      </c>
      <c r="T324" s="182">
        <f>+Q324-S324</f>
        <v>0</v>
      </c>
      <c r="U324" s="26">
        <v>0</v>
      </c>
      <c r="V324" s="26">
        <v>0</v>
      </c>
      <c r="W324" s="175">
        <v>1</v>
      </c>
      <c r="X324" s="163">
        <f t="shared" si="7"/>
        <v>1</v>
      </c>
      <c r="Y324" s="20">
        <v>-32.840305000000001</v>
      </c>
      <c r="Z324" s="20">
        <v>-60.729647</v>
      </c>
    </row>
    <row r="325" spans="1:26" s="2" customFormat="1" ht="76.5">
      <c r="A325" s="22">
        <v>1</v>
      </c>
      <c r="B325" s="22">
        <v>72</v>
      </c>
      <c r="C325" s="22" t="s">
        <v>881</v>
      </c>
      <c r="D325" s="22">
        <v>198188</v>
      </c>
      <c r="E325" s="27" t="s">
        <v>882</v>
      </c>
      <c r="F325" s="22" t="s">
        <v>140</v>
      </c>
      <c r="G325" s="27" t="s">
        <v>22</v>
      </c>
      <c r="H325" s="27" t="s">
        <v>22</v>
      </c>
      <c r="I325" s="22" t="s">
        <v>215</v>
      </c>
      <c r="J325" s="21" t="s">
        <v>180</v>
      </c>
      <c r="K325" s="56"/>
      <c r="L325" s="21"/>
      <c r="M325" s="21"/>
      <c r="N325" s="59">
        <v>300</v>
      </c>
      <c r="O325" s="26">
        <v>3607458.85</v>
      </c>
      <c r="P325" s="26">
        <v>1010105.72</v>
      </c>
      <c r="Q325" s="182">
        <f>+O325-P325</f>
        <v>2597353.13</v>
      </c>
      <c r="R325" s="182">
        <v>0</v>
      </c>
      <c r="S325" s="182">
        <f>+Q325</f>
        <v>2597353.13</v>
      </c>
      <c r="T325" s="182">
        <f>+Q325-S325</f>
        <v>0</v>
      </c>
      <c r="U325" s="26">
        <v>0</v>
      </c>
      <c r="V325" s="26">
        <v>0</v>
      </c>
      <c r="W325" s="175">
        <v>0.21779999999999999</v>
      </c>
      <c r="X325" s="163">
        <f t="shared" si="7"/>
        <v>0.28000477954169872</v>
      </c>
      <c r="Y325" s="20">
        <v>-53.770465999999999</v>
      </c>
      <c r="Z325" s="20">
        <v>-67.731357000000003</v>
      </c>
    </row>
    <row r="326" spans="1:26" s="2" customFormat="1" ht="102">
      <c r="A326" s="22">
        <v>1</v>
      </c>
      <c r="B326" s="22">
        <v>72</v>
      </c>
      <c r="C326" s="22" t="s">
        <v>883</v>
      </c>
      <c r="D326" s="22">
        <v>5410</v>
      </c>
      <c r="E326" s="27" t="s">
        <v>884</v>
      </c>
      <c r="F326" s="22" t="s">
        <v>140</v>
      </c>
      <c r="G326" s="27" t="s">
        <v>22</v>
      </c>
      <c r="H326" s="27" t="s">
        <v>22</v>
      </c>
      <c r="I326" s="34" t="s">
        <v>885</v>
      </c>
      <c r="J326" s="28" t="s">
        <v>198</v>
      </c>
      <c r="K326" s="142"/>
      <c r="L326" s="28"/>
      <c r="M326" s="28"/>
      <c r="N326" s="59"/>
      <c r="O326" s="26">
        <v>3044637.34</v>
      </c>
      <c r="P326" s="182">
        <v>0</v>
      </c>
      <c r="Q326" s="182">
        <v>0</v>
      </c>
      <c r="R326" s="182">
        <v>0</v>
      </c>
      <c r="S326" s="182">
        <v>0</v>
      </c>
      <c r="T326" s="182">
        <v>0</v>
      </c>
      <c r="U326" s="182">
        <v>0</v>
      </c>
      <c r="V326" s="182">
        <v>0</v>
      </c>
      <c r="W326" s="175"/>
      <c r="X326" s="163">
        <f t="shared" si="7"/>
        <v>0</v>
      </c>
      <c r="Y326" s="20"/>
      <c r="Z326" s="20"/>
    </row>
    <row r="327" spans="1:26" s="2" customFormat="1" ht="38.25">
      <c r="A327" s="22">
        <v>1</v>
      </c>
      <c r="B327" s="22">
        <v>72</v>
      </c>
      <c r="C327" s="22" t="s">
        <v>886</v>
      </c>
      <c r="D327" s="22">
        <v>203328</v>
      </c>
      <c r="E327" s="27" t="s">
        <v>854</v>
      </c>
      <c r="F327" s="22" t="s">
        <v>140</v>
      </c>
      <c r="G327" s="27" t="s">
        <v>22</v>
      </c>
      <c r="H327" s="27" t="s">
        <v>22</v>
      </c>
      <c r="I327" s="11" t="s">
        <v>887</v>
      </c>
      <c r="J327" s="28" t="s">
        <v>239</v>
      </c>
      <c r="K327" s="142"/>
      <c r="L327" s="28"/>
      <c r="M327" s="28"/>
      <c r="N327" s="59"/>
      <c r="O327" s="26">
        <v>19380709.219999999</v>
      </c>
      <c r="P327" s="182">
        <v>0</v>
      </c>
      <c r="Q327" s="182">
        <v>0</v>
      </c>
      <c r="R327" s="182">
        <v>0</v>
      </c>
      <c r="S327" s="182">
        <v>0</v>
      </c>
      <c r="T327" s="182">
        <v>0</v>
      </c>
      <c r="U327" s="182">
        <v>0</v>
      </c>
      <c r="V327" s="182">
        <v>0</v>
      </c>
      <c r="W327" s="175"/>
      <c r="X327" s="163">
        <f t="shared" si="7"/>
        <v>0</v>
      </c>
      <c r="Y327" s="20"/>
      <c r="Z327" s="20"/>
    </row>
    <row r="328" spans="1:26" s="2" customFormat="1" ht="51">
      <c r="A328" s="22">
        <v>1</v>
      </c>
      <c r="B328" s="22">
        <v>72</v>
      </c>
      <c r="C328" s="22" t="s">
        <v>888</v>
      </c>
      <c r="D328" s="22">
        <v>198412</v>
      </c>
      <c r="E328" s="27" t="s">
        <v>889</v>
      </c>
      <c r="F328" s="22" t="s">
        <v>140</v>
      </c>
      <c r="G328" s="27" t="s">
        <v>22</v>
      </c>
      <c r="H328" s="12" t="s">
        <v>22</v>
      </c>
      <c r="I328" s="11" t="s">
        <v>179</v>
      </c>
      <c r="J328" s="28" t="s">
        <v>198</v>
      </c>
      <c r="K328" s="142"/>
      <c r="L328" s="28"/>
      <c r="M328" s="28"/>
      <c r="N328" s="59"/>
      <c r="O328" s="26">
        <v>18419137.07</v>
      </c>
      <c r="P328" s="182">
        <v>0</v>
      </c>
      <c r="Q328" s="182">
        <v>0</v>
      </c>
      <c r="R328" s="182">
        <v>0</v>
      </c>
      <c r="S328" s="182">
        <v>0</v>
      </c>
      <c r="T328" s="182">
        <v>0</v>
      </c>
      <c r="U328" s="182">
        <v>0</v>
      </c>
      <c r="V328" s="182">
        <v>0</v>
      </c>
      <c r="W328" s="175"/>
      <c r="X328" s="163">
        <f t="shared" si="7"/>
        <v>0</v>
      </c>
      <c r="Y328" s="20"/>
      <c r="Z328" s="20"/>
    </row>
    <row r="329" spans="1:26" s="2" customFormat="1" ht="38.25">
      <c r="A329" s="22">
        <v>1</v>
      </c>
      <c r="B329" s="22">
        <v>72</v>
      </c>
      <c r="C329" s="22" t="s">
        <v>890</v>
      </c>
      <c r="D329" s="22">
        <v>203394</v>
      </c>
      <c r="E329" s="20" t="s">
        <v>854</v>
      </c>
      <c r="F329" s="22" t="s">
        <v>140</v>
      </c>
      <c r="G329" s="22" t="s">
        <v>22</v>
      </c>
      <c r="H329" s="22" t="s">
        <v>22</v>
      </c>
      <c r="I329" s="13" t="s">
        <v>50</v>
      </c>
      <c r="J329" s="28" t="s">
        <v>239</v>
      </c>
      <c r="K329" s="142"/>
      <c r="L329" s="28"/>
      <c r="M329" s="28"/>
      <c r="N329" s="59"/>
      <c r="O329" s="26">
        <v>5500000</v>
      </c>
      <c r="P329" s="182">
        <v>0</v>
      </c>
      <c r="Q329" s="182">
        <v>0</v>
      </c>
      <c r="R329" s="182">
        <v>0</v>
      </c>
      <c r="S329" s="182">
        <v>0</v>
      </c>
      <c r="T329" s="182">
        <v>0</v>
      </c>
      <c r="U329" s="182">
        <v>0</v>
      </c>
      <c r="V329" s="182">
        <v>0</v>
      </c>
      <c r="W329" s="175">
        <v>0.98</v>
      </c>
      <c r="X329" s="163">
        <f t="shared" si="7"/>
        <v>0</v>
      </c>
      <c r="Y329" s="20"/>
      <c r="Z329" s="20"/>
    </row>
    <row r="330" spans="1:26" s="2" customFormat="1" ht="89.25">
      <c r="A330" s="22">
        <v>1</v>
      </c>
      <c r="B330" s="22">
        <v>72</v>
      </c>
      <c r="C330" s="22" t="s">
        <v>891</v>
      </c>
      <c r="D330" s="22">
        <v>189636</v>
      </c>
      <c r="E330" s="27" t="s">
        <v>892</v>
      </c>
      <c r="F330" s="22" t="s">
        <v>140</v>
      </c>
      <c r="G330" s="27" t="s">
        <v>22</v>
      </c>
      <c r="H330" s="27" t="s">
        <v>22</v>
      </c>
      <c r="I330" s="34" t="s">
        <v>865</v>
      </c>
      <c r="J330" s="28" t="s">
        <v>239</v>
      </c>
      <c r="K330" s="142"/>
      <c r="L330" s="28"/>
      <c r="M330" s="28"/>
      <c r="N330" s="59"/>
      <c r="O330" s="26">
        <v>4656000</v>
      </c>
      <c r="P330" s="182">
        <v>0</v>
      </c>
      <c r="Q330" s="182">
        <v>0</v>
      </c>
      <c r="R330" s="182">
        <v>0</v>
      </c>
      <c r="S330" s="182">
        <v>0</v>
      </c>
      <c r="T330" s="182">
        <v>0</v>
      </c>
      <c r="U330" s="182">
        <v>0</v>
      </c>
      <c r="V330" s="182">
        <v>0</v>
      </c>
      <c r="W330" s="175"/>
      <c r="X330" s="163">
        <f t="shared" si="7"/>
        <v>0</v>
      </c>
      <c r="Y330" s="20"/>
      <c r="Z330" s="20"/>
    </row>
    <row r="331" spans="1:26" s="2" customFormat="1" ht="51">
      <c r="A331" s="22">
        <v>1</v>
      </c>
      <c r="B331" s="22">
        <v>72</v>
      </c>
      <c r="C331" s="22" t="s">
        <v>893</v>
      </c>
      <c r="D331" s="22">
        <v>197012</v>
      </c>
      <c r="E331" s="20" t="s">
        <v>894</v>
      </c>
      <c r="F331" s="22" t="s">
        <v>140</v>
      </c>
      <c r="G331" s="22" t="s">
        <v>22</v>
      </c>
      <c r="H331" s="22" t="s">
        <v>22</v>
      </c>
      <c r="I331" s="22" t="s">
        <v>895</v>
      </c>
      <c r="J331" s="21" t="s">
        <v>172</v>
      </c>
      <c r="K331" s="56"/>
      <c r="L331" s="21"/>
      <c r="M331" s="21"/>
      <c r="N331" s="59"/>
      <c r="O331" s="26">
        <v>16080545.75</v>
      </c>
      <c r="P331" s="182">
        <v>15100143.810000001</v>
      </c>
      <c r="Q331" s="26">
        <v>980401.93999999948</v>
      </c>
      <c r="R331" s="182">
        <v>0</v>
      </c>
      <c r="S331" s="26">
        <f>+Q331</f>
        <v>980401.93999999948</v>
      </c>
      <c r="T331" s="182">
        <f t="shared" ref="T331:T336" si="8">+Q331-S331</f>
        <v>0</v>
      </c>
      <c r="U331" s="26">
        <v>0</v>
      </c>
      <c r="V331" s="182">
        <v>0</v>
      </c>
      <c r="W331" s="175">
        <v>1</v>
      </c>
      <c r="X331" s="163">
        <f t="shared" si="7"/>
        <v>0.93903179934051684</v>
      </c>
      <c r="Y331" s="20"/>
      <c r="Z331" s="20"/>
    </row>
    <row r="332" spans="1:26" s="2" customFormat="1" ht="38.25">
      <c r="A332" s="22">
        <v>1</v>
      </c>
      <c r="B332" s="22">
        <v>72</v>
      </c>
      <c r="C332" s="22" t="s">
        <v>896</v>
      </c>
      <c r="D332" s="22">
        <v>203361</v>
      </c>
      <c r="E332" s="20" t="s">
        <v>854</v>
      </c>
      <c r="F332" s="22" t="s">
        <v>140</v>
      </c>
      <c r="G332" s="22" t="s">
        <v>22</v>
      </c>
      <c r="H332" s="22" t="s">
        <v>22</v>
      </c>
      <c r="I332" s="22" t="s">
        <v>895</v>
      </c>
      <c r="J332" s="21" t="s">
        <v>172</v>
      </c>
      <c r="K332" s="142"/>
      <c r="L332" s="28"/>
      <c r="M332" s="28"/>
      <c r="N332" s="59"/>
      <c r="O332" s="26">
        <v>9330863.4000000004</v>
      </c>
      <c r="P332" s="182">
        <v>7870349.1600000001</v>
      </c>
      <c r="Q332" s="26">
        <v>1460514.2400000002</v>
      </c>
      <c r="R332" s="182">
        <v>0</v>
      </c>
      <c r="S332" s="26">
        <f>+Q332</f>
        <v>1460514.2400000002</v>
      </c>
      <c r="T332" s="182">
        <f t="shared" si="8"/>
        <v>0</v>
      </c>
      <c r="U332" s="26">
        <v>0</v>
      </c>
      <c r="V332" s="182">
        <v>0</v>
      </c>
      <c r="W332" s="95">
        <v>1</v>
      </c>
      <c r="X332" s="163">
        <f t="shared" si="7"/>
        <v>0.84347490929939017</v>
      </c>
      <c r="Y332" s="20"/>
      <c r="Z332" s="20"/>
    </row>
    <row r="333" spans="1:26" s="2" customFormat="1" ht="102">
      <c r="A333" s="22">
        <v>1</v>
      </c>
      <c r="B333" s="22">
        <v>72</v>
      </c>
      <c r="C333" s="22" t="s">
        <v>897</v>
      </c>
      <c r="D333" s="22">
        <v>198497</v>
      </c>
      <c r="E333" s="20" t="s">
        <v>898</v>
      </c>
      <c r="F333" s="35" t="s">
        <v>140</v>
      </c>
      <c r="G333" s="22" t="s">
        <v>22</v>
      </c>
      <c r="H333" s="22" t="s">
        <v>22</v>
      </c>
      <c r="I333" s="22" t="s">
        <v>197</v>
      </c>
      <c r="J333" s="21" t="s">
        <v>172</v>
      </c>
      <c r="K333" s="56"/>
      <c r="L333" s="21"/>
      <c r="M333" s="21"/>
      <c r="N333" s="59"/>
      <c r="O333" s="26">
        <v>280000000</v>
      </c>
      <c r="P333" s="182">
        <v>278243841.94999999</v>
      </c>
      <c r="Q333" s="26">
        <v>1756158.0500000119</v>
      </c>
      <c r="R333" s="182">
        <v>0</v>
      </c>
      <c r="S333" s="26">
        <f>+Q333</f>
        <v>1756158.0500000119</v>
      </c>
      <c r="T333" s="182">
        <f t="shared" si="8"/>
        <v>0</v>
      </c>
      <c r="U333" s="26">
        <v>0</v>
      </c>
      <c r="V333" s="182">
        <v>0</v>
      </c>
      <c r="W333" s="95">
        <v>1</v>
      </c>
      <c r="X333" s="163">
        <f t="shared" si="7"/>
        <v>0.99372800696428565</v>
      </c>
      <c r="Y333" s="20"/>
      <c r="Z333" s="20"/>
    </row>
    <row r="334" spans="1:26" s="2" customFormat="1" ht="76.5">
      <c r="A334" s="22">
        <v>1</v>
      </c>
      <c r="B334" s="22">
        <v>72</v>
      </c>
      <c r="C334" s="22" t="s">
        <v>899</v>
      </c>
      <c r="D334" s="22">
        <v>175587</v>
      </c>
      <c r="E334" s="20" t="s">
        <v>900</v>
      </c>
      <c r="F334" s="35" t="s">
        <v>140</v>
      </c>
      <c r="G334" s="22" t="s">
        <v>22</v>
      </c>
      <c r="H334" s="35" t="s">
        <v>22</v>
      </c>
      <c r="I334" s="34" t="s">
        <v>27</v>
      </c>
      <c r="J334" s="21" t="s">
        <v>172</v>
      </c>
      <c r="K334" s="142"/>
      <c r="L334" s="28"/>
      <c r="M334" s="28"/>
      <c r="N334" s="59"/>
      <c r="O334" s="26">
        <v>15940671.800000001</v>
      </c>
      <c r="P334" s="182">
        <v>15281747.5</v>
      </c>
      <c r="Q334" s="26">
        <v>658924.30000000075</v>
      </c>
      <c r="R334" s="182">
        <v>0</v>
      </c>
      <c r="S334" s="26">
        <f>+Q334</f>
        <v>658924.30000000075</v>
      </c>
      <c r="T334" s="182">
        <f t="shared" si="8"/>
        <v>0</v>
      </c>
      <c r="U334" s="26">
        <v>0</v>
      </c>
      <c r="V334" s="182">
        <v>0</v>
      </c>
      <c r="W334" s="95">
        <v>1</v>
      </c>
      <c r="X334" s="163">
        <f t="shared" si="7"/>
        <v>0.95866395668468618</v>
      </c>
      <c r="Y334" s="20"/>
      <c r="Z334" s="20"/>
    </row>
    <row r="335" spans="1:26" s="2" customFormat="1" ht="51">
      <c r="A335" s="22">
        <v>1</v>
      </c>
      <c r="B335" s="22">
        <v>72</v>
      </c>
      <c r="C335" s="22" t="s">
        <v>901</v>
      </c>
      <c r="D335" s="22">
        <v>173621</v>
      </c>
      <c r="E335" s="20" t="s">
        <v>902</v>
      </c>
      <c r="F335" s="35" t="s">
        <v>140</v>
      </c>
      <c r="G335" s="22" t="s">
        <v>22</v>
      </c>
      <c r="H335" s="35" t="s">
        <v>22</v>
      </c>
      <c r="I335" s="29" t="s">
        <v>90</v>
      </c>
      <c r="J335" s="21" t="s">
        <v>172</v>
      </c>
      <c r="K335" s="56"/>
      <c r="L335" s="21"/>
      <c r="M335" s="21"/>
      <c r="N335" s="59"/>
      <c r="O335" s="26">
        <v>4281777.21</v>
      </c>
      <c r="P335" s="182">
        <v>3639510.65</v>
      </c>
      <c r="Q335" s="26">
        <v>642266.56000000006</v>
      </c>
      <c r="R335" s="182">
        <v>0</v>
      </c>
      <c r="S335" s="26">
        <f>+Q335</f>
        <v>642266.56000000006</v>
      </c>
      <c r="T335" s="182">
        <f t="shared" si="8"/>
        <v>0</v>
      </c>
      <c r="U335" s="26">
        <v>0</v>
      </c>
      <c r="V335" s="182">
        <v>0</v>
      </c>
      <c r="W335" s="95">
        <v>1</v>
      </c>
      <c r="X335" s="163">
        <f t="shared" si="7"/>
        <v>0.85000000502127948</v>
      </c>
      <c r="Y335" s="20"/>
      <c r="Z335" s="20"/>
    </row>
    <row r="336" spans="1:26" s="2" customFormat="1" ht="51">
      <c r="A336" s="22">
        <v>1</v>
      </c>
      <c r="B336" s="22">
        <v>72</v>
      </c>
      <c r="C336" s="22" t="s">
        <v>903</v>
      </c>
      <c r="D336" s="22">
        <v>189354</v>
      </c>
      <c r="E336" s="20" t="s">
        <v>904</v>
      </c>
      <c r="F336" s="22" t="s">
        <v>140</v>
      </c>
      <c r="G336" s="22" t="s">
        <v>22</v>
      </c>
      <c r="H336" s="22" t="s">
        <v>22</v>
      </c>
      <c r="I336" s="29" t="s">
        <v>90</v>
      </c>
      <c r="J336" s="21" t="s">
        <v>172</v>
      </c>
      <c r="K336" s="56"/>
      <c r="L336" s="21"/>
      <c r="M336" s="21"/>
      <c r="N336" s="59"/>
      <c r="O336" s="26">
        <v>5103372</v>
      </c>
      <c r="P336" s="182">
        <v>4101078.7800000003</v>
      </c>
      <c r="Q336" s="26">
        <v>1002293.2199999997</v>
      </c>
      <c r="R336" s="182">
        <v>0</v>
      </c>
      <c r="S336" s="26">
        <v>1002293</v>
      </c>
      <c r="T336" s="182">
        <f t="shared" si="8"/>
        <v>0.21999999973922968</v>
      </c>
      <c r="U336" s="26">
        <v>0</v>
      </c>
      <c r="V336" s="182">
        <v>0</v>
      </c>
      <c r="W336" s="95">
        <v>1</v>
      </c>
      <c r="X336" s="163">
        <f t="shared" si="7"/>
        <v>0.80360177153458545</v>
      </c>
      <c r="Y336" s="20"/>
      <c r="Z336" s="20"/>
    </row>
    <row r="337" spans="1:26" s="2" customFormat="1" ht="25.5">
      <c r="A337" s="22">
        <v>1</v>
      </c>
      <c r="B337" s="22">
        <v>72</v>
      </c>
      <c r="C337" s="22" t="s">
        <v>905</v>
      </c>
      <c r="D337" s="22">
        <v>175926</v>
      </c>
      <c r="E337" s="27" t="s">
        <v>906</v>
      </c>
      <c r="F337" s="22" t="s">
        <v>140</v>
      </c>
      <c r="G337" s="27" t="s">
        <v>22</v>
      </c>
      <c r="H337" s="27" t="s">
        <v>22</v>
      </c>
      <c r="I337" s="34" t="s">
        <v>27</v>
      </c>
      <c r="J337" s="28" t="s">
        <v>198</v>
      </c>
      <c r="K337" s="142"/>
      <c r="L337" s="28"/>
      <c r="M337" s="28"/>
      <c r="N337" s="59"/>
      <c r="O337" s="26">
        <v>5611164</v>
      </c>
      <c r="P337" s="182">
        <v>68992.039999999979</v>
      </c>
      <c r="Q337" s="182">
        <v>0</v>
      </c>
      <c r="R337" s="182">
        <v>0</v>
      </c>
      <c r="S337" s="182">
        <v>0</v>
      </c>
      <c r="T337" s="182">
        <v>0</v>
      </c>
      <c r="U337" s="182">
        <v>0</v>
      </c>
      <c r="V337" s="182">
        <v>0</v>
      </c>
      <c r="W337" s="95"/>
      <c r="X337" s="163">
        <f t="shared" si="7"/>
        <v>1.2295495194936376E-2</v>
      </c>
      <c r="Y337" s="20"/>
      <c r="Z337" s="20"/>
    </row>
    <row r="338" spans="1:26" s="2" customFormat="1" ht="76.5">
      <c r="A338" s="22">
        <v>1</v>
      </c>
      <c r="B338" s="22">
        <v>72</v>
      </c>
      <c r="C338" s="185" t="s">
        <v>907</v>
      </c>
      <c r="D338" s="185" t="s">
        <v>907</v>
      </c>
      <c r="E338" s="27" t="s">
        <v>908</v>
      </c>
      <c r="F338" s="22" t="s">
        <v>140</v>
      </c>
      <c r="G338" s="27" t="s">
        <v>22</v>
      </c>
      <c r="H338" s="27" t="s">
        <v>22</v>
      </c>
      <c r="I338" s="34" t="s">
        <v>909</v>
      </c>
      <c r="J338" s="28" t="s">
        <v>239</v>
      </c>
      <c r="K338" s="142"/>
      <c r="L338" s="28"/>
      <c r="M338" s="28"/>
      <c r="N338" s="59"/>
      <c r="O338" s="26">
        <v>6940000</v>
      </c>
      <c r="P338" s="182">
        <v>6521107.75</v>
      </c>
      <c r="Q338" s="182">
        <v>0</v>
      </c>
      <c r="R338" s="182">
        <v>0</v>
      </c>
      <c r="S338" s="182">
        <v>0</v>
      </c>
      <c r="T338" s="182">
        <v>0</v>
      </c>
      <c r="U338" s="182">
        <v>0</v>
      </c>
      <c r="V338" s="182">
        <v>0</v>
      </c>
      <c r="W338" s="95"/>
      <c r="X338" s="163"/>
      <c r="Y338" s="20"/>
      <c r="Z338" s="20"/>
    </row>
    <row r="339" spans="1:26" s="2" customFormat="1" ht="127.5">
      <c r="A339" s="22">
        <v>1</v>
      </c>
      <c r="B339" s="22">
        <v>72</v>
      </c>
      <c r="C339" s="185" t="s">
        <v>907</v>
      </c>
      <c r="D339" s="185" t="s">
        <v>907</v>
      </c>
      <c r="E339" s="27" t="s">
        <v>910</v>
      </c>
      <c r="F339" s="22" t="s">
        <v>140</v>
      </c>
      <c r="G339" s="27" t="s">
        <v>22</v>
      </c>
      <c r="H339" s="27" t="s">
        <v>22</v>
      </c>
      <c r="I339" s="34" t="s">
        <v>911</v>
      </c>
      <c r="J339" s="28" t="s">
        <v>239</v>
      </c>
      <c r="K339" s="142"/>
      <c r="L339" s="28"/>
      <c r="M339" s="28"/>
      <c r="N339" s="59"/>
      <c r="O339" s="26">
        <v>12792606.35</v>
      </c>
      <c r="P339" s="182">
        <v>12243007.5</v>
      </c>
      <c r="Q339" s="182">
        <v>0</v>
      </c>
      <c r="R339" s="182">
        <v>0</v>
      </c>
      <c r="S339" s="182">
        <v>0</v>
      </c>
      <c r="T339" s="182">
        <v>0</v>
      </c>
      <c r="U339" s="182">
        <v>0</v>
      </c>
      <c r="V339" s="182">
        <v>0</v>
      </c>
      <c r="W339" s="95"/>
      <c r="X339" s="163"/>
      <c r="Y339" s="20"/>
      <c r="Z339" s="20"/>
    </row>
    <row r="340" spans="1:26" s="2" customFormat="1" ht="76.5">
      <c r="A340" s="22">
        <v>1</v>
      </c>
      <c r="B340" s="22">
        <v>72</v>
      </c>
      <c r="C340" s="22" t="s">
        <v>912</v>
      </c>
      <c r="D340" s="22">
        <v>5424</v>
      </c>
      <c r="E340" s="27" t="s">
        <v>913</v>
      </c>
      <c r="F340" s="22" t="s">
        <v>140</v>
      </c>
      <c r="G340" s="27" t="s">
        <v>22</v>
      </c>
      <c r="H340" s="27" t="s">
        <v>22</v>
      </c>
      <c r="I340" s="34" t="s">
        <v>86</v>
      </c>
      <c r="J340" s="28" t="s">
        <v>239</v>
      </c>
      <c r="K340" s="142"/>
      <c r="L340" s="28"/>
      <c r="M340" s="28"/>
      <c r="N340" s="59"/>
      <c r="O340" s="26">
        <v>1198215.07</v>
      </c>
      <c r="P340" s="182">
        <v>1185877.45</v>
      </c>
      <c r="Q340" s="182">
        <v>0</v>
      </c>
      <c r="R340" s="182">
        <v>0</v>
      </c>
      <c r="S340" s="182">
        <v>0</v>
      </c>
      <c r="T340" s="182">
        <v>0</v>
      </c>
      <c r="U340" s="182">
        <v>0</v>
      </c>
      <c r="V340" s="182">
        <v>0</v>
      </c>
      <c r="W340" s="95"/>
      <c r="X340" s="163"/>
      <c r="Y340" s="20"/>
      <c r="Z340" s="20"/>
    </row>
    <row r="341" spans="1:26" s="2" customFormat="1" ht="25.5">
      <c r="A341" s="22">
        <v>1</v>
      </c>
      <c r="B341" s="22">
        <v>72</v>
      </c>
      <c r="C341" s="22" t="s">
        <v>914</v>
      </c>
      <c r="D341" s="22">
        <v>5489</v>
      </c>
      <c r="E341" s="27" t="s">
        <v>915</v>
      </c>
      <c r="F341" s="22" t="s">
        <v>140</v>
      </c>
      <c r="G341" s="27" t="s">
        <v>22</v>
      </c>
      <c r="H341" s="27" t="s">
        <v>22</v>
      </c>
      <c r="I341" s="34" t="s">
        <v>916</v>
      </c>
      <c r="J341" s="28" t="s">
        <v>239</v>
      </c>
      <c r="K341" s="142"/>
      <c r="L341" s="28"/>
      <c r="M341" s="28"/>
      <c r="N341" s="59"/>
      <c r="O341" s="26">
        <v>4599529.62</v>
      </c>
      <c r="P341" s="182">
        <v>689929.44</v>
      </c>
      <c r="Q341" s="182">
        <v>0</v>
      </c>
      <c r="R341" s="182">
        <v>0</v>
      </c>
      <c r="S341" s="182">
        <v>0</v>
      </c>
      <c r="T341" s="182">
        <v>0</v>
      </c>
      <c r="U341" s="182">
        <v>0</v>
      </c>
      <c r="V341" s="182">
        <v>0</v>
      </c>
      <c r="W341" s="95"/>
      <c r="X341" s="163"/>
      <c r="Y341" s="20"/>
      <c r="Z341" s="20"/>
    </row>
    <row r="342" spans="1:26" s="2" customFormat="1" ht="51">
      <c r="A342" s="22">
        <v>1</v>
      </c>
      <c r="B342" s="22">
        <v>72</v>
      </c>
      <c r="C342" s="22" t="s">
        <v>917</v>
      </c>
      <c r="D342" s="22">
        <v>198997</v>
      </c>
      <c r="E342" s="27" t="s">
        <v>918</v>
      </c>
      <c r="F342" s="22" t="s">
        <v>140</v>
      </c>
      <c r="G342" s="27" t="s">
        <v>22</v>
      </c>
      <c r="H342" s="27" t="s">
        <v>22</v>
      </c>
      <c r="I342" s="34" t="s">
        <v>919</v>
      </c>
      <c r="J342" s="28" t="s">
        <v>239</v>
      </c>
      <c r="K342" s="142"/>
      <c r="L342" s="28"/>
      <c r="M342" s="28"/>
      <c r="N342" s="59"/>
      <c r="O342" s="26">
        <v>4054597.11</v>
      </c>
      <c r="P342" s="182">
        <v>0</v>
      </c>
      <c r="Q342" s="182">
        <v>0</v>
      </c>
      <c r="R342" s="182">
        <v>0</v>
      </c>
      <c r="S342" s="182">
        <v>0</v>
      </c>
      <c r="T342" s="182">
        <v>0</v>
      </c>
      <c r="U342" s="182">
        <v>0</v>
      </c>
      <c r="V342" s="182">
        <v>0</v>
      </c>
      <c r="W342" s="95"/>
      <c r="X342" s="163"/>
      <c r="Y342" s="20"/>
      <c r="Z342" s="20"/>
    </row>
    <row r="343" spans="1:26" s="2" customFormat="1" ht="51">
      <c r="A343" s="22">
        <v>1</v>
      </c>
      <c r="B343" s="22">
        <v>72</v>
      </c>
      <c r="C343" s="22" t="s">
        <v>920</v>
      </c>
      <c r="D343" s="22">
        <v>198802</v>
      </c>
      <c r="E343" s="20" t="s">
        <v>921</v>
      </c>
      <c r="F343" s="35" t="s">
        <v>140</v>
      </c>
      <c r="G343" s="22" t="s">
        <v>22</v>
      </c>
      <c r="H343" s="35" t="s">
        <v>22</v>
      </c>
      <c r="I343" s="51" t="s">
        <v>922</v>
      </c>
      <c r="J343" s="28" t="s">
        <v>180</v>
      </c>
      <c r="K343" s="142" t="s">
        <v>923</v>
      </c>
      <c r="L343" s="28"/>
      <c r="M343" s="28"/>
      <c r="N343" s="59">
        <v>210</v>
      </c>
      <c r="O343" s="26">
        <v>5850170</v>
      </c>
      <c r="P343" s="182">
        <v>5087865.3600000003</v>
      </c>
      <c r="Q343" s="182">
        <f>+O343-P343</f>
        <v>762304.63999999966</v>
      </c>
      <c r="R343" s="182">
        <v>0</v>
      </c>
      <c r="S343" s="182">
        <f>+Q343</f>
        <v>762304.63999999966</v>
      </c>
      <c r="T343" s="182">
        <v>0</v>
      </c>
      <c r="U343" s="26">
        <v>0</v>
      </c>
      <c r="V343" s="26">
        <v>0</v>
      </c>
      <c r="W343" s="95">
        <v>0.86970000000000003</v>
      </c>
      <c r="X343" s="163">
        <f>+P343/O343</f>
        <v>0.86969530116218852</v>
      </c>
      <c r="Y343" s="20">
        <v>-34.629857999999999</v>
      </c>
      <c r="Z343" s="20">
        <v>-58.440396999999997</v>
      </c>
    </row>
    <row r="344" spans="1:26" s="2" customFormat="1" ht="63.75">
      <c r="A344" s="22">
        <v>1</v>
      </c>
      <c r="B344" s="22">
        <v>72</v>
      </c>
      <c r="C344" s="22" t="s">
        <v>924</v>
      </c>
      <c r="D344" s="22">
        <v>203339</v>
      </c>
      <c r="E344" s="20" t="s">
        <v>856</v>
      </c>
      <c r="F344" s="35" t="s">
        <v>140</v>
      </c>
      <c r="G344" s="22" t="s">
        <v>22</v>
      </c>
      <c r="H344" s="35" t="s">
        <v>22</v>
      </c>
      <c r="I344" s="51" t="s">
        <v>922</v>
      </c>
      <c r="J344" s="28" t="s">
        <v>239</v>
      </c>
      <c r="K344" s="142"/>
      <c r="L344" s="28"/>
      <c r="M344" s="28"/>
      <c r="N344" s="59"/>
      <c r="O344" s="26">
        <v>20917018.77</v>
      </c>
      <c r="P344" s="182">
        <v>12162986.68</v>
      </c>
      <c r="Q344" s="182">
        <v>0</v>
      </c>
      <c r="R344" s="182">
        <v>0</v>
      </c>
      <c r="S344" s="182">
        <v>0</v>
      </c>
      <c r="T344" s="182">
        <v>0</v>
      </c>
      <c r="U344" s="182">
        <v>0</v>
      </c>
      <c r="V344" s="182">
        <v>0</v>
      </c>
      <c r="W344" s="95"/>
      <c r="X344" s="163"/>
      <c r="Y344" s="20"/>
      <c r="Z344" s="20"/>
    </row>
    <row r="345" spans="1:26" s="2" customFormat="1" ht="76.5">
      <c r="A345" s="22">
        <v>1</v>
      </c>
      <c r="B345" s="22">
        <v>72</v>
      </c>
      <c r="C345" s="185" t="s">
        <v>907</v>
      </c>
      <c r="D345" s="185" t="s">
        <v>907</v>
      </c>
      <c r="E345" s="27" t="s">
        <v>925</v>
      </c>
      <c r="F345" s="22" t="s">
        <v>140</v>
      </c>
      <c r="G345" s="27" t="s">
        <v>22</v>
      </c>
      <c r="H345" s="27" t="s">
        <v>22</v>
      </c>
      <c r="I345" s="34" t="s">
        <v>926</v>
      </c>
      <c r="J345" s="28" t="s">
        <v>239</v>
      </c>
      <c r="K345" s="142"/>
      <c r="L345" s="28"/>
      <c r="M345" s="28"/>
      <c r="N345" s="59"/>
      <c r="O345" s="26">
        <v>1850852.5</v>
      </c>
      <c r="P345" s="182">
        <v>1729475.09</v>
      </c>
      <c r="Q345" s="182">
        <v>0</v>
      </c>
      <c r="R345" s="182">
        <v>0</v>
      </c>
      <c r="S345" s="182">
        <v>0</v>
      </c>
      <c r="T345" s="182">
        <v>0</v>
      </c>
      <c r="U345" s="182">
        <v>0</v>
      </c>
      <c r="V345" s="182">
        <v>0</v>
      </c>
      <c r="W345" s="95"/>
      <c r="X345" s="163"/>
      <c r="Y345" s="20"/>
      <c r="Z345" s="20"/>
    </row>
    <row r="346" spans="1:26" s="2" customFormat="1" ht="38.25">
      <c r="A346" s="22">
        <v>1</v>
      </c>
      <c r="B346" s="22">
        <v>72</v>
      </c>
      <c r="C346" s="22" t="s">
        <v>927</v>
      </c>
      <c r="D346" s="22">
        <v>182468</v>
      </c>
      <c r="E346" s="20" t="s">
        <v>928</v>
      </c>
      <c r="F346" s="22" t="s">
        <v>140</v>
      </c>
      <c r="G346" s="22" t="s">
        <v>22</v>
      </c>
      <c r="H346" s="22" t="s">
        <v>22</v>
      </c>
      <c r="I346" s="22" t="s">
        <v>102</v>
      </c>
      <c r="J346" s="28" t="s">
        <v>239</v>
      </c>
      <c r="K346" s="142"/>
      <c r="L346" s="28"/>
      <c r="M346" s="28"/>
      <c r="N346" s="59"/>
      <c r="O346" s="26">
        <v>863031.4</v>
      </c>
      <c r="P346" s="182">
        <v>493836.57</v>
      </c>
      <c r="Q346" s="182">
        <v>0</v>
      </c>
      <c r="R346" s="182">
        <v>0</v>
      </c>
      <c r="S346" s="182">
        <v>0</v>
      </c>
      <c r="T346" s="182">
        <v>0</v>
      </c>
      <c r="U346" s="182">
        <v>0</v>
      </c>
      <c r="V346" s="182">
        <v>0</v>
      </c>
      <c r="W346" s="95"/>
      <c r="X346" s="163"/>
      <c r="Y346" s="20"/>
      <c r="Z346" s="20"/>
    </row>
    <row r="347" spans="1:26" s="2" customFormat="1" ht="51">
      <c r="A347" s="22">
        <v>1</v>
      </c>
      <c r="B347" s="22">
        <v>72</v>
      </c>
      <c r="C347" s="185" t="s">
        <v>907</v>
      </c>
      <c r="D347" s="185" t="s">
        <v>907</v>
      </c>
      <c r="E347" s="27" t="s">
        <v>929</v>
      </c>
      <c r="F347" s="22" t="s">
        <v>140</v>
      </c>
      <c r="G347" s="27" t="s">
        <v>22</v>
      </c>
      <c r="H347" s="27" t="s">
        <v>22</v>
      </c>
      <c r="I347" s="34" t="s">
        <v>930</v>
      </c>
      <c r="J347" s="28" t="s">
        <v>239</v>
      </c>
      <c r="K347" s="142"/>
      <c r="L347" s="28"/>
      <c r="M347" s="28"/>
      <c r="N347" s="59"/>
      <c r="O347" s="26">
        <v>7177056</v>
      </c>
      <c r="P347" s="182">
        <v>6642343.8399999999</v>
      </c>
      <c r="Q347" s="182">
        <v>0</v>
      </c>
      <c r="R347" s="182">
        <v>0</v>
      </c>
      <c r="S347" s="182">
        <v>0</v>
      </c>
      <c r="T347" s="182">
        <v>0</v>
      </c>
      <c r="U347" s="182">
        <v>0</v>
      </c>
      <c r="V347" s="182">
        <v>0</v>
      </c>
      <c r="W347" s="95"/>
      <c r="X347" s="163"/>
      <c r="Y347" s="20"/>
      <c r="Z347" s="20"/>
    </row>
    <row r="348" spans="1:26" s="2" customFormat="1" ht="76.5">
      <c r="A348" s="22">
        <v>1</v>
      </c>
      <c r="B348" s="22">
        <v>72</v>
      </c>
      <c r="C348" s="185" t="s">
        <v>907</v>
      </c>
      <c r="D348" s="185" t="s">
        <v>907</v>
      </c>
      <c r="E348" s="27" t="s">
        <v>931</v>
      </c>
      <c r="F348" s="22" t="s">
        <v>140</v>
      </c>
      <c r="G348" s="27" t="s">
        <v>22</v>
      </c>
      <c r="H348" s="27" t="s">
        <v>22</v>
      </c>
      <c r="I348" s="34" t="s">
        <v>930</v>
      </c>
      <c r="J348" s="28" t="s">
        <v>239</v>
      </c>
      <c r="K348" s="142"/>
      <c r="L348" s="28"/>
      <c r="M348" s="28"/>
      <c r="N348" s="59"/>
      <c r="O348" s="26">
        <v>5953271.0199999996</v>
      </c>
      <c r="P348" s="182">
        <v>4181532.11</v>
      </c>
      <c r="Q348" s="182">
        <v>0</v>
      </c>
      <c r="R348" s="182">
        <v>0</v>
      </c>
      <c r="S348" s="182">
        <v>0</v>
      </c>
      <c r="T348" s="182">
        <v>0</v>
      </c>
      <c r="U348" s="182">
        <v>0</v>
      </c>
      <c r="V348" s="182">
        <v>0</v>
      </c>
      <c r="W348" s="95"/>
      <c r="X348" s="163"/>
      <c r="Y348" s="20"/>
      <c r="Z348" s="20"/>
    </row>
    <row r="349" spans="1:26" s="2" customFormat="1" ht="51">
      <c r="A349" s="22">
        <v>1</v>
      </c>
      <c r="B349" s="22">
        <v>72</v>
      </c>
      <c r="C349" s="185" t="s">
        <v>907</v>
      </c>
      <c r="D349" s="185" t="s">
        <v>907</v>
      </c>
      <c r="E349" s="27" t="s">
        <v>932</v>
      </c>
      <c r="F349" s="22" t="s">
        <v>140</v>
      </c>
      <c r="G349" s="27" t="s">
        <v>22</v>
      </c>
      <c r="H349" s="27" t="s">
        <v>22</v>
      </c>
      <c r="I349" s="34" t="s">
        <v>933</v>
      </c>
      <c r="J349" s="28" t="s">
        <v>239</v>
      </c>
      <c r="K349" s="142"/>
      <c r="L349" s="28"/>
      <c r="M349" s="28"/>
      <c r="N349" s="59"/>
      <c r="O349" s="26">
        <v>4607182.43</v>
      </c>
      <c r="P349" s="182">
        <v>3349214.64</v>
      </c>
      <c r="Q349" s="182">
        <v>0</v>
      </c>
      <c r="R349" s="182">
        <v>0</v>
      </c>
      <c r="S349" s="182">
        <v>0</v>
      </c>
      <c r="T349" s="182">
        <v>0</v>
      </c>
      <c r="U349" s="182">
        <v>0</v>
      </c>
      <c r="V349" s="182">
        <v>0</v>
      </c>
      <c r="W349" s="95"/>
      <c r="X349" s="163"/>
      <c r="Y349" s="20"/>
      <c r="Z349" s="20"/>
    </row>
    <row r="350" spans="1:26" s="2" customFormat="1" ht="38.25">
      <c r="A350" s="22">
        <v>1</v>
      </c>
      <c r="B350" s="22">
        <v>72</v>
      </c>
      <c r="C350" s="185" t="s">
        <v>907</v>
      </c>
      <c r="D350" s="185" t="s">
        <v>907</v>
      </c>
      <c r="E350" s="27" t="s">
        <v>934</v>
      </c>
      <c r="F350" s="22" t="s">
        <v>140</v>
      </c>
      <c r="G350" s="27" t="s">
        <v>22</v>
      </c>
      <c r="H350" s="27" t="s">
        <v>22</v>
      </c>
      <c r="I350" s="34" t="s">
        <v>933</v>
      </c>
      <c r="J350" s="28" t="s">
        <v>239</v>
      </c>
      <c r="K350" s="142"/>
      <c r="L350" s="28"/>
      <c r="M350" s="28"/>
      <c r="N350" s="59"/>
      <c r="O350" s="26">
        <v>4536678</v>
      </c>
      <c r="P350" s="182">
        <v>1917513.6100000003</v>
      </c>
      <c r="Q350" s="182">
        <v>0</v>
      </c>
      <c r="R350" s="182">
        <v>0</v>
      </c>
      <c r="S350" s="182">
        <v>0</v>
      </c>
      <c r="T350" s="182">
        <v>0</v>
      </c>
      <c r="U350" s="182">
        <v>0</v>
      </c>
      <c r="V350" s="182">
        <v>0</v>
      </c>
      <c r="W350" s="95"/>
      <c r="X350" s="163"/>
      <c r="Y350" s="20"/>
      <c r="Z350" s="20"/>
    </row>
    <row r="351" spans="1:26" s="2" customFormat="1" ht="38.25">
      <c r="A351" s="22">
        <v>1</v>
      </c>
      <c r="B351" s="22">
        <v>72</v>
      </c>
      <c r="C351" s="22" t="s">
        <v>935</v>
      </c>
      <c r="D351" s="22">
        <v>203333</v>
      </c>
      <c r="E351" s="27" t="s">
        <v>854</v>
      </c>
      <c r="F351" s="22" t="s">
        <v>140</v>
      </c>
      <c r="G351" s="27" t="s">
        <v>22</v>
      </c>
      <c r="H351" s="27" t="s">
        <v>22</v>
      </c>
      <c r="I351" s="21" t="s">
        <v>936</v>
      </c>
      <c r="J351" s="28" t="s">
        <v>239</v>
      </c>
      <c r="K351" s="142"/>
      <c r="L351" s="28"/>
      <c r="M351" s="28"/>
      <c r="N351" s="59"/>
      <c r="O351" s="26">
        <v>25848235</v>
      </c>
      <c r="P351" s="182">
        <v>5169647.2100000009</v>
      </c>
      <c r="Q351" s="182">
        <v>0</v>
      </c>
      <c r="R351" s="182">
        <v>0</v>
      </c>
      <c r="S351" s="182">
        <v>0</v>
      </c>
      <c r="T351" s="182">
        <v>0</v>
      </c>
      <c r="U351" s="182">
        <v>0</v>
      </c>
      <c r="V351" s="182">
        <v>0</v>
      </c>
      <c r="W351" s="95"/>
      <c r="X351" s="163"/>
      <c r="Y351" s="20"/>
      <c r="Z351" s="20"/>
    </row>
    <row r="352" spans="1:26" s="2" customFormat="1" ht="89.25">
      <c r="A352" s="22">
        <v>1</v>
      </c>
      <c r="B352" s="22">
        <v>72</v>
      </c>
      <c r="C352" s="22" t="s">
        <v>937</v>
      </c>
      <c r="D352" s="22">
        <v>5525</v>
      </c>
      <c r="E352" s="27" t="s">
        <v>938</v>
      </c>
      <c r="F352" s="22" t="s">
        <v>140</v>
      </c>
      <c r="G352" s="27" t="s">
        <v>22</v>
      </c>
      <c r="H352" s="27" t="s">
        <v>22</v>
      </c>
      <c r="I352" s="34" t="s">
        <v>75</v>
      </c>
      <c r="J352" s="28" t="s">
        <v>239</v>
      </c>
      <c r="K352" s="142"/>
      <c r="L352" s="28"/>
      <c r="M352" s="28"/>
      <c r="N352" s="59"/>
      <c r="O352" s="26">
        <v>9258484.2899999991</v>
      </c>
      <c r="P352" s="182">
        <v>2151622.42</v>
      </c>
      <c r="Q352" s="182">
        <v>0</v>
      </c>
      <c r="R352" s="182">
        <v>0</v>
      </c>
      <c r="S352" s="182">
        <v>0</v>
      </c>
      <c r="T352" s="182">
        <v>0</v>
      </c>
      <c r="U352" s="182">
        <v>0</v>
      </c>
      <c r="V352" s="182">
        <v>0</v>
      </c>
      <c r="W352" s="95"/>
      <c r="X352" s="163"/>
      <c r="Y352" s="20"/>
      <c r="Z352" s="20"/>
    </row>
    <row r="353" spans="1:26" s="2" customFormat="1" ht="63.75">
      <c r="A353" s="22">
        <v>1</v>
      </c>
      <c r="B353" s="22">
        <v>72</v>
      </c>
      <c r="C353" s="22" t="s">
        <v>939</v>
      </c>
      <c r="D353" s="22">
        <v>203344</v>
      </c>
      <c r="E353" s="27" t="s">
        <v>856</v>
      </c>
      <c r="F353" s="22" t="s">
        <v>140</v>
      </c>
      <c r="G353" s="27" t="s">
        <v>22</v>
      </c>
      <c r="H353" s="27" t="s">
        <v>22</v>
      </c>
      <c r="I353" s="34" t="s">
        <v>940</v>
      </c>
      <c r="J353" s="28" t="s">
        <v>239</v>
      </c>
      <c r="K353" s="142"/>
      <c r="L353" s="28"/>
      <c r="M353" s="28"/>
      <c r="N353" s="59"/>
      <c r="O353" s="26">
        <v>3569868.31</v>
      </c>
      <c r="P353" s="182">
        <v>1987726.53</v>
      </c>
      <c r="Q353" s="182">
        <v>0</v>
      </c>
      <c r="R353" s="182">
        <v>0</v>
      </c>
      <c r="S353" s="182">
        <v>0</v>
      </c>
      <c r="T353" s="182">
        <v>0</v>
      </c>
      <c r="U353" s="182">
        <v>0</v>
      </c>
      <c r="V353" s="182">
        <v>0</v>
      </c>
      <c r="W353" s="95"/>
      <c r="X353" s="163"/>
      <c r="Y353" s="20"/>
      <c r="Z353" s="20"/>
    </row>
    <row r="354" spans="1:26" s="2" customFormat="1" ht="76.5">
      <c r="A354" s="22">
        <v>1</v>
      </c>
      <c r="B354" s="22">
        <v>72</v>
      </c>
      <c r="C354" s="22" t="s">
        <v>941</v>
      </c>
      <c r="D354" s="22">
        <v>192526</v>
      </c>
      <c r="E354" s="20" t="s">
        <v>942</v>
      </c>
      <c r="F354" s="24" t="s">
        <v>140</v>
      </c>
      <c r="G354" s="27" t="s">
        <v>22</v>
      </c>
      <c r="H354" s="39" t="s">
        <v>22</v>
      </c>
      <c r="I354" s="20" t="s">
        <v>943</v>
      </c>
      <c r="J354" s="28" t="s">
        <v>239</v>
      </c>
      <c r="K354" s="142"/>
      <c r="L354" s="28"/>
      <c r="M354" s="28"/>
      <c r="N354" s="59"/>
      <c r="O354" s="26">
        <v>4397060</v>
      </c>
      <c r="P354" s="182">
        <v>4397060</v>
      </c>
      <c r="Q354" s="182">
        <v>0</v>
      </c>
      <c r="R354" s="182">
        <v>0</v>
      </c>
      <c r="S354" s="182">
        <v>0</v>
      </c>
      <c r="T354" s="182">
        <v>0</v>
      </c>
      <c r="U354" s="182">
        <v>0</v>
      </c>
      <c r="V354" s="182">
        <v>0</v>
      </c>
      <c r="W354" s="95"/>
      <c r="X354" s="163"/>
      <c r="Y354" s="20"/>
      <c r="Z354" s="20"/>
    </row>
    <row r="355" spans="1:26" s="2" customFormat="1" ht="51">
      <c r="A355" s="22">
        <v>1</v>
      </c>
      <c r="B355" s="22">
        <v>72</v>
      </c>
      <c r="C355" s="22" t="s">
        <v>944</v>
      </c>
      <c r="D355" s="22">
        <v>182469</v>
      </c>
      <c r="E355" s="20" t="s">
        <v>945</v>
      </c>
      <c r="F355" s="24" t="s">
        <v>140</v>
      </c>
      <c r="G355" s="27" t="s">
        <v>22</v>
      </c>
      <c r="H355" s="39" t="s">
        <v>22</v>
      </c>
      <c r="I355" s="20" t="s">
        <v>102</v>
      </c>
      <c r="J355" s="28" t="s">
        <v>239</v>
      </c>
      <c r="K355" s="142"/>
      <c r="L355" s="28"/>
      <c r="M355" s="28"/>
      <c r="N355" s="59"/>
      <c r="O355" s="26">
        <v>250081.55</v>
      </c>
      <c r="P355" s="182">
        <v>250081.55</v>
      </c>
      <c r="Q355" s="182">
        <v>0</v>
      </c>
      <c r="R355" s="182">
        <v>0</v>
      </c>
      <c r="S355" s="182">
        <v>0</v>
      </c>
      <c r="T355" s="182">
        <v>0</v>
      </c>
      <c r="U355" s="182">
        <v>0</v>
      </c>
      <c r="V355" s="182">
        <v>0</v>
      </c>
      <c r="W355" s="95"/>
      <c r="X355" s="163"/>
      <c r="Y355" s="20"/>
      <c r="Z355" s="20"/>
    </row>
    <row r="356" spans="1:26" s="2" customFormat="1" ht="51">
      <c r="A356" s="22">
        <v>1</v>
      </c>
      <c r="B356" s="22">
        <v>72</v>
      </c>
      <c r="C356" s="22"/>
      <c r="D356" s="22"/>
      <c r="E356" s="20" t="s">
        <v>946</v>
      </c>
      <c r="F356" s="24" t="s">
        <v>140</v>
      </c>
      <c r="G356" s="27" t="s">
        <v>22</v>
      </c>
      <c r="H356" s="39" t="s">
        <v>22</v>
      </c>
      <c r="I356" s="20" t="s">
        <v>947</v>
      </c>
      <c r="J356" s="28" t="s">
        <v>239</v>
      </c>
      <c r="K356" s="142"/>
      <c r="L356" s="28"/>
      <c r="M356" s="28"/>
      <c r="N356" s="59"/>
      <c r="O356" s="26">
        <v>1744893.44</v>
      </c>
      <c r="P356" s="182">
        <v>1744893.44</v>
      </c>
      <c r="Q356" s="182">
        <v>0</v>
      </c>
      <c r="R356" s="182">
        <v>0</v>
      </c>
      <c r="S356" s="182">
        <v>0</v>
      </c>
      <c r="T356" s="182">
        <v>0</v>
      </c>
      <c r="U356" s="182">
        <v>0</v>
      </c>
      <c r="V356" s="182">
        <v>0</v>
      </c>
      <c r="W356" s="95"/>
      <c r="X356" s="163"/>
      <c r="Y356" s="20"/>
      <c r="Z356" s="20"/>
    </row>
    <row r="357" spans="1:26" s="2" customFormat="1" ht="38.25">
      <c r="A357" s="22">
        <v>1</v>
      </c>
      <c r="B357" s="22">
        <v>72</v>
      </c>
      <c r="C357" s="22" t="s">
        <v>948</v>
      </c>
      <c r="D357" s="22">
        <v>184147</v>
      </c>
      <c r="E357" s="20" t="s">
        <v>949</v>
      </c>
      <c r="F357" s="24" t="s">
        <v>140</v>
      </c>
      <c r="G357" s="27" t="s">
        <v>22</v>
      </c>
      <c r="H357" s="39" t="s">
        <v>22</v>
      </c>
      <c r="I357" s="20" t="s">
        <v>919</v>
      </c>
      <c r="J357" s="28" t="s">
        <v>239</v>
      </c>
      <c r="K357" s="142"/>
      <c r="L357" s="28"/>
      <c r="M357" s="28"/>
      <c r="N357" s="59"/>
      <c r="O357" s="26">
        <v>187902.11</v>
      </c>
      <c r="P357" s="182"/>
      <c r="Q357" s="182">
        <v>0</v>
      </c>
      <c r="R357" s="182">
        <v>0</v>
      </c>
      <c r="S357" s="182">
        <v>0</v>
      </c>
      <c r="T357" s="182">
        <v>0</v>
      </c>
      <c r="U357" s="182">
        <v>0</v>
      </c>
      <c r="V357" s="182">
        <v>0</v>
      </c>
      <c r="W357" s="95"/>
      <c r="X357" s="163"/>
      <c r="Y357" s="20"/>
      <c r="Z357" s="20"/>
    </row>
    <row r="358" spans="1:26" s="2" customFormat="1" ht="140.25">
      <c r="A358" s="22">
        <v>1</v>
      </c>
      <c r="B358" s="22">
        <v>72</v>
      </c>
      <c r="C358" s="22" t="s">
        <v>950</v>
      </c>
      <c r="D358" s="22">
        <v>203790</v>
      </c>
      <c r="E358" s="27" t="s">
        <v>951</v>
      </c>
      <c r="F358" s="24" t="s">
        <v>952</v>
      </c>
      <c r="G358" s="27" t="s">
        <v>22</v>
      </c>
      <c r="H358" s="22" t="s">
        <v>22</v>
      </c>
      <c r="I358" s="34" t="s">
        <v>160</v>
      </c>
      <c r="J358" s="28" t="s">
        <v>180</v>
      </c>
      <c r="K358" s="142" t="s">
        <v>953</v>
      </c>
      <c r="L358" s="28"/>
      <c r="M358" s="28" t="s">
        <v>209</v>
      </c>
      <c r="N358" s="59">
        <v>360</v>
      </c>
      <c r="O358" s="26">
        <v>68039869</v>
      </c>
      <c r="P358" s="26">
        <v>1821107.87</v>
      </c>
      <c r="Q358" s="182">
        <f t="shared" ref="Q358:Q363" si="9">+O358-P358</f>
        <v>66218761.130000003</v>
      </c>
      <c r="R358" s="182">
        <v>0</v>
      </c>
      <c r="S358" s="26">
        <v>40267225.395981811</v>
      </c>
      <c r="T358" s="182">
        <f>+Q358-S358</f>
        <v>25951535.734018192</v>
      </c>
      <c r="U358" s="26">
        <v>0</v>
      </c>
      <c r="V358" s="26">
        <v>0</v>
      </c>
      <c r="W358" s="95">
        <v>2.9100000000000001E-2</v>
      </c>
      <c r="X358" s="163">
        <f t="shared" ref="X358:X370" si="10">+P358/O358</f>
        <v>2.6765305353542056E-2</v>
      </c>
      <c r="Y358" s="20">
        <v>-34.618022000000003</v>
      </c>
      <c r="Z358" s="20">
        <v>-58.531036</v>
      </c>
    </row>
    <row r="359" spans="1:26" s="2" customFormat="1" ht="63.75">
      <c r="A359" s="22">
        <v>1</v>
      </c>
      <c r="B359" s="22">
        <v>72</v>
      </c>
      <c r="C359" s="22" t="s">
        <v>954</v>
      </c>
      <c r="D359" s="22">
        <v>203792</v>
      </c>
      <c r="E359" s="27" t="s">
        <v>955</v>
      </c>
      <c r="F359" s="24" t="s">
        <v>952</v>
      </c>
      <c r="G359" s="27" t="s">
        <v>22</v>
      </c>
      <c r="H359" s="22" t="s">
        <v>22</v>
      </c>
      <c r="I359" s="34" t="s">
        <v>27</v>
      </c>
      <c r="J359" s="142" t="s">
        <v>180</v>
      </c>
      <c r="K359" s="142"/>
      <c r="L359" s="28"/>
      <c r="M359" s="28" t="s">
        <v>209</v>
      </c>
      <c r="N359" s="59">
        <v>120</v>
      </c>
      <c r="O359" s="26">
        <v>4548289.0999999996</v>
      </c>
      <c r="P359" s="26">
        <v>2850003.19</v>
      </c>
      <c r="Q359" s="182">
        <f t="shared" si="9"/>
        <v>1698285.9099999997</v>
      </c>
      <c r="R359" s="182">
        <v>0</v>
      </c>
      <c r="S359" s="26">
        <f>+Q359-R359</f>
        <v>1698285.9099999997</v>
      </c>
      <c r="T359" s="182">
        <f>+Q359-S359</f>
        <v>0</v>
      </c>
      <c r="U359" s="26">
        <v>0</v>
      </c>
      <c r="V359" s="26">
        <v>0</v>
      </c>
      <c r="W359" s="95">
        <v>0.39150000000000001</v>
      </c>
      <c r="X359" s="163">
        <f t="shared" si="10"/>
        <v>0.6266099465840903</v>
      </c>
      <c r="Y359" s="20">
        <v>-34.769404000000002</v>
      </c>
      <c r="Z359" s="20">
        <v>-58.320639</v>
      </c>
    </row>
    <row r="360" spans="1:26" s="2" customFormat="1" ht="63.75">
      <c r="A360" s="22">
        <v>1</v>
      </c>
      <c r="B360" s="22">
        <v>72</v>
      </c>
      <c r="C360" s="22" t="s">
        <v>954</v>
      </c>
      <c r="D360" s="22">
        <v>203900</v>
      </c>
      <c r="E360" s="27" t="s">
        <v>956</v>
      </c>
      <c r="F360" s="24" t="s">
        <v>952</v>
      </c>
      <c r="G360" s="27" t="s">
        <v>22</v>
      </c>
      <c r="H360" s="22" t="s">
        <v>22</v>
      </c>
      <c r="I360" s="34" t="s">
        <v>27</v>
      </c>
      <c r="J360" s="142" t="s">
        <v>180</v>
      </c>
      <c r="K360" s="142"/>
      <c r="L360" s="28"/>
      <c r="M360" s="28" t="s">
        <v>209</v>
      </c>
      <c r="N360" s="59">
        <v>120</v>
      </c>
      <c r="O360" s="26">
        <v>4443201.67</v>
      </c>
      <c r="P360" s="26">
        <v>2829131</v>
      </c>
      <c r="Q360" s="182">
        <f t="shared" si="9"/>
        <v>1614070.67</v>
      </c>
      <c r="R360" s="182">
        <v>0</v>
      </c>
      <c r="S360" s="26">
        <f>+Q360-R360</f>
        <v>1614070.67</v>
      </c>
      <c r="T360" s="182"/>
      <c r="U360" s="26">
        <v>0</v>
      </c>
      <c r="V360" s="26">
        <v>0</v>
      </c>
      <c r="W360" s="95">
        <v>0.39529999999999998</v>
      </c>
      <c r="X360" s="163">
        <f t="shared" si="10"/>
        <v>0.63673252085359433</v>
      </c>
      <c r="Y360" s="20">
        <v>-34.758076000000003</v>
      </c>
      <c r="Z360" s="20">
        <v>-58.317813000000001</v>
      </c>
    </row>
    <row r="361" spans="1:26" s="2" customFormat="1" ht="63.75">
      <c r="A361" s="22">
        <v>1</v>
      </c>
      <c r="B361" s="22">
        <v>72</v>
      </c>
      <c r="C361" s="22" t="s">
        <v>954</v>
      </c>
      <c r="D361" s="22">
        <v>203901</v>
      </c>
      <c r="E361" s="27" t="s">
        <v>957</v>
      </c>
      <c r="F361" s="24" t="s">
        <v>952</v>
      </c>
      <c r="G361" s="27" t="s">
        <v>22</v>
      </c>
      <c r="H361" s="22" t="s">
        <v>22</v>
      </c>
      <c r="I361" s="34" t="s">
        <v>27</v>
      </c>
      <c r="J361" s="142" t="s">
        <v>180</v>
      </c>
      <c r="K361" s="142"/>
      <c r="L361" s="28"/>
      <c r="M361" s="28" t="s">
        <v>209</v>
      </c>
      <c r="N361" s="59">
        <v>120</v>
      </c>
      <c r="O361" s="26">
        <v>4593566.2</v>
      </c>
      <c r="P361" s="26">
        <v>1773612</v>
      </c>
      <c r="Q361" s="182">
        <f t="shared" si="9"/>
        <v>2819954.2</v>
      </c>
      <c r="R361" s="182">
        <v>0</v>
      </c>
      <c r="S361" s="26">
        <f>+Q361-R361</f>
        <v>2819954.2</v>
      </c>
      <c r="T361" s="182"/>
      <c r="U361" s="26">
        <v>0</v>
      </c>
      <c r="V361" s="26">
        <v>0</v>
      </c>
      <c r="W361" s="95">
        <v>0.15040000000000001</v>
      </c>
      <c r="X361" s="163">
        <f t="shared" si="10"/>
        <v>0.38610785668006697</v>
      </c>
      <c r="Y361" s="20">
        <v>-34.760781999999999</v>
      </c>
      <c r="Z361" s="20">
        <v>-58.302373000000003</v>
      </c>
    </row>
    <row r="362" spans="1:26" s="2" customFormat="1" ht="51">
      <c r="A362" s="22">
        <v>1</v>
      </c>
      <c r="B362" s="22">
        <v>72</v>
      </c>
      <c r="C362" s="22" t="s">
        <v>958</v>
      </c>
      <c r="D362" s="22">
        <v>204566</v>
      </c>
      <c r="E362" s="27" t="s">
        <v>959</v>
      </c>
      <c r="F362" s="24" t="s">
        <v>952</v>
      </c>
      <c r="G362" s="27" t="s">
        <v>22</v>
      </c>
      <c r="H362" s="22" t="s">
        <v>22</v>
      </c>
      <c r="I362" s="34" t="s">
        <v>75</v>
      </c>
      <c r="J362" s="28" t="s">
        <v>172</v>
      </c>
      <c r="K362" s="142"/>
      <c r="L362" s="28"/>
      <c r="M362" s="28"/>
      <c r="N362" s="59">
        <v>120</v>
      </c>
      <c r="O362" s="26">
        <v>3173100.1119999997</v>
      </c>
      <c r="P362" s="26"/>
      <c r="Q362" s="26">
        <f t="shared" si="9"/>
        <v>3173100.1119999997</v>
      </c>
      <c r="R362" s="182">
        <v>0</v>
      </c>
      <c r="S362" s="26">
        <v>3173100.1120000002</v>
      </c>
      <c r="T362" s="182">
        <f t="shared" ref="T362:T367" si="11">+Q362-S362</f>
        <v>0</v>
      </c>
      <c r="U362" s="26"/>
      <c r="V362" s="186"/>
      <c r="W362" s="95">
        <f>+P362/O362</f>
        <v>0</v>
      </c>
      <c r="X362" s="163">
        <f t="shared" si="10"/>
        <v>0</v>
      </c>
      <c r="Y362" s="20"/>
      <c r="Z362" s="20"/>
    </row>
    <row r="363" spans="1:26" s="2" customFormat="1" ht="51">
      <c r="A363" s="22">
        <v>1</v>
      </c>
      <c r="B363" s="22">
        <v>72</v>
      </c>
      <c r="C363" s="22" t="s">
        <v>960</v>
      </c>
      <c r="D363" s="22">
        <v>203902</v>
      </c>
      <c r="E363" s="20" t="s">
        <v>961</v>
      </c>
      <c r="F363" s="35" t="s">
        <v>140</v>
      </c>
      <c r="G363" s="21" t="s">
        <v>288</v>
      </c>
      <c r="H363" s="27" t="s">
        <v>288</v>
      </c>
      <c r="I363" s="21" t="s">
        <v>288</v>
      </c>
      <c r="J363" s="39" t="s">
        <v>180</v>
      </c>
      <c r="K363" s="142" t="s">
        <v>962</v>
      </c>
      <c r="L363" s="28"/>
      <c r="M363" s="39" t="s">
        <v>209</v>
      </c>
      <c r="N363" s="59">
        <v>780</v>
      </c>
      <c r="O363" s="182">
        <v>235843577.83000001</v>
      </c>
      <c r="P363" s="182">
        <v>52456876</v>
      </c>
      <c r="Q363" s="182">
        <f t="shared" si="9"/>
        <v>183386701.83000001</v>
      </c>
      <c r="R363" s="182">
        <v>0</v>
      </c>
      <c r="S363" s="182">
        <v>115250000</v>
      </c>
      <c r="T363" s="182">
        <f t="shared" si="11"/>
        <v>68136701.830000013</v>
      </c>
      <c r="U363" s="26">
        <v>0</v>
      </c>
      <c r="V363" s="26">
        <v>0</v>
      </c>
      <c r="W363" s="95">
        <v>0.13389999999999999</v>
      </c>
      <c r="X363" s="163">
        <f t="shared" si="10"/>
        <v>0.22242232111069732</v>
      </c>
      <c r="Y363" s="20">
        <v>-34.633237999999999</v>
      </c>
      <c r="Z363" s="20">
        <v>-58.394956999999998</v>
      </c>
    </row>
    <row r="364" spans="1:26" s="2" customFormat="1" ht="89.25">
      <c r="A364" s="22">
        <v>1</v>
      </c>
      <c r="B364" s="42" t="s">
        <v>205</v>
      </c>
      <c r="C364" s="22" t="s">
        <v>963</v>
      </c>
      <c r="D364" s="42" t="s">
        <v>964</v>
      </c>
      <c r="E364" s="39" t="s">
        <v>965</v>
      </c>
      <c r="F364" s="39" t="s">
        <v>38</v>
      </c>
      <c r="G364" s="21" t="s">
        <v>288</v>
      </c>
      <c r="H364" s="27" t="s">
        <v>288</v>
      </c>
      <c r="I364" s="27" t="s">
        <v>288</v>
      </c>
      <c r="J364" s="39" t="s">
        <v>172</v>
      </c>
      <c r="K364" s="144"/>
      <c r="L364" s="39"/>
      <c r="M364" s="39"/>
      <c r="N364" s="59">
        <v>150</v>
      </c>
      <c r="O364" s="181">
        <v>46950243</v>
      </c>
      <c r="P364" s="181">
        <v>46950243</v>
      </c>
      <c r="Q364" s="182">
        <f>+P364-O364</f>
        <v>0</v>
      </c>
      <c r="R364" s="182">
        <v>0</v>
      </c>
      <c r="S364" s="182">
        <v>0</v>
      </c>
      <c r="T364" s="182">
        <f t="shared" si="11"/>
        <v>0</v>
      </c>
      <c r="U364" s="26">
        <v>0</v>
      </c>
      <c r="V364" s="26">
        <v>0</v>
      </c>
      <c r="W364" s="95">
        <v>1</v>
      </c>
      <c r="X364" s="163">
        <f t="shared" si="10"/>
        <v>1</v>
      </c>
      <c r="Y364" s="20">
        <v>-34.523648000000001</v>
      </c>
      <c r="Z364" s="20">
        <v>-58.394844999999997</v>
      </c>
    </row>
    <row r="365" spans="1:26" s="2" customFormat="1" ht="38.25">
      <c r="A365" s="22">
        <v>1</v>
      </c>
      <c r="B365" s="22">
        <v>72</v>
      </c>
      <c r="C365" s="22" t="s">
        <v>966</v>
      </c>
      <c r="D365" s="22">
        <v>203347</v>
      </c>
      <c r="E365" s="20" t="s">
        <v>854</v>
      </c>
      <c r="F365" s="35" t="s">
        <v>140</v>
      </c>
      <c r="G365" s="21" t="s">
        <v>288</v>
      </c>
      <c r="H365" s="27" t="s">
        <v>288</v>
      </c>
      <c r="I365" s="21" t="s">
        <v>288</v>
      </c>
      <c r="J365" s="21" t="s">
        <v>180</v>
      </c>
      <c r="K365" s="56">
        <v>41547</v>
      </c>
      <c r="L365" s="21"/>
      <c r="M365" s="21"/>
      <c r="N365" s="59">
        <v>240</v>
      </c>
      <c r="O365" s="182">
        <v>22094664</v>
      </c>
      <c r="P365" s="182">
        <v>18955073.73</v>
      </c>
      <c r="Q365" s="182">
        <f>+O365-P365</f>
        <v>3139590.2699999996</v>
      </c>
      <c r="R365" s="182">
        <v>0</v>
      </c>
      <c r="S365" s="182">
        <v>3139590.2699999996</v>
      </c>
      <c r="T365" s="182">
        <f t="shared" si="11"/>
        <v>0</v>
      </c>
      <c r="U365" s="26">
        <v>0</v>
      </c>
      <c r="V365" s="26">
        <v>0</v>
      </c>
      <c r="W365" s="95">
        <v>0.82220000000000004</v>
      </c>
      <c r="X365" s="163">
        <f t="shared" si="10"/>
        <v>0.85790278277144205</v>
      </c>
      <c r="Y365" s="20">
        <v>-34.643732</v>
      </c>
      <c r="Z365" s="20">
        <v>-58.457092000000003</v>
      </c>
    </row>
    <row r="366" spans="1:26" s="2" customFormat="1" ht="63.75">
      <c r="A366" s="22">
        <v>1</v>
      </c>
      <c r="B366" s="22">
        <v>72</v>
      </c>
      <c r="C366" s="22" t="s">
        <v>967</v>
      </c>
      <c r="D366" s="22">
        <v>203393</v>
      </c>
      <c r="E366" s="20" t="s">
        <v>856</v>
      </c>
      <c r="F366" s="35" t="s">
        <v>140</v>
      </c>
      <c r="G366" s="21" t="s">
        <v>288</v>
      </c>
      <c r="H366" s="27" t="s">
        <v>288</v>
      </c>
      <c r="I366" s="21" t="s">
        <v>288</v>
      </c>
      <c r="J366" s="21" t="s">
        <v>180</v>
      </c>
      <c r="K366" s="56">
        <v>41517</v>
      </c>
      <c r="L366" s="21"/>
      <c r="M366" s="21"/>
      <c r="N366" s="59">
        <v>240</v>
      </c>
      <c r="O366" s="182">
        <v>23396997.539999999</v>
      </c>
      <c r="P366" s="182">
        <v>22998012.98</v>
      </c>
      <c r="Q366" s="182">
        <f>+O366-P366</f>
        <v>398984.55999999866</v>
      </c>
      <c r="R366" s="182">
        <v>0</v>
      </c>
      <c r="S366" s="182">
        <v>398984.55999999866</v>
      </c>
      <c r="T366" s="182">
        <f t="shared" si="11"/>
        <v>0</v>
      </c>
      <c r="U366" s="26">
        <v>0</v>
      </c>
      <c r="V366" s="26">
        <v>0</v>
      </c>
      <c r="W366" s="95">
        <v>0.99</v>
      </c>
      <c r="X366" s="163">
        <f t="shared" si="10"/>
        <v>0.9829471897273192</v>
      </c>
      <c r="Y366" s="20">
        <v>-34.629857999999999</v>
      </c>
      <c r="Z366" s="20">
        <v>-58.440396999999997</v>
      </c>
    </row>
    <row r="367" spans="1:26" s="2" customFormat="1" ht="25.5">
      <c r="A367" s="22">
        <v>1</v>
      </c>
      <c r="B367" s="22">
        <v>72</v>
      </c>
      <c r="C367" s="22" t="s">
        <v>968</v>
      </c>
      <c r="D367" s="22">
        <v>201705</v>
      </c>
      <c r="E367" s="20" t="s">
        <v>969</v>
      </c>
      <c r="F367" s="35" t="s">
        <v>140</v>
      </c>
      <c r="G367" s="21" t="s">
        <v>288</v>
      </c>
      <c r="H367" s="27" t="s">
        <v>288</v>
      </c>
      <c r="I367" s="21" t="s">
        <v>288</v>
      </c>
      <c r="J367" s="21" t="s">
        <v>198</v>
      </c>
      <c r="K367" s="56"/>
      <c r="L367" s="21"/>
      <c r="M367" s="21"/>
      <c r="N367" s="59"/>
      <c r="O367" s="182">
        <v>4996721.3600000003</v>
      </c>
      <c r="P367" s="182">
        <v>1653317</v>
      </c>
      <c r="Q367" s="182">
        <v>3343404.3600000003</v>
      </c>
      <c r="R367" s="182">
        <v>0</v>
      </c>
      <c r="S367" s="182">
        <v>3343404.3600000003</v>
      </c>
      <c r="T367" s="182">
        <f t="shared" si="11"/>
        <v>0</v>
      </c>
      <c r="U367" s="26">
        <v>0</v>
      </c>
      <c r="V367" s="26">
        <v>0</v>
      </c>
      <c r="W367" s="95">
        <v>0.1303</v>
      </c>
      <c r="X367" s="163">
        <f t="shared" si="10"/>
        <v>0.33088036752163419</v>
      </c>
      <c r="Y367" s="20"/>
      <c r="Z367" s="20"/>
    </row>
    <row r="368" spans="1:26" s="2" customFormat="1" ht="25.5">
      <c r="A368" s="22">
        <v>1</v>
      </c>
      <c r="B368" s="22">
        <v>72</v>
      </c>
      <c r="C368" s="22" t="s">
        <v>970</v>
      </c>
      <c r="D368" s="22">
        <v>201706</v>
      </c>
      <c r="E368" s="20" t="s">
        <v>971</v>
      </c>
      <c r="F368" s="35" t="s">
        <v>140</v>
      </c>
      <c r="G368" s="21" t="s">
        <v>288</v>
      </c>
      <c r="H368" s="27" t="s">
        <v>288</v>
      </c>
      <c r="I368" s="21" t="s">
        <v>288</v>
      </c>
      <c r="J368" s="21" t="s">
        <v>239</v>
      </c>
      <c r="K368" s="142"/>
      <c r="L368" s="28"/>
      <c r="M368" s="28"/>
      <c r="N368" s="59"/>
      <c r="O368" s="182">
        <v>2851648.52</v>
      </c>
      <c r="P368" s="182">
        <v>418933</v>
      </c>
      <c r="Q368" s="182">
        <v>0</v>
      </c>
      <c r="R368" s="182">
        <v>0</v>
      </c>
      <c r="S368" s="182">
        <v>0</v>
      </c>
      <c r="T368" s="182">
        <v>0</v>
      </c>
      <c r="U368" s="182">
        <v>0</v>
      </c>
      <c r="V368" s="182">
        <v>0</v>
      </c>
      <c r="W368" s="95">
        <v>0</v>
      </c>
      <c r="X368" s="163">
        <f t="shared" si="10"/>
        <v>0.14690905876436694</v>
      </c>
      <c r="Y368" s="20"/>
      <c r="Z368" s="20"/>
    </row>
    <row r="369" spans="1:26" s="2" customFormat="1" ht="51">
      <c r="A369" s="22">
        <v>1</v>
      </c>
      <c r="B369" s="22">
        <v>72</v>
      </c>
      <c r="C369" s="22" t="s">
        <v>972</v>
      </c>
      <c r="D369" s="22">
        <v>5530</v>
      </c>
      <c r="E369" s="27" t="s">
        <v>973</v>
      </c>
      <c r="F369" s="22" t="s">
        <v>140</v>
      </c>
      <c r="G369" s="27" t="s">
        <v>320</v>
      </c>
      <c r="H369" s="36" t="s">
        <v>321</v>
      </c>
      <c r="I369" s="34" t="s">
        <v>974</v>
      </c>
      <c r="J369" s="28" t="s">
        <v>239</v>
      </c>
      <c r="K369" s="142"/>
      <c r="L369" s="28"/>
      <c r="M369" s="28"/>
      <c r="N369" s="59"/>
      <c r="O369" s="26">
        <v>138887</v>
      </c>
      <c r="P369" s="26"/>
      <c r="Q369" s="182">
        <v>0</v>
      </c>
      <c r="R369" s="182">
        <v>0</v>
      </c>
      <c r="S369" s="182">
        <v>0</v>
      </c>
      <c r="T369" s="182">
        <v>0</v>
      </c>
      <c r="U369" s="182">
        <v>0</v>
      </c>
      <c r="V369" s="182">
        <v>0</v>
      </c>
      <c r="W369" s="95"/>
      <c r="X369" s="163">
        <f t="shared" si="10"/>
        <v>0</v>
      </c>
      <c r="Y369" s="20"/>
      <c r="Z369" s="20"/>
    </row>
    <row r="370" spans="1:26" s="2" customFormat="1" ht="63.75">
      <c r="A370" s="22">
        <v>1</v>
      </c>
      <c r="B370" s="22">
        <v>72</v>
      </c>
      <c r="C370" s="22" t="s">
        <v>975</v>
      </c>
      <c r="D370" s="22">
        <v>5531</v>
      </c>
      <c r="E370" s="27" t="s">
        <v>976</v>
      </c>
      <c r="F370" s="22" t="s">
        <v>140</v>
      </c>
      <c r="G370" s="27" t="s">
        <v>320</v>
      </c>
      <c r="H370" s="36" t="s">
        <v>321</v>
      </c>
      <c r="I370" s="34" t="s">
        <v>974</v>
      </c>
      <c r="J370" s="28" t="s">
        <v>239</v>
      </c>
      <c r="K370" s="142"/>
      <c r="L370" s="28"/>
      <c r="M370" s="28"/>
      <c r="N370" s="59"/>
      <c r="O370" s="26">
        <v>35400</v>
      </c>
      <c r="P370" s="26"/>
      <c r="Q370" s="182">
        <v>0</v>
      </c>
      <c r="R370" s="182">
        <v>0</v>
      </c>
      <c r="S370" s="182">
        <v>0</v>
      </c>
      <c r="T370" s="182">
        <v>0</v>
      </c>
      <c r="U370" s="182">
        <v>0</v>
      </c>
      <c r="V370" s="182">
        <v>0</v>
      </c>
      <c r="W370" s="95"/>
      <c r="X370" s="163">
        <f t="shared" si="10"/>
        <v>0</v>
      </c>
      <c r="Y370" s="20"/>
      <c r="Z370" s="20"/>
    </row>
    <row r="371" spans="1:26" s="2" customFormat="1" ht="89.25">
      <c r="A371" s="22">
        <v>1</v>
      </c>
      <c r="B371" s="22">
        <v>72</v>
      </c>
      <c r="C371" s="22" t="s">
        <v>977</v>
      </c>
      <c r="D371" s="22">
        <v>195470</v>
      </c>
      <c r="E371" s="20" t="s">
        <v>978</v>
      </c>
      <c r="F371" s="35" t="s">
        <v>140</v>
      </c>
      <c r="G371" s="20" t="s">
        <v>320</v>
      </c>
      <c r="H371" s="35" t="s">
        <v>321</v>
      </c>
      <c r="I371" s="51" t="s">
        <v>979</v>
      </c>
      <c r="J371" s="28" t="s">
        <v>239</v>
      </c>
      <c r="K371" s="142"/>
      <c r="L371" s="28"/>
      <c r="M371" s="28"/>
      <c r="N371" s="59"/>
      <c r="O371" s="26">
        <v>37400066.649999999</v>
      </c>
      <c r="P371" s="182">
        <v>5751362.0199999996</v>
      </c>
      <c r="Q371" s="182">
        <v>0</v>
      </c>
      <c r="R371" s="182">
        <v>0</v>
      </c>
      <c r="S371" s="182">
        <v>0</v>
      </c>
      <c r="T371" s="182">
        <v>0</v>
      </c>
      <c r="U371" s="182">
        <v>0</v>
      </c>
      <c r="V371" s="182">
        <v>0</v>
      </c>
      <c r="W371" s="95"/>
      <c r="X371" s="163"/>
      <c r="Y371" s="20"/>
      <c r="Z371" s="20"/>
    </row>
    <row r="372" spans="1:26" s="2" customFormat="1" ht="89.25">
      <c r="A372" s="22">
        <v>1</v>
      </c>
      <c r="B372" s="22">
        <v>72</v>
      </c>
      <c r="C372" s="22" t="s">
        <v>980</v>
      </c>
      <c r="D372" s="22">
        <v>190150</v>
      </c>
      <c r="E372" s="27" t="s">
        <v>981</v>
      </c>
      <c r="F372" s="22" t="s">
        <v>140</v>
      </c>
      <c r="G372" s="27" t="s">
        <v>320</v>
      </c>
      <c r="H372" s="36" t="s">
        <v>321</v>
      </c>
      <c r="I372" s="34" t="s">
        <v>982</v>
      </c>
      <c r="J372" s="28" t="s">
        <v>239</v>
      </c>
      <c r="K372" s="142"/>
      <c r="L372" s="28"/>
      <c r="M372" s="28"/>
      <c r="N372" s="59"/>
      <c r="O372" s="26">
        <v>3373595.61</v>
      </c>
      <c r="P372" s="182">
        <v>0</v>
      </c>
      <c r="Q372" s="182">
        <v>0</v>
      </c>
      <c r="R372" s="182">
        <v>0</v>
      </c>
      <c r="S372" s="182">
        <v>0</v>
      </c>
      <c r="T372" s="182">
        <v>0</v>
      </c>
      <c r="U372" s="182">
        <v>0</v>
      </c>
      <c r="V372" s="182">
        <v>0</v>
      </c>
      <c r="W372" s="95"/>
      <c r="X372" s="163"/>
      <c r="Y372" s="20"/>
      <c r="Z372" s="20"/>
    </row>
    <row r="373" spans="1:26" s="2" customFormat="1" ht="51">
      <c r="A373" s="22">
        <v>1</v>
      </c>
      <c r="B373" s="22">
        <v>72</v>
      </c>
      <c r="C373" s="22" t="s">
        <v>983</v>
      </c>
      <c r="D373" s="22">
        <v>192540</v>
      </c>
      <c r="E373" s="20" t="s">
        <v>984</v>
      </c>
      <c r="F373" s="24" t="s">
        <v>140</v>
      </c>
      <c r="G373" s="27" t="s">
        <v>320</v>
      </c>
      <c r="H373" s="20" t="s">
        <v>321</v>
      </c>
      <c r="I373" s="20" t="s">
        <v>985</v>
      </c>
      <c r="J373" s="28" t="s">
        <v>239</v>
      </c>
      <c r="K373" s="142"/>
      <c r="L373" s="28"/>
      <c r="M373" s="28"/>
      <c r="N373" s="59"/>
      <c r="O373" s="26">
        <v>1332600.93</v>
      </c>
      <c r="P373" s="182">
        <v>1332600.93</v>
      </c>
      <c r="Q373" s="182">
        <v>0</v>
      </c>
      <c r="R373" s="182">
        <v>0</v>
      </c>
      <c r="S373" s="182">
        <v>0</v>
      </c>
      <c r="T373" s="182">
        <v>0</v>
      </c>
      <c r="U373" s="182">
        <v>0</v>
      </c>
      <c r="V373" s="182">
        <v>0</v>
      </c>
      <c r="W373" s="95"/>
      <c r="X373" s="163"/>
      <c r="Y373" s="20"/>
      <c r="Z373" s="20"/>
    </row>
    <row r="374" spans="1:26" s="2" customFormat="1" ht="51">
      <c r="A374" s="22">
        <v>1</v>
      </c>
      <c r="B374" s="22">
        <v>72</v>
      </c>
      <c r="C374" s="22" t="s">
        <v>986</v>
      </c>
      <c r="D374" s="22">
        <v>192541</v>
      </c>
      <c r="E374" s="20" t="s">
        <v>987</v>
      </c>
      <c r="F374" s="24" t="s">
        <v>140</v>
      </c>
      <c r="G374" s="27" t="s">
        <v>320</v>
      </c>
      <c r="H374" s="20" t="s">
        <v>321</v>
      </c>
      <c r="I374" s="34" t="s">
        <v>348</v>
      </c>
      <c r="J374" s="28" t="s">
        <v>239</v>
      </c>
      <c r="K374" s="142"/>
      <c r="L374" s="28"/>
      <c r="M374" s="28"/>
      <c r="N374" s="59"/>
      <c r="O374" s="26">
        <v>269829.42</v>
      </c>
      <c r="P374" s="182">
        <v>269829.42</v>
      </c>
      <c r="Q374" s="182">
        <v>0</v>
      </c>
      <c r="R374" s="182">
        <v>0</v>
      </c>
      <c r="S374" s="182">
        <v>0</v>
      </c>
      <c r="T374" s="182">
        <v>0</v>
      </c>
      <c r="U374" s="182">
        <v>0</v>
      </c>
      <c r="V374" s="182">
        <v>0</v>
      </c>
      <c r="W374" s="95"/>
      <c r="X374" s="163"/>
      <c r="Y374" s="20"/>
      <c r="Z374" s="20"/>
    </row>
    <row r="375" spans="1:26" s="2" customFormat="1" ht="51">
      <c r="A375" s="22">
        <v>1</v>
      </c>
      <c r="B375" s="22">
        <v>72</v>
      </c>
      <c r="C375" s="22" t="s">
        <v>988</v>
      </c>
      <c r="D375" s="22">
        <v>192762</v>
      </c>
      <c r="E375" s="20" t="s">
        <v>989</v>
      </c>
      <c r="F375" s="24" t="s">
        <v>140</v>
      </c>
      <c r="G375" s="27" t="s">
        <v>320</v>
      </c>
      <c r="H375" s="20" t="s">
        <v>321</v>
      </c>
      <c r="I375" s="20" t="s">
        <v>990</v>
      </c>
      <c r="J375" s="28" t="s">
        <v>239</v>
      </c>
      <c r="K375" s="142"/>
      <c r="L375" s="28"/>
      <c r="M375" s="28"/>
      <c r="N375" s="59"/>
      <c r="O375" s="26">
        <v>1586900.2</v>
      </c>
      <c r="P375" s="182">
        <v>1586900.2</v>
      </c>
      <c r="Q375" s="182">
        <v>0</v>
      </c>
      <c r="R375" s="182">
        <v>0</v>
      </c>
      <c r="S375" s="182">
        <v>0</v>
      </c>
      <c r="T375" s="182">
        <v>0</v>
      </c>
      <c r="U375" s="182">
        <v>0</v>
      </c>
      <c r="V375" s="182">
        <v>0</v>
      </c>
      <c r="W375" s="95"/>
      <c r="X375" s="163"/>
      <c r="Y375" s="20"/>
      <c r="Z375" s="20"/>
    </row>
    <row r="376" spans="1:26" s="2" customFormat="1" ht="63.75">
      <c r="A376" s="22">
        <v>1</v>
      </c>
      <c r="B376" s="22">
        <v>72</v>
      </c>
      <c r="C376" s="22" t="s">
        <v>991</v>
      </c>
      <c r="D376" s="22">
        <v>203343</v>
      </c>
      <c r="E376" s="20" t="s">
        <v>856</v>
      </c>
      <c r="F376" s="35" t="s">
        <v>140</v>
      </c>
      <c r="G376" s="27" t="s">
        <v>320</v>
      </c>
      <c r="H376" s="35" t="s">
        <v>389</v>
      </c>
      <c r="I376" s="51" t="s">
        <v>468</v>
      </c>
      <c r="J376" s="21" t="s">
        <v>180</v>
      </c>
      <c r="K376" s="142"/>
      <c r="L376" s="28"/>
      <c r="M376" s="28"/>
      <c r="N376" s="59">
        <v>240</v>
      </c>
      <c r="O376" s="182">
        <v>18394220.940000001</v>
      </c>
      <c r="P376" s="182">
        <v>17243352.07</v>
      </c>
      <c r="Q376" s="182">
        <f>+O376-P376</f>
        <v>1150868.870000001</v>
      </c>
      <c r="R376" s="182">
        <v>0</v>
      </c>
      <c r="S376" s="182">
        <f>+Q376</f>
        <v>1150868.870000001</v>
      </c>
      <c r="T376" s="182">
        <f>+Q376-S376</f>
        <v>0</v>
      </c>
      <c r="U376" s="26">
        <v>0</v>
      </c>
      <c r="V376" s="26">
        <v>0</v>
      </c>
      <c r="W376" s="95">
        <v>0.95</v>
      </c>
      <c r="X376" s="163">
        <f>+P376/O376</f>
        <v>0.93743312784194488</v>
      </c>
      <c r="Y376" s="20">
        <v>-34.783630000000002</v>
      </c>
      <c r="Z376" s="20">
        <v>-58.218746000000003</v>
      </c>
    </row>
    <row r="377" spans="1:26" s="2" customFormat="1" ht="51">
      <c r="A377" s="22">
        <v>1</v>
      </c>
      <c r="B377" s="22">
        <v>72</v>
      </c>
      <c r="C377" s="22" t="s">
        <v>992</v>
      </c>
      <c r="D377" s="22">
        <v>177893</v>
      </c>
      <c r="E377" s="27" t="s">
        <v>993</v>
      </c>
      <c r="F377" s="22" t="s">
        <v>140</v>
      </c>
      <c r="G377" s="27" t="s">
        <v>320</v>
      </c>
      <c r="H377" s="36" t="s">
        <v>389</v>
      </c>
      <c r="I377" s="34" t="s">
        <v>480</v>
      </c>
      <c r="J377" s="28" t="s">
        <v>239</v>
      </c>
      <c r="K377" s="142"/>
      <c r="L377" s="28"/>
      <c r="M377" s="28"/>
      <c r="N377" s="59"/>
      <c r="O377" s="26">
        <v>1633565.31</v>
      </c>
      <c r="P377" s="182">
        <v>771964.98</v>
      </c>
      <c r="Q377" s="182">
        <v>0</v>
      </c>
      <c r="R377" s="182">
        <v>0</v>
      </c>
      <c r="S377" s="182">
        <v>0</v>
      </c>
      <c r="T377" s="182">
        <v>0</v>
      </c>
      <c r="U377" s="182">
        <v>0</v>
      </c>
      <c r="V377" s="182">
        <v>0</v>
      </c>
      <c r="W377" s="95"/>
      <c r="X377" s="163"/>
      <c r="Y377" s="20">
        <v>-34.643732</v>
      </c>
      <c r="Z377" s="20">
        <v>-58.457092000000003</v>
      </c>
    </row>
    <row r="378" spans="1:26" s="2" customFormat="1" ht="63.75">
      <c r="A378" s="22">
        <v>1</v>
      </c>
      <c r="B378" s="22">
        <v>72</v>
      </c>
      <c r="C378" s="22" t="s">
        <v>994</v>
      </c>
      <c r="D378" s="22">
        <v>177894</v>
      </c>
      <c r="E378" s="27" t="s">
        <v>995</v>
      </c>
      <c r="F378" s="22" t="s">
        <v>140</v>
      </c>
      <c r="G378" s="27" t="s">
        <v>320</v>
      </c>
      <c r="H378" s="36" t="s">
        <v>389</v>
      </c>
      <c r="I378" s="34" t="s">
        <v>480</v>
      </c>
      <c r="J378" s="28" t="s">
        <v>239</v>
      </c>
      <c r="K378" s="142"/>
      <c r="L378" s="28"/>
      <c r="M378" s="28"/>
      <c r="N378" s="59"/>
      <c r="O378" s="26">
        <v>2500000</v>
      </c>
      <c r="P378" s="182">
        <v>2500000</v>
      </c>
      <c r="Q378" s="182">
        <v>0</v>
      </c>
      <c r="R378" s="182">
        <v>0</v>
      </c>
      <c r="S378" s="182">
        <v>0</v>
      </c>
      <c r="T378" s="182">
        <v>0</v>
      </c>
      <c r="U378" s="182">
        <v>0</v>
      </c>
      <c r="V378" s="182">
        <v>0</v>
      </c>
      <c r="W378" s="95"/>
      <c r="X378" s="163"/>
      <c r="Y378" s="20"/>
      <c r="Z378" s="20"/>
    </row>
    <row r="379" spans="1:26" s="2" customFormat="1" ht="51">
      <c r="A379" s="22">
        <v>1</v>
      </c>
      <c r="B379" s="22">
        <v>72</v>
      </c>
      <c r="C379" s="22" t="s">
        <v>996</v>
      </c>
      <c r="D379" s="22">
        <v>178082</v>
      </c>
      <c r="E379" s="27" t="s">
        <v>997</v>
      </c>
      <c r="F379" s="22" t="s">
        <v>140</v>
      </c>
      <c r="G379" s="27" t="s">
        <v>320</v>
      </c>
      <c r="H379" s="36" t="s">
        <v>389</v>
      </c>
      <c r="I379" s="34" t="s">
        <v>998</v>
      </c>
      <c r="J379" s="28" t="s">
        <v>239</v>
      </c>
      <c r="K379" s="142"/>
      <c r="L379" s="28"/>
      <c r="M379" s="28"/>
      <c r="N379" s="59"/>
      <c r="O379" s="26">
        <v>2500000</v>
      </c>
      <c r="P379" s="182">
        <v>1938967.3</v>
      </c>
      <c r="Q379" s="182">
        <v>0</v>
      </c>
      <c r="R379" s="182">
        <v>0</v>
      </c>
      <c r="S379" s="182">
        <v>0</v>
      </c>
      <c r="T379" s="182">
        <v>0</v>
      </c>
      <c r="U379" s="182">
        <v>0</v>
      </c>
      <c r="V379" s="182">
        <v>0</v>
      </c>
      <c r="W379" s="95"/>
      <c r="X379" s="163"/>
      <c r="Y379" s="20"/>
      <c r="Z379" s="20"/>
    </row>
    <row r="380" spans="1:26" s="2" customFormat="1" ht="63.75">
      <c r="A380" s="22">
        <v>1</v>
      </c>
      <c r="B380" s="22">
        <v>72</v>
      </c>
      <c r="C380" s="22" t="s">
        <v>999</v>
      </c>
      <c r="D380" s="22">
        <v>177878</v>
      </c>
      <c r="E380" s="27" t="s">
        <v>1000</v>
      </c>
      <c r="F380" s="22" t="s">
        <v>140</v>
      </c>
      <c r="G380" s="27" t="s">
        <v>320</v>
      </c>
      <c r="H380" s="36" t="s">
        <v>389</v>
      </c>
      <c r="I380" s="34" t="s">
        <v>428</v>
      </c>
      <c r="J380" s="28" t="s">
        <v>239</v>
      </c>
      <c r="K380" s="142"/>
      <c r="L380" s="28"/>
      <c r="M380" s="28"/>
      <c r="N380" s="59"/>
      <c r="O380" s="26">
        <v>2756300</v>
      </c>
      <c r="P380" s="182">
        <v>1616459.7</v>
      </c>
      <c r="Q380" s="182">
        <v>0</v>
      </c>
      <c r="R380" s="182">
        <v>0</v>
      </c>
      <c r="S380" s="182">
        <v>0</v>
      </c>
      <c r="T380" s="182">
        <v>0</v>
      </c>
      <c r="U380" s="182">
        <v>0</v>
      </c>
      <c r="V380" s="182">
        <v>0</v>
      </c>
      <c r="W380" s="95"/>
      <c r="X380" s="163"/>
      <c r="Y380" s="20"/>
      <c r="Z380" s="20"/>
    </row>
    <row r="381" spans="1:26" s="2" customFormat="1" ht="51">
      <c r="A381" s="22">
        <v>1</v>
      </c>
      <c r="B381" s="22">
        <v>72</v>
      </c>
      <c r="C381" s="22" t="s">
        <v>1001</v>
      </c>
      <c r="D381" s="22">
        <v>177887</v>
      </c>
      <c r="E381" s="27" t="s">
        <v>1002</v>
      </c>
      <c r="F381" s="22" t="s">
        <v>140</v>
      </c>
      <c r="G381" s="27" t="s">
        <v>320</v>
      </c>
      <c r="H381" s="36" t="s">
        <v>389</v>
      </c>
      <c r="I381" s="34" t="s">
        <v>434</v>
      </c>
      <c r="J381" s="28" t="s">
        <v>239</v>
      </c>
      <c r="K381" s="142"/>
      <c r="L381" s="28"/>
      <c r="M381" s="28"/>
      <c r="N381" s="59"/>
      <c r="O381" s="26">
        <v>1750000</v>
      </c>
      <c r="P381" s="182">
        <v>1183069.99</v>
      </c>
      <c r="Q381" s="182">
        <v>0</v>
      </c>
      <c r="R381" s="182">
        <v>0</v>
      </c>
      <c r="S381" s="182">
        <v>0</v>
      </c>
      <c r="T381" s="182">
        <v>0</v>
      </c>
      <c r="U381" s="182">
        <v>0</v>
      </c>
      <c r="V381" s="182">
        <v>0</v>
      </c>
      <c r="W381" s="95"/>
      <c r="X381" s="163"/>
      <c r="Y381" s="20"/>
      <c r="Z381" s="20"/>
    </row>
    <row r="382" spans="1:26" s="2" customFormat="1" ht="51">
      <c r="A382" s="22">
        <v>1</v>
      </c>
      <c r="B382" s="22">
        <v>72</v>
      </c>
      <c r="C382" s="22" t="s">
        <v>1003</v>
      </c>
      <c r="D382" s="22">
        <v>177888</v>
      </c>
      <c r="E382" s="27" t="s">
        <v>1004</v>
      </c>
      <c r="F382" s="22" t="s">
        <v>140</v>
      </c>
      <c r="G382" s="27" t="s">
        <v>320</v>
      </c>
      <c r="H382" s="36" t="s">
        <v>389</v>
      </c>
      <c r="I382" s="34" t="s">
        <v>434</v>
      </c>
      <c r="J382" s="28" t="s">
        <v>239</v>
      </c>
      <c r="K382" s="142"/>
      <c r="L382" s="28"/>
      <c r="M382" s="28"/>
      <c r="N382" s="59"/>
      <c r="O382" s="26">
        <v>2500000</v>
      </c>
      <c r="P382" s="182">
        <v>2500000</v>
      </c>
      <c r="Q382" s="182">
        <v>0</v>
      </c>
      <c r="R382" s="182">
        <v>0</v>
      </c>
      <c r="S382" s="182">
        <v>0</v>
      </c>
      <c r="T382" s="182">
        <v>0</v>
      </c>
      <c r="U382" s="182">
        <v>0</v>
      </c>
      <c r="V382" s="182">
        <v>0</v>
      </c>
      <c r="W382" s="95"/>
      <c r="X382" s="163"/>
      <c r="Y382" s="20"/>
      <c r="Z382" s="20"/>
    </row>
    <row r="383" spans="1:26" s="2" customFormat="1" ht="89.25">
      <c r="A383" s="22">
        <v>1</v>
      </c>
      <c r="B383" s="22">
        <v>72</v>
      </c>
      <c r="C383" s="22" t="s">
        <v>1005</v>
      </c>
      <c r="D383" s="22">
        <v>177886</v>
      </c>
      <c r="E383" s="27" t="s">
        <v>1006</v>
      </c>
      <c r="F383" s="22" t="s">
        <v>140</v>
      </c>
      <c r="G383" s="27" t="s">
        <v>320</v>
      </c>
      <c r="H383" s="36" t="s">
        <v>389</v>
      </c>
      <c r="I383" s="34" t="s">
        <v>434</v>
      </c>
      <c r="J383" s="28" t="s">
        <v>239</v>
      </c>
      <c r="K383" s="142"/>
      <c r="L383" s="28"/>
      <c r="M383" s="28"/>
      <c r="N383" s="59"/>
      <c r="O383" s="26">
        <v>1545000</v>
      </c>
      <c r="P383" s="182">
        <v>1544999.99</v>
      </c>
      <c r="Q383" s="182">
        <v>0</v>
      </c>
      <c r="R383" s="182">
        <v>0</v>
      </c>
      <c r="S383" s="182">
        <v>0</v>
      </c>
      <c r="T383" s="182">
        <v>0</v>
      </c>
      <c r="U383" s="182">
        <v>0</v>
      </c>
      <c r="V383" s="182">
        <v>0</v>
      </c>
      <c r="W383" s="95"/>
      <c r="X383" s="163"/>
      <c r="Y383" s="20"/>
      <c r="Z383" s="20"/>
    </row>
    <row r="384" spans="1:26" s="2" customFormat="1" ht="38.25">
      <c r="A384" s="22">
        <v>1</v>
      </c>
      <c r="B384" s="22">
        <v>72</v>
      </c>
      <c r="C384" s="22" t="s">
        <v>1007</v>
      </c>
      <c r="D384" s="22">
        <v>177890</v>
      </c>
      <c r="E384" s="27" t="s">
        <v>1008</v>
      </c>
      <c r="F384" s="22" t="s">
        <v>140</v>
      </c>
      <c r="G384" s="27" t="s">
        <v>320</v>
      </c>
      <c r="H384" s="36" t="s">
        <v>389</v>
      </c>
      <c r="I384" s="34" t="s">
        <v>1009</v>
      </c>
      <c r="J384" s="28" t="s">
        <v>239</v>
      </c>
      <c r="K384" s="142"/>
      <c r="L384" s="28"/>
      <c r="M384" s="28"/>
      <c r="N384" s="59"/>
      <c r="O384" s="26">
        <v>1633416.76</v>
      </c>
      <c r="P384" s="182">
        <v>1633416.75</v>
      </c>
      <c r="Q384" s="182">
        <v>0</v>
      </c>
      <c r="R384" s="182">
        <v>0</v>
      </c>
      <c r="S384" s="182">
        <v>0</v>
      </c>
      <c r="T384" s="182">
        <v>0</v>
      </c>
      <c r="U384" s="182">
        <v>0</v>
      </c>
      <c r="V384" s="182">
        <v>0</v>
      </c>
      <c r="W384" s="95"/>
      <c r="X384" s="163"/>
      <c r="Y384" s="20"/>
      <c r="Z384" s="20"/>
    </row>
    <row r="385" spans="1:26" s="2" customFormat="1" ht="76.5">
      <c r="A385" s="22">
        <v>1</v>
      </c>
      <c r="B385" s="22">
        <v>72</v>
      </c>
      <c r="C385" s="22" t="s">
        <v>1010</v>
      </c>
      <c r="D385" s="43">
        <v>5538</v>
      </c>
      <c r="E385" s="20" t="s">
        <v>1011</v>
      </c>
      <c r="F385" s="35" t="s">
        <v>140</v>
      </c>
      <c r="G385" s="35" t="s">
        <v>585</v>
      </c>
      <c r="H385" s="35" t="s">
        <v>806</v>
      </c>
      <c r="I385" s="51" t="s">
        <v>1012</v>
      </c>
      <c r="J385" s="21" t="s">
        <v>176</v>
      </c>
      <c r="K385" s="142"/>
      <c r="L385" s="28"/>
      <c r="M385" s="28"/>
      <c r="N385" s="59">
        <v>360</v>
      </c>
      <c r="O385" s="182">
        <v>93663617.689999998</v>
      </c>
      <c r="P385" s="182">
        <v>60128369</v>
      </c>
      <c r="Q385" s="182">
        <f>+O385-P385</f>
        <v>33535248.689999998</v>
      </c>
      <c r="R385" s="182">
        <v>0</v>
      </c>
      <c r="S385" s="182">
        <v>12194636</v>
      </c>
      <c r="T385" s="182">
        <f>+Q385-S385</f>
        <v>21340612.689999998</v>
      </c>
      <c r="U385" s="26">
        <v>0</v>
      </c>
      <c r="V385" s="26">
        <v>0</v>
      </c>
      <c r="W385" s="95">
        <v>0.7</v>
      </c>
      <c r="X385" s="163">
        <f>+P385/O385</f>
        <v>0.64196077925377437</v>
      </c>
      <c r="Y385" s="20">
        <v>-34.715274999999998</v>
      </c>
      <c r="Z385" s="20">
        <v>-58.414273999999999</v>
      </c>
    </row>
    <row r="386" spans="1:26" s="2" customFormat="1" ht="38.25">
      <c r="A386" s="22">
        <v>1</v>
      </c>
      <c r="B386" s="22">
        <v>72</v>
      </c>
      <c r="C386" s="22" t="s">
        <v>1013</v>
      </c>
      <c r="D386" s="43">
        <v>203327</v>
      </c>
      <c r="E386" s="20" t="s">
        <v>854</v>
      </c>
      <c r="F386" s="35" t="s">
        <v>140</v>
      </c>
      <c r="G386" s="35" t="s">
        <v>585</v>
      </c>
      <c r="H386" s="35" t="s">
        <v>806</v>
      </c>
      <c r="I386" s="51" t="s">
        <v>1012</v>
      </c>
      <c r="J386" s="21" t="s">
        <v>180</v>
      </c>
      <c r="K386" s="142"/>
      <c r="L386" s="28"/>
      <c r="M386" s="28" t="s">
        <v>209</v>
      </c>
      <c r="N386" s="59">
        <v>240</v>
      </c>
      <c r="O386" s="182">
        <v>26956573.370000001</v>
      </c>
      <c r="P386" s="182">
        <v>9992188</v>
      </c>
      <c r="Q386" s="182">
        <f>+O386-P386</f>
        <v>16964385.370000001</v>
      </c>
      <c r="R386" s="182">
        <v>0</v>
      </c>
      <c r="S386" s="182">
        <v>8096639</v>
      </c>
      <c r="T386" s="182">
        <f>+Q386-S386</f>
        <v>8867746.370000001</v>
      </c>
      <c r="U386" s="26">
        <v>0</v>
      </c>
      <c r="V386" s="26">
        <v>0</v>
      </c>
      <c r="W386" s="95">
        <v>0.44740000000000002</v>
      </c>
      <c r="X386" s="163">
        <f>+P386/O386</f>
        <v>0.37067723196303271</v>
      </c>
      <c r="Y386" s="20">
        <v>-35.386221999999997</v>
      </c>
      <c r="Z386" s="20">
        <v>-57.336205</v>
      </c>
    </row>
    <row r="387" spans="1:26" s="2" customFormat="1" ht="76.5">
      <c r="A387" s="22">
        <v>1</v>
      </c>
      <c r="B387" s="22">
        <v>72</v>
      </c>
      <c r="C387" s="22" t="s">
        <v>1014</v>
      </c>
      <c r="D387" s="43">
        <v>5540</v>
      </c>
      <c r="E387" s="27" t="s">
        <v>1015</v>
      </c>
      <c r="F387" s="22" t="s">
        <v>140</v>
      </c>
      <c r="G387" s="27" t="s">
        <v>585</v>
      </c>
      <c r="H387" s="36" t="s">
        <v>806</v>
      </c>
      <c r="I387" s="34" t="s">
        <v>1012</v>
      </c>
      <c r="J387" s="28" t="s">
        <v>239</v>
      </c>
      <c r="K387" s="142"/>
      <c r="L387" s="28"/>
      <c r="M387" s="28"/>
      <c r="N387" s="59"/>
      <c r="O387" s="26">
        <v>113337373.95</v>
      </c>
      <c r="P387" s="182">
        <v>93961830.609999999</v>
      </c>
      <c r="Q387" s="182">
        <v>0</v>
      </c>
      <c r="R387" s="182">
        <v>0</v>
      </c>
      <c r="S387" s="182">
        <v>0</v>
      </c>
      <c r="T387" s="182">
        <v>0</v>
      </c>
      <c r="U387" s="182">
        <v>0</v>
      </c>
      <c r="V387" s="182">
        <v>0</v>
      </c>
      <c r="W387" s="95"/>
      <c r="X387" s="163"/>
      <c r="Y387" s="20">
        <v>-34.629857999999999</v>
      </c>
      <c r="Z387" s="20">
        <v>-58.440396999999997</v>
      </c>
    </row>
    <row r="388" spans="1:26" s="2" customFormat="1" ht="51">
      <c r="A388" s="22">
        <v>1</v>
      </c>
      <c r="B388" s="22">
        <v>72</v>
      </c>
      <c r="C388" s="22" t="s">
        <v>1016</v>
      </c>
      <c r="D388" s="43">
        <v>5537</v>
      </c>
      <c r="E388" s="27" t="s">
        <v>1017</v>
      </c>
      <c r="F388" s="22" t="s">
        <v>140</v>
      </c>
      <c r="G388" s="27" t="s">
        <v>585</v>
      </c>
      <c r="H388" s="36" t="s">
        <v>806</v>
      </c>
      <c r="I388" s="34" t="s">
        <v>1012</v>
      </c>
      <c r="J388" s="28" t="s">
        <v>239</v>
      </c>
      <c r="K388" s="142"/>
      <c r="L388" s="28"/>
      <c r="M388" s="28"/>
      <c r="N388" s="59"/>
      <c r="O388" s="26">
        <v>15643290.08</v>
      </c>
      <c r="P388" s="182">
        <v>13502837.779999999</v>
      </c>
      <c r="Q388" s="182">
        <v>0</v>
      </c>
      <c r="R388" s="182">
        <v>0</v>
      </c>
      <c r="S388" s="182">
        <v>0</v>
      </c>
      <c r="T388" s="182">
        <v>0</v>
      </c>
      <c r="U388" s="182">
        <v>0</v>
      </c>
      <c r="V388" s="182">
        <v>0</v>
      </c>
      <c r="W388" s="95"/>
      <c r="X388" s="163"/>
      <c r="Y388" s="20">
        <v>-27.415184</v>
      </c>
      <c r="Z388" s="20">
        <v>-59.023760000000003</v>
      </c>
    </row>
    <row r="389" spans="1:26" s="2" customFormat="1" ht="25.5">
      <c r="A389" s="22">
        <v>1</v>
      </c>
      <c r="B389" s="22">
        <v>72</v>
      </c>
      <c r="C389" s="22" t="s">
        <v>1018</v>
      </c>
      <c r="D389" s="43">
        <v>5546</v>
      </c>
      <c r="E389" s="27" t="s">
        <v>1019</v>
      </c>
      <c r="F389" s="22" t="s">
        <v>140</v>
      </c>
      <c r="G389" s="27" t="s">
        <v>585</v>
      </c>
      <c r="H389" s="36" t="s">
        <v>806</v>
      </c>
      <c r="I389" s="34" t="s">
        <v>1020</v>
      </c>
      <c r="J389" s="28" t="s">
        <v>239</v>
      </c>
      <c r="K389" s="142"/>
      <c r="L389" s="28"/>
      <c r="M389" s="28"/>
      <c r="N389" s="59"/>
      <c r="O389" s="26">
        <v>16497963.67</v>
      </c>
      <c r="P389" s="182">
        <v>16253456.130000001</v>
      </c>
      <c r="Q389" s="182">
        <v>0</v>
      </c>
      <c r="R389" s="182">
        <v>0</v>
      </c>
      <c r="S389" s="182">
        <v>0</v>
      </c>
      <c r="T389" s="182">
        <v>0</v>
      </c>
      <c r="U389" s="182">
        <v>0</v>
      </c>
      <c r="V389" s="182">
        <v>0</v>
      </c>
      <c r="W389" s="95"/>
      <c r="X389" s="163"/>
      <c r="Y389" s="20">
        <v>-32.840305000000001</v>
      </c>
      <c r="Z389" s="20">
        <v>-60.729647</v>
      </c>
    </row>
    <row r="390" spans="1:26" s="2" customFormat="1" ht="102">
      <c r="A390" s="22">
        <v>1</v>
      </c>
      <c r="B390" s="22">
        <v>72</v>
      </c>
      <c r="C390" s="22" t="s">
        <v>1021</v>
      </c>
      <c r="D390" s="43">
        <v>5543</v>
      </c>
      <c r="E390" s="27" t="s">
        <v>1022</v>
      </c>
      <c r="F390" s="22" t="s">
        <v>140</v>
      </c>
      <c r="G390" s="27" t="s">
        <v>585</v>
      </c>
      <c r="H390" s="36" t="s">
        <v>806</v>
      </c>
      <c r="I390" s="34" t="s">
        <v>1023</v>
      </c>
      <c r="J390" s="28" t="s">
        <v>239</v>
      </c>
      <c r="K390" s="142"/>
      <c r="L390" s="28"/>
      <c r="M390" s="28"/>
      <c r="N390" s="59"/>
      <c r="O390" s="26">
        <v>143494013.97999999</v>
      </c>
      <c r="P390" s="182">
        <v>142247757.36000001</v>
      </c>
      <c r="Q390" s="182">
        <v>0</v>
      </c>
      <c r="R390" s="182">
        <v>0</v>
      </c>
      <c r="S390" s="182">
        <v>0</v>
      </c>
      <c r="T390" s="182">
        <v>0</v>
      </c>
      <c r="U390" s="182">
        <v>0</v>
      </c>
      <c r="V390" s="182">
        <v>0</v>
      </c>
      <c r="W390" s="95"/>
      <c r="X390" s="163"/>
      <c r="Y390" s="20">
        <v>-53.770465999999999</v>
      </c>
      <c r="Z390" s="20">
        <v>-67.731357000000003</v>
      </c>
    </row>
    <row r="391" spans="1:26" s="2" customFormat="1" ht="63.75">
      <c r="A391" s="22">
        <v>1</v>
      </c>
      <c r="B391" s="22">
        <v>72</v>
      </c>
      <c r="C391" s="22" t="s">
        <v>1024</v>
      </c>
      <c r="D391" s="43">
        <v>178052</v>
      </c>
      <c r="E391" s="20" t="s">
        <v>1025</v>
      </c>
      <c r="F391" s="24" t="s">
        <v>140</v>
      </c>
      <c r="G391" s="27" t="s">
        <v>585</v>
      </c>
      <c r="H391" s="20" t="s">
        <v>806</v>
      </c>
      <c r="I391" s="20" t="s">
        <v>1026</v>
      </c>
      <c r="J391" s="28" t="s">
        <v>239</v>
      </c>
      <c r="K391" s="142"/>
      <c r="L391" s="28"/>
      <c r="M391" s="28"/>
      <c r="N391" s="59"/>
      <c r="O391" s="26">
        <v>540000</v>
      </c>
      <c r="P391" s="182">
        <v>540000</v>
      </c>
      <c r="Q391" s="182">
        <v>0</v>
      </c>
      <c r="R391" s="182">
        <v>0</v>
      </c>
      <c r="S391" s="182">
        <v>0</v>
      </c>
      <c r="T391" s="182">
        <v>0</v>
      </c>
      <c r="U391" s="182">
        <v>0</v>
      </c>
      <c r="V391" s="182">
        <v>0</v>
      </c>
      <c r="W391" s="95"/>
      <c r="X391" s="163"/>
      <c r="Y391" s="20"/>
      <c r="Z391" s="20"/>
    </row>
    <row r="392" spans="1:26" s="2" customFormat="1" ht="51">
      <c r="A392" s="22">
        <v>1</v>
      </c>
      <c r="B392" s="22">
        <v>72</v>
      </c>
      <c r="C392" s="22" t="s">
        <v>1027</v>
      </c>
      <c r="D392" s="43">
        <v>186466</v>
      </c>
      <c r="E392" s="20" t="s">
        <v>1028</v>
      </c>
      <c r="F392" s="24" t="s">
        <v>140</v>
      </c>
      <c r="G392" s="27" t="s">
        <v>585</v>
      </c>
      <c r="H392" s="20" t="s">
        <v>806</v>
      </c>
      <c r="I392" s="20" t="s">
        <v>1029</v>
      </c>
      <c r="J392" s="28" t="s">
        <v>239</v>
      </c>
      <c r="K392" s="142"/>
      <c r="L392" s="28"/>
      <c r="M392" s="28"/>
      <c r="N392" s="59"/>
      <c r="O392" s="26">
        <v>750000</v>
      </c>
      <c r="P392" s="182">
        <v>750000</v>
      </c>
      <c r="Q392" s="182">
        <v>0</v>
      </c>
      <c r="R392" s="182">
        <v>0</v>
      </c>
      <c r="S392" s="182">
        <v>0</v>
      </c>
      <c r="T392" s="182">
        <v>0</v>
      </c>
      <c r="U392" s="182">
        <v>0</v>
      </c>
      <c r="V392" s="182">
        <v>0</v>
      </c>
      <c r="W392" s="95"/>
      <c r="X392" s="163"/>
      <c r="Y392" s="20"/>
      <c r="Z392" s="20"/>
    </row>
    <row r="393" spans="1:26" s="2" customFormat="1" ht="51">
      <c r="A393" s="22">
        <v>1</v>
      </c>
      <c r="B393" s="22">
        <v>72</v>
      </c>
      <c r="C393" s="22" t="s">
        <v>1030</v>
      </c>
      <c r="D393" s="43">
        <v>178056</v>
      </c>
      <c r="E393" s="20" t="s">
        <v>1031</v>
      </c>
      <c r="F393" s="24" t="s">
        <v>140</v>
      </c>
      <c r="G393" s="27" t="s">
        <v>585</v>
      </c>
      <c r="H393" s="20" t="s">
        <v>806</v>
      </c>
      <c r="I393" s="20" t="s">
        <v>1032</v>
      </c>
      <c r="J393" s="28" t="s">
        <v>239</v>
      </c>
      <c r="K393" s="142"/>
      <c r="L393" s="28"/>
      <c r="M393" s="28"/>
      <c r="N393" s="59"/>
      <c r="O393" s="26">
        <v>662120</v>
      </c>
      <c r="P393" s="182">
        <v>662120</v>
      </c>
      <c r="Q393" s="182">
        <v>0</v>
      </c>
      <c r="R393" s="182">
        <v>0</v>
      </c>
      <c r="S393" s="182">
        <v>0</v>
      </c>
      <c r="T393" s="182">
        <v>0</v>
      </c>
      <c r="U393" s="182">
        <v>0</v>
      </c>
      <c r="V393" s="182">
        <v>0</v>
      </c>
      <c r="W393" s="95"/>
      <c r="X393" s="163"/>
      <c r="Y393" s="20"/>
      <c r="Z393" s="20"/>
    </row>
    <row r="394" spans="1:26" s="2" customFormat="1" ht="38.25">
      <c r="A394" s="22">
        <v>1</v>
      </c>
      <c r="B394" s="22">
        <v>72</v>
      </c>
      <c r="C394" s="22" t="s">
        <v>1033</v>
      </c>
      <c r="D394" s="43">
        <v>178057</v>
      </c>
      <c r="E394" s="20" t="s">
        <v>1034</v>
      </c>
      <c r="F394" s="24" t="s">
        <v>140</v>
      </c>
      <c r="G394" s="27" t="s">
        <v>585</v>
      </c>
      <c r="H394" s="20" t="s">
        <v>806</v>
      </c>
      <c r="I394" s="20" t="s">
        <v>1032</v>
      </c>
      <c r="J394" s="28" t="s">
        <v>239</v>
      </c>
      <c r="K394" s="142"/>
      <c r="L394" s="28"/>
      <c r="M394" s="28"/>
      <c r="N394" s="59"/>
      <c r="O394" s="26">
        <v>635465.05000000005</v>
      </c>
      <c r="P394" s="182">
        <v>635465.05000000005</v>
      </c>
      <c r="Q394" s="182">
        <v>0</v>
      </c>
      <c r="R394" s="182">
        <v>0</v>
      </c>
      <c r="S394" s="182">
        <v>0</v>
      </c>
      <c r="T394" s="182">
        <v>0</v>
      </c>
      <c r="U394" s="182">
        <v>0</v>
      </c>
      <c r="V394" s="182">
        <v>0</v>
      </c>
      <c r="W394" s="95"/>
      <c r="X394" s="163"/>
      <c r="Y394" s="20"/>
      <c r="Z394" s="20"/>
    </row>
    <row r="395" spans="1:26" s="2" customFormat="1" ht="38.25">
      <c r="A395" s="22">
        <v>1</v>
      </c>
      <c r="B395" s="22">
        <v>72</v>
      </c>
      <c r="C395" s="22" t="s">
        <v>1035</v>
      </c>
      <c r="D395" s="43">
        <v>178058</v>
      </c>
      <c r="E395" s="20" t="s">
        <v>1036</v>
      </c>
      <c r="F395" s="24" t="s">
        <v>140</v>
      </c>
      <c r="G395" s="27" t="s">
        <v>585</v>
      </c>
      <c r="H395" s="20" t="s">
        <v>806</v>
      </c>
      <c r="I395" s="20" t="s">
        <v>1032</v>
      </c>
      <c r="J395" s="28" t="s">
        <v>239</v>
      </c>
      <c r="K395" s="142"/>
      <c r="L395" s="28"/>
      <c r="M395" s="28"/>
      <c r="N395" s="59"/>
      <c r="O395" s="26">
        <v>155228</v>
      </c>
      <c r="P395" s="182">
        <v>155228</v>
      </c>
      <c r="Q395" s="182">
        <v>0</v>
      </c>
      <c r="R395" s="182">
        <v>0</v>
      </c>
      <c r="S395" s="182">
        <v>0</v>
      </c>
      <c r="T395" s="182">
        <v>0</v>
      </c>
      <c r="U395" s="182">
        <v>0</v>
      </c>
      <c r="V395" s="182">
        <v>0</v>
      </c>
      <c r="W395" s="95"/>
      <c r="X395" s="163"/>
      <c r="Y395" s="20"/>
      <c r="Z395" s="20"/>
    </row>
    <row r="396" spans="1:26" s="2" customFormat="1" ht="63.75">
      <c r="A396" s="22">
        <v>1</v>
      </c>
      <c r="B396" s="22">
        <v>72</v>
      </c>
      <c r="C396" s="22" t="s">
        <v>1037</v>
      </c>
      <c r="D396" s="43">
        <v>178067</v>
      </c>
      <c r="E396" s="20" t="s">
        <v>1025</v>
      </c>
      <c r="F396" s="24" t="s">
        <v>140</v>
      </c>
      <c r="G396" s="27" t="s">
        <v>585</v>
      </c>
      <c r="H396" s="20" t="s">
        <v>806</v>
      </c>
      <c r="I396" s="20" t="s">
        <v>1038</v>
      </c>
      <c r="J396" s="28" t="s">
        <v>239</v>
      </c>
      <c r="K396" s="142"/>
      <c r="L396" s="28"/>
      <c r="M396" s="28"/>
      <c r="N396" s="59"/>
      <c r="O396" s="26">
        <v>540000</v>
      </c>
      <c r="P396" s="182">
        <v>540000</v>
      </c>
      <c r="Q396" s="182">
        <v>0</v>
      </c>
      <c r="R396" s="182">
        <v>0</v>
      </c>
      <c r="S396" s="182">
        <v>0</v>
      </c>
      <c r="T396" s="182">
        <v>0</v>
      </c>
      <c r="U396" s="182">
        <v>0</v>
      </c>
      <c r="V396" s="182">
        <v>0</v>
      </c>
      <c r="W396" s="95"/>
      <c r="X396" s="163"/>
      <c r="Y396" s="20"/>
      <c r="Z396" s="20"/>
    </row>
    <row r="397" spans="1:26" s="2" customFormat="1" ht="51">
      <c r="A397" s="22">
        <v>1</v>
      </c>
      <c r="B397" s="22">
        <v>72</v>
      </c>
      <c r="C397" s="22" t="s">
        <v>1039</v>
      </c>
      <c r="D397" s="43">
        <v>178068</v>
      </c>
      <c r="E397" s="20" t="s">
        <v>1040</v>
      </c>
      <c r="F397" s="24" t="s">
        <v>140</v>
      </c>
      <c r="G397" s="27" t="s">
        <v>585</v>
      </c>
      <c r="H397" s="20" t="s">
        <v>806</v>
      </c>
      <c r="I397" s="20" t="s">
        <v>1041</v>
      </c>
      <c r="J397" s="28" t="s">
        <v>239</v>
      </c>
      <c r="K397" s="142"/>
      <c r="L397" s="28"/>
      <c r="M397" s="28"/>
      <c r="N397" s="59"/>
      <c r="O397" s="26">
        <v>1000000</v>
      </c>
      <c r="P397" s="182">
        <v>1000000</v>
      </c>
      <c r="Q397" s="182">
        <v>0</v>
      </c>
      <c r="R397" s="182">
        <v>0</v>
      </c>
      <c r="S397" s="182">
        <v>0</v>
      </c>
      <c r="T397" s="182">
        <v>0</v>
      </c>
      <c r="U397" s="182">
        <v>0</v>
      </c>
      <c r="V397" s="182">
        <v>0</v>
      </c>
      <c r="W397" s="95"/>
      <c r="X397" s="163"/>
      <c r="Y397" s="20"/>
      <c r="Z397" s="20"/>
    </row>
    <row r="398" spans="1:26" s="2" customFormat="1" ht="51">
      <c r="A398" s="22">
        <v>1</v>
      </c>
      <c r="B398" s="22">
        <v>72</v>
      </c>
      <c r="C398" s="22" t="s">
        <v>1042</v>
      </c>
      <c r="D398" s="43">
        <v>178070</v>
      </c>
      <c r="E398" s="20" t="s">
        <v>1043</v>
      </c>
      <c r="F398" s="24" t="s">
        <v>140</v>
      </c>
      <c r="G398" s="27" t="s">
        <v>585</v>
      </c>
      <c r="H398" s="20" t="s">
        <v>806</v>
      </c>
      <c r="I398" s="20" t="s">
        <v>1044</v>
      </c>
      <c r="J398" s="28" t="s">
        <v>239</v>
      </c>
      <c r="K398" s="142"/>
      <c r="L398" s="28"/>
      <c r="M398" s="28"/>
      <c r="N398" s="59"/>
      <c r="O398" s="26">
        <v>1067352.22</v>
      </c>
      <c r="P398" s="182">
        <v>1067352.22</v>
      </c>
      <c r="Q398" s="182">
        <v>0</v>
      </c>
      <c r="R398" s="182">
        <v>0</v>
      </c>
      <c r="S398" s="182">
        <v>0</v>
      </c>
      <c r="T398" s="182">
        <v>0</v>
      </c>
      <c r="U398" s="182">
        <v>0</v>
      </c>
      <c r="V398" s="182">
        <v>0</v>
      </c>
      <c r="W398" s="95"/>
      <c r="X398" s="163"/>
      <c r="Y398" s="20"/>
      <c r="Z398" s="20"/>
    </row>
    <row r="399" spans="1:26" s="2" customFormat="1" ht="89.25">
      <c r="A399" s="22">
        <v>1</v>
      </c>
      <c r="B399" s="22">
        <v>72</v>
      </c>
      <c r="C399" s="22" t="s">
        <v>1045</v>
      </c>
      <c r="D399" s="43">
        <v>186470</v>
      </c>
      <c r="E399" s="20" t="s">
        <v>1046</v>
      </c>
      <c r="F399" s="24" t="s">
        <v>140</v>
      </c>
      <c r="G399" s="27" t="s">
        <v>585</v>
      </c>
      <c r="H399" s="20" t="s">
        <v>806</v>
      </c>
      <c r="I399" s="20" t="s">
        <v>1047</v>
      </c>
      <c r="J399" s="28" t="s">
        <v>239</v>
      </c>
      <c r="K399" s="142"/>
      <c r="L399" s="28"/>
      <c r="M399" s="28"/>
      <c r="N399" s="59"/>
      <c r="O399" s="26">
        <v>372950</v>
      </c>
      <c r="P399" s="182">
        <v>372950</v>
      </c>
      <c r="Q399" s="182">
        <v>0</v>
      </c>
      <c r="R399" s="182">
        <v>0</v>
      </c>
      <c r="S399" s="182">
        <v>0</v>
      </c>
      <c r="T399" s="182">
        <v>0</v>
      </c>
      <c r="U399" s="182">
        <v>0</v>
      </c>
      <c r="V399" s="182">
        <v>0</v>
      </c>
      <c r="W399" s="95"/>
      <c r="X399" s="163"/>
      <c r="Y399" s="20"/>
      <c r="Z399" s="20"/>
    </row>
    <row r="400" spans="1:26" s="2" customFormat="1" ht="38.25">
      <c r="A400" s="22">
        <v>1</v>
      </c>
      <c r="B400" s="22">
        <v>72</v>
      </c>
      <c r="C400" s="22" t="s">
        <v>1048</v>
      </c>
      <c r="D400" s="43">
        <v>186474</v>
      </c>
      <c r="E400" s="20" t="s">
        <v>1049</v>
      </c>
      <c r="F400" s="24" t="s">
        <v>140</v>
      </c>
      <c r="G400" s="27" t="s">
        <v>585</v>
      </c>
      <c r="H400" s="20" t="s">
        <v>806</v>
      </c>
      <c r="I400" s="20" t="s">
        <v>1050</v>
      </c>
      <c r="J400" s="28" t="s">
        <v>239</v>
      </c>
      <c r="K400" s="142"/>
      <c r="L400" s="28"/>
      <c r="M400" s="28"/>
      <c r="N400" s="59"/>
      <c r="O400" s="26">
        <v>833500</v>
      </c>
      <c r="P400" s="182">
        <v>833500</v>
      </c>
      <c r="Q400" s="182">
        <v>0</v>
      </c>
      <c r="R400" s="182">
        <v>0</v>
      </c>
      <c r="S400" s="182">
        <v>0</v>
      </c>
      <c r="T400" s="182">
        <v>0</v>
      </c>
      <c r="U400" s="182">
        <v>0</v>
      </c>
      <c r="V400" s="182">
        <v>0</v>
      </c>
      <c r="W400" s="95"/>
      <c r="X400" s="163"/>
      <c r="Y400" s="20"/>
      <c r="Z400" s="20"/>
    </row>
    <row r="401" spans="1:26" s="2" customFormat="1" ht="114.75">
      <c r="A401" s="22">
        <v>1</v>
      </c>
      <c r="B401" s="22">
        <v>72</v>
      </c>
      <c r="C401" s="22" t="s">
        <v>1051</v>
      </c>
      <c r="D401" s="43">
        <v>186478</v>
      </c>
      <c r="E401" s="20" t="s">
        <v>1052</v>
      </c>
      <c r="F401" s="24" t="s">
        <v>140</v>
      </c>
      <c r="G401" s="27" t="s">
        <v>585</v>
      </c>
      <c r="H401" s="20" t="s">
        <v>806</v>
      </c>
      <c r="I401" s="20" t="s">
        <v>1053</v>
      </c>
      <c r="J401" s="28" t="s">
        <v>239</v>
      </c>
      <c r="K401" s="142"/>
      <c r="L401" s="28"/>
      <c r="M401" s="28"/>
      <c r="N401" s="59"/>
      <c r="O401" s="26">
        <v>1000009.98</v>
      </c>
      <c r="P401" s="182">
        <v>1000009.98</v>
      </c>
      <c r="Q401" s="182">
        <v>0</v>
      </c>
      <c r="R401" s="182">
        <v>0</v>
      </c>
      <c r="S401" s="182">
        <v>0</v>
      </c>
      <c r="T401" s="182">
        <v>0</v>
      </c>
      <c r="U401" s="182">
        <v>0</v>
      </c>
      <c r="V401" s="182">
        <v>0</v>
      </c>
      <c r="W401" s="95"/>
      <c r="X401" s="163"/>
      <c r="Y401" s="20"/>
      <c r="Z401" s="20"/>
    </row>
    <row r="402" spans="1:26" s="2" customFormat="1" ht="51">
      <c r="A402" s="22">
        <v>1</v>
      </c>
      <c r="B402" s="22">
        <v>72</v>
      </c>
      <c r="C402" s="22" t="s">
        <v>1054</v>
      </c>
      <c r="D402" s="22">
        <v>192076</v>
      </c>
      <c r="E402" s="20" t="s">
        <v>1055</v>
      </c>
      <c r="F402" s="35" t="s">
        <v>140</v>
      </c>
      <c r="G402" s="20" t="s">
        <v>585</v>
      </c>
      <c r="H402" s="35" t="s">
        <v>655</v>
      </c>
      <c r="I402" s="51" t="s">
        <v>656</v>
      </c>
      <c r="J402" s="21" t="s">
        <v>198</v>
      </c>
      <c r="K402" s="56"/>
      <c r="L402" s="21"/>
      <c r="M402" s="21"/>
      <c r="N402" s="59"/>
      <c r="O402" s="182">
        <v>13440607.939999999</v>
      </c>
      <c r="P402" s="182">
        <v>12574546</v>
      </c>
      <c r="Q402" s="182">
        <v>866061.93999999948</v>
      </c>
      <c r="R402" s="182">
        <v>0</v>
      </c>
      <c r="S402" s="182">
        <f>+Q402</f>
        <v>866061.93999999948</v>
      </c>
      <c r="T402" s="182">
        <v>0</v>
      </c>
      <c r="U402" s="26">
        <v>0</v>
      </c>
      <c r="V402" s="26"/>
      <c r="W402" s="95">
        <v>0.93559999999999999</v>
      </c>
      <c r="X402" s="163">
        <f>+P402/O402</f>
        <v>0.9355637822436178</v>
      </c>
      <c r="Y402" s="20"/>
      <c r="Z402" s="20"/>
    </row>
    <row r="403" spans="1:26" s="2" customFormat="1" ht="76.5">
      <c r="A403" s="22">
        <v>1</v>
      </c>
      <c r="B403" s="22">
        <v>72</v>
      </c>
      <c r="C403" s="22" t="s">
        <v>1056</v>
      </c>
      <c r="D403" s="22">
        <v>197132</v>
      </c>
      <c r="E403" s="20" t="s">
        <v>1057</v>
      </c>
      <c r="F403" s="35" t="s">
        <v>140</v>
      </c>
      <c r="G403" s="20" t="s">
        <v>585</v>
      </c>
      <c r="H403" s="35" t="s">
        <v>655</v>
      </c>
      <c r="I403" s="51" t="s">
        <v>776</v>
      </c>
      <c r="J403" s="21" t="s">
        <v>172</v>
      </c>
      <c r="K403" s="56"/>
      <c r="L403" s="21"/>
      <c r="M403" s="21"/>
      <c r="N403" s="59"/>
      <c r="O403" s="182">
        <v>733975.66</v>
      </c>
      <c r="P403" s="182">
        <v>712650</v>
      </c>
      <c r="Q403" s="182">
        <v>21325.660000000033</v>
      </c>
      <c r="R403" s="182">
        <v>0</v>
      </c>
      <c r="S403" s="182">
        <v>21325</v>
      </c>
      <c r="T403" s="182">
        <f>+Q403-S403</f>
        <v>0.66000000003259629</v>
      </c>
      <c r="U403" s="26">
        <v>0</v>
      </c>
      <c r="V403" s="26"/>
      <c r="W403" s="95">
        <v>0.94499999999999995</v>
      </c>
      <c r="X403" s="163">
        <f>+P403/O403</f>
        <v>0.97094500381661153</v>
      </c>
      <c r="Y403" s="20"/>
      <c r="Z403" s="20"/>
    </row>
    <row r="404" spans="1:26" s="2" customFormat="1" ht="76.5">
      <c r="A404" s="22">
        <v>1</v>
      </c>
      <c r="B404" s="22">
        <v>72</v>
      </c>
      <c r="C404" s="22" t="s">
        <v>1058</v>
      </c>
      <c r="D404" s="22">
        <v>203710</v>
      </c>
      <c r="E404" s="20" t="s">
        <v>1059</v>
      </c>
      <c r="F404" s="35" t="s">
        <v>140</v>
      </c>
      <c r="G404" s="20" t="s">
        <v>585</v>
      </c>
      <c r="H404" s="35" t="s">
        <v>655</v>
      </c>
      <c r="I404" s="51" t="s">
        <v>1060</v>
      </c>
      <c r="J404" s="21" t="s">
        <v>180</v>
      </c>
      <c r="K404" s="56">
        <v>41578</v>
      </c>
      <c r="L404" s="21"/>
      <c r="M404" s="21" t="s">
        <v>209</v>
      </c>
      <c r="N404" s="59">
        <v>300</v>
      </c>
      <c r="O404" s="182">
        <v>47669014.159999996</v>
      </c>
      <c r="P404" s="182">
        <v>14092519.289999999</v>
      </c>
      <c r="Q404" s="182">
        <f>+O404-P404</f>
        <v>33576494.869999997</v>
      </c>
      <c r="R404" s="182">
        <v>0</v>
      </c>
      <c r="S404" s="182">
        <v>24353521</v>
      </c>
      <c r="T404" s="182">
        <f>+Q404-S404</f>
        <v>9222973.8699999973</v>
      </c>
      <c r="U404" s="26">
        <v>0</v>
      </c>
      <c r="V404" s="26">
        <v>0</v>
      </c>
      <c r="W404" s="95">
        <v>0.3306</v>
      </c>
      <c r="X404" s="163">
        <f>+P404/O404</f>
        <v>0.29563269847995532</v>
      </c>
      <c r="Y404" s="20">
        <v>-33.123539000000001</v>
      </c>
      <c r="Z404" s="20">
        <v>-64.346137999999996</v>
      </c>
    </row>
    <row r="405" spans="1:26" s="2" customFormat="1" ht="38.25">
      <c r="A405" s="22">
        <v>1</v>
      </c>
      <c r="B405" s="22">
        <v>72</v>
      </c>
      <c r="C405" s="22" t="s">
        <v>1061</v>
      </c>
      <c r="D405" s="22">
        <v>197551</v>
      </c>
      <c r="E405" s="27" t="s">
        <v>1062</v>
      </c>
      <c r="F405" s="22" t="s">
        <v>140</v>
      </c>
      <c r="G405" s="27" t="s">
        <v>585</v>
      </c>
      <c r="H405" s="35" t="s">
        <v>655</v>
      </c>
      <c r="I405" s="34" t="s">
        <v>1063</v>
      </c>
      <c r="J405" s="28" t="s">
        <v>239</v>
      </c>
      <c r="K405" s="142"/>
      <c r="L405" s="28"/>
      <c r="M405" s="28"/>
      <c r="N405" s="59"/>
      <c r="O405" s="26">
        <v>4609434.2699999996</v>
      </c>
      <c r="P405" s="182">
        <v>474371.87999999989</v>
      </c>
      <c r="Q405" s="182">
        <v>0</v>
      </c>
      <c r="R405" s="182">
        <v>0</v>
      </c>
      <c r="S405" s="182">
        <v>0</v>
      </c>
      <c r="T405" s="182">
        <v>0</v>
      </c>
      <c r="U405" s="182">
        <v>0</v>
      </c>
      <c r="V405" s="182">
        <v>0</v>
      </c>
      <c r="W405" s="95"/>
      <c r="X405" s="163"/>
      <c r="Y405" s="20"/>
      <c r="Z405" s="20"/>
    </row>
    <row r="406" spans="1:26" s="2" customFormat="1" ht="63.75">
      <c r="A406" s="22">
        <v>1</v>
      </c>
      <c r="B406" s="22">
        <v>72</v>
      </c>
      <c r="C406" s="22" t="s">
        <v>1064</v>
      </c>
      <c r="D406" s="22">
        <v>192383</v>
      </c>
      <c r="E406" s="27" t="s">
        <v>1065</v>
      </c>
      <c r="F406" s="22" t="s">
        <v>140</v>
      </c>
      <c r="G406" s="27" t="s">
        <v>585</v>
      </c>
      <c r="H406" s="35" t="s">
        <v>655</v>
      </c>
      <c r="I406" s="34" t="s">
        <v>1066</v>
      </c>
      <c r="J406" s="28" t="s">
        <v>239</v>
      </c>
      <c r="K406" s="142"/>
      <c r="L406" s="28"/>
      <c r="M406" s="28"/>
      <c r="N406" s="59"/>
      <c r="O406" s="26">
        <v>599831.51</v>
      </c>
      <c r="P406" s="182">
        <v>531807.24</v>
      </c>
      <c r="Q406" s="182">
        <v>0</v>
      </c>
      <c r="R406" s="182">
        <v>0</v>
      </c>
      <c r="S406" s="182">
        <v>0</v>
      </c>
      <c r="T406" s="182">
        <v>0</v>
      </c>
      <c r="U406" s="182">
        <v>0</v>
      </c>
      <c r="V406" s="182">
        <v>0</v>
      </c>
      <c r="W406" s="95"/>
      <c r="X406" s="163"/>
      <c r="Y406" s="20"/>
      <c r="Z406" s="20"/>
    </row>
    <row r="407" spans="1:26" s="2" customFormat="1" ht="51">
      <c r="A407" s="22">
        <v>1</v>
      </c>
      <c r="B407" s="22">
        <v>72</v>
      </c>
      <c r="C407" s="22" t="s">
        <v>1067</v>
      </c>
      <c r="D407" s="22">
        <v>191970</v>
      </c>
      <c r="E407" s="27" t="s">
        <v>1068</v>
      </c>
      <c r="F407" s="22" t="s">
        <v>140</v>
      </c>
      <c r="G407" s="27" t="s">
        <v>585</v>
      </c>
      <c r="H407" s="35" t="s">
        <v>655</v>
      </c>
      <c r="I407" s="34" t="s">
        <v>1069</v>
      </c>
      <c r="J407" s="28" t="s">
        <v>239</v>
      </c>
      <c r="K407" s="142"/>
      <c r="L407" s="28"/>
      <c r="M407" s="28"/>
      <c r="N407" s="59"/>
      <c r="O407" s="26">
        <v>930000</v>
      </c>
      <c r="P407" s="182">
        <v>233743.06000000006</v>
      </c>
      <c r="Q407" s="182">
        <v>0</v>
      </c>
      <c r="R407" s="182">
        <v>0</v>
      </c>
      <c r="S407" s="182">
        <v>0</v>
      </c>
      <c r="T407" s="182">
        <v>0</v>
      </c>
      <c r="U407" s="182">
        <v>0</v>
      </c>
      <c r="V407" s="182">
        <v>0</v>
      </c>
      <c r="W407" s="95"/>
      <c r="X407" s="163"/>
      <c r="Y407" s="20"/>
      <c r="Z407" s="20"/>
    </row>
    <row r="408" spans="1:26" s="2" customFormat="1" ht="38.25">
      <c r="A408" s="22">
        <v>1</v>
      </c>
      <c r="B408" s="22">
        <v>72</v>
      </c>
      <c r="C408" s="22" t="s">
        <v>1070</v>
      </c>
      <c r="D408" s="22">
        <v>195114</v>
      </c>
      <c r="E408" s="27" t="s">
        <v>1071</v>
      </c>
      <c r="F408" s="22" t="s">
        <v>140</v>
      </c>
      <c r="G408" s="27" t="s">
        <v>585</v>
      </c>
      <c r="H408" s="35" t="s">
        <v>655</v>
      </c>
      <c r="I408" s="34" t="s">
        <v>1072</v>
      </c>
      <c r="J408" s="28" t="s">
        <v>239</v>
      </c>
      <c r="K408" s="142"/>
      <c r="L408" s="28"/>
      <c r="M408" s="28"/>
      <c r="N408" s="59"/>
      <c r="O408" s="26">
        <v>3059726.83</v>
      </c>
      <c r="P408" s="182">
        <v>231474.7200000002</v>
      </c>
      <c r="Q408" s="182">
        <v>0</v>
      </c>
      <c r="R408" s="182">
        <v>0</v>
      </c>
      <c r="S408" s="182">
        <v>0</v>
      </c>
      <c r="T408" s="182">
        <v>0</v>
      </c>
      <c r="U408" s="182">
        <v>0</v>
      </c>
      <c r="V408" s="182">
        <v>0</v>
      </c>
      <c r="W408" s="95"/>
      <c r="X408" s="163"/>
      <c r="Y408" s="20"/>
      <c r="Z408" s="20"/>
    </row>
    <row r="409" spans="1:26" s="2" customFormat="1" ht="25.5">
      <c r="A409" s="22">
        <v>1</v>
      </c>
      <c r="B409" s="22">
        <v>72</v>
      </c>
      <c r="C409" s="22" t="s">
        <v>1073</v>
      </c>
      <c r="D409" s="22">
        <v>192298</v>
      </c>
      <c r="E409" s="27" t="s">
        <v>1074</v>
      </c>
      <c r="F409" s="22" t="s">
        <v>140</v>
      </c>
      <c r="G409" s="27" t="s">
        <v>585</v>
      </c>
      <c r="H409" s="35" t="s">
        <v>655</v>
      </c>
      <c r="I409" s="34" t="s">
        <v>1075</v>
      </c>
      <c r="J409" s="28" t="s">
        <v>239</v>
      </c>
      <c r="K409" s="142"/>
      <c r="L409" s="28"/>
      <c r="M409" s="28"/>
      <c r="N409" s="59"/>
      <c r="O409" s="26">
        <v>445000</v>
      </c>
      <c r="P409" s="182">
        <v>293736.52</v>
      </c>
      <c r="Q409" s="182">
        <v>0</v>
      </c>
      <c r="R409" s="182">
        <v>0</v>
      </c>
      <c r="S409" s="182">
        <v>0</v>
      </c>
      <c r="T409" s="182">
        <v>0</v>
      </c>
      <c r="U409" s="182">
        <v>0</v>
      </c>
      <c r="V409" s="182">
        <v>0</v>
      </c>
      <c r="W409" s="95"/>
      <c r="X409" s="163"/>
      <c r="Y409" s="20"/>
      <c r="Z409" s="20"/>
    </row>
    <row r="410" spans="1:26" s="2" customFormat="1" ht="38.25">
      <c r="A410" s="22">
        <v>1</v>
      </c>
      <c r="B410" s="22">
        <v>72</v>
      </c>
      <c r="C410" s="22" t="s">
        <v>1076</v>
      </c>
      <c r="D410" s="22">
        <v>192105</v>
      </c>
      <c r="E410" s="27" t="s">
        <v>1077</v>
      </c>
      <c r="F410" s="22" t="s">
        <v>140</v>
      </c>
      <c r="G410" s="27" t="s">
        <v>585</v>
      </c>
      <c r="H410" s="35" t="s">
        <v>655</v>
      </c>
      <c r="I410" s="34" t="s">
        <v>1078</v>
      </c>
      <c r="J410" s="28" t="s">
        <v>239</v>
      </c>
      <c r="K410" s="142"/>
      <c r="L410" s="28"/>
      <c r="M410" s="28"/>
      <c r="N410" s="59"/>
      <c r="O410" s="26">
        <v>562000</v>
      </c>
      <c r="P410" s="182">
        <v>514641.98</v>
      </c>
      <c r="Q410" s="182">
        <v>0</v>
      </c>
      <c r="R410" s="182">
        <v>0</v>
      </c>
      <c r="S410" s="182">
        <v>0</v>
      </c>
      <c r="T410" s="182">
        <v>0</v>
      </c>
      <c r="U410" s="182">
        <v>0</v>
      </c>
      <c r="V410" s="182">
        <v>0</v>
      </c>
      <c r="W410" s="95"/>
      <c r="X410" s="163"/>
      <c r="Y410" s="20"/>
      <c r="Z410" s="20"/>
    </row>
    <row r="411" spans="1:26" s="2" customFormat="1" ht="63.75">
      <c r="A411" s="22">
        <v>1</v>
      </c>
      <c r="B411" s="22">
        <v>72</v>
      </c>
      <c r="C411" s="22" t="s">
        <v>1079</v>
      </c>
      <c r="D411" s="22">
        <v>198435</v>
      </c>
      <c r="E411" s="20" t="s">
        <v>1080</v>
      </c>
      <c r="F411" s="24" t="s">
        <v>140</v>
      </c>
      <c r="G411" s="20" t="s">
        <v>585</v>
      </c>
      <c r="H411" s="35" t="s">
        <v>655</v>
      </c>
      <c r="I411" s="22" t="s">
        <v>1081</v>
      </c>
      <c r="J411" s="28" t="s">
        <v>239</v>
      </c>
      <c r="K411" s="142"/>
      <c r="L411" s="28"/>
      <c r="M411" s="28"/>
      <c r="N411" s="59"/>
      <c r="O411" s="26">
        <v>8336415.1299999999</v>
      </c>
      <c r="P411" s="182">
        <v>2860846</v>
      </c>
      <c r="Q411" s="182">
        <v>0</v>
      </c>
      <c r="R411" s="182">
        <v>0</v>
      </c>
      <c r="S411" s="182">
        <v>0</v>
      </c>
      <c r="T411" s="182">
        <v>0</v>
      </c>
      <c r="U411" s="182">
        <v>0</v>
      </c>
      <c r="V411" s="182">
        <v>0</v>
      </c>
      <c r="W411" s="95"/>
      <c r="X411" s="163"/>
      <c r="Y411" s="20"/>
      <c r="Z411" s="20"/>
    </row>
    <row r="412" spans="1:26" s="2" customFormat="1" ht="38.25">
      <c r="A412" s="22">
        <v>1</v>
      </c>
      <c r="B412" s="22">
        <v>72</v>
      </c>
      <c r="C412" s="22" t="s">
        <v>1082</v>
      </c>
      <c r="D412" s="22">
        <v>192443</v>
      </c>
      <c r="E412" s="20" t="s">
        <v>1083</v>
      </c>
      <c r="F412" s="24" t="s">
        <v>140</v>
      </c>
      <c r="G412" s="20" t="s">
        <v>585</v>
      </c>
      <c r="H412" s="35" t="s">
        <v>655</v>
      </c>
      <c r="I412" s="22" t="s">
        <v>1084</v>
      </c>
      <c r="J412" s="28" t="s">
        <v>239</v>
      </c>
      <c r="K412" s="142"/>
      <c r="L412" s="28"/>
      <c r="M412" s="28"/>
      <c r="N412" s="59"/>
      <c r="O412" s="26">
        <v>2000000</v>
      </c>
      <c r="P412" s="182">
        <v>1125137.5</v>
      </c>
      <c r="Q412" s="182">
        <v>0</v>
      </c>
      <c r="R412" s="182">
        <v>0</v>
      </c>
      <c r="S412" s="182">
        <v>0</v>
      </c>
      <c r="T412" s="182">
        <v>0</v>
      </c>
      <c r="U412" s="182">
        <v>0</v>
      </c>
      <c r="V412" s="182">
        <v>0</v>
      </c>
      <c r="W412" s="95"/>
      <c r="X412" s="163"/>
      <c r="Y412" s="20"/>
      <c r="Z412" s="20"/>
    </row>
    <row r="413" spans="1:26" s="2" customFormat="1" ht="63.75">
      <c r="A413" s="22">
        <v>1</v>
      </c>
      <c r="B413" s="22">
        <v>72</v>
      </c>
      <c r="C413" s="22" t="s">
        <v>1085</v>
      </c>
      <c r="D413" s="22">
        <v>5572</v>
      </c>
      <c r="E413" s="20" t="s">
        <v>1086</v>
      </c>
      <c r="F413" s="24" t="s">
        <v>140</v>
      </c>
      <c r="G413" s="27" t="s">
        <v>585</v>
      </c>
      <c r="H413" s="35" t="s">
        <v>655</v>
      </c>
      <c r="I413" s="20" t="s">
        <v>1087</v>
      </c>
      <c r="J413" s="28" t="s">
        <v>239</v>
      </c>
      <c r="K413" s="142"/>
      <c r="L413" s="28"/>
      <c r="M413" s="28"/>
      <c r="N413" s="59"/>
      <c r="O413" s="26">
        <v>267088</v>
      </c>
      <c r="P413" s="182">
        <v>267088</v>
      </c>
      <c r="Q413" s="182">
        <v>0</v>
      </c>
      <c r="R413" s="182">
        <v>0</v>
      </c>
      <c r="S413" s="182">
        <v>0</v>
      </c>
      <c r="T413" s="182">
        <v>0</v>
      </c>
      <c r="U413" s="182">
        <v>0</v>
      </c>
      <c r="V413" s="182">
        <v>0</v>
      </c>
      <c r="W413" s="95"/>
      <c r="X413" s="163"/>
      <c r="Y413" s="20"/>
      <c r="Z413" s="20"/>
    </row>
    <row r="414" spans="1:26" s="2" customFormat="1" ht="63.75">
      <c r="A414" s="22">
        <v>1</v>
      </c>
      <c r="B414" s="22">
        <v>72</v>
      </c>
      <c r="C414" s="22" t="s">
        <v>1088</v>
      </c>
      <c r="D414" s="22">
        <v>203346</v>
      </c>
      <c r="E414" s="20" t="s">
        <v>856</v>
      </c>
      <c r="F414" s="35" t="s">
        <v>140</v>
      </c>
      <c r="G414" s="27" t="s">
        <v>320</v>
      </c>
      <c r="H414" s="35" t="s">
        <v>446</v>
      </c>
      <c r="I414" s="51" t="s">
        <v>447</v>
      </c>
      <c r="J414" s="21" t="s">
        <v>180</v>
      </c>
      <c r="K414" s="142"/>
      <c r="L414" s="28"/>
      <c r="M414" s="21" t="s">
        <v>59</v>
      </c>
      <c r="N414" s="59">
        <v>240</v>
      </c>
      <c r="O414" s="182">
        <v>18427245.77</v>
      </c>
      <c r="P414" s="182">
        <v>10716234.76</v>
      </c>
      <c r="Q414" s="182">
        <f>+O414-P414</f>
        <v>7711011.0099999998</v>
      </c>
      <c r="R414" s="182">
        <v>0</v>
      </c>
      <c r="S414" s="182">
        <f>+Q414</f>
        <v>7711011.0099999998</v>
      </c>
      <c r="T414" s="182">
        <f>+Q414-S414</f>
        <v>0</v>
      </c>
      <c r="U414" s="26">
        <v>0</v>
      </c>
      <c r="V414" s="26">
        <v>0</v>
      </c>
      <c r="W414" s="95">
        <v>0.47</v>
      </c>
      <c r="X414" s="163">
        <f>+P414/O414</f>
        <v>0.58154294427690811</v>
      </c>
      <c r="Y414" s="20">
        <v>-24.833777999999999</v>
      </c>
      <c r="Z414" s="20">
        <v>-65.390815000000003</v>
      </c>
    </row>
    <row r="415" spans="1:26" s="2" customFormat="1" ht="51">
      <c r="A415" s="22">
        <v>1</v>
      </c>
      <c r="B415" s="22">
        <v>72</v>
      </c>
      <c r="C415" s="22" t="s">
        <v>1089</v>
      </c>
      <c r="D415" s="22">
        <v>182316</v>
      </c>
      <c r="E415" s="27" t="s">
        <v>1090</v>
      </c>
      <c r="F415" s="22" t="s">
        <v>140</v>
      </c>
      <c r="G415" s="27" t="s">
        <v>320</v>
      </c>
      <c r="H415" s="27" t="s">
        <v>446</v>
      </c>
      <c r="I415" s="34" t="s">
        <v>1091</v>
      </c>
      <c r="J415" s="28" t="s">
        <v>239</v>
      </c>
      <c r="K415" s="142"/>
      <c r="L415" s="28"/>
      <c r="M415" s="28"/>
      <c r="N415" s="59"/>
      <c r="O415" s="26">
        <v>134000</v>
      </c>
      <c r="P415" s="182">
        <v>59771.179999999993</v>
      </c>
      <c r="Q415" s="182">
        <v>0</v>
      </c>
      <c r="R415" s="182">
        <v>0</v>
      </c>
      <c r="S415" s="182">
        <v>0</v>
      </c>
      <c r="T415" s="182">
        <v>0</v>
      </c>
      <c r="U415" s="182">
        <v>0</v>
      </c>
      <c r="V415" s="182">
        <v>0</v>
      </c>
      <c r="W415" s="95"/>
      <c r="X415" s="163">
        <f>+P415/O415</f>
        <v>0.4460535820895522</v>
      </c>
      <c r="Y415" s="20">
        <v>-33.334860999999997</v>
      </c>
      <c r="Z415" s="20">
        <v>-66.313137999999995</v>
      </c>
    </row>
    <row r="416" spans="1:26" s="2" customFormat="1" ht="63.75">
      <c r="A416" s="22">
        <v>1</v>
      </c>
      <c r="B416" s="22">
        <v>72</v>
      </c>
      <c r="C416" s="22" t="s">
        <v>1092</v>
      </c>
      <c r="D416" s="22">
        <v>186451</v>
      </c>
      <c r="E416" s="27" t="s">
        <v>1093</v>
      </c>
      <c r="F416" s="22" t="s">
        <v>140</v>
      </c>
      <c r="G416" s="27" t="s">
        <v>585</v>
      </c>
      <c r="H416" s="35" t="s">
        <v>597</v>
      </c>
      <c r="I416" s="34" t="s">
        <v>1094</v>
      </c>
      <c r="J416" s="28" t="s">
        <v>239</v>
      </c>
      <c r="K416" s="142"/>
      <c r="L416" s="28"/>
      <c r="M416" s="28"/>
      <c r="N416" s="59"/>
      <c r="O416" s="26">
        <v>600000</v>
      </c>
      <c r="P416" s="182">
        <v>82020</v>
      </c>
      <c r="Q416" s="182">
        <v>0</v>
      </c>
      <c r="R416" s="182">
        <v>0</v>
      </c>
      <c r="S416" s="182">
        <v>0</v>
      </c>
      <c r="T416" s="182">
        <v>0</v>
      </c>
      <c r="U416" s="182">
        <v>0</v>
      </c>
      <c r="V416" s="182">
        <v>0</v>
      </c>
      <c r="W416" s="95">
        <v>0</v>
      </c>
      <c r="X416" s="163">
        <v>0.13669999999999999</v>
      </c>
      <c r="Y416" s="20"/>
      <c r="Z416" s="20"/>
    </row>
    <row r="417" spans="1:26" s="2" customFormat="1" ht="25.5">
      <c r="A417" s="22">
        <v>1</v>
      </c>
      <c r="B417" s="22">
        <v>72</v>
      </c>
      <c r="C417" s="22" t="s">
        <v>1095</v>
      </c>
      <c r="D417" s="22"/>
      <c r="E417" s="20" t="s">
        <v>1096</v>
      </c>
      <c r="F417" s="24" t="s">
        <v>140</v>
      </c>
      <c r="G417" s="20" t="s">
        <v>585</v>
      </c>
      <c r="H417" s="35" t="s">
        <v>597</v>
      </c>
      <c r="I417" s="22" t="s">
        <v>1097</v>
      </c>
      <c r="J417" s="21" t="s">
        <v>172</v>
      </c>
      <c r="K417" s="56"/>
      <c r="L417" s="21"/>
      <c r="M417" s="21"/>
      <c r="N417" s="59"/>
      <c r="O417" s="182">
        <v>6495728.3600000003</v>
      </c>
      <c r="P417" s="182">
        <v>4167405</v>
      </c>
      <c r="Q417" s="182">
        <v>2328323.3600000003</v>
      </c>
      <c r="R417" s="182">
        <v>0</v>
      </c>
      <c r="S417" s="182">
        <f>+Q417</f>
        <v>2328323.3600000003</v>
      </c>
      <c r="T417" s="182">
        <v>0</v>
      </c>
      <c r="U417" s="26">
        <v>0</v>
      </c>
      <c r="V417" s="26"/>
      <c r="W417" s="95">
        <v>0.64159999999999995</v>
      </c>
      <c r="X417" s="163">
        <f>+P417/O417</f>
        <v>0.64156084876677322</v>
      </c>
      <c r="Y417" s="20"/>
      <c r="Z417" s="20"/>
    </row>
    <row r="418" spans="1:26" s="2" customFormat="1" ht="76.5">
      <c r="A418" s="22">
        <v>1</v>
      </c>
      <c r="B418" s="22">
        <v>72</v>
      </c>
      <c r="C418" s="22" t="s">
        <v>1098</v>
      </c>
      <c r="D418" s="22">
        <v>185559</v>
      </c>
      <c r="E418" s="27" t="s">
        <v>1099</v>
      </c>
      <c r="F418" s="187" t="s">
        <v>140</v>
      </c>
      <c r="G418" s="27" t="s">
        <v>585</v>
      </c>
      <c r="H418" s="35" t="s">
        <v>597</v>
      </c>
      <c r="I418" s="34" t="s">
        <v>1100</v>
      </c>
      <c r="J418" s="28" t="s">
        <v>239</v>
      </c>
      <c r="K418" s="142"/>
      <c r="L418" s="28"/>
      <c r="M418" s="28"/>
      <c r="N418" s="59"/>
      <c r="O418" s="26">
        <v>500000</v>
      </c>
      <c r="P418" s="182">
        <v>125000</v>
      </c>
      <c r="Q418" s="182">
        <v>0</v>
      </c>
      <c r="R418" s="182">
        <v>0</v>
      </c>
      <c r="S418" s="182">
        <v>0</v>
      </c>
      <c r="T418" s="182">
        <v>0</v>
      </c>
      <c r="U418" s="182">
        <v>0</v>
      </c>
      <c r="V418" s="182">
        <v>0</v>
      </c>
      <c r="W418" s="95">
        <v>0</v>
      </c>
      <c r="X418" s="163">
        <v>0.25</v>
      </c>
      <c r="Y418" s="20"/>
      <c r="Z418" s="20"/>
    </row>
    <row r="419" spans="1:26" s="2" customFormat="1" ht="76.5">
      <c r="A419" s="22">
        <v>1</v>
      </c>
      <c r="B419" s="22">
        <v>72</v>
      </c>
      <c r="C419" s="22" t="s">
        <v>1101</v>
      </c>
      <c r="D419" s="22">
        <v>184453</v>
      </c>
      <c r="E419" s="27" t="s">
        <v>1102</v>
      </c>
      <c r="F419" s="22" t="s">
        <v>140</v>
      </c>
      <c r="G419" s="27" t="s">
        <v>585</v>
      </c>
      <c r="H419" s="35" t="s">
        <v>597</v>
      </c>
      <c r="I419" s="34" t="s">
        <v>1103</v>
      </c>
      <c r="J419" s="28" t="s">
        <v>239</v>
      </c>
      <c r="K419" s="142"/>
      <c r="L419" s="28"/>
      <c r="M419" s="28"/>
      <c r="N419" s="59"/>
      <c r="O419" s="26">
        <v>1354103.05</v>
      </c>
      <c r="P419" s="182">
        <v>121068.59</v>
      </c>
      <c r="Q419" s="182">
        <v>0</v>
      </c>
      <c r="R419" s="182">
        <v>0</v>
      </c>
      <c r="S419" s="182">
        <v>0</v>
      </c>
      <c r="T419" s="182">
        <v>0</v>
      </c>
      <c r="U419" s="182">
        <v>0</v>
      </c>
      <c r="V419" s="182">
        <v>0</v>
      </c>
      <c r="W419" s="95">
        <v>5.7200000000000001E-2</v>
      </c>
      <c r="X419" s="163">
        <v>8.9399999999999993E-2</v>
      </c>
      <c r="Y419" s="20"/>
      <c r="Z419" s="20"/>
    </row>
    <row r="420" spans="1:26" s="2" customFormat="1" ht="102">
      <c r="A420" s="22">
        <v>1</v>
      </c>
      <c r="B420" s="22">
        <v>72</v>
      </c>
      <c r="C420" s="22" t="s">
        <v>1104</v>
      </c>
      <c r="D420" s="22">
        <v>186449</v>
      </c>
      <c r="E420" s="27" t="s">
        <v>1105</v>
      </c>
      <c r="F420" s="22" t="s">
        <v>140</v>
      </c>
      <c r="G420" s="27" t="s">
        <v>585</v>
      </c>
      <c r="H420" s="35" t="s">
        <v>597</v>
      </c>
      <c r="I420" s="21" t="s">
        <v>1106</v>
      </c>
      <c r="J420" s="28" t="s">
        <v>239</v>
      </c>
      <c r="K420" s="142"/>
      <c r="L420" s="28"/>
      <c r="M420" s="28"/>
      <c r="N420" s="59"/>
      <c r="O420" s="26">
        <v>1003166.06</v>
      </c>
      <c r="P420" s="182">
        <v>651977.42000000004</v>
      </c>
      <c r="Q420" s="182">
        <v>0</v>
      </c>
      <c r="R420" s="182">
        <v>0</v>
      </c>
      <c r="S420" s="182">
        <v>0</v>
      </c>
      <c r="T420" s="182">
        <v>0</v>
      </c>
      <c r="U420" s="182">
        <v>0</v>
      </c>
      <c r="V420" s="182">
        <v>0</v>
      </c>
      <c r="W420" s="95">
        <v>0.57069999999999999</v>
      </c>
      <c r="X420" s="163">
        <v>0.64990000000000003</v>
      </c>
      <c r="Y420" s="20"/>
      <c r="Z420" s="20"/>
    </row>
    <row r="421" spans="1:26" s="2" customFormat="1" ht="38.25">
      <c r="A421" s="22">
        <v>1</v>
      </c>
      <c r="B421" s="22">
        <v>72</v>
      </c>
      <c r="C421" s="22" t="s">
        <v>1107</v>
      </c>
      <c r="D421" s="22">
        <v>186194</v>
      </c>
      <c r="E421" s="27" t="s">
        <v>1108</v>
      </c>
      <c r="F421" s="22" t="s">
        <v>140</v>
      </c>
      <c r="G421" s="27" t="s">
        <v>585</v>
      </c>
      <c r="H421" s="35" t="s">
        <v>597</v>
      </c>
      <c r="I421" s="34" t="s">
        <v>1109</v>
      </c>
      <c r="J421" s="28" t="s">
        <v>239</v>
      </c>
      <c r="K421" s="142"/>
      <c r="L421" s="28"/>
      <c r="M421" s="28"/>
      <c r="N421" s="59"/>
      <c r="O421" s="26">
        <v>300000</v>
      </c>
      <c r="P421" s="182">
        <v>167272.26</v>
      </c>
      <c r="Q421" s="182">
        <v>0</v>
      </c>
      <c r="R421" s="182">
        <v>0</v>
      </c>
      <c r="S421" s="182">
        <v>0</v>
      </c>
      <c r="T421" s="182">
        <v>0</v>
      </c>
      <c r="U421" s="182">
        <v>0</v>
      </c>
      <c r="V421" s="182">
        <v>0</v>
      </c>
      <c r="W421" s="95">
        <v>0.33639999999999998</v>
      </c>
      <c r="X421" s="163">
        <v>0.55759999999999998</v>
      </c>
      <c r="Y421" s="20"/>
      <c r="Z421" s="20"/>
    </row>
    <row r="422" spans="1:26" s="2" customFormat="1" ht="63.75">
      <c r="A422" s="22">
        <v>1</v>
      </c>
      <c r="B422" s="22">
        <v>72</v>
      </c>
      <c r="C422" s="22" t="s">
        <v>1110</v>
      </c>
      <c r="D422" s="22">
        <v>184454</v>
      </c>
      <c r="E422" s="27" t="s">
        <v>1111</v>
      </c>
      <c r="F422" s="22" t="s">
        <v>140</v>
      </c>
      <c r="G422" s="27" t="s">
        <v>585</v>
      </c>
      <c r="H422" s="35" t="s">
        <v>597</v>
      </c>
      <c r="I422" s="34" t="s">
        <v>1112</v>
      </c>
      <c r="J422" s="28" t="s">
        <v>239</v>
      </c>
      <c r="K422" s="142"/>
      <c r="L422" s="28"/>
      <c r="M422" s="28"/>
      <c r="N422" s="59"/>
      <c r="O422" s="26">
        <v>1532195</v>
      </c>
      <c r="P422" s="182">
        <v>318897.37999999989</v>
      </c>
      <c r="Q422" s="182">
        <v>0</v>
      </c>
      <c r="R422" s="182">
        <v>0</v>
      </c>
      <c r="S422" s="182">
        <v>0</v>
      </c>
      <c r="T422" s="182">
        <v>0</v>
      </c>
      <c r="U422" s="182">
        <v>0</v>
      </c>
      <c r="V422" s="182">
        <v>0</v>
      </c>
      <c r="W422" s="95">
        <v>0.13869999999999999</v>
      </c>
      <c r="X422" s="163">
        <v>0.20810000000000001</v>
      </c>
      <c r="Y422" s="20"/>
      <c r="Z422" s="20"/>
    </row>
    <row r="423" spans="1:26" s="2" customFormat="1" ht="76.5">
      <c r="A423" s="22">
        <v>1</v>
      </c>
      <c r="B423" s="22">
        <v>72</v>
      </c>
      <c r="C423" s="22" t="s">
        <v>1113</v>
      </c>
      <c r="D423" s="22">
        <v>186441</v>
      </c>
      <c r="E423" s="27" t="s">
        <v>1114</v>
      </c>
      <c r="F423" s="22" t="s">
        <v>140</v>
      </c>
      <c r="G423" s="27" t="s">
        <v>585</v>
      </c>
      <c r="H423" s="35" t="s">
        <v>597</v>
      </c>
      <c r="I423" s="34" t="s">
        <v>1094</v>
      </c>
      <c r="J423" s="28" t="s">
        <v>239</v>
      </c>
      <c r="K423" s="142"/>
      <c r="L423" s="28"/>
      <c r="M423" s="28"/>
      <c r="N423" s="59"/>
      <c r="O423" s="26">
        <v>600000</v>
      </c>
      <c r="P423" s="182">
        <v>82020</v>
      </c>
      <c r="Q423" s="182">
        <v>0</v>
      </c>
      <c r="R423" s="182">
        <v>0</v>
      </c>
      <c r="S423" s="182">
        <v>0</v>
      </c>
      <c r="T423" s="182">
        <v>0</v>
      </c>
      <c r="U423" s="182">
        <v>0</v>
      </c>
      <c r="V423" s="182">
        <v>0</v>
      </c>
      <c r="W423" s="95">
        <v>0</v>
      </c>
      <c r="X423" s="163">
        <v>0.13669999999999999</v>
      </c>
      <c r="Y423" s="20"/>
      <c r="Z423" s="20"/>
    </row>
    <row r="424" spans="1:26" s="2" customFormat="1" ht="63.75">
      <c r="A424" s="22">
        <v>1</v>
      </c>
      <c r="B424" s="22">
        <v>72</v>
      </c>
      <c r="C424" s="22" t="s">
        <v>1115</v>
      </c>
      <c r="D424" s="22">
        <v>186442</v>
      </c>
      <c r="E424" s="27" t="s">
        <v>1116</v>
      </c>
      <c r="F424" s="22" t="s">
        <v>140</v>
      </c>
      <c r="G424" s="27" t="s">
        <v>585</v>
      </c>
      <c r="H424" s="35" t="s">
        <v>597</v>
      </c>
      <c r="I424" s="34" t="s">
        <v>1094</v>
      </c>
      <c r="J424" s="28" t="s">
        <v>239</v>
      </c>
      <c r="K424" s="142"/>
      <c r="L424" s="28"/>
      <c r="M424" s="28"/>
      <c r="N424" s="59"/>
      <c r="O424" s="26">
        <v>500000</v>
      </c>
      <c r="P424" s="182">
        <v>83333.330000000016</v>
      </c>
      <c r="Q424" s="182">
        <v>0</v>
      </c>
      <c r="R424" s="182">
        <v>0</v>
      </c>
      <c r="S424" s="182">
        <v>0</v>
      </c>
      <c r="T424" s="182">
        <v>0</v>
      </c>
      <c r="U424" s="182">
        <v>0</v>
      </c>
      <c r="V424" s="182">
        <v>0</v>
      </c>
      <c r="W424" s="95">
        <v>0</v>
      </c>
      <c r="X424" s="163">
        <v>0.16669999999999999</v>
      </c>
      <c r="Y424" s="20"/>
      <c r="Z424" s="20"/>
    </row>
    <row r="425" spans="1:26" s="2" customFormat="1" ht="51">
      <c r="A425" s="22">
        <v>1</v>
      </c>
      <c r="B425" s="22">
        <v>72</v>
      </c>
      <c r="C425" s="22" t="s">
        <v>1117</v>
      </c>
      <c r="D425" s="22">
        <v>186443</v>
      </c>
      <c r="E425" s="27" t="s">
        <v>1118</v>
      </c>
      <c r="F425" s="22" t="s">
        <v>140</v>
      </c>
      <c r="G425" s="27" t="s">
        <v>585</v>
      </c>
      <c r="H425" s="35" t="s">
        <v>597</v>
      </c>
      <c r="I425" s="34" t="s">
        <v>1094</v>
      </c>
      <c r="J425" s="28" t="s">
        <v>239</v>
      </c>
      <c r="K425" s="142"/>
      <c r="L425" s="28"/>
      <c r="M425" s="28"/>
      <c r="N425" s="59"/>
      <c r="O425" s="26">
        <v>850000</v>
      </c>
      <c r="P425" s="182">
        <v>343825</v>
      </c>
      <c r="Q425" s="182">
        <v>0</v>
      </c>
      <c r="R425" s="182">
        <v>0</v>
      </c>
      <c r="S425" s="182">
        <v>0</v>
      </c>
      <c r="T425" s="182">
        <v>0</v>
      </c>
      <c r="U425" s="182">
        <v>0</v>
      </c>
      <c r="V425" s="182">
        <v>0</v>
      </c>
      <c r="W425" s="95">
        <v>0</v>
      </c>
      <c r="X425" s="163">
        <v>0.40450000000000003</v>
      </c>
      <c r="Y425" s="20"/>
      <c r="Z425" s="20"/>
    </row>
    <row r="426" spans="1:26" s="2" customFormat="1" ht="63.75">
      <c r="A426" s="22">
        <v>1</v>
      </c>
      <c r="B426" s="22">
        <v>72</v>
      </c>
      <c r="C426" s="22" t="s">
        <v>1119</v>
      </c>
      <c r="D426" s="22">
        <v>186448</v>
      </c>
      <c r="E426" s="27" t="s">
        <v>1120</v>
      </c>
      <c r="F426" s="22" t="s">
        <v>140</v>
      </c>
      <c r="G426" s="27" t="s">
        <v>585</v>
      </c>
      <c r="H426" s="35" t="s">
        <v>597</v>
      </c>
      <c r="I426" s="34" t="s">
        <v>1094</v>
      </c>
      <c r="J426" s="28" t="s">
        <v>239</v>
      </c>
      <c r="K426" s="142"/>
      <c r="L426" s="28"/>
      <c r="M426" s="28"/>
      <c r="N426" s="59"/>
      <c r="O426" s="26">
        <v>600000</v>
      </c>
      <c r="P426" s="182">
        <v>82020</v>
      </c>
      <c r="Q426" s="182">
        <v>0</v>
      </c>
      <c r="R426" s="182">
        <v>0</v>
      </c>
      <c r="S426" s="182">
        <v>0</v>
      </c>
      <c r="T426" s="182">
        <v>0</v>
      </c>
      <c r="U426" s="182">
        <v>0</v>
      </c>
      <c r="V426" s="182">
        <v>0</v>
      </c>
      <c r="W426" s="95">
        <v>0</v>
      </c>
      <c r="X426" s="163">
        <v>0.13669999999999999</v>
      </c>
      <c r="Y426" s="20"/>
      <c r="Z426" s="20"/>
    </row>
    <row r="427" spans="1:26" s="2" customFormat="1" ht="63.75">
      <c r="A427" s="22">
        <v>1</v>
      </c>
      <c r="B427" s="22">
        <v>72</v>
      </c>
      <c r="C427" s="22" t="s">
        <v>1092</v>
      </c>
      <c r="D427" s="22">
        <v>186451</v>
      </c>
      <c r="E427" s="27" t="s">
        <v>1093</v>
      </c>
      <c r="F427" s="22" t="s">
        <v>140</v>
      </c>
      <c r="G427" s="27" t="s">
        <v>585</v>
      </c>
      <c r="H427" s="35" t="s">
        <v>597</v>
      </c>
      <c r="I427" s="34" t="s">
        <v>1094</v>
      </c>
      <c r="J427" s="28" t="s">
        <v>239</v>
      </c>
      <c r="K427" s="142"/>
      <c r="L427" s="28"/>
      <c r="M427" s="28"/>
      <c r="N427" s="59"/>
      <c r="O427" s="26">
        <v>600000</v>
      </c>
      <c r="P427" s="182">
        <v>82020</v>
      </c>
      <c r="Q427" s="182">
        <v>0</v>
      </c>
      <c r="R427" s="182">
        <v>0</v>
      </c>
      <c r="S427" s="182">
        <v>0</v>
      </c>
      <c r="T427" s="182">
        <v>0</v>
      </c>
      <c r="U427" s="182">
        <v>0</v>
      </c>
      <c r="V427" s="182">
        <v>0</v>
      </c>
      <c r="W427" s="95">
        <v>0</v>
      </c>
      <c r="X427" s="163">
        <v>0.13669999999999999</v>
      </c>
      <c r="Y427" s="20"/>
      <c r="Z427" s="20"/>
    </row>
    <row r="428" spans="1:26" s="2" customFormat="1" ht="38.25">
      <c r="A428" s="22">
        <v>1</v>
      </c>
      <c r="B428" s="22">
        <v>72</v>
      </c>
      <c r="C428" s="22" t="s">
        <v>1121</v>
      </c>
      <c r="D428" s="22">
        <v>9214</v>
      </c>
      <c r="E428" s="20" t="s">
        <v>1122</v>
      </c>
      <c r="F428" s="24" t="s">
        <v>140</v>
      </c>
      <c r="G428" s="27" t="s">
        <v>585</v>
      </c>
      <c r="H428" s="35" t="s">
        <v>597</v>
      </c>
      <c r="I428" s="20" t="s">
        <v>1123</v>
      </c>
      <c r="J428" s="28" t="s">
        <v>239</v>
      </c>
      <c r="K428" s="142"/>
      <c r="L428" s="28"/>
      <c r="M428" s="28"/>
      <c r="N428" s="59"/>
      <c r="O428" s="26">
        <v>567047.73</v>
      </c>
      <c r="P428" s="182">
        <v>481749.52</v>
      </c>
      <c r="Q428" s="182">
        <v>0</v>
      </c>
      <c r="R428" s="182">
        <v>0</v>
      </c>
      <c r="S428" s="182">
        <v>0</v>
      </c>
      <c r="T428" s="182">
        <v>0</v>
      </c>
      <c r="U428" s="182">
        <v>0</v>
      </c>
      <c r="V428" s="182">
        <v>0</v>
      </c>
      <c r="W428" s="95">
        <v>0.84319999999999995</v>
      </c>
      <c r="X428" s="163">
        <v>0.84960000000000002</v>
      </c>
      <c r="Y428" s="20"/>
      <c r="Z428" s="20"/>
    </row>
    <row r="429" spans="1:26" s="2" customFormat="1" ht="76.5">
      <c r="A429" s="22">
        <v>1</v>
      </c>
      <c r="B429" s="22">
        <v>72</v>
      </c>
      <c r="C429" s="22" t="s">
        <v>1124</v>
      </c>
      <c r="D429" s="22">
        <v>203756</v>
      </c>
      <c r="E429" s="20" t="s">
        <v>1125</v>
      </c>
      <c r="F429" s="24" t="s">
        <v>140</v>
      </c>
      <c r="G429" s="27" t="s">
        <v>320</v>
      </c>
      <c r="H429" s="36" t="s">
        <v>437</v>
      </c>
      <c r="I429" s="36" t="s">
        <v>501</v>
      </c>
      <c r="J429" s="21" t="s">
        <v>172</v>
      </c>
      <c r="K429" s="56"/>
      <c r="L429" s="21"/>
      <c r="M429" s="21"/>
      <c r="N429" s="59">
        <v>240</v>
      </c>
      <c r="O429" s="182">
        <v>92609316.799999997</v>
      </c>
      <c r="P429" s="182">
        <v>81127968</v>
      </c>
      <c r="Q429" s="182">
        <v>11481348.799999997</v>
      </c>
      <c r="R429" s="182">
        <v>0</v>
      </c>
      <c r="S429" s="182">
        <f>+Q429</f>
        <v>11481348.799999997</v>
      </c>
      <c r="T429" s="182">
        <f t="shared" ref="T429:T441" si="12">+Q429-S429</f>
        <v>0</v>
      </c>
      <c r="U429" s="26">
        <v>0</v>
      </c>
      <c r="V429" s="182">
        <v>0</v>
      </c>
      <c r="W429" s="95">
        <v>1</v>
      </c>
      <c r="X429" s="163">
        <v>0.97309999999999997</v>
      </c>
      <c r="Y429" s="20">
        <v>-26.081688</v>
      </c>
      <c r="Z429" s="20">
        <v>-58.276183000000003</v>
      </c>
    </row>
    <row r="430" spans="1:26" s="2" customFormat="1" ht="76.5">
      <c r="A430" s="22">
        <v>1</v>
      </c>
      <c r="B430" s="22">
        <v>72</v>
      </c>
      <c r="C430" s="22" t="s">
        <v>1126</v>
      </c>
      <c r="D430" s="22">
        <v>203750</v>
      </c>
      <c r="E430" s="20" t="s">
        <v>1127</v>
      </c>
      <c r="F430" s="24" t="s">
        <v>140</v>
      </c>
      <c r="G430" s="27" t="s">
        <v>320</v>
      </c>
      <c r="H430" s="36" t="s">
        <v>437</v>
      </c>
      <c r="I430" s="36" t="s">
        <v>501</v>
      </c>
      <c r="J430" s="21" t="s">
        <v>180</v>
      </c>
      <c r="K430" s="56"/>
      <c r="L430" s="21"/>
      <c r="M430" s="21"/>
      <c r="N430" s="59">
        <v>300</v>
      </c>
      <c r="O430" s="182">
        <v>105735956.40000001</v>
      </c>
      <c r="P430" s="182">
        <v>90150818.959999993</v>
      </c>
      <c r="Q430" s="182">
        <f>+O430-P430</f>
        <v>15585137.440000013</v>
      </c>
      <c r="R430" s="182">
        <v>0</v>
      </c>
      <c r="S430" s="182">
        <v>8926035</v>
      </c>
      <c r="T430" s="182">
        <f t="shared" si="12"/>
        <v>6659102.4400000125</v>
      </c>
      <c r="U430" s="26">
        <v>0</v>
      </c>
      <c r="V430" s="182">
        <v>0</v>
      </c>
      <c r="W430" s="95">
        <v>0.77249999999999996</v>
      </c>
      <c r="X430" s="163">
        <f t="shared" ref="X430:X438" si="13">+P430/O430</f>
        <v>0.85260323951635419</v>
      </c>
      <c r="Y430" s="20">
        <v>-35.477991000000003</v>
      </c>
      <c r="Z430" s="20">
        <v>-58.781944000000003</v>
      </c>
    </row>
    <row r="431" spans="1:26" s="2" customFormat="1" ht="51">
      <c r="A431" s="22">
        <v>1</v>
      </c>
      <c r="B431" s="22">
        <v>72</v>
      </c>
      <c r="C431" s="22" t="s">
        <v>1128</v>
      </c>
      <c r="D431" s="22">
        <v>176592</v>
      </c>
      <c r="E431" s="20" t="s">
        <v>1129</v>
      </c>
      <c r="F431" s="24" t="s">
        <v>140</v>
      </c>
      <c r="G431" s="27" t="s">
        <v>320</v>
      </c>
      <c r="H431" s="36" t="s">
        <v>437</v>
      </c>
      <c r="I431" s="22" t="s">
        <v>1130</v>
      </c>
      <c r="J431" s="21" t="s">
        <v>172</v>
      </c>
      <c r="K431" s="56"/>
      <c r="L431" s="21"/>
      <c r="M431" s="21"/>
      <c r="N431" s="59"/>
      <c r="O431" s="26">
        <v>229213</v>
      </c>
      <c r="P431" s="26">
        <v>68992.039999999979</v>
      </c>
      <c r="Q431" s="26">
        <v>160220.96000000002</v>
      </c>
      <c r="R431" s="182">
        <v>0</v>
      </c>
      <c r="S431" s="26">
        <f>+Q431</f>
        <v>160220.96000000002</v>
      </c>
      <c r="T431" s="182">
        <f t="shared" si="12"/>
        <v>0</v>
      </c>
      <c r="U431" s="26">
        <v>0</v>
      </c>
      <c r="V431" s="182">
        <v>0</v>
      </c>
      <c r="W431" s="95">
        <v>1</v>
      </c>
      <c r="X431" s="163">
        <f t="shared" si="13"/>
        <v>0.30099531876464242</v>
      </c>
      <c r="Y431" s="20"/>
      <c r="Z431" s="20"/>
    </row>
    <row r="432" spans="1:26" s="2" customFormat="1" ht="38.25">
      <c r="A432" s="22">
        <v>1</v>
      </c>
      <c r="B432" s="22">
        <v>72</v>
      </c>
      <c r="C432" s="22" t="s">
        <v>1131</v>
      </c>
      <c r="D432" s="43">
        <v>182251</v>
      </c>
      <c r="E432" s="20" t="s">
        <v>1132</v>
      </c>
      <c r="F432" s="35" t="s">
        <v>140</v>
      </c>
      <c r="G432" s="27" t="s">
        <v>320</v>
      </c>
      <c r="H432" s="36" t="s">
        <v>340</v>
      </c>
      <c r="I432" s="51" t="s">
        <v>1133</v>
      </c>
      <c r="J432" s="21" t="s">
        <v>172</v>
      </c>
      <c r="K432" s="56"/>
      <c r="L432" s="21"/>
      <c r="M432" s="21"/>
      <c r="N432" s="59"/>
      <c r="O432" s="182">
        <v>679000</v>
      </c>
      <c r="P432" s="182">
        <v>483168</v>
      </c>
      <c r="Q432" s="182">
        <v>195832</v>
      </c>
      <c r="R432" s="182">
        <v>0</v>
      </c>
      <c r="S432" s="182">
        <v>195832</v>
      </c>
      <c r="T432" s="182">
        <f t="shared" si="12"/>
        <v>0</v>
      </c>
      <c r="U432" s="26">
        <v>0</v>
      </c>
      <c r="V432" s="182">
        <v>0</v>
      </c>
      <c r="W432" s="95">
        <v>0.621</v>
      </c>
      <c r="X432" s="163">
        <f t="shared" si="13"/>
        <v>0.71158762886597937</v>
      </c>
      <c r="Y432" s="20"/>
      <c r="Z432" s="20"/>
    </row>
    <row r="433" spans="1:26" s="2" customFormat="1" ht="63.75">
      <c r="A433" s="22">
        <v>1</v>
      </c>
      <c r="B433" s="22">
        <v>72</v>
      </c>
      <c r="C433" s="22" t="s">
        <v>1134</v>
      </c>
      <c r="D433" s="43">
        <v>197912</v>
      </c>
      <c r="E433" s="20" t="s">
        <v>1135</v>
      </c>
      <c r="F433" s="35" t="s">
        <v>140</v>
      </c>
      <c r="G433" s="27" t="s">
        <v>320</v>
      </c>
      <c r="H433" s="36" t="s">
        <v>340</v>
      </c>
      <c r="I433" s="51" t="s">
        <v>1136</v>
      </c>
      <c r="J433" s="21" t="s">
        <v>180</v>
      </c>
      <c r="K433" s="56"/>
      <c r="L433" s="21"/>
      <c r="M433" s="21" t="s">
        <v>59</v>
      </c>
      <c r="N433" s="59">
        <v>360</v>
      </c>
      <c r="O433" s="182">
        <v>43812422.090000004</v>
      </c>
      <c r="P433" s="182">
        <v>23096688.949999999</v>
      </c>
      <c r="Q433" s="182">
        <f>+O433-P433</f>
        <v>20715733.140000004</v>
      </c>
      <c r="R433" s="182">
        <v>0</v>
      </c>
      <c r="S433" s="182">
        <f>+Q433</f>
        <v>20715733.140000004</v>
      </c>
      <c r="T433" s="182">
        <f t="shared" si="12"/>
        <v>0</v>
      </c>
      <c r="U433" s="26">
        <v>0</v>
      </c>
      <c r="V433" s="182">
        <v>0</v>
      </c>
      <c r="W433" s="95">
        <v>0.68820000000000003</v>
      </c>
      <c r="X433" s="163">
        <f t="shared" si="13"/>
        <v>0.52717215456736233</v>
      </c>
      <c r="Y433" s="20">
        <v>-24.251735</v>
      </c>
      <c r="Z433" s="20">
        <v>-65.202832000000001</v>
      </c>
    </row>
    <row r="434" spans="1:26" s="2" customFormat="1" ht="63.75">
      <c r="A434" s="22">
        <v>1</v>
      </c>
      <c r="B434" s="22">
        <v>72</v>
      </c>
      <c r="C434" s="22" t="s">
        <v>1137</v>
      </c>
      <c r="D434" s="43">
        <v>195717</v>
      </c>
      <c r="E434" s="20" t="s">
        <v>1138</v>
      </c>
      <c r="F434" s="35" t="s">
        <v>140</v>
      </c>
      <c r="G434" s="27" t="s">
        <v>320</v>
      </c>
      <c r="H434" s="36" t="s">
        <v>340</v>
      </c>
      <c r="I434" s="51" t="s">
        <v>1136</v>
      </c>
      <c r="J434" s="21" t="s">
        <v>180</v>
      </c>
      <c r="K434" s="56"/>
      <c r="L434" s="21"/>
      <c r="M434" s="21"/>
      <c r="N434" s="59">
        <v>450</v>
      </c>
      <c r="O434" s="182">
        <v>63825151.390000001</v>
      </c>
      <c r="P434" s="182">
        <v>57103687.18</v>
      </c>
      <c r="Q434" s="182">
        <f>+O434-P434</f>
        <v>6721464.2100000009</v>
      </c>
      <c r="R434" s="182">
        <v>0</v>
      </c>
      <c r="S434" s="182">
        <f>+Q434</f>
        <v>6721464.2100000009</v>
      </c>
      <c r="T434" s="182">
        <f t="shared" si="12"/>
        <v>0</v>
      </c>
      <c r="U434" s="26">
        <v>0</v>
      </c>
      <c r="V434" s="182">
        <v>0</v>
      </c>
      <c r="W434" s="95">
        <v>0.89600000000000002</v>
      </c>
      <c r="X434" s="163">
        <f t="shared" si="13"/>
        <v>0.89468941218910913</v>
      </c>
      <c r="Y434" s="20">
        <v>-24.180059</v>
      </c>
      <c r="Z434" s="20">
        <v>-65.328283999999996</v>
      </c>
    </row>
    <row r="435" spans="1:26" s="2" customFormat="1" ht="51">
      <c r="A435" s="22">
        <v>1</v>
      </c>
      <c r="B435" s="22">
        <v>72</v>
      </c>
      <c r="C435" s="22" t="s">
        <v>1139</v>
      </c>
      <c r="D435" s="43">
        <v>197403</v>
      </c>
      <c r="E435" s="20" t="s">
        <v>1140</v>
      </c>
      <c r="F435" s="35" t="s">
        <v>140</v>
      </c>
      <c r="G435" s="27" t="s">
        <v>320</v>
      </c>
      <c r="H435" s="36" t="s">
        <v>340</v>
      </c>
      <c r="I435" s="51" t="s">
        <v>1136</v>
      </c>
      <c r="J435" s="21" t="s">
        <v>172</v>
      </c>
      <c r="K435" s="56"/>
      <c r="L435" s="21"/>
      <c r="M435" s="21"/>
      <c r="N435" s="59"/>
      <c r="O435" s="182">
        <v>2068901</v>
      </c>
      <c r="P435" s="182">
        <v>1921067</v>
      </c>
      <c r="Q435" s="182">
        <v>147834</v>
      </c>
      <c r="R435" s="182">
        <v>0</v>
      </c>
      <c r="S435" s="182">
        <v>147834</v>
      </c>
      <c r="T435" s="182">
        <f t="shared" si="12"/>
        <v>0</v>
      </c>
      <c r="U435" s="26">
        <v>0</v>
      </c>
      <c r="V435" s="182">
        <v>0</v>
      </c>
      <c r="W435" s="95">
        <v>1</v>
      </c>
      <c r="X435" s="163">
        <f t="shared" si="13"/>
        <v>0.92854467178468181</v>
      </c>
      <c r="Y435" s="20"/>
      <c r="Z435" s="20"/>
    </row>
    <row r="436" spans="1:26" s="2" customFormat="1" ht="38.25">
      <c r="A436" s="22">
        <v>1</v>
      </c>
      <c r="B436" s="22">
        <v>72</v>
      </c>
      <c r="C436" s="22" t="s">
        <v>1141</v>
      </c>
      <c r="D436" s="43">
        <v>203324</v>
      </c>
      <c r="E436" s="20" t="s">
        <v>854</v>
      </c>
      <c r="F436" s="35" t="s">
        <v>140</v>
      </c>
      <c r="G436" s="27" t="s">
        <v>320</v>
      </c>
      <c r="H436" s="36" t="s">
        <v>340</v>
      </c>
      <c r="I436" s="51" t="s">
        <v>1142</v>
      </c>
      <c r="J436" s="21" t="s">
        <v>172</v>
      </c>
      <c r="K436" s="56"/>
      <c r="L436" s="21"/>
      <c r="M436" s="21"/>
      <c r="N436" s="59"/>
      <c r="O436" s="182">
        <v>12806559.310000001</v>
      </c>
      <c r="P436" s="182">
        <v>3897574</v>
      </c>
      <c r="Q436" s="182">
        <v>8908985.3100000005</v>
      </c>
      <c r="R436" s="182">
        <v>0</v>
      </c>
      <c r="S436" s="182">
        <v>8908985.3100000005</v>
      </c>
      <c r="T436" s="182">
        <f t="shared" si="12"/>
        <v>0</v>
      </c>
      <c r="U436" s="26">
        <v>0</v>
      </c>
      <c r="V436" s="182">
        <v>0</v>
      </c>
      <c r="W436" s="95">
        <v>0.92879999999999996</v>
      </c>
      <c r="X436" s="163">
        <f t="shared" si="13"/>
        <v>0.30434200987587506</v>
      </c>
      <c r="Y436" s="20"/>
      <c r="Z436" s="20"/>
    </row>
    <row r="437" spans="1:26" s="2" customFormat="1" ht="38.25">
      <c r="A437" s="22">
        <v>1</v>
      </c>
      <c r="B437" s="22">
        <v>72</v>
      </c>
      <c r="C437" s="22" t="s">
        <v>1143</v>
      </c>
      <c r="D437" s="43">
        <v>182259</v>
      </c>
      <c r="E437" s="20" t="s">
        <v>1132</v>
      </c>
      <c r="F437" s="35" t="s">
        <v>140</v>
      </c>
      <c r="G437" s="27" t="s">
        <v>320</v>
      </c>
      <c r="H437" s="36" t="s">
        <v>340</v>
      </c>
      <c r="I437" s="21" t="s">
        <v>1144</v>
      </c>
      <c r="J437" s="21" t="s">
        <v>172</v>
      </c>
      <c r="K437" s="56"/>
      <c r="L437" s="21"/>
      <c r="M437" s="21"/>
      <c r="N437" s="59"/>
      <c r="O437" s="182">
        <v>3123242</v>
      </c>
      <c r="P437" s="182">
        <v>1717940</v>
      </c>
      <c r="Q437" s="182">
        <v>1405302</v>
      </c>
      <c r="R437" s="182">
        <v>0</v>
      </c>
      <c r="S437" s="182">
        <v>1405302</v>
      </c>
      <c r="T437" s="182">
        <f t="shared" si="12"/>
        <v>0</v>
      </c>
      <c r="U437" s="26">
        <v>0</v>
      </c>
      <c r="V437" s="182">
        <v>0</v>
      </c>
      <c r="W437" s="95">
        <v>0.4506</v>
      </c>
      <c r="X437" s="163">
        <f t="shared" si="13"/>
        <v>0.55005023626091099</v>
      </c>
      <c r="Y437" s="20"/>
      <c r="Z437" s="20"/>
    </row>
    <row r="438" spans="1:26" s="2" customFormat="1" ht="114.75">
      <c r="A438" s="22">
        <v>1</v>
      </c>
      <c r="B438" s="22">
        <v>72</v>
      </c>
      <c r="C438" s="22" t="s">
        <v>1145</v>
      </c>
      <c r="D438" s="43">
        <v>195088</v>
      </c>
      <c r="E438" s="20" t="s">
        <v>1146</v>
      </c>
      <c r="F438" s="35" t="s">
        <v>140</v>
      </c>
      <c r="G438" s="27" t="s">
        <v>320</v>
      </c>
      <c r="H438" s="36" t="s">
        <v>340</v>
      </c>
      <c r="I438" s="51" t="s">
        <v>1136</v>
      </c>
      <c r="J438" s="21" t="s">
        <v>172</v>
      </c>
      <c r="K438" s="56"/>
      <c r="L438" s="21"/>
      <c r="M438" s="21"/>
      <c r="N438" s="59"/>
      <c r="O438" s="26">
        <v>4574205.88</v>
      </c>
      <c r="P438" s="26">
        <f>+O438</f>
        <v>4574205.88</v>
      </c>
      <c r="Q438" s="26">
        <v>0</v>
      </c>
      <c r="R438" s="182">
        <v>0</v>
      </c>
      <c r="S438" s="26">
        <v>0</v>
      </c>
      <c r="T438" s="182">
        <f t="shared" si="12"/>
        <v>0</v>
      </c>
      <c r="U438" s="26">
        <v>0</v>
      </c>
      <c r="V438" s="182">
        <v>0</v>
      </c>
      <c r="W438" s="95">
        <v>1</v>
      </c>
      <c r="X438" s="163">
        <f t="shared" si="13"/>
        <v>1</v>
      </c>
      <c r="Y438" s="20"/>
      <c r="Z438" s="20"/>
    </row>
    <row r="439" spans="1:26" s="2" customFormat="1" ht="51">
      <c r="A439" s="22">
        <v>1</v>
      </c>
      <c r="B439" s="22">
        <v>72</v>
      </c>
      <c r="C439" s="22" t="s">
        <v>1147</v>
      </c>
      <c r="D439" s="43">
        <v>182257</v>
      </c>
      <c r="E439" s="20" t="s">
        <v>1148</v>
      </c>
      <c r="F439" s="35" t="s">
        <v>140</v>
      </c>
      <c r="G439" s="27" t="s">
        <v>320</v>
      </c>
      <c r="H439" s="36" t="s">
        <v>340</v>
      </c>
      <c r="I439" s="51" t="s">
        <v>1142</v>
      </c>
      <c r="J439" s="21" t="s">
        <v>172</v>
      </c>
      <c r="K439" s="142"/>
      <c r="L439" s="28"/>
      <c r="M439" s="28"/>
      <c r="N439" s="59"/>
      <c r="O439" s="26">
        <v>2000000</v>
      </c>
      <c r="P439" s="26">
        <v>1908995.14</v>
      </c>
      <c r="Q439" s="26">
        <v>91004.860000000102</v>
      </c>
      <c r="R439" s="182">
        <v>0</v>
      </c>
      <c r="S439" s="26">
        <f>+Q439</f>
        <v>91004.860000000102</v>
      </c>
      <c r="T439" s="182">
        <f t="shared" si="12"/>
        <v>0</v>
      </c>
      <c r="U439" s="26">
        <v>0</v>
      </c>
      <c r="V439" s="182">
        <v>0</v>
      </c>
      <c r="W439" s="95">
        <v>0.93500000000000005</v>
      </c>
      <c r="X439" s="163">
        <v>0.95450000000000002</v>
      </c>
      <c r="Y439" s="20"/>
      <c r="Z439" s="20"/>
    </row>
    <row r="440" spans="1:26" s="2" customFormat="1" ht="51">
      <c r="A440" s="22">
        <v>1</v>
      </c>
      <c r="B440" s="22">
        <v>72</v>
      </c>
      <c r="C440" s="22" t="s">
        <v>1149</v>
      </c>
      <c r="D440" s="43">
        <v>197404</v>
      </c>
      <c r="E440" s="20" t="s">
        <v>1150</v>
      </c>
      <c r="F440" s="35" t="s">
        <v>140</v>
      </c>
      <c r="G440" s="27" t="s">
        <v>320</v>
      </c>
      <c r="H440" s="36" t="s">
        <v>340</v>
      </c>
      <c r="I440" s="51" t="s">
        <v>351</v>
      </c>
      <c r="J440" s="21" t="s">
        <v>172</v>
      </c>
      <c r="K440" s="142"/>
      <c r="L440" s="28"/>
      <c r="M440" s="28"/>
      <c r="N440" s="59"/>
      <c r="O440" s="26">
        <v>5096551.4000000004</v>
      </c>
      <c r="P440" s="26">
        <v>4111356.99</v>
      </c>
      <c r="Q440" s="26">
        <v>985194.41000000015</v>
      </c>
      <c r="R440" s="182">
        <v>0</v>
      </c>
      <c r="S440" s="26">
        <f>+Q440</f>
        <v>985194.41000000015</v>
      </c>
      <c r="T440" s="182">
        <f t="shared" si="12"/>
        <v>0</v>
      </c>
      <c r="U440" s="26">
        <v>0</v>
      </c>
      <c r="V440" s="182">
        <v>0</v>
      </c>
      <c r="W440" s="95">
        <v>1</v>
      </c>
      <c r="X440" s="163">
        <f>+P440/O440</f>
        <v>0.80669391267200796</v>
      </c>
      <c r="Y440" s="20"/>
      <c r="Z440" s="20"/>
    </row>
    <row r="441" spans="1:26" s="2" customFormat="1" ht="38.25">
      <c r="A441" s="22">
        <v>1</v>
      </c>
      <c r="B441" s="22">
        <v>72</v>
      </c>
      <c r="C441" s="22" t="s">
        <v>1151</v>
      </c>
      <c r="D441" s="43">
        <v>197405</v>
      </c>
      <c r="E441" s="20" t="s">
        <v>1152</v>
      </c>
      <c r="F441" s="35" t="s">
        <v>140</v>
      </c>
      <c r="G441" s="27" t="s">
        <v>320</v>
      </c>
      <c r="H441" s="36" t="s">
        <v>340</v>
      </c>
      <c r="I441" s="51" t="s">
        <v>351</v>
      </c>
      <c r="J441" s="21" t="s">
        <v>172</v>
      </c>
      <c r="K441" s="142"/>
      <c r="L441" s="28"/>
      <c r="M441" s="28"/>
      <c r="N441" s="59"/>
      <c r="O441" s="26">
        <v>4825335.8600000003</v>
      </c>
      <c r="P441" s="26">
        <v>4127512.0200000005</v>
      </c>
      <c r="Q441" s="26">
        <v>697823.83999999985</v>
      </c>
      <c r="R441" s="182">
        <v>0</v>
      </c>
      <c r="S441" s="26">
        <f>+Q441</f>
        <v>697823.83999999985</v>
      </c>
      <c r="T441" s="182">
        <f t="shared" si="12"/>
        <v>0</v>
      </c>
      <c r="U441" s="26">
        <v>0</v>
      </c>
      <c r="V441" s="182">
        <v>0</v>
      </c>
      <c r="W441" s="95">
        <v>1</v>
      </c>
      <c r="X441" s="163">
        <f>+P441/O441</f>
        <v>0.8553833639260916</v>
      </c>
      <c r="Y441" s="20"/>
      <c r="Z441" s="20"/>
    </row>
    <row r="442" spans="1:26" s="2" customFormat="1" ht="51">
      <c r="A442" s="22">
        <v>1</v>
      </c>
      <c r="B442" s="22">
        <v>72</v>
      </c>
      <c r="C442" s="22" t="s">
        <v>1153</v>
      </c>
      <c r="D442" s="43">
        <v>189681</v>
      </c>
      <c r="E442" s="27" t="s">
        <v>1154</v>
      </c>
      <c r="F442" s="22" t="s">
        <v>140</v>
      </c>
      <c r="G442" s="27" t="s">
        <v>320</v>
      </c>
      <c r="H442" s="36" t="s">
        <v>340</v>
      </c>
      <c r="I442" s="34" t="s">
        <v>1155</v>
      </c>
      <c r="J442" s="28" t="s">
        <v>239</v>
      </c>
      <c r="K442" s="142"/>
      <c r="L442" s="28"/>
      <c r="M442" s="28"/>
      <c r="N442" s="59"/>
      <c r="O442" s="26">
        <v>1425000</v>
      </c>
      <c r="P442" s="182">
        <v>738600</v>
      </c>
      <c r="Q442" s="182">
        <v>0</v>
      </c>
      <c r="R442" s="182">
        <v>0</v>
      </c>
      <c r="S442" s="182">
        <v>0</v>
      </c>
      <c r="T442" s="182">
        <v>0</v>
      </c>
      <c r="U442" s="182">
        <v>0</v>
      </c>
      <c r="V442" s="182">
        <v>0</v>
      </c>
      <c r="W442" s="95"/>
      <c r="X442" s="163"/>
      <c r="Y442" s="20"/>
      <c r="Z442" s="20"/>
    </row>
    <row r="443" spans="1:26" s="2" customFormat="1" ht="38.25">
      <c r="A443" s="22">
        <v>1</v>
      </c>
      <c r="B443" s="22">
        <v>72</v>
      </c>
      <c r="C443" s="22" t="s">
        <v>1156</v>
      </c>
      <c r="D443" s="43">
        <v>5591</v>
      </c>
      <c r="E443" s="27" t="s">
        <v>1157</v>
      </c>
      <c r="F443" s="22" t="s">
        <v>140</v>
      </c>
      <c r="G443" s="27" t="s">
        <v>320</v>
      </c>
      <c r="H443" s="36" t="s">
        <v>340</v>
      </c>
      <c r="I443" s="34" t="s">
        <v>1158</v>
      </c>
      <c r="J443" s="28" t="s">
        <v>239</v>
      </c>
      <c r="K443" s="142"/>
      <c r="L443" s="28"/>
      <c r="M443" s="28"/>
      <c r="N443" s="59"/>
      <c r="O443" s="26">
        <v>1395159.94</v>
      </c>
      <c r="P443" s="182">
        <v>1302520.6499999999</v>
      </c>
      <c r="Q443" s="182">
        <v>0</v>
      </c>
      <c r="R443" s="182">
        <v>0</v>
      </c>
      <c r="S443" s="182">
        <v>0</v>
      </c>
      <c r="T443" s="182">
        <v>0</v>
      </c>
      <c r="U443" s="182">
        <v>0</v>
      </c>
      <c r="V443" s="182">
        <v>0</v>
      </c>
      <c r="W443" s="95"/>
      <c r="X443" s="163"/>
      <c r="Y443" s="20"/>
      <c r="Z443" s="20"/>
    </row>
    <row r="444" spans="1:26" s="2" customFormat="1" ht="102">
      <c r="A444" s="22">
        <v>1</v>
      </c>
      <c r="B444" s="22">
        <v>72</v>
      </c>
      <c r="C444" s="22" t="s">
        <v>1159</v>
      </c>
      <c r="D444" s="43">
        <v>5590</v>
      </c>
      <c r="E444" s="27" t="s">
        <v>1160</v>
      </c>
      <c r="F444" s="22" t="s">
        <v>140</v>
      </c>
      <c r="G444" s="27" t="s">
        <v>320</v>
      </c>
      <c r="H444" s="36" t="s">
        <v>340</v>
      </c>
      <c r="I444" s="21" t="s">
        <v>354</v>
      </c>
      <c r="J444" s="28" t="s">
        <v>239</v>
      </c>
      <c r="K444" s="142"/>
      <c r="L444" s="28"/>
      <c r="M444" s="28"/>
      <c r="N444" s="59"/>
      <c r="O444" s="26">
        <v>2099052.5099999998</v>
      </c>
      <c r="P444" s="182">
        <v>1624353.37</v>
      </c>
      <c r="Q444" s="182">
        <v>0</v>
      </c>
      <c r="R444" s="182">
        <v>0</v>
      </c>
      <c r="S444" s="182">
        <v>0</v>
      </c>
      <c r="T444" s="182">
        <v>0</v>
      </c>
      <c r="U444" s="182">
        <v>0</v>
      </c>
      <c r="V444" s="182">
        <v>0</v>
      </c>
      <c r="W444" s="95"/>
      <c r="X444" s="163"/>
      <c r="Y444" s="20"/>
      <c r="Z444" s="20"/>
    </row>
    <row r="445" spans="1:26" s="2" customFormat="1" ht="102">
      <c r="A445" s="22">
        <v>1</v>
      </c>
      <c r="B445" s="22">
        <v>72</v>
      </c>
      <c r="C445" s="22" t="s">
        <v>1161</v>
      </c>
      <c r="D445" s="43">
        <v>11504</v>
      </c>
      <c r="E445" s="27" t="s">
        <v>1162</v>
      </c>
      <c r="F445" s="22" t="s">
        <v>140</v>
      </c>
      <c r="G445" s="27" t="s">
        <v>320</v>
      </c>
      <c r="H445" s="36" t="s">
        <v>340</v>
      </c>
      <c r="I445" s="34" t="s">
        <v>351</v>
      </c>
      <c r="J445" s="28" t="s">
        <v>239</v>
      </c>
      <c r="K445" s="142"/>
      <c r="L445" s="28"/>
      <c r="M445" s="28"/>
      <c r="N445" s="59"/>
      <c r="O445" s="26">
        <v>20340000</v>
      </c>
      <c r="P445" s="182">
        <v>16364876.810000001</v>
      </c>
      <c r="Q445" s="182">
        <v>0</v>
      </c>
      <c r="R445" s="182">
        <v>0</v>
      </c>
      <c r="S445" s="182">
        <v>0</v>
      </c>
      <c r="T445" s="182">
        <v>0</v>
      </c>
      <c r="U445" s="182">
        <v>0</v>
      </c>
      <c r="V445" s="182">
        <v>0</v>
      </c>
      <c r="W445" s="95"/>
      <c r="X445" s="163"/>
      <c r="Y445" s="20"/>
      <c r="Z445" s="20"/>
    </row>
    <row r="446" spans="1:26" s="2" customFormat="1" ht="102">
      <c r="A446" s="22">
        <v>1</v>
      </c>
      <c r="B446" s="22">
        <v>72</v>
      </c>
      <c r="C446" s="22" t="s">
        <v>1163</v>
      </c>
      <c r="D446" s="43">
        <v>11505</v>
      </c>
      <c r="E446" s="27" t="s">
        <v>1164</v>
      </c>
      <c r="F446" s="22" t="s">
        <v>140</v>
      </c>
      <c r="G446" s="27" t="s">
        <v>320</v>
      </c>
      <c r="H446" s="36" t="s">
        <v>340</v>
      </c>
      <c r="I446" s="34" t="s">
        <v>1165</v>
      </c>
      <c r="J446" s="28" t="s">
        <v>239</v>
      </c>
      <c r="K446" s="142"/>
      <c r="L446" s="28"/>
      <c r="M446" s="28"/>
      <c r="N446" s="59"/>
      <c r="O446" s="26">
        <v>6746250</v>
      </c>
      <c r="P446" s="182">
        <v>4047640.04</v>
      </c>
      <c r="Q446" s="182">
        <v>0</v>
      </c>
      <c r="R446" s="182">
        <v>0</v>
      </c>
      <c r="S446" s="182">
        <v>0</v>
      </c>
      <c r="T446" s="182">
        <v>0</v>
      </c>
      <c r="U446" s="182">
        <v>0</v>
      </c>
      <c r="V446" s="182">
        <v>0</v>
      </c>
      <c r="W446" s="95"/>
      <c r="X446" s="163"/>
      <c r="Y446" s="20"/>
      <c r="Z446" s="20"/>
    </row>
    <row r="447" spans="1:26" s="2" customFormat="1" ht="38.25">
      <c r="A447" s="22">
        <v>1</v>
      </c>
      <c r="B447" s="22">
        <v>72</v>
      </c>
      <c r="C447" s="22" t="s">
        <v>1166</v>
      </c>
      <c r="D447" s="43">
        <v>182250</v>
      </c>
      <c r="E447" s="27" t="s">
        <v>1167</v>
      </c>
      <c r="F447" s="22" t="s">
        <v>140</v>
      </c>
      <c r="G447" s="27" t="s">
        <v>320</v>
      </c>
      <c r="H447" s="36" t="s">
        <v>340</v>
      </c>
      <c r="I447" s="34" t="s">
        <v>930</v>
      </c>
      <c r="J447" s="28" t="s">
        <v>239</v>
      </c>
      <c r="K447" s="142"/>
      <c r="L447" s="28"/>
      <c r="M447" s="28"/>
      <c r="N447" s="59"/>
      <c r="O447" s="26">
        <v>813000</v>
      </c>
      <c r="P447" s="182">
        <v>249273.15000000002</v>
      </c>
      <c r="Q447" s="182">
        <v>0</v>
      </c>
      <c r="R447" s="182">
        <v>0</v>
      </c>
      <c r="S447" s="182">
        <v>0</v>
      </c>
      <c r="T447" s="182">
        <v>0</v>
      </c>
      <c r="U447" s="182">
        <v>0</v>
      </c>
      <c r="V447" s="182">
        <v>0</v>
      </c>
      <c r="W447" s="95"/>
      <c r="X447" s="163"/>
      <c r="Y447" s="20"/>
      <c r="Z447" s="20"/>
    </row>
    <row r="448" spans="1:26" s="2" customFormat="1" ht="25.5">
      <c r="A448" s="22">
        <v>1</v>
      </c>
      <c r="B448" s="22">
        <v>72</v>
      </c>
      <c r="C448" s="22" t="s">
        <v>1168</v>
      </c>
      <c r="D448" s="43">
        <v>189983</v>
      </c>
      <c r="E448" s="27" t="s">
        <v>1169</v>
      </c>
      <c r="F448" s="22" t="s">
        <v>140</v>
      </c>
      <c r="G448" s="27" t="s">
        <v>320</v>
      </c>
      <c r="H448" s="36" t="s">
        <v>340</v>
      </c>
      <c r="I448" s="34" t="s">
        <v>1170</v>
      </c>
      <c r="J448" s="28" t="s">
        <v>239</v>
      </c>
      <c r="K448" s="142"/>
      <c r="L448" s="28"/>
      <c r="M448" s="28"/>
      <c r="N448" s="59"/>
      <c r="O448" s="26">
        <v>1497740</v>
      </c>
      <c r="P448" s="182">
        <v>1153351.75</v>
      </c>
      <c r="Q448" s="182">
        <v>0</v>
      </c>
      <c r="R448" s="182">
        <v>0</v>
      </c>
      <c r="S448" s="182">
        <v>0</v>
      </c>
      <c r="T448" s="182">
        <v>0</v>
      </c>
      <c r="U448" s="182">
        <v>0</v>
      </c>
      <c r="V448" s="182">
        <v>0</v>
      </c>
      <c r="W448" s="95"/>
      <c r="X448" s="163"/>
      <c r="Y448" s="20"/>
      <c r="Z448" s="20"/>
    </row>
    <row r="449" spans="1:26" s="2" customFormat="1" ht="38.25">
      <c r="A449" s="22">
        <v>1</v>
      </c>
      <c r="B449" s="22">
        <v>72</v>
      </c>
      <c r="C449" s="22" t="s">
        <v>1171</v>
      </c>
      <c r="D449" s="43">
        <v>189984</v>
      </c>
      <c r="E449" s="27" t="s">
        <v>1172</v>
      </c>
      <c r="F449" s="22" t="s">
        <v>140</v>
      </c>
      <c r="G449" s="27" t="s">
        <v>320</v>
      </c>
      <c r="H449" s="36" t="s">
        <v>340</v>
      </c>
      <c r="I449" s="34" t="s">
        <v>1170</v>
      </c>
      <c r="J449" s="28" t="s">
        <v>239</v>
      </c>
      <c r="K449" s="142"/>
      <c r="L449" s="28"/>
      <c r="M449" s="28"/>
      <c r="N449" s="59"/>
      <c r="O449" s="26">
        <v>1847050</v>
      </c>
      <c r="P449" s="182">
        <v>1338566.33</v>
      </c>
      <c r="Q449" s="182">
        <v>0</v>
      </c>
      <c r="R449" s="182">
        <v>0</v>
      </c>
      <c r="S449" s="182">
        <v>0</v>
      </c>
      <c r="T449" s="182">
        <v>0</v>
      </c>
      <c r="U449" s="182">
        <v>0</v>
      </c>
      <c r="V449" s="182">
        <v>0</v>
      </c>
      <c r="W449" s="95"/>
      <c r="X449" s="163"/>
      <c r="Y449" s="20"/>
      <c r="Z449" s="20"/>
    </row>
    <row r="450" spans="1:26" s="2" customFormat="1" ht="89.25">
      <c r="A450" s="22">
        <v>1</v>
      </c>
      <c r="B450" s="22">
        <v>72</v>
      </c>
      <c r="C450" s="22" t="s">
        <v>1173</v>
      </c>
      <c r="D450" s="43">
        <v>203799</v>
      </c>
      <c r="E450" s="27" t="s">
        <v>1174</v>
      </c>
      <c r="F450" s="24" t="s">
        <v>952</v>
      </c>
      <c r="G450" s="27" t="s">
        <v>320</v>
      </c>
      <c r="H450" s="22" t="s">
        <v>340</v>
      </c>
      <c r="I450" s="34" t="s">
        <v>351</v>
      </c>
      <c r="J450" s="28" t="s">
        <v>180</v>
      </c>
      <c r="K450" s="56" t="s">
        <v>1175</v>
      </c>
      <c r="L450" s="28"/>
      <c r="M450" s="28" t="s">
        <v>209</v>
      </c>
      <c r="N450" s="59">
        <v>210</v>
      </c>
      <c r="O450" s="26">
        <v>73924887.75</v>
      </c>
      <c r="P450" s="26">
        <v>16337659.24</v>
      </c>
      <c r="Q450" s="182">
        <f>+O450-P450</f>
        <v>57587228.509999998</v>
      </c>
      <c r="R450" s="182">
        <v>0</v>
      </c>
      <c r="S450" s="26">
        <f>+Q450*0.9</f>
        <v>51828505.659000002</v>
      </c>
      <c r="T450" s="182">
        <f>+Q450-S450</f>
        <v>5758722.8509999961</v>
      </c>
      <c r="U450" s="26">
        <v>0</v>
      </c>
      <c r="V450" s="26">
        <v>0</v>
      </c>
      <c r="W450" s="95">
        <v>0</v>
      </c>
      <c r="X450" s="163">
        <f t="shared" ref="X450:X457" si="14">+P450/O450</f>
        <v>0.22100350419537837</v>
      </c>
      <c r="Y450" s="20">
        <v>-24.189366</v>
      </c>
      <c r="Z450" s="20">
        <v>-65.304008999999994</v>
      </c>
    </row>
    <row r="451" spans="1:26" s="2" customFormat="1" ht="76.5">
      <c r="A451" s="22">
        <v>1</v>
      </c>
      <c r="B451" s="22">
        <v>72</v>
      </c>
      <c r="C451" s="22" t="s">
        <v>1176</v>
      </c>
      <c r="D451" s="22">
        <v>186917</v>
      </c>
      <c r="E451" s="24" t="s">
        <v>1177</v>
      </c>
      <c r="F451" s="22" t="s">
        <v>140</v>
      </c>
      <c r="G451" s="27" t="s">
        <v>585</v>
      </c>
      <c r="H451" s="22" t="s">
        <v>712</v>
      </c>
      <c r="I451" s="22" t="s">
        <v>1178</v>
      </c>
      <c r="J451" s="28" t="s">
        <v>1179</v>
      </c>
      <c r="K451" s="142"/>
      <c r="L451" s="28"/>
      <c r="M451" s="28"/>
      <c r="N451" s="59"/>
      <c r="O451" s="188">
        <v>72000</v>
      </c>
      <c r="P451" s="181">
        <v>58194</v>
      </c>
      <c r="Q451" s="182">
        <v>0</v>
      </c>
      <c r="R451" s="182">
        <v>0</v>
      </c>
      <c r="S451" s="182">
        <v>0</v>
      </c>
      <c r="T451" s="182">
        <v>0</v>
      </c>
      <c r="U451" s="182">
        <v>0</v>
      </c>
      <c r="V451" s="182">
        <v>0</v>
      </c>
      <c r="W451" s="184">
        <v>1</v>
      </c>
      <c r="X451" s="163">
        <f t="shared" si="14"/>
        <v>0.80825000000000002</v>
      </c>
      <c r="Y451" s="20"/>
      <c r="Z451" s="20"/>
    </row>
    <row r="452" spans="1:26" s="2" customFormat="1" ht="51">
      <c r="A452" s="22">
        <v>1</v>
      </c>
      <c r="B452" s="22">
        <v>72</v>
      </c>
      <c r="C452" s="22" t="s">
        <v>1180</v>
      </c>
      <c r="D452" s="22">
        <v>186822</v>
      </c>
      <c r="E452" s="24" t="s">
        <v>1181</v>
      </c>
      <c r="F452" s="22" t="s">
        <v>140</v>
      </c>
      <c r="G452" s="27" t="s">
        <v>585</v>
      </c>
      <c r="H452" s="22" t="s">
        <v>712</v>
      </c>
      <c r="I452" s="22" t="s">
        <v>1182</v>
      </c>
      <c r="J452" s="28" t="s">
        <v>239</v>
      </c>
      <c r="K452" s="142"/>
      <c r="L452" s="28"/>
      <c r="M452" s="28"/>
      <c r="N452" s="59"/>
      <c r="O452" s="188">
        <v>663400</v>
      </c>
      <c r="P452" s="181">
        <v>352282</v>
      </c>
      <c r="Q452" s="182">
        <v>0</v>
      </c>
      <c r="R452" s="182">
        <v>0</v>
      </c>
      <c r="S452" s="182">
        <v>0</v>
      </c>
      <c r="T452" s="182">
        <v>0</v>
      </c>
      <c r="U452" s="182">
        <v>0</v>
      </c>
      <c r="V452" s="182">
        <v>0</v>
      </c>
      <c r="W452" s="184">
        <v>1</v>
      </c>
      <c r="X452" s="163">
        <f t="shared" si="14"/>
        <v>0.53102502261079287</v>
      </c>
      <c r="Y452" s="20"/>
      <c r="Z452" s="20"/>
    </row>
    <row r="453" spans="1:26" s="2" customFormat="1" ht="63.75">
      <c r="A453" s="22">
        <v>1</v>
      </c>
      <c r="B453" s="22">
        <v>72</v>
      </c>
      <c r="C453" s="22" t="s">
        <v>1183</v>
      </c>
      <c r="D453" s="22">
        <v>190966</v>
      </c>
      <c r="E453" s="20" t="s">
        <v>1184</v>
      </c>
      <c r="F453" s="22" t="s">
        <v>140</v>
      </c>
      <c r="G453" s="27" t="s">
        <v>585</v>
      </c>
      <c r="H453" s="22" t="s">
        <v>712</v>
      </c>
      <c r="I453" s="22" t="s">
        <v>1185</v>
      </c>
      <c r="J453" s="21" t="s">
        <v>172</v>
      </c>
      <c r="K453" s="56"/>
      <c r="L453" s="21"/>
      <c r="M453" s="21"/>
      <c r="N453" s="59"/>
      <c r="O453" s="181">
        <v>400000</v>
      </c>
      <c r="P453" s="181">
        <v>211701</v>
      </c>
      <c r="Q453" s="182">
        <v>188299</v>
      </c>
      <c r="R453" s="182">
        <v>0</v>
      </c>
      <c r="S453" s="182">
        <v>188299</v>
      </c>
      <c r="T453" s="182">
        <f>+Q453-S453</f>
        <v>0</v>
      </c>
      <c r="U453" s="26">
        <v>0</v>
      </c>
      <c r="V453" s="182">
        <v>0</v>
      </c>
      <c r="W453" s="95">
        <v>1</v>
      </c>
      <c r="X453" s="163">
        <f t="shared" si="14"/>
        <v>0.52925250000000001</v>
      </c>
      <c r="Y453" s="20"/>
      <c r="Z453" s="20"/>
    </row>
    <row r="454" spans="1:26" s="2" customFormat="1" ht="38.25">
      <c r="A454" s="22">
        <v>1</v>
      </c>
      <c r="B454" s="22">
        <v>72</v>
      </c>
      <c r="C454" s="22" t="s">
        <v>1186</v>
      </c>
      <c r="D454" s="22">
        <v>190970</v>
      </c>
      <c r="E454" s="20" t="s">
        <v>1187</v>
      </c>
      <c r="F454" s="22" t="s">
        <v>140</v>
      </c>
      <c r="G454" s="27" t="s">
        <v>585</v>
      </c>
      <c r="H454" s="22" t="s">
        <v>712</v>
      </c>
      <c r="I454" s="22" t="s">
        <v>1185</v>
      </c>
      <c r="J454" s="21" t="s">
        <v>172</v>
      </c>
      <c r="K454" s="56"/>
      <c r="L454" s="21"/>
      <c r="M454" s="21"/>
      <c r="N454" s="59"/>
      <c r="O454" s="188">
        <v>320000</v>
      </c>
      <c r="P454" s="181">
        <v>58500</v>
      </c>
      <c r="Q454" s="182">
        <v>261500</v>
      </c>
      <c r="R454" s="182">
        <v>0</v>
      </c>
      <c r="S454" s="182">
        <v>261500</v>
      </c>
      <c r="T454" s="182">
        <f>+Q454-S454</f>
        <v>0</v>
      </c>
      <c r="U454" s="26">
        <v>0</v>
      </c>
      <c r="V454" s="182">
        <v>0</v>
      </c>
      <c r="W454" s="95">
        <v>1</v>
      </c>
      <c r="X454" s="163">
        <f t="shared" si="14"/>
        <v>0.18281249999999999</v>
      </c>
      <c r="Y454" s="20"/>
      <c r="Z454" s="20"/>
    </row>
    <row r="455" spans="1:26" s="2" customFormat="1" ht="38.25">
      <c r="A455" s="22">
        <v>1</v>
      </c>
      <c r="B455" s="22">
        <v>72</v>
      </c>
      <c r="C455" s="22" t="s">
        <v>1188</v>
      </c>
      <c r="D455" s="22">
        <v>190968</v>
      </c>
      <c r="E455" s="20" t="s">
        <v>1189</v>
      </c>
      <c r="F455" s="22" t="s">
        <v>140</v>
      </c>
      <c r="G455" s="27" t="s">
        <v>585</v>
      </c>
      <c r="H455" s="22" t="s">
        <v>712</v>
      </c>
      <c r="I455" s="22" t="s">
        <v>1185</v>
      </c>
      <c r="J455" s="21" t="s">
        <v>172</v>
      </c>
      <c r="K455" s="56"/>
      <c r="L455" s="21"/>
      <c r="M455" s="21"/>
      <c r="N455" s="59"/>
      <c r="O455" s="188">
        <v>210000</v>
      </c>
      <c r="P455" s="181">
        <v>52882</v>
      </c>
      <c r="Q455" s="182">
        <v>157118</v>
      </c>
      <c r="R455" s="182">
        <v>0</v>
      </c>
      <c r="S455" s="182">
        <v>157118</v>
      </c>
      <c r="T455" s="182">
        <f>+Q455-S455</f>
        <v>0</v>
      </c>
      <c r="U455" s="26">
        <v>0</v>
      </c>
      <c r="V455" s="182">
        <v>0</v>
      </c>
      <c r="W455" s="95">
        <v>1</v>
      </c>
      <c r="X455" s="163">
        <f t="shared" si="14"/>
        <v>0.25181904761904761</v>
      </c>
      <c r="Y455" s="20"/>
      <c r="Z455" s="20"/>
    </row>
    <row r="456" spans="1:26" s="2" customFormat="1" ht="38.25">
      <c r="A456" s="22">
        <v>1</v>
      </c>
      <c r="B456" s="22">
        <v>72</v>
      </c>
      <c r="C456" s="22" t="s">
        <v>1190</v>
      </c>
      <c r="D456" s="22">
        <v>186923</v>
      </c>
      <c r="E456" s="24" t="s">
        <v>1191</v>
      </c>
      <c r="F456" s="22" t="s">
        <v>140</v>
      </c>
      <c r="G456" s="27" t="s">
        <v>585</v>
      </c>
      <c r="H456" s="22" t="s">
        <v>712</v>
      </c>
      <c r="I456" s="22" t="s">
        <v>1192</v>
      </c>
      <c r="J456" s="28" t="s">
        <v>239</v>
      </c>
      <c r="K456" s="142"/>
      <c r="L456" s="28"/>
      <c r="M456" s="28"/>
      <c r="N456" s="59"/>
      <c r="O456" s="182">
        <v>695659</v>
      </c>
      <c r="P456" s="182">
        <v>306551</v>
      </c>
      <c r="Q456" s="182">
        <v>0</v>
      </c>
      <c r="R456" s="182">
        <v>0</v>
      </c>
      <c r="S456" s="182">
        <v>0</v>
      </c>
      <c r="T456" s="182">
        <v>0</v>
      </c>
      <c r="U456" s="182">
        <v>0</v>
      </c>
      <c r="V456" s="182">
        <v>0</v>
      </c>
      <c r="W456" s="184">
        <v>0.44069999999999998</v>
      </c>
      <c r="X456" s="163">
        <f t="shared" si="14"/>
        <v>0.44066273849687848</v>
      </c>
      <c r="Y456" s="20"/>
      <c r="Z456" s="20"/>
    </row>
    <row r="457" spans="1:26" s="2" customFormat="1" ht="51">
      <c r="A457" s="22">
        <v>1</v>
      </c>
      <c r="B457" s="22">
        <v>72</v>
      </c>
      <c r="C457" s="22" t="s">
        <v>1193</v>
      </c>
      <c r="D457" s="22">
        <v>186821</v>
      </c>
      <c r="E457" s="24" t="s">
        <v>1194</v>
      </c>
      <c r="F457" s="22" t="s">
        <v>140</v>
      </c>
      <c r="G457" s="27" t="s">
        <v>585</v>
      </c>
      <c r="H457" s="22" t="s">
        <v>712</v>
      </c>
      <c r="I457" s="22" t="s">
        <v>1195</v>
      </c>
      <c r="J457" s="28" t="s">
        <v>239</v>
      </c>
      <c r="K457" s="142"/>
      <c r="L457" s="28"/>
      <c r="M457" s="28"/>
      <c r="N457" s="59"/>
      <c r="O457" s="189">
        <v>437508</v>
      </c>
      <c r="P457" s="78"/>
      <c r="Q457" s="182">
        <v>0</v>
      </c>
      <c r="R457" s="182">
        <v>0</v>
      </c>
      <c r="S457" s="182">
        <v>0</v>
      </c>
      <c r="T457" s="182">
        <v>0</v>
      </c>
      <c r="U457" s="182">
        <v>0</v>
      </c>
      <c r="V457" s="182">
        <v>0</v>
      </c>
      <c r="W457" s="184"/>
      <c r="X457" s="163">
        <f t="shared" si="14"/>
        <v>0</v>
      </c>
      <c r="Y457" s="20"/>
      <c r="Z457" s="20"/>
    </row>
    <row r="458" spans="1:26" s="2" customFormat="1" ht="89.25">
      <c r="A458" s="22">
        <v>1</v>
      </c>
      <c r="B458" s="22">
        <v>72</v>
      </c>
      <c r="C458" s="22" t="s">
        <v>1196</v>
      </c>
      <c r="D458" s="22">
        <v>183327</v>
      </c>
      <c r="E458" s="27" t="s">
        <v>1197</v>
      </c>
      <c r="F458" s="22" t="s">
        <v>140</v>
      </c>
      <c r="G458" s="27" t="s">
        <v>585</v>
      </c>
      <c r="H458" s="36" t="s">
        <v>712</v>
      </c>
      <c r="I458" s="34" t="s">
        <v>1198</v>
      </c>
      <c r="J458" s="28" t="s">
        <v>239</v>
      </c>
      <c r="K458" s="142"/>
      <c r="L458" s="28"/>
      <c r="M458" s="28"/>
      <c r="N458" s="59"/>
      <c r="O458" s="26">
        <v>250000</v>
      </c>
      <c r="P458" s="182">
        <v>73600</v>
      </c>
      <c r="Q458" s="182">
        <v>0</v>
      </c>
      <c r="R458" s="182">
        <v>0</v>
      </c>
      <c r="S458" s="182">
        <v>0</v>
      </c>
      <c r="T458" s="182">
        <v>0</v>
      </c>
      <c r="U458" s="182">
        <v>0</v>
      </c>
      <c r="V458" s="182">
        <v>0</v>
      </c>
      <c r="W458" s="95"/>
      <c r="X458" s="163"/>
      <c r="Y458" s="20"/>
      <c r="Z458" s="20"/>
    </row>
    <row r="459" spans="1:26" s="2" customFormat="1" ht="25.5">
      <c r="A459" s="22">
        <v>1</v>
      </c>
      <c r="B459" s="22">
        <v>72</v>
      </c>
      <c r="C459" s="22" t="s">
        <v>1199</v>
      </c>
      <c r="D459" s="22">
        <v>183203</v>
      </c>
      <c r="E459" s="27" t="s">
        <v>1200</v>
      </c>
      <c r="F459" s="22" t="s">
        <v>140</v>
      </c>
      <c r="G459" s="27" t="s">
        <v>585</v>
      </c>
      <c r="H459" s="36" t="s">
        <v>712</v>
      </c>
      <c r="I459" s="34" t="s">
        <v>1201</v>
      </c>
      <c r="J459" s="28" t="s">
        <v>239</v>
      </c>
      <c r="K459" s="142"/>
      <c r="L459" s="28"/>
      <c r="M459" s="28"/>
      <c r="N459" s="59"/>
      <c r="O459" s="26">
        <v>579943.81000000006</v>
      </c>
      <c r="P459" s="182">
        <v>430058.05</v>
      </c>
      <c r="Q459" s="182">
        <v>0</v>
      </c>
      <c r="R459" s="182">
        <v>0</v>
      </c>
      <c r="S459" s="182">
        <v>0</v>
      </c>
      <c r="T459" s="182">
        <v>0</v>
      </c>
      <c r="U459" s="182">
        <v>0</v>
      </c>
      <c r="V459" s="182">
        <v>0</v>
      </c>
      <c r="W459" s="95"/>
      <c r="X459" s="163"/>
      <c r="Y459" s="20"/>
      <c r="Z459" s="20"/>
    </row>
    <row r="460" spans="1:26" s="2" customFormat="1" ht="38.25">
      <c r="A460" s="22">
        <v>1</v>
      </c>
      <c r="B460" s="22">
        <v>72</v>
      </c>
      <c r="C460" s="22" t="s">
        <v>1202</v>
      </c>
      <c r="D460" s="22">
        <v>186922</v>
      </c>
      <c r="E460" s="24" t="s">
        <v>1203</v>
      </c>
      <c r="F460" s="22" t="s">
        <v>140</v>
      </c>
      <c r="G460" s="27" t="s">
        <v>585</v>
      </c>
      <c r="H460" s="22" t="s">
        <v>712</v>
      </c>
      <c r="I460" s="22" t="s">
        <v>1204</v>
      </c>
      <c r="J460" s="28" t="s">
        <v>239</v>
      </c>
      <c r="K460" s="142"/>
      <c r="L460" s="28"/>
      <c r="M460" s="28"/>
      <c r="N460" s="59"/>
      <c r="O460" s="78">
        <v>666923</v>
      </c>
      <c r="P460" s="182">
        <v>371754.35</v>
      </c>
      <c r="Q460" s="182">
        <v>0</v>
      </c>
      <c r="R460" s="182">
        <v>0</v>
      </c>
      <c r="S460" s="182">
        <v>0</v>
      </c>
      <c r="T460" s="182">
        <v>0</v>
      </c>
      <c r="U460" s="182">
        <v>0</v>
      </c>
      <c r="V460" s="182">
        <v>0</v>
      </c>
      <c r="W460" s="184"/>
      <c r="X460" s="163"/>
      <c r="Y460" s="20"/>
      <c r="Z460" s="20"/>
    </row>
    <row r="461" spans="1:26" s="2" customFormat="1" ht="63.75">
      <c r="A461" s="22">
        <v>1</v>
      </c>
      <c r="B461" s="22">
        <v>72</v>
      </c>
      <c r="C461" s="22" t="s">
        <v>1205</v>
      </c>
      <c r="D461" s="22">
        <v>182766</v>
      </c>
      <c r="E461" s="27" t="s">
        <v>1206</v>
      </c>
      <c r="F461" s="22" t="s">
        <v>140</v>
      </c>
      <c r="G461" s="27" t="s">
        <v>585</v>
      </c>
      <c r="H461" s="36" t="s">
        <v>712</v>
      </c>
      <c r="I461" s="34" t="s">
        <v>1207</v>
      </c>
      <c r="J461" s="28" t="s">
        <v>239</v>
      </c>
      <c r="K461" s="142"/>
      <c r="L461" s="28"/>
      <c r="M461" s="28"/>
      <c r="N461" s="59"/>
      <c r="O461" s="26">
        <v>420000</v>
      </c>
      <c r="P461" s="182">
        <v>378633.14</v>
      </c>
      <c r="Q461" s="182">
        <v>0</v>
      </c>
      <c r="R461" s="182">
        <v>0</v>
      </c>
      <c r="S461" s="182">
        <v>0</v>
      </c>
      <c r="T461" s="182">
        <v>0</v>
      </c>
      <c r="U461" s="182">
        <v>0</v>
      </c>
      <c r="V461" s="182">
        <v>0</v>
      </c>
      <c r="W461" s="95"/>
      <c r="X461" s="163"/>
      <c r="Y461" s="20"/>
      <c r="Z461" s="20"/>
    </row>
    <row r="462" spans="1:26" s="2" customFormat="1" ht="102">
      <c r="A462" s="22">
        <v>1</v>
      </c>
      <c r="B462" s="22">
        <v>72</v>
      </c>
      <c r="C462" s="22" t="s">
        <v>1208</v>
      </c>
      <c r="D462" s="22">
        <v>182770</v>
      </c>
      <c r="E462" s="27" t="s">
        <v>1209</v>
      </c>
      <c r="F462" s="22" t="s">
        <v>140</v>
      </c>
      <c r="G462" s="27" t="s">
        <v>585</v>
      </c>
      <c r="H462" s="36" t="s">
        <v>712</v>
      </c>
      <c r="I462" s="34" t="s">
        <v>1207</v>
      </c>
      <c r="J462" s="28" t="s">
        <v>239</v>
      </c>
      <c r="K462" s="142"/>
      <c r="L462" s="28"/>
      <c r="M462" s="28"/>
      <c r="N462" s="59"/>
      <c r="O462" s="26">
        <v>240000</v>
      </c>
      <c r="P462" s="182">
        <v>230250.96</v>
      </c>
      <c r="Q462" s="182">
        <v>0</v>
      </c>
      <c r="R462" s="182">
        <v>0</v>
      </c>
      <c r="S462" s="182">
        <v>0</v>
      </c>
      <c r="T462" s="182">
        <v>0</v>
      </c>
      <c r="U462" s="182">
        <v>0</v>
      </c>
      <c r="V462" s="182">
        <v>0</v>
      </c>
      <c r="W462" s="95"/>
      <c r="X462" s="163"/>
      <c r="Y462" s="20"/>
      <c r="Z462" s="20"/>
    </row>
    <row r="463" spans="1:26" s="2" customFormat="1" ht="38.25">
      <c r="A463" s="22">
        <v>1</v>
      </c>
      <c r="B463" s="22">
        <v>72</v>
      </c>
      <c r="C463" s="22" t="s">
        <v>1210</v>
      </c>
      <c r="D463" s="22">
        <v>189706</v>
      </c>
      <c r="E463" s="20" t="s">
        <v>1211</v>
      </c>
      <c r="F463" s="24" t="s">
        <v>140</v>
      </c>
      <c r="G463" s="27" t="s">
        <v>585</v>
      </c>
      <c r="H463" s="20" t="s">
        <v>712</v>
      </c>
      <c r="I463" s="20" t="s">
        <v>1212</v>
      </c>
      <c r="J463" s="28" t="s">
        <v>239</v>
      </c>
      <c r="K463" s="142"/>
      <c r="L463" s="28"/>
      <c r="M463" s="28"/>
      <c r="N463" s="59"/>
      <c r="O463" s="26">
        <v>672753</v>
      </c>
      <c r="P463" s="182">
        <v>672753</v>
      </c>
      <c r="Q463" s="182">
        <v>0</v>
      </c>
      <c r="R463" s="182">
        <v>0</v>
      </c>
      <c r="S463" s="182">
        <v>0</v>
      </c>
      <c r="T463" s="182">
        <v>0</v>
      </c>
      <c r="U463" s="182">
        <v>0</v>
      </c>
      <c r="V463" s="182">
        <v>0</v>
      </c>
      <c r="W463" s="95"/>
      <c r="X463" s="163"/>
      <c r="Y463" s="20"/>
      <c r="Z463" s="20"/>
    </row>
    <row r="464" spans="1:26" s="2" customFormat="1" ht="127.5">
      <c r="A464" s="22">
        <v>1</v>
      </c>
      <c r="B464" s="22">
        <v>72</v>
      </c>
      <c r="C464" s="22" t="s">
        <v>1213</v>
      </c>
      <c r="D464" s="22">
        <v>186843</v>
      </c>
      <c r="E464" s="20" t="s">
        <v>1214</v>
      </c>
      <c r="F464" s="24" t="s">
        <v>140</v>
      </c>
      <c r="G464" s="27" t="s">
        <v>585</v>
      </c>
      <c r="H464" s="20" t="s">
        <v>712</v>
      </c>
      <c r="I464" s="20" t="s">
        <v>1215</v>
      </c>
      <c r="J464" s="28" t="s">
        <v>239</v>
      </c>
      <c r="K464" s="142"/>
      <c r="L464" s="28"/>
      <c r="M464" s="28"/>
      <c r="N464" s="59"/>
      <c r="O464" s="26">
        <v>850000</v>
      </c>
      <c r="P464" s="182">
        <v>850000</v>
      </c>
      <c r="Q464" s="182">
        <v>0</v>
      </c>
      <c r="R464" s="182">
        <v>0</v>
      </c>
      <c r="S464" s="182">
        <v>0</v>
      </c>
      <c r="T464" s="182">
        <v>0</v>
      </c>
      <c r="U464" s="182">
        <v>0</v>
      </c>
      <c r="V464" s="182">
        <v>0</v>
      </c>
      <c r="W464" s="95"/>
      <c r="X464" s="163"/>
      <c r="Y464" s="20"/>
      <c r="Z464" s="20"/>
    </row>
    <row r="465" spans="1:26" s="2" customFormat="1" ht="25.5">
      <c r="A465" s="22">
        <v>1</v>
      </c>
      <c r="B465" s="22">
        <v>72</v>
      </c>
      <c r="C465" s="22" t="s">
        <v>1216</v>
      </c>
      <c r="D465" s="22">
        <v>193380</v>
      </c>
      <c r="E465" s="20" t="s">
        <v>1217</v>
      </c>
      <c r="F465" s="24" t="s">
        <v>140</v>
      </c>
      <c r="G465" s="20" t="s">
        <v>320</v>
      </c>
      <c r="H465" s="22" t="s">
        <v>357</v>
      </c>
      <c r="I465" s="22" t="s">
        <v>452</v>
      </c>
      <c r="J465" s="21" t="s">
        <v>180</v>
      </c>
      <c r="K465" s="142"/>
      <c r="L465" s="28"/>
      <c r="M465" s="28"/>
      <c r="N465" s="59">
        <v>360</v>
      </c>
      <c r="O465" s="182">
        <v>38242110.240000002</v>
      </c>
      <c r="P465" s="182">
        <v>31455086</v>
      </c>
      <c r="Q465" s="182">
        <f>+O465-P465</f>
        <v>6787024.2400000021</v>
      </c>
      <c r="R465" s="182">
        <v>0</v>
      </c>
      <c r="S465" s="182">
        <v>6787024.2400000021</v>
      </c>
      <c r="T465" s="182">
        <f>+Q465-S465</f>
        <v>0</v>
      </c>
      <c r="U465" s="26">
        <v>0</v>
      </c>
      <c r="V465" s="26">
        <v>0</v>
      </c>
      <c r="W465" s="95">
        <v>0.8226</v>
      </c>
      <c r="X465" s="163">
        <f>+P465/O465</f>
        <v>0.82252485029183886</v>
      </c>
      <c r="Y465" s="20">
        <v>-29.154869999999999</v>
      </c>
      <c r="Z465" s="20">
        <v>-67.50188</v>
      </c>
    </row>
    <row r="466" spans="1:26" s="2" customFormat="1" ht="76.5">
      <c r="A466" s="22">
        <v>1</v>
      </c>
      <c r="B466" s="22">
        <v>72</v>
      </c>
      <c r="C466" s="22" t="s">
        <v>1218</v>
      </c>
      <c r="D466" s="22">
        <v>201746</v>
      </c>
      <c r="E466" s="20" t="s">
        <v>1219</v>
      </c>
      <c r="F466" s="24" t="s">
        <v>140</v>
      </c>
      <c r="G466" s="20" t="s">
        <v>320</v>
      </c>
      <c r="H466" s="22" t="s">
        <v>357</v>
      </c>
      <c r="I466" s="22" t="s">
        <v>452</v>
      </c>
      <c r="J466" s="21" t="s">
        <v>172</v>
      </c>
      <c r="K466" s="142"/>
      <c r="L466" s="28"/>
      <c r="M466" s="28"/>
      <c r="N466" s="59">
        <v>150</v>
      </c>
      <c r="O466" s="182">
        <v>1623071.2</v>
      </c>
      <c r="P466" s="182">
        <v>308332</v>
      </c>
      <c r="Q466" s="182">
        <v>1314739.2</v>
      </c>
      <c r="R466" s="182">
        <v>0</v>
      </c>
      <c r="S466" s="182">
        <f>++Q466</f>
        <v>1314739.2</v>
      </c>
      <c r="T466" s="182">
        <v>0</v>
      </c>
      <c r="U466" s="26">
        <v>0</v>
      </c>
      <c r="V466" s="26"/>
      <c r="W466" s="95">
        <v>1</v>
      </c>
      <c r="X466" s="163">
        <v>1</v>
      </c>
      <c r="Y466" s="20">
        <v>-29.466100000000001</v>
      </c>
      <c r="Z466" s="20">
        <v>-66.866500000000002</v>
      </c>
    </row>
    <row r="467" spans="1:26" s="2" customFormat="1" ht="38.25">
      <c r="A467" s="22">
        <v>1</v>
      </c>
      <c r="B467" s="22">
        <v>72</v>
      </c>
      <c r="C467" s="22" t="s">
        <v>1220</v>
      </c>
      <c r="D467" s="22">
        <v>189441</v>
      </c>
      <c r="E467" s="20" t="s">
        <v>1221</v>
      </c>
      <c r="F467" s="22" t="s">
        <v>140</v>
      </c>
      <c r="G467" s="20" t="s">
        <v>320</v>
      </c>
      <c r="H467" s="22" t="s">
        <v>357</v>
      </c>
      <c r="I467" s="22" t="s">
        <v>358</v>
      </c>
      <c r="J467" s="21" t="s">
        <v>176</v>
      </c>
      <c r="K467" s="142"/>
      <c r="L467" s="28"/>
      <c r="M467" s="28"/>
      <c r="N467" s="59">
        <v>360</v>
      </c>
      <c r="O467" s="182">
        <v>7842821.2699999996</v>
      </c>
      <c r="P467" s="182">
        <v>6636224</v>
      </c>
      <c r="Q467" s="182">
        <f>+O467-P467</f>
        <v>1206597.2699999996</v>
      </c>
      <c r="R467" s="182">
        <v>0</v>
      </c>
      <c r="S467" s="182">
        <v>1206597.2699999996</v>
      </c>
      <c r="T467" s="182">
        <f>+Q467-S467</f>
        <v>0</v>
      </c>
      <c r="U467" s="26">
        <v>0</v>
      </c>
      <c r="V467" s="26">
        <v>0</v>
      </c>
      <c r="W467" s="184">
        <v>0.95479999999999998</v>
      </c>
      <c r="X467" s="163">
        <f>+P467/O467</f>
        <v>0.84615264986141914</v>
      </c>
      <c r="Y467" s="20">
        <v>-29.318441</v>
      </c>
      <c r="Z467" s="20">
        <v>-67.599564000000001</v>
      </c>
    </row>
    <row r="468" spans="1:26" s="2" customFormat="1" ht="25.5">
      <c r="A468" s="22">
        <v>1</v>
      </c>
      <c r="B468" s="22">
        <v>72</v>
      </c>
      <c r="C468" s="22" t="s">
        <v>1222</v>
      </c>
      <c r="D468" s="22">
        <v>194987</v>
      </c>
      <c r="E468" s="20" t="s">
        <v>1223</v>
      </c>
      <c r="F468" s="22" t="s">
        <v>140</v>
      </c>
      <c r="G468" s="20" t="s">
        <v>320</v>
      </c>
      <c r="H468" s="22" t="s">
        <v>357</v>
      </c>
      <c r="I468" s="22" t="s">
        <v>358</v>
      </c>
      <c r="J468" s="28" t="s">
        <v>180</v>
      </c>
      <c r="K468" s="142"/>
      <c r="L468" s="28"/>
      <c r="M468" s="28"/>
      <c r="N468" s="59">
        <v>210</v>
      </c>
      <c r="O468" s="26">
        <v>13029520</v>
      </c>
      <c r="P468" s="182">
        <v>7181103.3200000003</v>
      </c>
      <c r="Q468" s="182">
        <f>+O468-P468</f>
        <v>5848416.6799999997</v>
      </c>
      <c r="R468" s="182">
        <v>0</v>
      </c>
      <c r="S468" s="182">
        <f>O468-P468</f>
        <v>5848416.6799999997</v>
      </c>
      <c r="T468" s="182">
        <v>0</v>
      </c>
      <c r="U468" s="26">
        <v>0</v>
      </c>
      <c r="V468" s="26">
        <v>0</v>
      </c>
      <c r="W468" s="95">
        <v>0.49840000000000001</v>
      </c>
      <c r="X468" s="163">
        <f>+P468/O468</f>
        <v>0.55114104894117355</v>
      </c>
      <c r="Y468" s="20">
        <v>-35.477910000000001</v>
      </c>
      <c r="Z468" s="20">
        <v>-58.781944000000003</v>
      </c>
    </row>
    <row r="469" spans="1:26" s="2" customFormat="1" ht="63.75">
      <c r="A469" s="22">
        <v>1</v>
      </c>
      <c r="B469" s="22">
        <v>72</v>
      </c>
      <c r="C469" s="22" t="s">
        <v>1224</v>
      </c>
      <c r="D469" s="22">
        <v>195792</v>
      </c>
      <c r="E469" s="20" t="s">
        <v>1225</v>
      </c>
      <c r="F469" s="22" t="s">
        <v>140</v>
      </c>
      <c r="G469" s="20" t="s">
        <v>320</v>
      </c>
      <c r="H469" s="22" t="s">
        <v>357</v>
      </c>
      <c r="I469" s="22" t="s">
        <v>358</v>
      </c>
      <c r="J469" s="28" t="s">
        <v>239</v>
      </c>
      <c r="K469" s="142"/>
      <c r="L469" s="28"/>
      <c r="M469" s="28"/>
      <c r="N469" s="59"/>
      <c r="O469" s="26">
        <v>10014296</v>
      </c>
      <c r="P469" s="182">
        <v>584720.0700000003</v>
      </c>
      <c r="Q469" s="182">
        <v>0</v>
      </c>
      <c r="R469" s="182">
        <v>0</v>
      </c>
      <c r="S469" s="182">
        <v>0</v>
      </c>
      <c r="T469" s="182">
        <v>0</v>
      </c>
      <c r="U469" s="182">
        <v>0</v>
      </c>
      <c r="V469" s="182">
        <v>0</v>
      </c>
      <c r="W469" s="184"/>
      <c r="X469" s="163"/>
      <c r="Y469" s="20"/>
      <c r="Z469" s="20"/>
    </row>
    <row r="470" spans="1:26" s="2" customFormat="1" ht="63.75">
      <c r="A470" s="22">
        <v>1</v>
      </c>
      <c r="B470" s="22">
        <v>72</v>
      </c>
      <c r="C470" s="22" t="s">
        <v>1226</v>
      </c>
      <c r="D470" s="22">
        <v>178657</v>
      </c>
      <c r="E470" s="20" t="s">
        <v>1227</v>
      </c>
      <c r="F470" s="24" t="s">
        <v>140</v>
      </c>
      <c r="G470" s="27" t="s">
        <v>320</v>
      </c>
      <c r="H470" s="20" t="s">
        <v>357</v>
      </c>
      <c r="I470" s="20" t="s">
        <v>1228</v>
      </c>
      <c r="J470" s="28" t="s">
        <v>239</v>
      </c>
      <c r="K470" s="142"/>
      <c r="L470" s="28"/>
      <c r="M470" s="28"/>
      <c r="N470" s="59"/>
      <c r="O470" s="26">
        <v>530000</v>
      </c>
      <c r="P470" s="182">
        <v>530000</v>
      </c>
      <c r="Q470" s="182">
        <v>0</v>
      </c>
      <c r="R470" s="182">
        <v>0</v>
      </c>
      <c r="S470" s="182">
        <v>0</v>
      </c>
      <c r="T470" s="182">
        <v>0</v>
      </c>
      <c r="U470" s="182">
        <v>0</v>
      </c>
      <c r="V470" s="182">
        <v>0</v>
      </c>
      <c r="W470" s="95"/>
      <c r="X470" s="163"/>
      <c r="Y470" s="20"/>
      <c r="Z470" s="20"/>
    </row>
    <row r="471" spans="1:26" s="2" customFormat="1" ht="63.75">
      <c r="A471" s="22">
        <v>1</v>
      </c>
      <c r="B471" s="22">
        <v>72</v>
      </c>
      <c r="C471" s="22" t="s">
        <v>1229</v>
      </c>
      <c r="D471" s="22">
        <v>178768</v>
      </c>
      <c r="E471" s="20" t="s">
        <v>1230</v>
      </c>
      <c r="F471" s="24" t="s">
        <v>140</v>
      </c>
      <c r="G471" s="27" t="s">
        <v>320</v>
      </c>
      <c r="H471" s="20" t="s">
        <v>357</v>
      </c>
      <c r="I471" s="20" t="s">
        <v>1231</v>
      </c>
      <c r="J471" s="28" t="s">
        <v>239</v>
      </c>
      <c r="K471" s="142"/>
      <c r="L471" s="28"/>
      <c r="M471" s="28"/>
      <c r="N471" s="59"/>
      <c r="O471" s="26">
        <v>750564.49</v>
      </c>
      <c r="P471" s="182">
        <v>750564.49</v>
      </c>
      <c r="Q471" s="182">
        <v>0</v>
      </c>
      <c r="R471" s="182">
        <v>0</v>
      </c>
      <c r="S471" s="182">
        <v>0</v>
      </c>
      <c r="T471" s="182">
        <v>0</v>
      </c>
      <c r="U471" s="182">
        <v>0</v>
      </c>
      <c r="V471" s="182">
        <v>0</v>
      </c>
      <c r="W471" s="95"/>
      <c r="X471" s="163"/>
      <c r="Y471" s="20"/>
      <c r="Z471" s="20"/>
    </row>
    <row r="472" spans="1:26" s="2" customFormat="1" ht="153">
      <c r="A472" s="22">
        <v>1</v>
      </c>
      <c r="B472" s="22">
        <v>72</v>
      </c>
      <c r="C472" s="22" t="s">
        <v>1232</v>
      </c>
      <c r="D472" s="22">
        <v>201745</v>
      </c>
      <c r="E472" s="20" t="s">
        <v>1233</v>
      </c>
      <c r="F472" s="24" t="s">
        <v>140</v>
      </c>
      <c r="G472" s="27" t="s">
        <v>320</v>
      </c>
      <c r="H472" s="20" t="s">
        <v>357</v>
      </c>
      <c r="I472" s="20" t="s">
        <v>1234</v>
      </c>
      <c r="J472" s="28" t="s">
        <v>239</v>
      </c>
      <c r="K472" s="142"/>
      <c r="L472" s="28"/>
      <c r="M472" s="28"/>
      <c r="N472" s="59"/>
      <c r="O472" s="26">
        <v>24985000</v>
      </c>
      <c r="P472" s="182">
        <v>24985000</v>
      </c>
      <c r="Q472" s="182">
        <v>0</v>
      </c>
      <c r="R472" s="182">
        <v>0</v>
      </c>
      <c r="S472" s="182">
        <v>0</v>
      </c>
      <c r="T472" s="182">
        <v>0</v>
      </c>
      <c r="U472" s="182">
        <v>0</v>
      </c>
      <c r="V472" s="182">
        <v>0</v>
      </c>
      <c r="W472" s="95"/>
      <c r="X472" s="163"/>
      <c r="Y472" s="20"/>
      <c r="Z472" s="20"/>
    </row>
    <row r="473" spans="1:26" s="2" customFormat="1" ht="76.5">
      <c r="A473" s="22">
        <v>1</v>
      </c>
      <c r="B473" s="22">
        <v>72</v>
      </c>
      <c r="C473" s="22" t="s">
        <v>1235</v>
      </c>
      <c r="D473" s="22">
        <v>178630</v>
      </c>
      <c r="E473" s="20" t="s">
        <v>1236</v>
      </c>
      <c r="F473" s="24" t="s">
        <v>140</v>
      </c>
      <c r="G473" s="27" t="s">
        <v>320</v>
      </c>
      <c r="H473" s="20" t="s">
        <v>357</v>
      </c>
      <c r="I473" s="20" t="s">
        <v>1237</v>
      </c>
      <c r="J473" s="28" t="s">
        <v>239</v>
      </c>
      <c r="K473" s="142"/>
      <c r="L473" s="28"/>
      <c r="M473" s="28"/>
      <c r="N473" s="59"/>
      <c r="O473" s="26">
        <v>468635.67</v>
      </c>
      <c r="P473" s="182">
        <v>468635.67</v>
      </c>
      <c r="Q473" s="182">
        <v>0</v>
      </c>
      <c r="R473" s="182">
        <v>0</v>
      </c>
      <c r="S473" s="182">
        <v>0</v>
      </c>
      <c r="T473" s="182">
        <v>0</v>
      </c>
      <c r="U473" s="182">
        <v>0</v>
      </c>
      <c r="V473" s="182">
        <v>0</v>
      </c>
      <c r="W473" s="95"/>
      <c r="X473" s="163"/>
      <c r="Y473" s="20"/>
      <c r="Z473" s="20"/>
    </row>
    <row r="474" spans="1:26" s="2" customFormat="1" ht="76.5">
      <c r="A474" s="22">
        <v>1</v>
      </c>
      <c r="B474" s="22">
        <v>72</v>
      </c>
      <c r="C474" s="22" t="s">
        <v>1238</v>
      </c>
      <c r="D474" s="22">
        <v>178628</v>
      </c>
      <c r="E474" s="20" t="s">
        <v>1239</v>
      </c>
      <c r="F474" s="24" t="s">
        <v>140</v>
      </c>
      <c r="G474" s="27" t="s">
        <v>320</v>
      </c>
      <c r="H474" s="20" t="s">
        <v>357</v>
      </c>
      <c r="I474" s="20" t="s">
        <v>1240</v>
      </c>
      <c r="J474" s="28" t="s">
        <v>239</v>
      </c>
      <c r="K474" s="142"/>
      <c r="L474" s="28"/>
      <c r="M474" s="28"/>
      <c r="N474" s="59"/>
      <c r="O474" s="26">
        <v>468635.67</v>
      </c>
      <c r="P474" s="182">
        <v>468635.67</v>
      </c>
      <c r="Q474" s="182">
        <v>0</v>
      </c>
      <c r="R474" s="182">
        <v>0</v>
      </c>
      <c r="S474" s="182">
        <v>0</v>
      </c>
      <c r="T474" s="182">
        <v>0</v>
      </c>
      <c r="U474" s="182">
        <v>0</v>
      </c>
      <c r="V474" s="182">
        <v>0</v>
      </c>
      <c r="W474" s="95"/>
      <c r="X474" s="163"/>
      <c r="Y474" s="20"/>
      <c r="Z474" s="20"/>
    </row>
    <row r="475" spans="1:26" s="2" customFormat="1" ht="63.75">
      <c r="A475" s="22">
        <v>1</v>
      </c>
      <c r="B475" s="22">
        <v>72</v>
      </c>
      <c r="C475" s="22" t="s">
        <v>1241</v>
      </c>
      <c r="D475" s="22">
        <v>178667</v>
      </c>
      <c r="E475" s="20" t="s">
        <v>1242</v>
      </c>
      <c r="F475" s="24" t="s">
        <v>140</v>
      </c>
      <c r="G475" s="27" t="s">
        <v>320</v>
      </c>
      <c r="H475" s="20" t="s">
        <v>357</v>
      </c>
      <c r="I475" s="20" t="s">
        <v>1243</v>
      </c>
      <c r="J475" s="28" t="s">
        <v>239</v>
      </c>
      <c r="K475" s="142"/>
      <c r="L475" s="28"/>
      <c r="M475" s="28"/>
      <c r="N475" s="59"/>
      <c r="O475" s="26">
        <v>1000000</v>
      </c>
      <c r="P475" s="182">
        <v>1000000</v>
      </c>
      <c r="Q475" s="182">
        <v>0</v>
      </c>
      <c r="R475" s="182">
        <v>0</v>
      </c>
      <c r="S475" s="182">
        <v>0</v>
      </c>
      <c r="T475" s="182">
        <v>0</v>
      </c>
      <c r="U475" s="182">
        <v>0</v>
      </c>
      <c r="V475" s="182">
        <v>0</v>
      </c>
      <c r="W475" s="95"/>
      <c r="X475" s="163"/>
      <c r="Y475" s="20"/>
      <c r="Z475" s="20"/>
    </row>
    <row r="476" spans="1:26" s="2" customFormat="1" ht="76.5">
      <c r="A476" s="22">
        <v>1</v>
      </c>
      <c r="B476" s="22">
        <v>72</v>
      </c>
      <c r="C476" s="22" t="s">
        <v>1244</v>
      </c>
      <c r="D476" s="22">
        <v>178632</v>
      </c>
      <c r="E476" s="20" t="s">
        <v>1245</v>
      </c>
      <c r="F476" s="24" t="s">
        <v>140</v>
      </c>
      <c r="G476" s="27" t="s">
        <v>320</v>
      </c>
      <c r="H476" s="20" t="s">
        <v>357</v>
      </c>
      <c r="I476" s="20" t="s">
        <v>1246</v>
      </c>
      <c r="J476" s="28" t="s">
        <v>239</v>
      </c>
      <c r="K476" s="142"/>
      <c r="L476" s="28"/>
      <c r="M476" s="28"/>
      <c r="N476" s="59"/>
      <c r="O476" s="26">
        <v>468635.67</v>
      </c>
      <c r="P476" s="182">
        <v>468635.67</v>
      </c>
      <c r="Q476" s="182">
        <v>0</v>
      </c>
      <c r="R476" s="182">
        <v>0</v>
      </c>
      <c r="S476" s="182">
        <v>0</v>
      </c>
      <c r="T476" s="182">
        <v>0</v>
      </c>
      <c r="U476" s="182">
        <v>0</v>
      </c>
      <c r="V476" s="182">
        <v>0</v>
      </c>
      <c r="W476" s="95"/>
      <c r="X476" s="163"/>
      <c r="Y476" s="20"/>
      <c r="Z476" s="20"/>
    </row>
    <row r="477" spans="1:26" s="2" customFormat="1" ht="63.75">
      <c r="A477" s="22">
        <v>1</v>
      </c>
      <c r="B477" s="22">
        <v>72</v>
      </c>
      <c r="C477" s="22" t="s">
        <v>1247</v>
      </c>
      <c r="D477" s="22">
        <v>178518</v>
      </c>
      <c r="E477" s="20" t="s">
        <v>1248</v>
      </c>
      <c r="F477" s="24" t="s">
        <v>140</v>
      </c>
      <c r="G477" s="27" t="s">
        <v>320</v>
      </c>
      <c r="H477" s="20" t="s">
        <v>357</v>
      </c>
      <c r="I477" s="22" t="s">
        <v>358</v>
      </c>
      <c r="J477" s="28" t="s">
        <v>239</v>
      </c>
      <c r="K477" s="142"/>
      <c r="L477" s="28"/>
      <c r="M477" s="28"/>
      <c r="N477" s="59"/>
      <c r="O477" s="26">
        <v>790998.1</v>
      </c>
      <c r="P477" s="182">
        <v>790998.1</v>
      </c>
      <c r="Q477" s="182">
        <v>0</v>
      </c>
      <c r="R477" s="182">
        <v>0</v>
      </c>
      <c r="S477" s="182">
        <v>0</v>
      </c>
      <c r="T477" s="182">
        <v>0</v>
      </c>
      <c r="U477" s="182">
        <v>0</v>
      </c>
      <c r="V477" s="182">
        <v>0</v>
      </c>
      <c r="W477" s="175"/>
      <c r="X477" s="163"/>
      <c r="Y477" s="20"/>
      <c r="Z477" s="20"/>
    </row>
    <row r="478" spans="1:26" s="2" customFormat="1" ht="76.5">
      <c r="A478" s="22">
        <v>1</v>
      </c>
      <c r="B478" s="22">
        <v>72</v>
      </c>
      <c r="C478" s="22" t="s">
        <v>1249</v>
      </c>
      <c r="D478" s="22">
        <v>178527</v>
      </c>
      <c r="E478" s="20" t="s">
        <v>1250</v>
      </c>
      <c r="F478" s="24" t="s">
        <v>140</v>
      </c>
      <c r="G478" s="27" t="s">
        <v>320</v>
      </c>
      <c r="H478" s="20" t="s">
        <v>357</v>
      </c>
      <c r="I478" s="22" t="s">
        <v>358</v>
      </c>
      <c r="J478" s="28" t="s">
        <v>239</v>
      </c>
      <c r="K478" s="142"/>
      <c r="L478" s="28"/>
      <c r="M478" s="28"/>
      <c r="N478" s="59"/>
      <c r="O478" s="26">
        <v>2400001.2599999998</v>
      </c>
      <c r="P478" s="182">
        <v>2400001.2599999998</v>
      </c>
      <c r="Q478" s="182">
        <v>0</v>
      </c>
      <c r="R478" s="182">
        <v>0</v>
      </c>
      <c r="S478" s="182">
        <v>0</v>
      </c>
      <c r="T478" s="182">
        <v>0</v>
      </c>
      <c r="U478" s="182">
        <v>0</v>
      </c>
      <c r="V478" s="182">
        <v>0</v>
      </c>
      <c r="W478" s="175"/>
      <c r="X478" s="163"/>
      <c r="Y478" s="20"/>
      <c r="Z478" s="20"/>
    </row>
    <row r="479" spans="1:26" s="2" customFormat="1" ht="89.25">
      <c r="A479" s="22">
        <v>1</v>
      </c>
      <c r="B479" s="22">
        <v>72</v>
      </c>
      <c r="C479" s="22" t="s">
        <v>1251</v>
      </c>
      <c r="D479" s="22">
        <v>178530</v>
      </c>
      <c r="E479" s="20" t="s">
        <v>1252</v>
      </c>
      <c r="F479" s="24" t="s">
        <v>140</v>
      </c>
      <c r="G479" s="27" t="s">
        <v>320</v>
      </c>
      <c r="H479" s="20" t="s">
        <v>357</v>
      </c>
      <c r="I479" s="22" t="s">
        <v>358</v>
      </c>
      <c r="J479" s="28" t="s">
        <v>239</v>
      </c>
      <c r="K479" s="142"/>
      <c r="L479" s="28"/>
      <c r="M479" s="28"/>
      <c r="N479" s="59"/>
      <c r="O479" s="26">
        <v>149090.45000000001</v>
      </c>
      <c r="P479" s="182">
        <v>149090.45000000001</v>
      </c>
      <c r="Q479" s="182">
        <v>0</v>
      </c>
      <c r="R479" s="182">
        <v>0</v>
      </c>
      <c r="S479" s="182">
        <v>0</v>
      </c>
      <c r="T479" s="182">
        <v>0</v>
      </c>
      <c r="U479" s="182">
        <v>0</v>
      </c>
      <c r="V479" s="182">
        <v>0</v>
      </c>
      <c r="W479" s="175"/>
      <c r="X479" s="163"/>
      <c r="Y479" s="20"/>
      <c r="Z479" s="20"/>
    </row>
    <row r="480" spans="1:26" s="2" customFormat="1" ht="63.75">
      <c r="A480" s="22">
        <v>1</v>
      </c>
      <c r="B480" s="22">
        <v>72</v>
      </c>
      <c r="C480" s="22" t="s">
        <v>1253</v>
      </c>
      <c r="D480" s="22">
        <v>178531</v>
      </c>
      <c r="E480" s="20" t="s">
        <v>1254</v>
      </c>
      <c r="F480" s="24" t="s">
        <v>140</v>
      </c>
      <c r="G480" s="27" t="s">
        <v>320</v>
      </c>
      <c r="H480" s="20" t="s">
        <v>357</v>
      </c>
      <c r="I480" s="22" t="s">
        <v>358</v>
      </c>
      <c r="J480" s="28" t="s">
        <v>239</v>
      </c>
      <c r="K480" s="142"/>
      <c r="L480" s="28"/>
      <c r="M480" s="28"/>
      <c r="N480" s="59"/>
      <c r="O480" s="26">
        <v>371000.47</v>
      </c>
      <c r="P480" s="182">
        <v>371000.47</v>
      </c>
      <c r="Q480" s="182">
        <v>0</v>
      </c>
      <c r="R480" s="182">
        <v>0</v>
      </c>
      <c r="S480" s="182">
        <v>0</v>
      </c>
      <c r="T480" s="182">
        <v>0</v>
      </c>
      <c r="U480" s="182">
        <v>0</v>
      </c>
      <c r="V480" s="182">
        <v>0</v>
      </c>
      <c r="W480" s="175"/>
      <c r="X480" s="163"/>
      <c r="Y480" s="20"/>
      <c r="Z480" s="20"/>
    </row>
    <row r="481" spans="1:26" s="2" customFormat="1" ht="76.5">
      <c r="A481" s="22">
        <v>1</v>
      </c>
      <c r="B481" s="22">
        <v>72</v>
      </c>
      <c r="C481" s="22" t="s">
        <v>1255</v>
      </c>
      <c r="D481" s="22">
        <v>178534</v>
      </c>
      <c r="E481" s="20" t="s">
        <v>1256</v>
      </c>
      <c r="F481" s="24" t="s">
        <v>140</v>
      </c>
      <c r="G481" s="27" t="s">
        <v>320</v>
      </c>
      <c r="H481" s="20" t="s">
        <v>357</v>
      </c>
      <c r="I481" s="22" t="s">
        <v>358</v>
      </c>
      <c r="J481" s="28" t="s">
        <v>239</v>
      </c>
      <c r="K481" s="142"/>
      <c r="L481" s="28"/>
      <c r="M481" s="28"/>
      <c r="N481" s="59"/>
      <c r="O481" s="26">
        <v>17500.36</v>
      </c>
      <c r="P481" s="182">
        <v>17500.36</v>
      </c>
      <c r="Q481" s="182">
        <v>0</v>
      </c>
      <c r="R481" s="182">
        <v>0</v>
      </c>
      <c r="S481" s="182">
        <v>0</v>
      </c>
      <c r="T481" s="182">
        <v>0</v>
      </c>
      <c r="U481" s="182">
        <v>0</v>
      </c>
      <c r="V481" s="182">
        <v>0</v>
      </c>
      <c r="W481" s="175"/>
      <c r="X481" s="163"/>
      <c r="Y481" s="20"/>
      <c r="Z481" s="20"/>
    </row>
    <row r="482" spans="1:26" s="2" customFormat="1" ht="76.5">
      <c r="A482" s="22">
        <v>1</v>
      </c>
      <c r="B482" s="22">
        <v>72</v>
      </c>
      <c r="C482" s="22" t="s">
        <v>1257</v>
      </c>
      <c r="D482" s="22">
        <v>178536</v>
      </c>
      <c r="E482" s="20" t="s">
        <v>1258</v>
      </c>
      <c r="F482" s="24" t="s">
        <v>140</v>
      </c>
      <c r="G482" s="27" t="s">
        <v>320</v>
      </c>
      <c r="H482" s="20" t="s">
        <v>357</v>
      </c>
      <c r="I482" s="22" t="s">
        <v>358</v>
      </c>
      <c r="J482" s="28" t="s">
        <v>239</v>
      </c>
      <c r="K482" s="142"/>
      <c r="L482" s="28"/>
      <c r="M482" s="28"/>
      <c r="N482" s="59"/>
      <c r="O482" s="26">
        <v>2400000.3199999998</v>
      </c>
      <c r="P482" s="182">
        <v>2400000.3199999998</v>
      </c>
      <c r="Q482" s="182">
        <v>0</v>
      </c>
      <c r="R482" s="182">
        <v>0</v>
      </c>
      <c r="S482" s="182">
        <v>0</v>
      </c>
      <c r="T482" s="182">
        <v>0</v>
      </c>
      <c r="U482" s="182">
        <v>0</v>
      </c>
      <c r="V482" s="182">
        <v>0</v>
      </c>
      <c r="W482" s="175"/>
      <c r="X482" s="163"/>
      <c r="Y482" s="20"/>
      <c r="Z482" s="20"/>
    </row>
    <row r="483" spans="1:26" s="2" customFormat="1" ht="89.25">
      <c r="A483" s="22">
        <v>1</v>
      </c>
      <c r="B483" s="22">
        <v>72</v>
      </c>
      <c r="C483" s="22" t="s">
        <v>1259</v>
      </c>
      <c r="D483" s="22">
        <v>178583</v>
      </c>
      <c r="E483" s="20" t="s">
        <v>1260</v>
      </c>
      <c r="F483" s="24" t="s">
        <v>140</v>
      </c>
      <c r="G483" s="27" t="s">
        <v>320</v>
      </c>
      <c r="H483" s="20" t="s">
        <v>357</v>
      </c>
      <c r="I483" s="22" t="s">
        <v>358</v>
      </c>
      <c r="J483" s="28" t="s">
        <v>239</v>
      </c>
      <c r="K483" s="142"/>
      <c r="L483" s="28"/>
      <c r="M483" s="28"/>
      <c r="N483" s="59"/>
      <c r="O483" s="26">
        <v>248500.03</v>
      </c>
      <c r="P483" s="182">
        <v>248500.03</v>
      </c>
      <c r="Q483" s="182">
        <v>0</v>
      </c>
      <c r="R483" s="182">
        <v>0</v>
      </c>
      <c r="S483" s="182">
        <v>0</v>
      </c>
      <c r="T483" s="182">
        <v>0</v>
      </c>
      <c r="U483" s="182">
        <v>0</v>
      </c>
      <c r="V483" s="182">
        <v>0</v>
      </c>
      <c r="W483" s="175"/>
      <c r="X483" s="163"/>
      <c r="Y483" s="20"/>
      <c r="Z483" s="20"/>
    </row>
    <row r="484" spans="1:26" s="2" customFormat="1" ht="76.5">
      <c r="A484" s="22">
        <v>1</v>
      </c>
      <c r="B484" s="22">
        <v>72</v>
      </c>
      <c r="C484" s="22" t="s">
        <v>1261</v>
      </c>
      <c r="D484" s="22">
        <v>178584</v>
      </c>
      <c r="E484" s="20" t="s">
        <v>1262</v>
      </c>
      <c r="F484" s="24" t="s">
        <v>140</v>
      </c>
      <c r="G484" s="27" t="s">
        <v>320</v>
      </c>
      <c r="H484" s="20" t="s">
        <v>357</v>
      </c>
      <c r="I484" s="22" t="s">
        <v>358</v>
      </c>
      <c r="J484" s="28" t="s">
        <v>239</v>
      </c>
      <c r="K484" s="142"/>
      <c r="L484" s="28"/>
      <c r="M484" s="28"/>
      <c r="N484" s="59"/>
      <c r="O484" s="26">
        <v>699999.72</v>
      </c>
      <c r="P484" s="182">
        <v>699999.72</v>
      </c>
      <c r="Q484" s="182">
        <v>0</v>
      </c>
      <c r="R484" s="182">
        <v>0</v>
      </c>
      <c r="S484" s="182">
        <v>0</v>
      </c>
      <c r="T484" s="182">
        <v>0</v>
      </c>
      <c r="U484" s="182">
        <v>0</v>
      </c>
      <c r="V484" s="182">
        <v>0</v>
      </c>
      <c r="W484" s="175"/>
      <c r="X484" s="163"/>
      <c r="Y484" s="20"/>
      <c r="Z484" s="20"/>
    </row>
    <row r="485" spans="1:26" s="2" customFormat="1" ht="89.25">
      <c r="A485" s="22">
        <v>1</v>
      </c>
      <c r="B485" s="22">
        <v>72</v>
      </c>
      <c r="C485" s="22" t="s">
        <v>1263</v>
      </c>
      <c r="D485" s="22">
        <v>178585</v>
      </c>
      <c r="E485" s="20" t="s">
        <v>1264</v>
      </c>
      <c r="F485" s="24" t="s">
        <v>140</v>
      </c>
      <c r="G485" s="27" t="s">
        <v>320</v>
      </c>
      <c r="H485" s="20" t="s">
        <v>357</v>
      </c>
      <c r="I485" s="22" t="s">
        <v>358</v>
      </c>
      <c r="J485" s="28" t="s">
        <v>239</v>
      </c>
      <c r="K485" s="142"/>
      <c r="L485" s="28"/>
      <c r="M485" s="28"/>
      <c r="N485" s="59"/>
      <c r="O485" s="26">
        <v>106400.28</v>
      </c>
      <c r="P485" s="182">
        <v>106400.28</v>
      </c>
      <c r="Q485" s="182">
        <v>0</v>
      </c>
      <c r="R485" s="182">
        <v>0</v>
      </c>
      <c r="S485" s="182">
        <v>0</v>
      </c>
      <c r="T485" s="182">
        <v>0</v>
      </c>
      <c r="U485" s="182">
        <v>0</v>
      </c>
      <c r="V485" s="182">
        <v>0</v>
      </c>
      <c r="W485" s="175"/>
      <c r="X485" s="163"/>
      <c r="Y485" s="20"/>
      <c r="Z485" s="20"/>
    </row>
    <row r="486" spans="1:26" s="2" customFormat="1" ht="63.75">
      <c r="A486" s="22">
        <v>1</v>
      </c>
      <c r="B486" s="22">
        <v>72</v>
      </c>
      <c r="C486" s="22" t="s">
        <v>1265</v>
      </c>
      <c r="D486" s="22">
        <v>178586</v>
      </c>
      <c r="E486" s="20" t="s">
        <v>1266</v>
      </c>
      <c r="F486" s="24" t="s">
        <v>140</v>
      </c>
      <c r="G486" s="27" t="s">
        <v>320</v>
      </c>
      <c r="H486" s="20" t="s">
        <v>357</v>
      </c>
      <c r="I486" s="22" t="s">
        <v>358</v>
      </c>
      <c r="J486" s="28" t="s">
        <v>239</v>
      </c>
      <c r="K486" s="142"/>
      <c r="L486" s="28"/>
      <c r="M486" s="28"/>
      <c r="N486" s="59"/>
      <c r="O486" s="26">
        <v>847000.93</v>
      </c>
      <c r="P486" s="182">
        <v>847000.93</v>
      </c>
      <c r="Q486" s="182">
        <v>0</v>
      </c>
      <c r="R486" s="182">
        <v>0</v>
      </c>
      <c r="S486" s="182">
        <v>0</v>
      </c>
      <c r="T486" s="182">
        <v>0</v>
      </c>
      <c r="U486" s="182">
        <v>0</v>
      </c>
      <c r="V486" s="182">
        <v>0</v>
      </c>
      <c r="W486" s="175"/>
      <c r="X486" s="163"/>
      <c r="Y486" s="20"/>
      <c r="Z486" s="20"/>
    </row>
    <row r="487" spans="1:26" s="2" customFormat="1" ht="63.75">
      <c r="A487" s="22">
        <v>1</v>
      </c>
      <c r="B487" s="22">
        <v>72</v>
      </c>
      <c r="C487" s="22" t="s">
        <v>1267</v>
      </c>
      <c r="D487" s="22">
        <v>178588</v>
      </c>
      <c r="E487" s="20" t="s">
        <v>1268</v>
      </c>
      <c r="F487" s="24" t="s">
        <v>140</v>
      </c>
      <c r="G487" s="27" t="s">
        <v>320</v>
      </c>
      <c r="H487" s="20" t="s">
        <v>357</v>
      </c>
      <c r="I487" s="22" t="s">
        <v>358</v>
      </c>
      <c r="J487" s="28" t="s">
        <v>239</v>
      </c>
      <c r="K487" s="142"/>
      <c r="L487" s="28"/>
      <c r="M487" s="28"/>
      <c r="N487" s="59"/>
      <c r="O487" s="26">
        <v>238000.34</v>
      </c>
      <c r="P487" s="182">
        <v>238000.34</v>
      </c>
      <c r="Q487" s="182">
        <v>0</v>
      </c>
      <c r="R487" s="182">
        <v>0</v>
      </c>
      <c r="S487" s="182">
        <v>0</v>
      </c>
      <c r="T487" s="182">
        <v>0</v>
      </c>
      <c r="U487" s="182">
        <v>0</v>
      </c>
      <c r="V487" s="182">
        <v>0</v>
      </c>
      <c r="W487" s="175"/>
      <c r="X487" s="163"/>
      <c r="Y487" s="20"/>
      <c r="Z487" s="20"/>
    </row>
    <row r="488" spans="1:26" s="2" customFormat="1" ht="76.5">
      <c r="A488" s="22">
        <v>1</v>
      </c>
      <c r="B488" s="22">
        <v>72</v>
      </c>
      <c r="C488" s="20" t="s">
        <v>1269</v>
      </c>
      <c r="D488" s="22">
        <v>178590</v>
      </c>
      <c r="E488" s="20" t="s">
        <v>1270</v>
      </c>
      <c r="F488" s="24" t="s">
        <v>140</v>
      </c>
      <c r="G488" s="27" t="s">
        <v>320</v>
      </c>
      <c r="H488" s="20" t="s">
        <v>357</v>
      </c>
      <c r="I488" s="22" t="s">
        <v>358</v>
      </c>
      <c r="J488" s="28" t="s">
        <v>239</v>
      </c>
      <c r="K488" s="142"/>
      <c r="L488" s="28"/>
      <c r="M488" s="28"/>
      <c r="N488" s="59"/>
      <c r="O488" s="26">
        <v>51800.02</v>
      </c>
      <c r="P488" s="182">
        <v>51800.02</v>
      </c>
      <c r="Q488" s="182">
        <v>0</v>
      </c>
      <c r="R488" s="182">
        <v>0</v>
      </c>
      <c r="S488" s="182">
        <v>0</v>
      </c>
      <c r="T488" s="182">
        <v>0</v>
      </c>
      <c r="U488" s="182">
        <v>0</v>
      </c>
      <c r="V488" s="182">
        <v>0</v>
      </c>
      <c r="W488" s="175"/>
      <c r="X488" s="163"/>
      <c r="Y488" s="20"/>
      <c r="Z488" s="20"/>
    </row>
    <row r="489" spans="1:26" s="2" customFormat="1" ht="89.25">
      <c r="A489" s="22">
        <v>1</v>
      </c>
      <c r="B489" s="22">
        <v>72</v>
      </c>
      <c r="C489" s="22" t="s">
        <v>1271</v>
      </c>
      <c r="D489" s="22">
        <v>178591</v>
      </c>
      <c r="E489" s="20" t="s">
        <v>1272</v>
      </c>
      <c r="F489" s="24" t="s">
        <v>140</v>
      </c>
      <c r="G489" s="27" t="s">
        <v>320</v>
      </c>
      <c r="H489" s="20" t="s">
        <v>357</v>
      </c>
      <c r="I489" s="22" t="s">
        <v>358</v>
      </c>
      <c r="J489" s="28" t="s">
        <v>239</v>
      </c>
      <c r="K489" s="142"/>
      <c r="L489" s="28"/>
      <c r="M489" s="28"/>
      <c r="N489" s="59"/>
      <c r="O489" s="26">
        <v>35000.06</v>
      </c>
      <c r="P489" s="182">
        <v>35000.06</v>
      </c>
      <c r="Q489" s="182">
        <v>0</v>
      </c>
      <c r="R489" s="182">
        <v>0</v>
      </c>
      <c r="S489" s="182">
        <v>0</v>
      </c>
      <c r="T489" s="182">
        <v>0</v>
      </c>
      <c r="U489" s="182">
        <v>0</v>
      </c>
      <c r="V489" s="182">
        <v>0</v>
      </c>
      <c r="W489" s="175"/>
      <c r="X489" s="163"/>
      <c r="Y489" s="20"/>
      <c r="Z489" s="20"/>
    </row>
    <row r="490" spans="1:26" s="2" customFormat="1" ht="89.25">
      <c r="A490" s="22">
        <v>1</v>
      </c>
      <c r="B490" s="22">
        <v>72</v>
      </c>
      <c r="C490" s="22" t="s">
        <v>1273</v>
      </c>
      <c r="D490" s="22">
        <v>178597</v>
      </c>
      <c r="E490" s="20" t="s">
        <v>1274</v>
      </c>
      <c r="F490" s="24" t="s">
        <v>140</v>
      </c>
      <c r="G490" s="27" t="s">
        <v>320</v>
      </c>
      <c r="H490" s="20" t="s">
        <v>357</v>
      </c>
      <c r="I490" s="22" t="s">
        <v>358</v>
      </c>
      <c r="J490" s="28" t="s">
        <v>239</v>
      </c>
      <c r="K490" s="142"/>
      <c r="L490" s="28"/>
      <c r="M490" s="28"/>
      <c r="N490" s="59"/>
      <c r="O490" s="26">
        <v>28700</v>
      </c>
      <c r="P490" s="182">
        <v>28700</v>
      </c>
      <c r="Q490" s="182">
        <v>0</v>
      </c>
      <c r="R490" s="182">
        <v>0</v>
      </c>
      <c r="S490" s="182">
        <v>0</v>
      </c>
      <c r="T490" s="182">
        <v>0</v>
      </c>
      <c r="U490" s="182">
        <v>0</v>
      </c>
      <c r="V490" s="182">
        <v>0</v>
      </c>
      <c r="W490" s="175"/>
      <c r="X490" s="163"/>
      <c r="Y490" s="20"/>
      <c r="Z490" s="20"/>
    </row>
    <row r="491" spans="1:26" s="2" customFormat="1" ht="63.75">
      <c r="A491" s="22">
        <v>1</v>
      </c>
      <c r="B491" s="22">
        <v>72</v>
      </c>
      <c r="C491" s="22" t="s">
        <v>1275</v>
      </c>
      <c r="D491" s="22">
        <v>178599</v>
      </c>
      <c r="E491" s="20" t="s">
        <v>1276</v>
      </c>
      <c r="F491" s="24" t="s">
        <v>140</v>
      </c>
      <c r="G491" s="27" t="s">
        <v>320</v>
      </c>
      <c r="H491" s="20" t="s">
        <v>357</v>
      </c>
      <c r="I491" s="22" t="s">
        <v>358</v>
      </c>
      <c r="J491" s="28" t="s">
        <v>239</v>
      </c>
      <c r="K491" s="142"/>
      <c r="L491" s="28"/>
      <c r="M491" s="28"/>
      <c r="N491" s="59"/>
      <c r="O491" s="26">
        <v>408800.09</v>
      </c>
      <c r="P491" s="182">
        <v>408800.09</v>
      </c>
      <c r="Q491" s="182">
        <v>0</v>
      </c>
      <c r="R491" s="182">
        <v>0</v>
      </c>
      <c r="S491" s="182">
        <v>0</v>
      </c>
      <c r="T491" s="182">
        <v>0</v>
      </c>
      <c r="U491" s="182">
        <v>0</v>
      </c>
      <c r="V491" s="182">
        <v>0</v>
      </c>
      <c r="W491" s="175"/>
      <c r="X491" s="163"/>
      <c r="Y491" s="20"/>
      <c r="Z491" s="20"/>
    </row>
    <row r="492" spans="1:26" s="2" customFormat="1" ht="76.5">
      <c r="A492" s="22">
        <v>1</v>
      </c>
      <c r="B492" s="22">
        <v>72</v>
      </c>
      <c r="C492" s="22" t="s">
        <v>1277</v>
      </c>
      <c r="D492" s="22">
        <v>178600</v>
      </c>
      <c r="E492" s="20" t="s">
        <v>1278</v>
      </c>
      <c r="F492" s="24" t="s">
        <v>140</v>
      </c>
      <c r="G492" s="27" t="s">
        <v>320</v>
      </c>
      <c r="H492" s="20" t="s">
        <v>357</v>
      </c>
      <c r="I492" s="22" t="s">
        <v>358</v>
      </c>
      <c r="J492" s="28" t="s">
        <v>239</v>
      </c>
      <c r="K492" s="142"/>
      <c r="L492" s="28"/>
      <c r="M492" s="28"/>
      <c r="N492" s="59"/>
      <c r="O492" s="26">
        <v>245000.02</v>
      </c>
      <c r="P492" s="182">
        <v>245000.02</v>
      </c>
      <c r="Q492" s="182">
        <v>0</v>
      </c>
      <c r="R492" s="182">
        <v>0</v>
      </c>
      <c r="S492" s="182">
        <v>0</v>
      </c>
      <c r="T492" s="182">
        <v>0</v>
      </c>
      <c r="U492" s="182">
        <v>0</v>
      </c>
      <c r="V492" s="182">
        <v>0</v>
      </c>
      <c r="W492" s="175"/>
      <c r="X492" s="163"/>
      <c r="Y492" s="20"/>
      <c r="Z492" s="20"/>
    </row>
    <row r="493" spans="1:26" s="2" customFormat="1" ht="89.25">
      <c r="A493" s="22">
        <v>1</v>
      </c>
      <c r="B493" s="22">
        <v>72</v>
      </c>
      <c r="C493" s="22" t="s">
        <v>1279</v>
      </c>
      <c r="D493" s="22">
        <v>178601</v>
      </c>
      <c r="E493" s="20" t="s">
        <v>1280</v>
      </c>
      <c r="F493" s="24" t="s">
        <v>140</v>
      </c>
      <c r="G493" s="27" t="s">
        <v>320</v>
      </c>
      <c r="H493" s="20" t="s">
        <v>357</v>
      </c>
      <c r="I493" s="22" t="s">
        <v>358</v>
      </c>
      <c r="J493" s="28" t="s">
        <v>239</v>
      </c>
      <c r="K493" s="142"/>
      <c r="L493" s="28"/>
      <c r="M493" s="28"/>
      <c r="N493" s="59"/>
      <c r="O493" s="26">
        <v>49000.06</v>
      </c>
      <c r="P493" s="182">
        <v>49000.06</v>
      </c>
      <c r="Q493" s="182">
        <v>0</v>
      </c>
      <c r="R493" s="182">
        <v>0</v>
      </c>
      <c r="S493" s="182">
        <v>0</v>
      </c>
      <c r="T493" s="182">
        <v>0</v>
      </c>
      <c r="U493" s="182">
        <v>0</v>
      </c>
      <c r="V493" s="182">
        <v>0</v>
      </c>
      <c r="W493" s="175"/>
      <c r="X493" s="163"/>
      <c r="Y493" s="20"/>
      <c r="Z493" s="20"/>
    </row>
    <row r="494" spans="1:26" s="2" customFormat="1" ht="63.75">
      <c r="A494" s="22">
        <v>1</v>
      </c>
      <c r="B494" s="22">
        <v>72</v>
      </c>
      <c r="C494" s="22" t="s">
        <v>1281</v>
      </c>
      <c r="D494" s="22">
        <v>178602</v>
      </c>
      <c r="E494" s="85" t="s">
        <v>1282</v>
      </c>
      <c r="F494" s="24" t="s">
        <v>140</v>
      </c>
      <c r="G494" s="27" t="s">
        <v>320</v>
      </c>
      <c r="H494" s="20" t="s">
        <v>357</v>
      </c>
      <c r="I494" s="13" t="s">
        <v>358</v>
      </c>
      <c r="J494" s="28" t="s">
        <v>239</v>
      </c>
      <c r="K494" s="142"/>
      <c r="L494" s="28"/>
      <c r="M494" s="28"/>
      <c r="N494" s="59"/>
      <c r="O494" s="26">
        <v>217700</v>
      </c>
      <c r="P494" s="182">
        <v>217700</v>
      </c>
      <c r="Q494" s="182">
        <v>0</v>
      </c>
      <c r="R494" s="182">
        <v>0</v>
      </c>
      <c r="S494" s="182">
        <v>0</v>
      </c>
      <c r="T494" s="182">
        <v>0</v>
      </c>
      <c r="U494" s="182">
        <v>0</v>
      </c>
      <c r="V494" s="182">
        <v>0</v>
      </c>
      <c r="W494" s="175"/>
      <c r="X494" s="163"/>
      <c r="Y494" s="20"/>
      <c r="Z494" s="20"/>
    </row>
    <row r="495" spans="1:26" s="2" customFormat="1" ht="89.25">
      <c r="A495" s="22">
        <v>1</v>
      </c>
      <c r="B495" s="22">
        <v>72</v>
      </c>
      <c r="C495" s="22" t="s">
        <v>1283</v>
      </c>
      <c r="D495" s="22">
        <v>178604</v>
      </c>
      <c r="E495" s="9" t="s">
        <v>1284</v>
      </c>
      <c r="F495" s="24" t="s">
        <v>140</v>
      </c>
      <c r="G495" s="27" t="s">
        <v>320</v>
      </c>
      <c r="H495" s="20" t="s">
        <v>357</v>
      </c>
      <c r="I495" s="13" t="s">
        <v>358</v>
      </c>
      <c r="J495" s="28" t="s">
        <v>239</v>
      </c>
      <c r="K495" s="142"/>
      <c r="L495" s="28"/>
      <c r="M495" s="28"/>
      <c r="N495" s="59"/>
      <c r="O495" s="26">
        <v>1317400.04</v>
      </c>
      <c r="P495" s="182">
        <v>1317400.04</v>
      </c>
      <c r="Q495" s="182">
        <v>0</v>
      </c>
      <c r="R495" s="182">
        <v>0</v>
      </c>
      <c r="S495" s="182">
        <v>0</v>
      </c>
      <c r="T495" s="182">
        <v>0</v>
      </c>
      <c r="U495" s="182">
        <v>0</v>
      </c>
      <c r="V495" s="182">
        <v>0</v>
      </c>
      <c r="W495" s="175"/>
      <c r="X495" s="163"/>
      <c r="Y495" s="20"/>
      <c r="Z495" s="20"/>
    </row>
    <row r="496" spans="1:26" s="2" customFormat="1" ht="76.5">
      <c r="A496" s="22">
        <v>1</v>
      </c>
      <c r="B496" s="22">
        <v>72</v>
      </c>
      <c r="C496" s="22" t="s">
        <v>1285</v>
      </c>
      <c r="D496" s="22">
        <v>178606</v>
      </c>
      <c r="E496" s="9" t="s">
        <v>1286</v>
      </c>
      <c r="F496" s="24" t="s">
        <v>140</v>
      </c>
      <c r="G496" s="27" t="s">
        <v>320</v>
      </c>
      <c r="H496" s="20" t="s">
        <v>357</v>
      </c>
      <c r="I496" s="13" t="s">
        <v>358</v>
      </c>
      <c r="J496" s="28" t="s">
        <v>239</v>
      </c>
      <c r="K496" s="142"/>
      <c r="L496" s="28"/>
      <c r="M496" s="28"/>
      <c r="N496" s="59"/>
      <c r="O496" s="26">
        <v>3150000.6</v>
      </c>
      <c r="P496" s="182">
        <v>3150000.6</v>
      </c>
      <c r="Q496" s="182">
        <v>0</v>
      </c>
      <c r="R496" s="182">
        <v>0</v>
      </c>
      <c r="S496" s="182">
        <v>0</v>
      </c>
      <c r="T496" s="182">
        <v>0</v>
      </c>
      <c r="U496" s="182">
        <v>0</v>
      </c>
      <c r="V496" s="182">
        <v>0</v>
      </c>
      <c r="W496" s="175"/>
      <c r="X496" s="163"/>
      <c r="Y496" s="20"/>
      <c r="Z496" s="20"/>
    </row>
    <row r="497" spans="1:26" s="2" customFormat="1" ht="76.5">
      <c r="A497" s="22">
        <v>1</v>
      </c>
      <c r="B497" s="22">
        <v>72</v>
      </c>
      <c r="C497" s="22" t="s">
        <v>1287</v>
      </c>
      <c r="D497" s="22">
        <v>178663</v>
      </c>
      <c r="E497" s="109" t="s">
        <v>1288</v>
      </c>
      <c r="F497" s="24" t="s">
        <v>140</v>
      </c>
      <c r="G497" s="27" t="s">
        <v>320</v>
      </c>
      <c r="H497" s="20" t="s">
        <v>357</v>
      </c>
      <c r="I497" s="10" t="s">
        <v>358</v>
      </c>
      <c r="J497" s="28" t="s">
        <v>239</v>
      </c>
      <c r="K497" s="142"/>
      <c r="L497" s="28"/>
      <c r="M497" s="28"/>
      <c r="N497" s="59"/>
      <c r="O497" s="26">
        <v>1504942.5</v>
      </c>
      <c r="P497" s="182">
        <v>1504942.5</v>
      </c>
      <c r="Q497" s="182">
        <v>0</v>
      </c>
      <c r="R497" s="182">
        <v>0</v>
      </c>
      <c r="S497" s="182">
        <v>0</v>
      </c>
      <c r="T497" s="182">
        <v>0</v>
      </c>
      <c r="U497" s="182">
        <v>0</v>
      </c>
      <c r="V497" s="182">
        <v>0</v>
      </c>
      <c r="W497" s="175"/>
      <c r="X497" s="163"/>
      <c r="Y497" s="20"/>
      <c r="Z497" s="20"/>
    </row>
    <row r="498" spans="1:26" s="2" customFormat="1" ht="38.25">
      <c r="A498" s="22">
        <v>1</v>
      </c>
      <c r="B498" s="22">
        <v>72</v>
      </c>
      <c r="C498" s="22" t="s">
        <v>1289</v>
      </c>
      <c r="D498" s="22">
        <v>178758</v>
      </c>
      <c r="E498" s="85" t="s">
        <v>1290</v>
      </c>
      <c r="F498" s="24" t="s">
        <v>140</v>
      </c>
      <c r="G498" s="27" t="s">
        <v>320</v>
      </c>
      <c r="H498" s="20" t="s">
        <v>357</v>
      </c>
      <c r="I498" s="9" t="s">
        <v>1291</v>
      </c>
      <c r="J498" s="28" t="s">
        <v>239</v>
      </c>
      <c r="K498" s="142"/>
      <c r="L498" s="28"/>
      <c r="M498" s="28"/>
      <c r="N498" s="59"/>
      <c r="O498" s="26">
        <v>697071.47</v>
      </c>
      <c r="P498" s="182">
        <v>697071.47</v>
      </c>
      <c r="Q498" s="182">
        <v>0</v>
      </c>
      <c r="R498" s="182">
        <v>0</v>
      </c>
      <c r="S498" s="182">
        <v>0</v>
      </c>
      <c r="T498" s="182">
        <v>0</v>
      </c>
      <c r="U498" s="182">
        <v>0</v>
      </c>
      <c r="V498" s="182">
        <v>0</v>
      </c>
      <c r="W498" s="175"/>
      <c r="X498" s="163"/>
      <c r="Y498" s="20"/>
      <c r="Z498" s="20"/>
    </row>
    <row r="499" spans="1:26" s="2" customFormat="1" ht="51">
      <c r="A499" s="22">
        <v>1</v>
      </c>
      <c r="B499" s="22">
        <v>72</v>
      </c>
      <c r="C499" s="22" t="s">
        <v>1292</v>
      </c>
      <c r="D499" s="22">
        <v>178767</v>
      </c>
      <c r="E499" s="9" t="s">
        <v>1293</v>
      </c>
      <c r="F499" s="24" t="s">
        <v>140</v>
      </c>
      <c r="G499" s="27" t="s">
        <v>320</v>
      </c>
      <c r="H499" s="20" t="s">
        <v>357</v>
      </c>
      <c r="I499" s="9" t="s">
        <v>1291</v>
      </c>
      <c r="J499" s="28" t="s">
        <v>239</v>
      </c>
      <c r="K499" s="142"/>
      <c r="L499" s="28"/>
      <c r="M499" s="28"/>
      <c r="N499" s="59"/>
      <c r="O499" s="26">
        <v>300000</v>
      </c>
      <c r="P499" s="182">
        <v>300000</v>
      </c>
      <c r="Q499" s="182">
        <v>0</v>
      </c>
      <c r="R499" s="182">
        <v>0</v>
      </c>
      <c r="S499" s="182">
        <v>0</v>
      </c>
      <c r="T499" s="182">
        <v>0</v>
      </c>
      <c r="U499" s="182">
        <v>0</v>
      </c>
      <c r="V499" s="182">
        <v>0</v>
      </c>
      <c r="W499" s="175"/>
      <c r="X499" s="163"/>
      <c r="Y499" s="20"/>
      <c r="Z499" s="20"/>
    </row>
    <row r="500" spans="1:26" s="2" customFormat="1" ht="51">
      <c r="A500" s="22">
        <v>1</v>
      </c>
      <c r="B500" s="22">
        <v>72</v>
      </c>
      <c r="C500" s="22" t="s">
        <v>1294</v>
      </c>
      <c r="D500" s="22">
        <v>178766</v>
      </c>
      <c r="E500" s="9" t="s">
        <v>1295</v>
      </c>
      <c r="F500" s="24" t="s">
        <v>140</v>
      </c>
      <c r="G500" s="27" t="s">
        <v>320</v>
      </c>
      <c r="H500" s="20" t="s">
        <v>357</v>
      </c>
      <c r="I500" s="9" t="s">
        <v>1296</v>
      </c>
      <c r="J500" s="28" t="s">
        <v>239</v>
      </c>
      <c r="K500" s="142"/>
      <c r="L500" s="28"/>
      <c r="M500" s="28"/>
      <c r="N500" s="59"/>
      <c r="O500" s="26">
        <v>320000</v>
      </c>
      <c r="P500" s="182">
        <v>320000</v>
      </c>
      <c r="Q500" s="182">
        <v>0</v>
      </c>
      <c r="R500" s="182">
        <v>0</v>
      </c>
      <c r="S500" s="182">
        <v>0</v>
      </c>
      <c r="T500" s="182">
        <v>0</v>
      </c>
      <c r="U500" s="182">
        <v>0</v>
      </c>
      <c r="V500" s="182">
        <v>0</v>
      </c>
      <c r="W500" s="175"/>
      <c r="X500" s="163"/>
      <c r="Y500" s="20"/>
      <c r="Z500" s="20"/>
    </row>
    <row r="501" spans="1:26" s="2" customFormat="1" ht="76.5">
      <c r="A501" s="22">
        <v>1</v>
      </c>
      <c r="B501" s="22">
        <v>72</v>
      </c>
      <c r="C501" s="22" t="s">
        <v>1297</v>
      </c>
      <c r="D501" s="22">
        <v>178692</v>
      </c>
      <c r="E501" s="9" t="s">
        <v>1298</v>
      </c>
      <c r="F501" s="24" t="s">
        <v>140</v>
      </c>
      <c r="G501" s="27" t="s">
        <v>320</v>
      </c>
      <c r="H501" s="20" t="s">
        <v>357</v>
      </c>
      <c r="I501" s="9" t="s">
        <v>1228</v>
      </c>
      <c r="J501" s="28" t="s">
        <v>239</v>
      </c>
      <c r="K501" s="142"/>
      <c r="L501" s="28"/>
      <c r="M501" s="28"/>
      <c r="N501" s="59"/>
      <c r="O501" s="26">
        <v>869932</v>
      </c>
      <c r="P501" s="182">
        <v>869932</v>
      </c>
      <c r="Q501" s="182">
        <v>0</v>
      </c>
      <c r="R501" s="182">
        <v>0</v>
      </c>
      <c r="S501" s="182">
        <v>0</v>
      </c>
      <c r="T501" s="182">
        <v>0</v>
      </c>
      <c r="U501" s="182">
        <v>0</v>
      </c>
      <c r="V501" s="182">
        <v>0</v>
      </c>
      <c r="W501" s="175"/>
      <c r="X501" s="163"/>
      <c r="Y501" s="20"/>
      <c r="Z501" s="20"/>
    </row>
    <row r="502" spans="1:26" s="2" customFormat="1" ht="102">
      <c r="A502" s="22">
        <v>1</v>
      </c>
      <c r="B502" s="22">
        <v>72</v>
      </c>
      <c r="C502" s="22" t="s">
        <v>1299</v>
      </c>
      <c r="D502" s="22">
        <v>178661</v>
      </c>
      <c r="E502" s="9" t="s">
        <v>1300</v>
      </c>
      <c r="F502" s="24" t="s">
        <v>140</v>
      </c>
      <c r="G502" s="27" t="s">
        <v>320</v>
      </c>
      <c r="H502" s="20" t="s">
        <v>357</v>
      </c>
      <c r="I502" s="20" t="s">
        <v>1301</v>
      </c>
      <c r="J502" s="28" t="s">
        <v>239</v>
      </c>
      <c r="K502" s="142"/>
      <c r="L502" s="28"/>
      <c r="M502" s="28"/>
      <c r="N502" s="59"/>
      <c r="O502" s="26">
        <v>1000000</v>
      </c>
      <c r="P502" s="182">
        <v>1000000</v>
      </c>
      <c r="Q502" s="182">
        <v>0</v>
      </c>
      <c r="R502" s="182">
        <v>0</v>
      </c>
      <c r="S502" s="182">
        <v>0</v>
      </c>
      <c r="T502" s="182">
        <v>0</v>
      </c>
      <c r="U502" s="182">
        <v>0</v>
      </c>
      <c r="V502" s="182">
        <v>0</v>
      </c>
      <c r="W502" s="175"/>
      <c r="X502" s="163"/>
      <c r="Y502" s="20"/>
      <c r="Z502" s="20"/>
    </row>
    <row r="503" spans="1:26" s="2" customFormat="1" ht="114.75">
      <c r="A503" s="22">
        <v>1</v>
      </c>
      <c r="B503" s="22">
        <v>72</v>
      </c>
      <c r="C503" s="22" t="s">
        <v>1302</v>
      </c>
      <c r="D503" s="22">
        <v>178662</v>
      </c>
      <c r="E503" s="9" t="s">
        <v>1303</v>
      </c>
      <c r="F503" s="24" t="s">
        <v>140</v>
      </c>
      <c r="G503" s="27" t="s">
        <v>320</v>
      </c>
      <c r="H503" s="20" t="s">
        <v>357</v>
      </c>
      <c r="I503" s="20" t="s">
        <v>1234</v>
      </c>
      <c r="J503" s="28" t="s">
        <v>239</v>
      </c>
      <c r="K503" s="142"/>
      <c r="L503" s="28"/>
      <c r="M503" s="28"/>
      <c r="N503" s="59"/>
      <c r="O503" s="26">
        <v>1446045.52</v>
      </c>
      <c r="P503" s="182">
        <v>1446045.52</v>
      </c>
      <c r="Q503" s="182">
        <v>0</v>
      </c>
      <c r="R503" s="182">
        <v>0</v>
      </c>
      <c r="S503" s="182">
        <v>0</v>
      </c>
      <c r="T503" s="182">
        <v>0</v>
      </c>
      <c r="U503" s="182">
        <v>0</v>
      </c>
      <c r="V503" s="182">
        <v>0</v>
      </c>
      <c r="W503" s="175"/>
      <c r="X503" s="163"/>
      <c r="Y503" s="20"/>
      <c r="Z503" s="20"/>
    </row>
    <row r="504" spans="1:26" s="2" customFormat="1" ht="76.5">
      <c r="A504" s="22">
        <v>1</v>
      </c>
      <c r="B504" s="22">
        <v>72</v>
      </c>
      <c r="C504" s="22" t="s">
        <v>1304</v>
      </c>
      <c r="D504" s="22">
        <v>178627</v>
      </c>
      <c r="E504" s="9" t="s">
        <v>1305</v>
      </c>
      <c r="F504" s="24" t="s">
        <v>140</v>
      </c>
      <c r="G504" s="27" t="s">
        <v>320</v>
      </c>
      <c r="H504" s="20" t="s">
        <v>357</v>
      </c>
      <c r="I504" s="20" t="s">
        <v>1306</v>
      </c>
      <c r="J504" s="28" t="s">
        <v>239</v>
      </c>
      <c r="K504" s="142"/>
      <c r="L504" s="28"/>
      <c r="M504" s="28"/>
      <c r="N504" s="59"/>
      <c r="O504" s="26">
        <v>468635.67</v>
      </c>
      <c r="P504" s="182">
        <v>468635.67</v>
      </c>
      <c r="Q504" s="182">
        <v>0</v>
      </c>
      <c r="R504" s="182">
        <v>0</v>
      </c>
      <c r="S504" s="182">
        <v>0</v>
      </c>
      <c r="T504" s="182">
        <v>0</v>
      </c>
      <c r="U504" s="182">
        <v>0</v>
      </c>
      <c r="V504" s="182">
        <v>0</v>
      </c>
      <c r="W504" s="175"/>
      <c r="X504" s="163"/>
      <c r="Y504" s="20"/>
      <c r="Z504" s="20"/>
    </row>
    <row r="505" spans="1:26" s="2" customFormat="1" ht="51">
      <c r="A505" s="22">
        <v>1</v>
      </c>
      <c r="B505" s="42" t="s">
        <v>205</v>
      </c>
      <c r="C505" s="42" t="s">
        <v>1307</v>
      </c>
      <c r="D505" s="42" t="s">
        <v>1308</v>
      </c>
      <c r="E505" s="15" t="s">
        <v>1309</v>
      </c>
      <c r="F505" s="39" t="s">
        <v>38</v>
      </c>
      <c r="G505" s="27" t="s">
        <v>585</v>
      </c>
      <c r="H505" s="22" t="s">
        <v>606</v>
      </c>
      <c r="I505" s="42" t="s">
        <v>623</v>
      </c>
      <c r="J505" s="39" t="s">
        <v>180</v>
      </c>
      <c r="K505" s="144"/>
      <c r="L505" s="28"/>
      <c r="M505" s="39" t="s">
        <v>209</v>
      </c>
      <c r="N505" s="59">
        <v>600</v>
      </c>
      <c r="O505" s="181">
        <v>257517637.05000001</v>
      </c>
      <c r="P505" s="182">
        <v>113133249.31999999</v>
      </c>
      <c r="Q505" s="182">
        <f>+O505-P505</f>
        <v>144384387.73000002</v>
      </c>
      <c r="R505" s="182">
        <v>0</v>
      </c>
      <c r="S505" s="182">
        <v>20136086.630000003</v>
      </c>
      <c r="T505" s="182">
        <f>+Q505-S505</f>
        <v>124248301.10000002</v>
      </c>
      <c r="U505" s="26">
        <v>0</v>
      </c>
      <c r="V505" s="26">
        <v>0</v>
      </c>
      <c r="W505" s="175">
        <v>0.44650000000000001</v>
      </c>
      <c r="X505" s="163">
        <f>+P505/O505</f>
        <v>0.43932233386420005</v>
      </c>
      <c r="Y505" s="20">
        <v>-32.901305000000001</v>
      </c>
      <c r="Z505" s="20">
        <v>-68.779852000000005</v>
      </c>
    </row>
    <row r="506" spans="1:26" s="2" customFormat="1" ht="63.75">
      <c r="A506" s="22">
        <v>1</v>
      </c>
      <c r="B506" s="22">
        <v>72</v>
      </c>
      <c r="C506" s="22" t="s">
        <v>1310</v>
      </c>
      <c r="D506" s="22">
        <v>178469</v>
      </c>
      <c r="E506" s="9" t="s">
        <v>1311</v>
      </c>
      <c r="F506" s="22" t="s">
        <v>140</v>
      </c>
      <c r="G506" s="27" t="s">
        <v>585</v>
      </c>
      <c r="H506" s="36" t="s">
        <v>606</v>
      </c>
      <c r="I506" s="22" t="s">
        <v>1312</v>
      </c>
      <c r="J506" s="21" t="s">
        <v>180</v>
      </c>
      <c r="K506" s="56"/>
      <c r="L506" s="28"/>
      <c r="M506" s="28"/>
      <c r="N506" s="59">
        <v>120</v>
      </c>
      <c r="O506" s="182">
        <v>2999976.02</v>
      </c>
      <c r="P506" s="182">
        <v>299998</v>
      </c>
      <c r="Q506" s="182">
        <f>+O506-P506</f>
        <v>2699978.02</v>
      </c>
      <c r="R506" s="182">
        <v>0</v>
      </c>
      <c r="S506" s="182">
        <v>2699978.02</v>
      </c>
      <c r="T506" s="182">
        <f>+Q506-S506</f>
        <v>0</v>
      </c>
      <c r="U506" s="26">
        <v>0</v>
      </c>
      <c r="V506" s="26">
        <v>0</v>
      </c>
      <c r="W506" s="190">
        <v>0.57540000000000002</v>
      </c>
      <c r="X506" s="163">
        <f>+P506/O506</f>
        <v>0.10000013266772713</v>
      </c>
      <c r="Y506" s="20">
        <v>-27.415184</v>
      </c>
      <c r="Z506" s="20">
        <v>-59.023760000000003</v>
      </c>
    </row>
    <row r="507" spans="1:26" s="2" customFormat="1" ht="63.75">
      <c r="A507" s="22">
        <v>1</v>
      </c>
      <c r="B507" s="22">
        <v>72</v>
      </c>
      <c r="C507" s="22" t="s">
        <v>1313</v>
      </c>
      <c r="D507" s="22">
        <v>178462</v>
      </c>
      <c r="E507" s="9" t="s">
        <v>1314</v>
      </c>
      <c r="F507" s="22" t="s">
        <v>140</v>
      </c>
      <c r="G507" s="27" t="s">
        <v>585</v>
      </c>
      <c r="H507" s="36" t="s">
        <v>606</v>
      </c>
      <c r="I507" s="22" t="s">
        <v>1312</v>
      </c>
      <c r="J507" s="21" t="s">
        <v>239</v>
      </c>
      <c r="K507" s="142"/>
      <c r="L507" s="28"/>
      <c r="M507" s="28"/>
      <c r="N507" s="59">
        <v>120</v>
      </c>
      <c r="O507" s="182">
        <v>3872099.23</v>
      </c>
      <c r="P507" s="182">
        <v>318674</v>
      </c>
      <c r="Q507" s="182">
        <v>0</v>
      </c>
      <c r="R507" s="182">
        <v>0</v>
      </c>
      <c r="S507" s="182">
        <v>0</v>
      </c>
      <c r="T507" s="182">
        <v>0</v>
      </c>
      <c r="U507" s="182">
        <v>0</v>
      </c>
      <c r="V507" s="182">
        <v>0</v>
      </c>
      <c r="W507" s="190">
        <v>0.18720000000000001</v>
      </c>
      <c r="X507" s="163">
        <v>0.25</v>
      </c>
      <c r="Y507" s="20">
        <v>-32.840305000000001</v>
      </c>
      <c r="Z507" s="20">
        <v>-60.729647</v>
      </c>
    </row>
    <row r="508" spans="1:26" s="2" customFormat="1" ht="51">
      <c r="A508" s="22">
        <v>1</v>
      </c>
      <c r="B508" s="22">
        <v>72</v>
      </c>
      <c r="C508" s="22" t="s">
        <v>1315</v>
      </c>
      <c r="D508" s="22">
        <v>178470</v>
      </c>
      <c r="E508" s="9" t="s">
        <v>1316</v>
      </c>
      <c r="F508" s="22" t="s">
        <v>140</v>
      </c>
      <c r="G508" s="27" t="s">
        <v>585</v>
      </c>
      <c r="H508" s="36" t="s">
        <v>606</v>
      </c>
      <c r="I508" s="22" t="s">
        <v>1312</v>
      </c>
      <c r="J508" s="21" t="s">
        <v>172</v>
      </c>
      <c r="K508" s="56"/>
      <c r="L508" s="21"/>
      <c r="M508" s="21"/>
      <c r="N508" s="59">
        <v>120</v>
      </c>
      <c r="O508" s="182">
        <v>4537334</v>
      </c>
      <c r="P508" s="182">
        <v>136120</v>
      </c>
      <c r="Q508" s="182">
        <v>4401214</v>
      </c>
      <c r="R508" s="182">
        <v>0</v>
      </c>
      <c r="S508" s="182">
        <v>4401214</v>
      </c>
      <c r="T508" s="182">
        <f>+Q508-S508</f>
        <v>0</v>
      </c>
      <c r="U508" s="26">
        <v>0</v>
      </c>
      <c r="V508" s="182">
        <v>0</v>
      </c>
      <c r="W508" s="190">
        <v>0.70609999999999995</v>
      </c>
      <c r="X508" s="163">
        <v>0.71489999999999998</v>
      </c>
      <c r="Y508" s="20">
        <v>-53.770465999999999</v>
      </c>
      <c r="Z508" s="20">
        <v>-67.731357000000003</v>
      </c>
    </row>
    <row r="509" spans="1:26" s="2" customFormat="1" ht="38.25">
      <c r="A509" s="22">
        <v>1</v>
      </c>
      <c r="B509" s="22">
        <v>72</v>
      </c>
      <c r="C509" s="22" t="s">
        <v>1317</v>
      </c>
      <c r="D509" s="22">
        <v>178467</v>
      </c>
      <c r="E509" s="9" t="s">
        <v>1318</v>
      </c>
      <c r="F509" s="22" t="s">
        <v>140</v>
      </c>
      <c r="G509" s="27" t="s">
        <v>585</v>
      </c>
      <c r="H509" s="36" t="s">
        <v>606</v>
      </c>
      <c r="I509" s="22" t="s">
        <v>1319</v>
      </c>
      <c r="J509" s="21" t="s">
        <v>172</v>
      </c>
      <c r="K509" s="56"/>
      <c r="L509" s="21"/>
      <c r="M509" s="21"/>
      <c r="N509" s="59"/>
      <c r="O509" s="182">
        <v>3580000</v>
      </c>
      <c r="P509" s="182">
        <v>318262</v>
      </c>
      <c r="Q509" s="182">
        <v>3261738</v>
      </c>
      <c r="R509" s="182">
        <v>0</v>
      </c>
      <c r="S509" s="182">
        <v>3261738</v>
      </c>
      <c r="T509" s="182">
        <f>+Q509-S509</f>
        <v>0</v>
      </c>
      <c r="U509" s="26">
        <v>0</v>
      </c>
      <c r="V509" s="182">
        <v>0</v>
      </c>
      <c r="W509" s="190">
        <v>1</v>
      </c>
      <c r="X509" s="163">
        <f>+P509/O509</f>
        <v>8.8900000000000007E-2</v>
      </c>
      <c r="Y509" s="20"/>
      <c r="Z509" s="20"/>
    </row>
    <row r="510" spans="1:26" s="2" customFormat="1" ht="38.25">
      <c r="A510" s="22">
        <v>1</v>
      </c>
      <c r="B510" s="22">
        <v>72</v>
      </c>
      <c r="C510" s="10" t="s">
        <v>1320</v>
      </c>
      <c r="D510" s="22">
        <v>178461</v>
      </c>
      <c r="E510" s="9" t="s">
        <v>1321</v>
      </c>
      <c r="F510" s="22" t="s">
        <v>140</v>
      </c>
      <c r="G510" s="27" t="s">
        <v>585</v>
      </c>
      <c r="H510" s="36" t="s">
        <v>606</v>
      </c>
      <c r="I510" s="22" t="s">
        <v>1322</v>
      </c>
      <c r="J510" s="21" t="s">
        <v>172</v>
      </c>
      <c r="K510" s="56"/>
      <c r="L510" s="21"/>
      <c r="M510" s="21"/>
      <c r="N510" s="59"/>
      <c r="O510" s="182">
        <v>2669067.2799999998</v>
      </c>
      <c r="P510" s="182">
        <v>296800</v>
      </c>
      <c r="Q510" s="182">
        <v>2372267.2799999998</v>
      </c>
      <c r="R510" s="182">
        <v>0</v>
      </c>
      <c r="S510" s="182">
        <v>2372267.2799999998</v>
      </c>
      <c r="T510" s="182">
        <f>+Q510-S510</f>
        <v>0</v>
      </c>
      <c r="U510" s="26">
        <v>0</v>
      </c>
      <c r="V510" s="182">
        <v>0</v>
      </c>
      <c r="W510" s="190">
        <v>1</v>
      </c>
      <c r="X510" s="163">
        <f>+P510/O510</f>
        <v>0.1111998945189572</v>
      </c>
      <c r="Y510" s="20"/>
      <c r="Z510" s="20"/>
    </row>
    <row r="511" spans="1:26" s="2" customFormat="1" ht="38.25">
      <c r="A511" s="22">
        <v>1</v>
      </c>
      <c r="B511" s="22">
        <v>72</v>
      </c>
      <c r="C511" s="22" t="s">
        <v>1323</v>
      </c>
      <c r="D511" s="22">
        <v>203360</v>
      </c>
      <c r="E511" s="14" t="s">
        <v>854</v>
      </c>
      <c r="F511" s="22" t="s">
        <v>140</v>
      </c>
      <c r="G511" s="27" t="s">
        <v>585</v>
      </c>
      <c r="H511" s="36" t="s">
        <v>606</v>
      </c>
      <c r="I511" s="34" t="s">
        <v>674</v>
      </c>
      <c r="J511" s="28" t="s">
        <v>239</v>
      </c>
      <c r="K511" s="142"/>
      <c r="L511" s="28"/>
      <c r="M511" s="28"/>
      <c r="N511" s="59"/>
      <c r="O511" s="26">
        <v>19000000</v>
      </c>
      <c r="P511" s="182">
        <v>3800000</v>
      </c>
      <c r="Q511" s="182">
        <v>0</v>
      </c>
      <c r="R511" s="182">
        <v>0</v>
      </c>
      <c r="S511" s="182">
        <v>0</v>
      </c>
      <c r="T511" s="182">
        <v>0</v>
      </c>
      <c r="U511" s="182">
        <v>0</v>
      </c>
      <c r="V511" s="182">
        <v>0</v>
      </c>
      <c r="W511" s="175"/>
      <c r="X511" s="163"/>
      <c r="Y511" s="20"/>
      <c r="Z511" s="20"/>
    </row>
    <row r="512" spans="1:26" s="2" customFormat="1" ht="89.25">
      <c r="A512" s="22">
        <v>1</v>
      </c>
      <c r="B512" s="22">
        <v>72</v>
      </c>
      <c r="C512" s="22" t="s">
        <v>1324</v>
      </c>
      <c r="D512" s="22">
        <v>178463</v>
      </c>
      <c r="E512" s="14" t="s">
        <v>1325</v>
      </c>
      <c r="F512" s="22" t="s">
        <v>140</v>
      </c>
      <c r="G512" s="27" t="s">
        <v>585</v>
      </c>
      <c r="H512" s="36" t="s">
        <v>606</v>
      </c>
      <c r="I512" s="42" t="s">
        <v>623</v>
      </c>
      <c r="J512" s="28" t="s">
        <v>239</v>
      </c>
      <c r="K512" s="142"/>
      <c r="L512" s="28"/>
      <c r="M512" s="28"/>
      <c r="N512" s="59"/>
      <c r="O512" s="26">
        <v>814283</v>
      </c>
      <c r="P512" s="182">
        <v>109928.20999999996</v>
      </c>
      <c r="Q512" s="182">
        <v>0</v>
      </c>
      <c r="R512" s="182">
        <v>0</v>
      </c>
      <c r="S512" s="182">
        <v>0</v>
      </c>
      <c r="T512" s="182">
        <v>0</v>
      </c>
      <c r="U512" s="182">
        <v>0</v>
      </c>
      <c r="V512" s="182">
        <v>0</v>
      </c>
      <c r="W512" s="175"/>
      <c r="X512" s="163"/>
      <c r="Y512" s="20"/>
      <c r="Z512" s="20"/>
    </row>
    <row r="513" spans="1:26" s="2" customFormat="1" ht="89.25">
      <c r="A513" s="22">
        <v>1</v>
      </c>
      <c r="B513" s="22">
        <v>72</v>
      </c>
      <c r="C513" s="22" t="s">
        <v>1326</v>
      </c>
      <c r="D513" s="22">
        <v>5632</v>
      </c>
      <c r="E513" s="14" t="s">
        <v>1327</v>
      </c>
      <c r="F513" s="22" t="s">
        <v>140</v>
      </c>
      <c r="G513" s="27" t="s">
        <v>585</v>
      </c>
      <c r="H513" s="36" t="s">
        <v>606</v>
      </c>
      <c r="I513" s="34" t="s">
        <v>1312</v>
      </c>
      <c r="J513" s="28" t="s">
        <v>239</v>
      </c>
      <c r="K513" s="142"/>
      <c r="L513" s="28"/>
      <c r="M513" s="28"/>
      <c r="N513" s="59"/>
      <c r="O513" s="26">
        <v>15609034.449999999</v>
      </c>
      <c r="P513" s="182">
        <v>10926324.119999999</v>
      </c>
      <c r="Q513" s="182">
        <v>0</v>
      </c>
      <c r="R513" s="182">
        <v>0</v>
      </c>
      <c r="S513" s="182">
        <v>0</v>
      </c>
      <c r="T513" s="182">
        <v>0</v>
      </c>
      <c r="U513" s="182">
        <v>0</v>
      </c>
      <c r="V513" s="182">
        <v>0</v>
      </c>
      <c r="W513" s="175"/>
      <c r="X513" s="163"/>
      <c r="Y513" s="20"/>
      <c r="Z513" s="20"/>
    </row>
    <row r="514" spans="1:26" s="2" customFormat="1" ht="63.75">
      <c r="A514" s="22">
        <v>1</v>
      </c>
      <c r="B514" s="22">
        <v>72</v>
      </c>
      <c r="C514" s="22" t="s">
        <v>1328</v>
      </c>
      <c r="D514" s="22">
        <v>203789</v>
      </c>
      <c r="E514" s="14" t="s">
        <v>1329</v>
      </c>
      <c r="F514" s="24" t="s">
        <v>38</v>
      </c>
      <c r="G514" s="27" t="s">
        <v>585</v>
      </c>
      <c r="H514" s="22" t="s">
        <v>606</v>
      </c>
      <c r="I514" s="34" t="s">
        <v>607</v>
      </c>
      <c r="J514" s="28" t="s">
        <v>180</v>
      </c>
      <c r="K514" s="142"/>
      <c r="L514" s="28"/>
      <c r="M514" s="28" t="s">
        <v>1330</v>
      </c>
      <c r="N514" s="59">
        <v>240</v>
      </c>
      <c r="O514" s="26">
        <v>27900837.989999998</v>
      </c>
      <c r="P514" s="26">
        <v>7043835.2199999997</v>
      </c>
      <c r="Q514" s="182">
        <f t="shared" ref="Q514:Q522" si="15">+O514-P514</f>
        <v>20857002.77</v>
      </c>
      <c r="R514" s="182">
        <v>0</v>
      </c>
      <c r="S514" s="26">
        <f>+Q514</f>
        <v>20857002.77</v>
      </c>
      <c r="T514" s="182">
        <v>0</v>
      </c>
      <c r="U514" s="26">
        <v>0</v>
      </c>
      <c r="V514" s="26">
        <v>0</v>
      </c>
      <c r="W514" s="175">
        <v>4.3700000000000003E-2</v>
      </c>
      <c r="X514" s="163">
        <f t="shared" ref="X514:X522" si="16">+P514/O514</f>
        <v>0.25245962943925182</v>
      </c>
      <c r="Y514" s="20">
        <v>-32.886896</v>
      </c>
      <c r="Z514" s="20">
        <v>-68.836948000000007</v>
      </c>
    </row>
    <row r="515" spans="1:26" s="2" customFormat="1" ht="25.5">
      <c r="A515" s="22">
        <v>1</v>
      </c>
      <c r="B515" s="22">
        <v>72</v>
      </c>
      <c r="C515" s="22" t="s">
        <v>609</v>
      </c>
      <c r="D515" s="22">
        <v>203809</v>
      </c>
      <c r="E515" s="14" t="s">
        <v>1331</v>
      </c>
      <c r="F515" s="24" t="s">
        <v>38</v>
      </c>
      <c r="G515" s="27" t="s">
        <v>585</v>
      </c>
      <c r="H515" s="22" t="s">
        <v>606</v>
      </c>
      <c r="I515" s="34" t="s">
        <v>607</v>
      </c>
      <c r="J515" s="28" t="s">
        <v>180</v>
      </c>
      <c r="K515" s="142"/>
      <c r="L515" s="28"/>
      <c r="M515" s="28" t="s">
        <v>1330</v>
      </c>
      <c r="N515" s="59">
        <v>360</v>
      </c>
      <c r="O515" s="26">
        <v>31107833.739999998</v>
      </c>
      <c r="P515" s="26">
        <v>8014579.0599999996</v>
      </c>
      <c r="Q515" s="182">
        <f t="shared" si="15"/>
        <v>23093254.68</v>
      </c>
      <c r="R515" s="182">
        <v>0</v>
      </c>
      <c r="S515" s="26">
        <f>+Q515</f>
        <v>23093254.68</v>
      </c>
      <c r="T515" s="182">
        <v>0</v>
      </c>
      <c r="U515" s="26">
        <v>0</v>
      </c>
      <c r="V515" s="26">
        <v>0</v>
      </c>
      <c r="W515" s="175">
        <v>0.1</v>
      </c>
      <c r="X515" s="163">
        <f t="shared" si="16"/>
        <v>0.25763861048590009</v>
      </c>
      <c r="Y515" s="20">
        <v>-32.887587000000003</v>
      </c>
      <c r="Z515" s="20">
        <v>-68.840705</v>
      </c>
    </row>
    <row r="516" spans="1:26" s="2" customFormat="1" ht="38.25">
      <c r="A516" s="22">
        <v>1</v>
      </c>
      <c r="B516" s="22">
        <v>72</v>
      </c>
      <c r="C516" s="22" t="s">
        <v>1332</v>
      </c>
      <c r="D516" s="22">
        <v>203794</v>
      </c>
      <c r="E516" s="14" t="s">
        <v>1333</v>
      </c>
      <c r="F516" s="24" t="s">
        <v>952</v>
      </c>
      <c r="G516" s="27" t="s">
        <v>585</v>
      </c>
      <c r="H516" s="22" t="s">
        <v>606</v>
      </c>
      <c r="I516" s="34" t="s">
        <v>607</v>
      </c>
      <c r="J516" s="28" t="s">
        <v>180</v>
      </c>
      <c r="K516" s="142"/>
      <c r="L516" s="28"/>
      <c r="M516" s="28" t="s">
        <v>209</v>
      </c>
      <c r="N516" s="59">
        <v>450</v>
      </c>
      <c r="O516" s="26">
        <v>76536947.709999993</v>
      </c>
      <c r="P516" s="26">
        <v>19355436.440000001</v>
      </c>
      <c r="Q516" s="182">
        <f t="shared" si="15"/>
        <v>57181511.269999996</v>
      </c>
      <c r="R516" s="182">
        <v>0</v>
      </c>
      <c r="S516" s="26">
        <v>39214814.838833332</v>
      </c>
      <c r="T516" s="182">
        <f>+Q516-S516</f>
        <v>17966696.431166664</v>
      </c>
      <c r="U516" s="26">
        <v>0</v>
      </c>
      <c r="V516" s="26">
        <v>0</v>
      </c>
      <c r="W516" s="175">
        <v>0.31409999999999999</v>
      </c>
      <c r="X516" s="163">
        <f t="shared" si="16"/>
        <v>0.25289010104424509</v>
      </c>
      <c r="Y516" s="20">
        <v>-32.887366999999998</v>
      </c>
      <c r="Z516" s="20">
        <v>-68.838435000000004</v>
      </c>
    </row>
    <row r="517" spans="1:26" s="2" customFormat="1" ht="51">
      <c r="A517" s="22">
        <v>1</v>
      </c>
      <c r="B517" s="22">
        <v>72</v>
      </c>
      <c r="C517" s="22" t="s">
        <v>1334</v>
      </c>
      <c r="D517" s="22">
        <v>203800</v>
      </c>
      <c r="E517" s="14" t="s">
        <v>1335</v>
      </c>
      <c r="F517" s="24" t="s">
        <v>38</v>
      </c>
      <c r="G517" s="27" t="s">
        <v>585</v>
      </c>
      <c r="H517" s="22" t="s">
        <v>606</v>
      </c>
      <c r="I517" s="34" t="s">
        <v>607</v>
      </c>
      <c r="J517" s="28" t="s">
        <v>180</v>
      </c>
      <c r="K517" s="142"/>
      <c r="L517" s="28"/>
      <c r="M517" s="28" t="s">
        <v>209</v>
      </c>
      <c r="N517" s="59">
        <v>480</v>
      </c>
      <c r="O517" s="26">
        <v>95736994.209999993</v>
      </c>
      <c r="P517" s="26">
        <v>24333150.82</v>
      </c>
      <c r="Q517" s="182">
        <f t="shared" si="15"/>
        <v>71403843.389999986</v>
      </c>
      <c r="R517" s="182">
        <v>0</v>
      </c>
      <c r="S517" s="26">
        <v>65339824.692666702</v>
      </c>
      <c r="T517" s="182">
        <f>+Q517-S517</f>
        <v>6064018.6973332837</v>
      </c>
      <c r="U517" s="26">
        <v>0</v>
      </c>
      <c r="V517" s="26">
        <v>0</v>
      </c>
      <c r="W517" s="175">
        <v>0.18060000000000001</v>
      </c>
      <c r="X517" s="163">
        <f t="shared" si="16"/>
        <v>0.2541666470813258</v>
      </c>
      <c r="Y517" s="20">
        <v>-32.897922999999999</v>
      </c>
      <c r="Z517" s="20">
        <v>-68.843295999999995</v>
      </c>
    </row>
    <row r="518" spans="1:26" s="2" customFormat="1" ht="25.5">
      <c r="A518" s="22">
        <v>1</v>
      </c>
      <c r="B518" s="22">
        <v>72</v>
      </c>
      <c r="C518" s="22" t="s">
        <v>1336</v>
      </c>
      <c r="D518" s="22">
        <v>203788</v>
      </c>
      <c r="E518" s="14" t="s">
        <v>1337</v>
      </c>
      <c r="F518" s="24" t="s">
        <v>952</v>
      </c>
      <c r="G518" s="27" t="s">
        <v>585</v>
      </c>
      <c r="H518" s="22" t="s">
        <v>606</v>
      </c>
      <c r="I518" s="34" t="s">
        <v>607</v>
      </c>
      <c r="J518" s="28" t="s">
        <v>180</v>
      </c>
      <c r="K518" s="142"/>
      <c r="L518" s="28"/>
      <c r="M518" s="28" t="s">
        <v>209</v>
      </c>
      <c r="N518" s="59">
        <v>450</v>
      </c>
      <c r="O518" s="26">
        <v>53728486.659999996</v>
      </c>
      <c r="P518" s="26">
        <v>14158646.82</v>
      </c>
      <c r="Q518" s="182">
        <f t="shared" si="15"/>
        <v>39569839.839999996</v>
      </c>
      <c r="R518" s="182">
        <v>0</v>
      </c>
      <c r="S518" s="182">
        <f>+Q518</f>
        <v>39569839.839999996</v>
      </c>
      <c r="T518" s="182">
        <f>+Q518-S518</f>
        <v>0</v>
      </c>
      <c r="U518" s="26">
        <v>0</v>
      </c>
      <c r="V518" s="26">
        <v>0</v>
      </c>
      <c r="W518" s="175">
        <v>0.16350000000000001</v>
      </c>
      <c r="X518" s="163">
        <f t="shared" si="16"/>
        <v>0.26352215928949452</v>
      </c>
      <c r="Y518" s="20">
        <v>-32.884037999999997</v>
      </c>
      <c r="Z518" s="20">
        <v>-68.829023000000007</v>
      </c>
    </row>
    <row r="519" spans="1:26" s="2" customFormat="1" ht="25.5">
      <c r="A519" s="22">
        <v>1</v>
      </c>
      <c r="B519" s="22">
        <v>72</v>
      </c>
      <c r="C519" s="22" t="s">
        <v>1338</v>
      </c>
      <c r="D519" s="22">
        <v>203793</v>
      </c>
      <c r="E519" s="14" t="s">
        <v>1339</v>
      </c>
      <c r="F519" s="24" t="s">
        <v>952</v>
      </c>
      <c r="G519" s="27" t="s">
        <v>585</v>
      </c>
      <c r="H519" s="22" t="s">
        <v>606</v>
      </c>
      <c r="I519" s="34" t="s">
        <v>607</v>
      </c>
      <c r="J519" s="28" t="s">
        <v>180</v>
      </c>
      <c r="K519" s="142"/>
      <c r="L519" s="28"/>
      <c r="M519" s="28" t="s">
        <v>209</v>
      </c>
      <c r="N519" s="59">
        <v>180</v>
      </c>
      <c r="O519" s="26">
        <v>16489347.710000001</v>
      </c>
      <c r="P519" s="26">
        <v>4199897.76</v>
      </c>
      <c r="Q519" s="182">
        <f t="shared" si="15"/>
        <v>12289449.950000001</v>
      </c>
      <c r="R519" s="182">
        <v>0</v>
      </c>
      <c r="S519" s="26">
        <f>+Q519-R519</f>
        <v>12289449.950000001</v>
      </c>
      <c r="T519" s="182"/>
      <c r="U519" s="26">
        <v>0</v>
      </c>
      <c r="V519" s="26">
        <v>0</v>
      </c>
      <c r="W519" s="175">
        <v>0.3019</v>
      </c>
      <c r="X519" s="163">
        <f t="shared" si="16"/>
        <v>0.25470369318811575</v>
      </c>
      <c r="Y519" s="20">
        <v>-32.890994999999997</v>
      </c>
      <c r="Z519" s="20">
        <v>-68.862049999999996</v>
      </c>
    </row>
    <row r="520" spans="1:26" s="2" customFormat="1" ht="51">
      <c r="A520" s="22">
        <v>1</v>
      </c>
      <c r="B520" s="22">
        <v>72</v>
      </c>
      <c r="C520" s="22" t="s">
        <v>1340</v>
      </c>
      <c r="D520" s="22">
        <v>203761</v>
      </c>
      <c r="E520" s="14" t="s">
        <v>1341</v>
      </c>
      <c r="F520" s="24" t="s">
        <v>38</v>
      </c>
      <c r="G520" s="27" t="s">
        <v>585</v>
      </c>
      <c r="H520" s="22" t="s">
        <v>606</v>
      </c>
      <c r="I520" s="11" t="s">
        <v>669</v>
      </c>
      <c r="J520" s="28" t="s">
        <v>180</v>
      </c>
      <c r="K520" s="142" t="s">
        <v>1342</v>
      </c>
      <c r="L520" s="28"/>
      <c r="M520" s="28" t="s">
        <v>59</v>
      </c>
      <c r="N520" s="59">
        <v>180</v>
      </c>
      <c r="O520" s="26">
        <v>14290704.029999999</v>
      </c>
      <c r="P520" s="26">
        <v>1098599.17</v>
      </c>
      <c r="Q520" s="182">
        <f t="shared" si="15"/>
        <v>13192104.859999999</v>
      </c>
      <c r="R520" s="182">
        <v>0</v>
      </c>
      <c r="S520" s="26">
        <v>10003492.799999997</v>
      </c>
      <c r="T520" s="182">
        <f>+Q520-S520</f>
        <v>3188612.0600000024</v>
      </c>
      <c r="U520" s="26">
        <v>0</v>
      </c>
      <c r="V520" s="26">
        <v>0</v>
      </c>
      <c r="W520" s="175">
        <v>0.47949999999999998</v>
      </c>
      <c r="X520" s="163">
        <f t="shared" si="16"/>
        <v>7.6875090806845292E-2</v>
      </c>
      <c r="Y520" s="20">
        <v>-32.893107000000001</v>
      </c>
      <c r="Z520" s="20">
        <v>-68.850819999999999</v>
      </c>
    </row>
    <row r="521" spans="1:26" s="2" customFormat="1" ht="76.5">
      <c r="A521" s="22">
        <v>1</v>
      </c>
      <c r="B521" s="22">
        <v>72</v>
      </c>
      <c r="C521" s="22" t="s">
        <v>1343</v>
      </c>
      <c r="D521" s="22">
        <v>203798</v>
      </c>
      <c r="E521" s="31" t="s">
        <v>1344</v>
      </c>
      <c r="F521" s="24" t="s">
        <v>952</v>
      </c>
      <c r="G521" s="27" t="s">
        <v>585</v>
      </c>
      <c r="H521" s="22" t="s">
        <v>606</v>
      </c>
      <c r="I521" s="16" t="s">
        <v>669</v>
      </c>
      <c r="J521" s="28" t="s">
        <v>180</v>
      </c>
      <c r="K521" s="142" t="s">
        <v>1342</v>
      </c>
      <c r="L521" s="28"/>
      <c r="M521" s="28" t="s">
        <v>59</v>
      </c>
      <c r="N521" s="59">
        <v>120</v>
      </c>
      <c r="O521" s="26">
        <v>20251283.829999998</v>
      </c>
      <c r="P521" s="26">
        <v>232469.49</v>
      </c>
      <c r="Q521" s="182">
        <f t="shared" si="15"/>
        <v>20018814.34</v>
      </c>
      <c r="R521" s="182">
        <v>0</v>
      </c>
      <c r="S521" s="26">
        <f>+Q521</f>
        <v>20018814.34</v>
      </c>
      <c r="T521" s="182">
        <f>+Q521-S521</f>
        <v>0</v>
      </c>
      <c r="U521" s="26">
        <v>0</v>
      </c>
      <c r="V521" s="26">
        <v>0</v>
      </c>
      <c r="W521" s="175">
        <v>0.24890000000000001</v>
      </c>
      <c r="X521" s="163">
        <f t="shared" si="16"/>
        <v>1.1479247041889887E-2</v>
      </c>
      <c r="Y521" s="20">
        <v>-33.038521000000003</v>
      </c>
      <c r="Z521" s="20">
        <v>-68.879979000000006</v>
      </c>
    </row>
    <row r="522" spans="1:26" s="2" customFormat="1" ht="38.25">
      <c r="A522" s="22">
        <v>1</v>
      </c>
      <c r="B522" s="22">
        <v>72</v>
      </c>
      <c r="C522" s="22" t="s">
        <v>1345</v>
      </c>
      <c r="D522" s="22">
        <v>203348</v>
      </c>
      <c r="E522" s="17" t="s">
        <v>854</v>
      </c>
      <c r="F522" s="22" t="s">
        <v>140</v>
      </c>
      <c r="G522" s="20" t="s">
        <v>320</v>
      </c>
      <c r="H522" s="22" t="s">
        <v>360</v>
      </c>
      <c r="I522" s="18" t="s">
        <v>1346</v>
      </c>
      <c r="J522" s="21" t="s">
        <v>180</v>
      </c>
      <c r="K522" s="142"/>
      <c r="L522" s="28"/>
      <c r="M522" s="21" t="s">
        <v>209</v>
      </c>
      <c r="N522" s="59">
        <v>240</v>
      </c>
      <c r="O522" s="182">
        <v>21150200.190000001</v>
      </c>
      <c r="P522" s="182">
        <v>11945826.34</v>
      </c>
      <c r="Q522" s="182">
        <f t="shared" si="15"/>
        <v>9204373.8500000015</v>
      </c>
      <c r="R522" s="182">
        <v>0</v>
      </c>
      <c r="S522" s="182">
        <f>+Q522</f>
        <v>9204373.8500000015</v>
      </c>
      <c r="T522" s="182">
        <f>+Q522-S522</f>
        <v>0</v>
      </c>
      <c r="U522" s="26">
        <v>0</v>
      </c>
      <c r="V522" s="26">
        <v>0</v>
      </c>
      <c r="W522" s="175">
        <v>0.69310000000000005</v>
      </c>
      <c r="X522" s="163">
        <f t="shared" si="16"/>
        <v>0.56480913810206346</v>
      </c>
      <c r="Y522" s="20">
        <v>-33.032060999999999</v>
      </c>
      <c r="Z522" s="20">
        <v>-68.908230000000003</v>
      </c>
    </row>
    <row r="523" spans="1:26" s="2" customFormat="1" ht="38.25">
      <c r="A523" s="22">
        <v>1</v>
      </c>
      <c r="B523" s="22">
        <v>72</v>
      </c>
      <c r="C523" s="22" t="s">
        <v>1347</v>
      </c>
      <c r="D523" s="22">
        <v>5636</v>
      </c>
      <c r="E523" s="9" t="s">
        <v>1348</v>
      </c>
      <c r="F523" s="24" t="s">
        <v>140</v>
      </c>
      <c r="G523" s="27" t="s">
        <v>320</v>
      </c>
      <c r="H523" s="22" t="s">
        <v>360</v>
      </c>
      <c r="I523" s="9" t="s">
        <v>1349</v>
      </c>
      <c r="J523" s="28" t="s">
        <v>239</v>
      </c>
      <c r="K523" s="142"/>
      <c r="L523" s="28"/>
      <c r="M523" s="28"/>
      <c r="N523" s="59"/>
      <c r="O523" s="26">
        <v>69997.97</v>
      </c>
      <c r="P523" s="182">
        <v>69997.97</v>
      </c>
      <c r="Q523" s="182">
        <v>0</v>
      </c>
      <c r="R523" s="182">
        <v>0</v>
      </c>
      <c r="S523" s="182">
        <v>0</v>
      </c>
      <c r="T523" s="182">
        <v>0</v>
      </c>
      <c r="U523" s="182">
        <v>0</v>
      </c>
      <c r="V523" s="182">
        <v>0</v>
      </c>
      <c r="W523" s="175"/>
      <c r="X523" s="163"/>
      <c r="Y523" s="20">
        <v>-34.783630000000002</v>
      </c>
      <c r="Z523" s="20">
        <v>-58.218746000000003</v>
      </c>
    </row>
    <row r="524" spans="1:26" s="2" customFormat="1" ht="63.75">
      <c r="A524" s="22">
        <v>1</v>
      </c>
      <c r="B524" s="22">
        <v>72</v>
      </c>
      <c r="C524" s="22" t="s">
        <v>1350</v>
      </c>
      <c r="D524" s="22">
        <v>189391</v>
      </c>
      <c r="E524" s="20" t="s">
        <v>1351</v>
      </c>
      <c r="F524" s="22" t="s">
        <v>140</v>
      </c>
      <c r="G524" s="22" t="s">
        <v>585</v>
      </c>
      <c r="H524" s="22" t="s">
        <v>718</v>
      </c>
      <c r="I524" s="22" t="s">
        <v>1352</v>
      </c>
      <c r="J524" s="28" t="s">
        <v>1179</v>
      </c>
      <c r="K524" s="142"/>
      <c r="L524" s="28"/>
      <c r="M524" s="28"/>
      <c r="N524" s="59"/>
      <c r="O524" s="182">
        <v>547287</v>
      </c>
      <c r="P524" s="182">
        <v>520627</v>
      </c>
      <c r="Q524" s="182">
        <v>0</v>
      </c>
      <c r="R524" s="182">
        <v>0</v>
      </c>
      <c r="S524" s="182">
        <v>0</v>
      </c>
      <c r="T524" s="182">
        <v>0</v>
      </c>
      <c r="U524" s="182">
        <v>0</v>
      </c>
      <c r="V524" s="182">
        <v>0</v>
      </c>
      <c r="W524" s="190">
        <v>0.95130000000000003</v>
      </c>
      <c r="X524" s="163">
        <f t="shared" ref="X524:X531" si="17">+P524/O524</f>
        <v>0.95128698470820616</v>
      </c>
      <c r="Y524" s="20">
        <v>-34.812123</v>
      </c>
      <c r="Z524" s="20">
        <v>-58.184311999999998</v>
      </c>
    </row>
    <row r="525" spans="1:26" s="2" customFormat="1" ht="38.25">
      <c r="A525" s="22">
        <v>1</v>
      </c>
      <c r="B525" s="22">
        <v>72</v>
      </c>
      <c r="C525" s="22" t="s">
        <v>1353</v>
      </c>
      <c r="D525" s="22">
        <v>189627</v>
      </c>
      <c r="E525" s="20" t="s">
        <v>1354</v>
      </c>
      <c r="F525" s="22" t="s">
        <v>140</v>
      </c>
      <c r="G525" s="22" t="s">
        <v>585</v>
      </c>
      <c r="H525" s="22" t="s">
        <v>718</v>
      </c>
      <c r="I525" s="22" t="s">
        <v>1355</v>
      </c>
      <c r="J525" s="28" t="s">
        <v>1179</v>
      </c>
      <c r="K525" s="142"/>
      <c r="L525" s="28"/>
      <c r="M525" s="28"/>
      <c r="N525" s="59"/>
      <c r="O525" s="182">
        <v>250000</v>
      </c>
      <c r="P525" s="182">
        <v>121863</v>
      </c>
      <c r="Q525" s="182">
        <v>0</v>
      </c>
      <c r="R525" s="182">
        <v>0</v>
      </c>
      <c r="S525" s="182">
        <v>0</v>
      </c>
      <c r="T525" s="182">
        <v>0</v>
      </c>
      <c r="U525" s="182">
        <v>0</v>
      </c>
      <c r="V525" s="182">
        <v>0</v>
      </c>
      <c r="W525" s="190">
        <v>0.48749999999999999</v>
      </c>
      <c r="X525" s="163">
        <f t="shared" si="17"/>
        <v>0.487452</v>
      </c>
      <c r="Y525" s="20">
        <v>-34.783630000000002</v>
      </c>
      <c r="Z525" s="20">
        <v>-58.218746000000003</v>
      </c>
    </row>
    <row r="526" spans="1:26" s="2" customFormat="1" ht="63.75">
      <c r="A526" s="22">
        <v>1</v>
      </c>
      <c r="B526" s="22">
        <v>72</v>
      </c>
      <c r="C526" s="22" t="s">
        <v>1356</v>
      </c>
      <c r="D526" s="22">
        <v>200016</v>
      </c>
      <c r="E526" s="20" t="s">
        <v>1357</v>
      </c>
      <c r="F526" s="35" t="s">
        <v>140</v>
      </c>
      <c r="G526" s="22" t="s">
        <v>585</v>
      </c>
      <c r="H526" s="22" t="s">
        <v>718</v>
      </c>
      <c r="I526" s="51" t="s">
        <v>732</v>
      </c>
      <c r="J526" s="21" t="s">
        <v>198</v>
      </c>
      <c r="K526" s="56"/>
      <c r="L526" s="21"/>
      <c r="M526" s="21"/>
      <c r="N526" s="59"/>
      <c r="O526" s="182">
        <v>4557979.58</v>
      </c>
      <c r="P526" s="182">
        <v>4110759</v>
      </c>
      <c r="Q526" s="182">
        <v>447220.58000000007</v>
      </c>
      <c r="R526" s="182">
        <v>0</v>
      </c>
      <c r="S526" s="182">
        <f>+Q526</f>
        <v>447220.58000000007</v>
      </c>
      <c r="T526" s="182">
        <v>0</v>
      </c>
      <c r="U526" s="26">
        <v>0</v>
      </c>
      <c r="V526" s="182">
        <v>0</v>
      </c>
      <c r="W526" s="175">
        <v>0.85709999999999997</v>
      </c>
      <c r="X526" s="163">
        <f t="shared" si="17"/>
        <v>0.90188183774180053</v>
      </c>
      <c r="Y526" s="20">
        <v>-34.812123</v>
      </c>
      <c r="Z526" s="20">
        <v>-58.184311999999998</v>
      </c>
    </row>
    <row r="527" spans="1:26" s="2" customFormat="1" ht="38.25">
      <c r="A527" s="22">
        <v>1</v>
      </c>
      <c r="B527" s="22">
        <v>72</v>
      </c>
      <c r="C527" s="22" t="s">
        <v>1358</v>
      </c>
      <c r="D527" s="22">
        <v>189375</v>
      </c>
      <c r="E527" s="20" t="s">
        <v>1359</v>
      </c>
      <c r="F527" s="35" t="s">
        <v>140</v>
      </c>
      <c r="G527" s="22" t="s">
        <v>585</v>
      </c>
      <c r="H527" s="22" t="s">
        <v>718</v>
      </c>
      <c r="I527" s="51" t="s">
        <v>1360</v>
      </c>
      <c r="J527" s="28" t="s">
        <v>239</v>
      </c>
      <c r="K527" s="142"/>
      <c r="L527" s="28"/>
      <c r="M527" s="28"/>
      <c r="N527" s="59"/>
      <c r="O527" s="182">
        <v>311250</v>
      </c>
      <c r="P527" s="182">
        <v>292534</v>
      </c>
      <c r="Q527" s="182">
        <v>0</v>
      </c>
      <c r="R527" s="182">
        <v>0</v>
      </c>
      <c r="S527" s="182">
        <v>0</v>
      </c>
      <c r="T527" s="182">
        <v>0</v>
      </c>
      <c r="U527" s="182">
        <v>0</v>
      </c>
      <c r="V527" s="182">
        <v>0</v>
      </c>
      <c r="W527" s="190">
        <v>0.93989999999999996</v>
      </c>
      <c r="X527" s="163">
        <f t="shared" si="17"/>
        <v>0.93986827309236953</v>
      </c>
      <c r="Y527" s="20">
        <v>-34.783630000000002</v>
      </c>
      <c r="Z527" s="20">
        <v>-58.218746000000003</v>
      </c>
    </row>
    <row r="528" spans="1:26" s="2" customFormat="1" ht="51">
      <c r="A528" s="22">
        <v>1</v>
      </c>
      <c r="B528" s="22">
        <v>72</v>
      </c>
      <c r="C528" s="22" t="s">
        <v>1361</v>
      </c>
      <c r="D528" s="22">
        <v>189377</v>
      </c>
      <c r="E528" s="20" t="s">
        <v>1362</v>
      </c>
      <c r="F528" s="35" t="s">
        <v>140</v>
      </c>
      <c r="G528" s="22" t="s">
        <v>585</v>
      </c>
      <c r="H528" s="22" t="s">
        <v>718</v>
      </c>
      <c r="I528" s="51" t="s">
        <v>1363</v>
      </c>
      <c r="J528" s="28" t="s">
        <v>239</v>
      </c>
      <c r="K528" s="142"/>
      <c r="L528" s="28"/>
      <c r="M528" s="28"/>
      <c r="N528" s="59"/>
      <c r="O528" s="26">
        <v>724276.69</v>
      </c>
      <c r="P528" s="182">
        <v>0</v>
      </c>
      <c r="Q528" s="182">
        <v>0</v>
      </c>
      <c r="R528" s="182">
        <v>0</v>
      </c>
      <c r="S528" s="182">
        <v>0</v>
      </c>
      <c r="T528" s="182">
        <v>0</v>
      </c>
      <c r="U528" s="182">
        <v>0</v>
      </c>
      <c r="V528" s="182">
        <v>0</v>
      </c>
      <c r="W528" s="190">
        <v>1</v>
      </c>
      <c r="X528" s="163">
        <f t="shared" si="17"/>
        <v>0</v>
      </c>
      <c r="Y528" s="20">
        <v>-34.812123</v>
      </c>
      <c r="Z528" s="20">
        <v>-58.184311999999998</v>
      </c>
    </row>
    <row r="529" spans="1:26" s="2" customFormat="1" ht="38.25">
      <c r="A529" s="22">
        <v>1</v>
      </c>
      <c r="B529" s="22">
        <v>72</v>
      </c>
      <c r="C529" s="22" t="s">
        <v>1364</v>
      </c>
      <c r="D529" s="22">
        <v>189390</v>
      </c>
      <c r="E529" s="86" t="s">
        <v>1365</v>
      </c>
      <c r="F529" s="24" t="s">
        <v>140</v>
      </c>
      <c r="G529" s="22" t="s">
        <v>585</v>
      </c>
      <c r="H529" s="22" t="s">
        <v>718</v>
      </c>
      <c r="I529" s="15" t="s">
        <v>645</v>
      </c>
      <c r="J529" s="21" t="s">
        <v>172</v>
      </c>
      <c r="K529" s="56"/>
      <c r="L529" s="21"/>
      <c r="M529" s="21"/>
      <c r="N529" s="59"/>
      <c r="O529" s="26">
        <v>3847835.11</v>
      </c>
      <c r="P529" s="182">
        <v>3278558.08</v>
      </c>
      <c r="Q529" s="26">
        <v>569277.0299999998</v>
      </c>
      <c r="R529" s="182">
        <v>0</v>
      </c>
      <c r="S529" s="26">
        <f>+Q529</f>
        <v>569277.0299999998</v>
      </c>
      <c r="T529" s="182">
        <f>+Q529-S529</f>
        <v>0</v>
      </c>
      <c r="U529" s="26">
        <v>0</v>
      </c>
      <c r="V529" s="182">
        <v>0</v>
      </c>
      <c r="W529" s="175">
        <v>1</v>
      </c>
      <c r="X529" s="163">
        <f t="shared" si="17"/>
        <v>0.85205264422050564</v>
      </c>
      <c r="Y529" s="20">
        <v>-34.783630000000002</v>
      </c>
      <c r="Z529" s="20">
        <v>-58.218746000000003</v>
      </c>
    </row>
    <row r="530" spans="1:26" s="2" customFormat="1" ht="63.75">
      <c r="A530" s="22">
        <v>1</v>
      </c>
      <c r="B530" s="22">
        <v>72</v>
      </c>
      <c r="C530" s="22" t="s">
        <v>1366</v>
      </c>
      <c r="D530" s="22">
        <v>189394</v>
      </c>
      <c r="E530" s="20" t="s">
        <v>1367</v>
      </c>
      <c r="F530" s="24" t="s">
        <v>140</v>
      </c>
      <c r="G530" s="22" t="s">
        <v>585</v>
      </c>
      <c r="H530" s="22" t="s">
        <v>718</v>
      </c>
      <c r="I530" s="22" t="s">
        <v>645</v>
      </c>
      <c r="J530" s="21" t="s">
        <v>172</v>
      </c>
      <c r="K530" s="56"/>
      <c r="L530" s="21"/>
      <c r="M530" s="21"/>
      <c r="N530" s="59"/>
      <c r="O530" s="26">
        <v>1945286</v>
      </c>
      <c r="P530" s="182">
        <v>1640411.21</v>
      </c>
      <c r="Q530" s="26">
        <v>304874.79000000004</v>
      </c>
      <c r="R530" s="182">
        <v>0</v>
      </c>
      <c r="S530" s="26">
        <f>+Q530</f>
        <v>304874.79000000004</v>
      </c>
      <c r="T530" s="182">
        <f>+Q530-S530</f>
        <v>0</v>
      </c>
      <c r="U530" s="26">
        <v>0</v>
      </c>
      <c r="V530" s="182">
        <v>0</v>
      </c>
      <c r="W530" s="175">
        <v>1</v>
      </c>
      <c r="X530" s="163">
        <f t="shared" si="17"/>
        <v>0.8432750814019121</v>
      </c>
      <c r="Y530" s="20">
        <v>-34.812123</v>
      </c>
      <c r="Z530" s="20">
        <v>-58.184311999999998</v>
      </c>
    </row>
    <row r="531" spans="1:26" s="2" customFormat="1" ht="76.5">
      <c r="A531" s="22">
        <v>1</v>
      </c>
      <c r="B531" s="22">
        <v>72</v>
      </c>
      <c r="C531" s="22" t="s">
        <v>1368</v>
      </c>
      <c r="D531" s="22">
        <v>190878</v>
      </c>
      <c r="E531" s="20" t="s">
        <v>1369</v>
      </c>
      <c r="F531" s="22" t="s">
        <v>140</v>
      </c>
      <c r="G531" s="22" t="s">
        <v>585</v>
      </c>
      <c r="H531" s="22" t="s">
        <v>718</v>
      </c>
      <c r="I531" s="22" t="s">
        <v>1370</v>
      </c>
      <c r="J531" s="21" t="s">
        <v>239</v>
      </c>
      <c r="K531" s="142"/>
      <c r="L531" s="28"/>
      <c r="M531" s="28"/>
      <c r="N531" s="59">
        <v>60</v>
      </c>
      <c r="O531" s="182">
        <v>175000</v>
      </c>
      <c r="P531" s="182">
        <v>66334</v>
      </c>
      <c r="Q531" s="182">
        <v>0</v>
      </c>
      <c r="R531" s="182">
        <v>0</v>
      </c>
      <c r="S531" s="182">
        <v>0</v>
      </c>
      <c r="T531" s="182">
        <v>0</v>
      </c>
      <c r="U531" s="182">
        <v>0</v>
      </c>
      <c r="V531" s="182">
        <v>0</v>
      </c>
      <c r="W531" s="190">
        <v>0.37909999999999999</v>
      </c>
      <c r="X531" s="163">
        <f t="shared" si="17"/>
        <v>0.37905142857142859</v>
      </c>
      <c r="Y531" s="20">
        <v>-34.783630000000002</v>
      </c>
      <c r="Z531" s="20">
        <v>-58.218746000000003</v>
      </c>
    </row>
    <row r="532" spans="1:26" s="2" customFormat="1" ht="51">
      <c r="A532" s="22">
        <v>1</v>
      </c>
      <c r="B532" s="22">
        <v>72</v>
      </c>
      <c r="C532" s="22" t="s">
        <v>1368</v>
      </c>
      <c r="D532" s="22">
        <v>190877</v>
      </c>
      <c r="E532" s="20" t="s">
        <v>1371</v>
      </c>
      <c r="F532" s="24" t="s">
        <v>140</v>
      </c>
      <c r="G532" s="27" t="s">
        <v>585</v>
      </c>
      <c r="H532" s="22" t="s">
        <v>718</v>
      </c>
      <c r="I532" s="22" t="s">
        <v>1370</v>
      </c>
      <c r="J532" s="28" t="s">
        <v>239</v>
      </c>
      <c r="K532" s="142"/>
      <c r="L532" s="28"/>
      <c r="M532" s="28"/>
      <c r="N532" s="20"/>
      <c r="O532" s="26">
        <v>55000</v>
      </c>
      <c r="P532" s="182">
        <v>55000</v>
      </c>
      <c r="Q532" s="182">
        <v>0</v>
      </c>
      <c r="R532" s="182">
        <v>0</v>
      </c>
      <c r="S532" s="182">
        <v>0</v>
      </c>
      <c r="T532" s="182">
        <v>0</v>
      </c>
      <c r="U532" s="182">
        <v>0</v>
      </c>
      <c r="V532" s="182">
        <v>0</v>
      </c>
      <c r="W532" s="175"/>
      <c r="X532" s="163"/>
      <c r="Y532" s="20">
        <v>-34.812123</v>
      </c>
      <c r="Z532" s="20">
        <v>-58.184311999999998</v>
      </c>
    </row>
    <row r="533" spans="1:26" s="2" customFormat="1" ht="63.75">
      <c r="A533" s="22">
        <v>1</v>
      </c>
      <c r="B533" s="22">
        <v>72</v>
      </c>
      <c r="C533" s="22" t="s">
        <v>1372</v>
      </c>
      <c r="D533" s="22">
        <v>190876</v>
      </c>
      <c r="E533" s="20" t="s">
        <v>1373</v>
      </c>
      <c r="F533" s="24" t="s">
        <v>140</v>
      </c>
      <c r="G533" s="27" t="s">
        <v>585</v>
      </c>
      <c r="H533" s="22" t="s">
        <v>718</v>
      </c>
      <c r="I533" s="29" t="s">
        <v>719</v>
      </c>
      <c r="J533" s="28" t="s">
        <v>239</v>
      </c>
      <c r="K533" s="142"/>
      <c r="L533" s="28"/>
      <c r="M533" s="28"/>
      <c r="N533" s="20"/>
      <c r="O533" s="26">
        <v>300000</v>
      </c>
      <c r="P533" s="182">
        <v>300000</v>
      </c>
      <c r="Q533" s="182">
        <v>0</v>
      </c>
      <c r="R533" s="182">
        <v>0</v>
      </c>
      <c r="S533" s="182">
        <v>0</v>
      </c>
      <c r="T533" s="182">
        <v>0</v>
      </c>
      <c r="U533" s="182">
        <v>0</v>
      </c>
      <c r="V533" s="182">
        <v>0</v>
      </c>
      <c r="W533" s="175"/>
      <c r="X533" s="163"/>
      <c r="Y533" s="20">
        <v>-34.783630000000002</v>
      </c>
      <c r="Z533" s="20">
        <v>-58.218746000000003</v>
      </c>
    </row>
    <row r="534" spans="1:26" s="2" customFormat="1" ht="63.75">
      <c r="A534" s="22">
        <v>1</v>
      </c>
      <c r="B534" s="22">
        <v>72</v>
      </c>
      <c r="C534" s="22" t="s">
        <v>1374</v>
      </c>
      <c r="D534" s="22">
        <v>189623</v>
      </c>
      <c r="E534" s="20" t="s">
        <v>1375</v>
      </c>
      <c r="F534" s="24" t="s">
        <v>140</v>
      </c>
      <c r="G534" s="27" t="s">
        <v>585</v>
      </c>
      <c r="H534" s="22" t="s">
        <v>718</v>
      </c>
      <c r="I534" s="20" t="s">
        <v>636</v>
      </c>
      <c r="J534" s="28" t="s">
        <v>239</v>
      </c>
      <c r="K534" s="142"/>
      <c r="L534" s="28"/>
      <c r="M534" s="28"/>
      <c r="N534" s="165"/>
      <c r="O534" s="26">
        <v>958789.75</v>
      </c>
      <c r="P534" s="182">
        <v>958789.75</v>
      </c>
      <c r="Q534" s="182">
        <v>0</v>
      </c>
      <c r="R534" s="182">
        <v>0</v>
      </c>
      <c r="S534" s="182">
        <v>0</v>
      </c>
      <c r="T534" s="182">
        <v>0</v>
      </c>
      <c r="U534" s="182">
        <v>0</v>
      </c>
      <c r="V534" s="182">
        <v>0</v>
      </c>
      <c r="W534" s="175"/>
      <c r="X534" s="163"/>
      <c r="Y534" s="20">
        <v>-34.812123</v>
      </c>
      <c r="Z534" s="20">
        <v>-58.184311999999998</v>
      </c>
    </row>
    <row r="535" spans="1:26" s="2" customFormat="1" ht="63.75">
      <c r="A535" s="22">
        <v>1</v>
      </c>
      <c r="B535" s="22">
        <v>72</v>
      </c>
      <c r="C535" s="22" t="s">
        <v>1376</v>
      </c>
      <c r="D535" s="22">
        <v>189629</v>
      </c>
      <c r="E535" s="20" t="s">
        <v>1377</v>
      </c>
      <c r="F535" s="24" t="s">
        <v>140</v>
      </c>
      <c r="G535" s="27" t="s">
        <v>585</v>
      </c>
      <c r="H535" s="22" t="s">
        <v>718</v>
      </c>
      <c r="I535" s="20" t="s">
        <v>636</v>
      </c>
      <c r="J535" s="28" t="s">
        <v>239</v>
      </c>
      <c r="K535" s="142"/>
      <c r="L535" s="28"/>
      <c r="M535" s="28"/>
      <c r="N535" s="20"/>
      <c r="O535" s="26">
        <v>958790</v>
      </c>
      <c r="P535" s="182">
        <v>958790</v>
      </c>
      <c r="Q535" s="182">
        <v>0</v>
      </c>
      <c r="R535" s="182">
        <v>0</v>
      </c>
      <c r="S535" s="182">
        <v>0</v>
      </c>
      <c r="T535" s="182">
        <v>0</v>
      </c>
      <c r="U535" s="182">
        <v>0</v>
      </c>
      <c r="V535" s="182">
        <v>0</v>
      </c>
      <c r="W535" s="175"/>
      <c r="X535" s="163"/>
      <c r="Y535" s="20">
        <v>-34.783630000000002</v>
      </c>
      <c r="Z535" s="20">
        <v>-58.218746000000003</v>
      </c>
    </row>
    <row r="536" spans="1:26" s="2" customFormat="1" ht="76.5">
      <c r="A536" s="22">
        <v>1</v>
      </c>
      <c r="B536" s="22">
        <v>72</v>
      </c>
      <c r="C536" s="22" t="s">
        <v>1378</v>
      </c>
      <c r="D536" s="22">
        <v>190874</v>
      </c>
      <c r="E536" s="20" t="s">
        <v>1379</v>
      </c>
      <c r="F536" s="24" t="s">
        <v>140</v>
      </c>
      <c r="G536" s="27" t="s">
        <v>585</v>
      </c>
      <c r="H536" s="22" t="s">
        <v>718</v>
      </c>
      <c r="I536" s="20" t="s">
        <v>1380</v>
      </c>
      <c r="J536" s="28" t="s">
        <v>239</v>
      </c>
      <c r="K536" s="142"/>
      <c r="L536" s="28"/>
      <c r="M536" s="28"/>
      <c r="N536" s="20"/>
      <c r="O536" s="26">
        <v>816180</v>
      </c>
      <c r="P536" s="182">
        <v>816180</v>
      </c>
      <c r="Q536" s="182">
        <v>0</v>
      </c>
      <c r="R536" s="182">
        <v>0</v>
      </c>
      <c r="S536" s="182">
        <v>0</v>
      </c>
      <c r="T536" s="182">
        <v>0</v>
      </c>
      <c r="U536" s="182">
        <v>0</v>
      </c>
      <c r="V536" s="182">
        <v>0</v>
      </c>
      <c r="W536" s="175"/>
      <c r="X536" s="163"/>
      <c r="Y536" s="20">
        <v>-34.812123</v>
      </c>
      <c r="Z536" s="20">
        <v>-58.184311999999998</v>
      </c>
    </row>
    <row r="537" spans="1:26" s="2" customFormat="1" ht="63.75">
      <c r="A537" s="22">
        <v>1</v>
      </c>
      <c r="B537" s="22">
        <v>72</v>
      </c>
      <c r="C537" s="22" t="s">
        <v>1381</v>
      </c>
      <c r="D537" s="22">
        <v>190420</v>
      </c>
      <c r="E537" s="20" t="s">
        <v>1382</v>
      </c>
      <c r="F537" s="24" t="s">
        <v>140</v>
      </c>
      <c r="G537" s="27" t="s">
        <v>585</v>
      </c>
      <c r="H537" s="22" t="s">
        <v>718</v>
      </c>
      <c r="I537" s="20" t="s">
        <v>1383</v>
      </c>
      <c r="J537" s="28" t="s">
        <v>239</v>
      </c>
      <c r="K537" s="142"/>
      <c r="L537" s="28"/>
      <c r="M537" s="28"/>
      <c r="N537" s="20"/>
      <c r="O537" s="26">
        <v>472257</v>
      </c>
      <c r="P537" s="182">
        <v>472257</v>
      </c>
      <c r="Q537" s="182">
        <v>0</v>
      </c>
      <c r="R537" s="182">
        <v>0</v>
      </c>
      <c r="S537" s="182">
        <v>0</v>
      </c>
      <c r="T537" s="182">
        <v>0</v>
      </c>
      <c r="U537" s="182">
        <v>0</v>
      </c>
      <c r="V537" s="182">
        <v>0</v>
      </c>
      <c r="W537" s="175"/>
      <c r="X537" s="163"/>
      <c r="Y537" s="20">
        <v>-34.783630000000002</v>
      </c>
      <c r="Z537" s="20">
        <v>-58.218746000000003</v>
      </c>
    </row>
    <row r="538" spans="1:26" s="2" customFormat="1" ht="51">
      <c r="A538" s="22">
        <v>1</v>
      </c>
      <c r="B538" s="22">
        <v>72</v>
      </c>
      <c r="C538" s="22" t="s">
        <v>1384</v>
      </c>
      <c r="D538" s="22">
        <v>190428</v>
      </c>
      <c r="E538" s="20" t="s">
        <v>1385</v>
      </c>
      <c r="F538" s="24" t="s">
        <v>140</v>
      </c>
      <c r="G538" s="27" t="s">
        <v>585</v>
      </c>
      <c r="H538" s="22" t="s">
        <v>718</v>
      </c>
      <c r="I538" s="20" t="s">
        <v>1386</v>
      </c>
      <c r="J538" s="28" t="s">
        <v>239</v>
      </c>
      <c r="K538" s="142"/>
      <c r="L538" s="28"/>
      <c r="M538" s="28"/>
      <c r="N538" s="20"/>
      <c r="O538" s="26">
        <v>600000</v>
      </c>
      <c r="P538" s="182">
        <v>600000</v>
      </c>
      <c r="Q538" s="182">
        <v>0</v>
      </c>
      <c r="R538" s="182">
        <v>0</v>
      </c>
      <c r="S538" s="182">
        <v>0</v>
      </c>
      <c r="T538" s="182">
        <v>0</v>
      </c>
      <c r="U538" s="182">
        <v>0</v>
      </c>
      <c r="V538" s="182">
        <v>0</v>
      </c>
      <c r="W538" s="175"/>
      <c r="X538" s="163"/>
      <c r="Y538" s="20">
        <v>-34.812123</v>
      </c>
      <c r="Z538" s="20">
        <v>-58.184311999999998</v>
      </c>
    </row>
    <row r="539" spans="1:26" s="2" customFormat="1" ht="38.25">
      <c r="A539" s="22">
        <v>1</v>
      </c>
      <c r="B539" s="22">
        <v>72</v>
      </c>
      <c r="C539" s="22" t="s">
        <v>1387</v>
      </c>
      <c r="D539" s="22">
        <v>203791</v>
      </c>
      <c r="E539" s="27" t="s">
        <v>1388</v>
      </c>
      <c r="F539" s="24" t="s">
        <v>952</v>
      </c>
      <c r="G539" s="27" t="s">
        <v>585</v>
      </c>
      <c r="H539" s="22" t="s">
        <v>718</v>
      </c>
      <c r="I539" s="34" t="s">
        <v>1389</v>
      </c>
      <c r="J539" s="28" t="s">
        <v>180</v>
      </c>
      <c r="K539" s="142" t="s">
        <v>1390</v>
      </c>
      <c r="L539" s="28"/>
      <c r="M539" s="28" t="s">
        <v>1391</v>
      </c>
      <c r="N539" s="20">
        <v>720</v>
      </c>
      <c r="O539" s="26">
        <v>84622035.109999999</v>
      </c>
      <c r="P539" s="26">
        <v>23387306.640000001</v>
      </c>
      <c r="Q539" s="182">
        <f>+O539-P539</f>
        <v>61234728.469999999</v>
      </c>
      <c r="R539" s="182">
        <v>0</v>
      </c>
      <c r="S539" s="26">
        <v>39666480.656250007</v>
      </c>
      <c r="T539" s="182">
        <f>+Q539-S539</f>
        <v>21568247.813749991</v>
      </c>
      <c r="U539" s="26">
        <v>0</v>
      </c>
      <c r="V539" s="26">
        <v>0</v>
      </c>
      <c r="W539" s="175">
        <v>0.2094</v>
      </c>
      <c r="X539" s="163">
        <f>+P539/O539</f>
        <v>0.27637372003165478</v>
      </c>
      <c r="Y539" s="20">
        <v>-34.783630000000002</v>
      </c>
      <c r="Z539" s="20">
        <v>-58.218746000000003</v>
      </c>
    </row>
    <row r="540" spans="1:26" s="2" customFormat="1" ht="102">
      <c r="A540" s="22">
        <v>1</v>
      </c>
      <c r="B540" s="22">
        <v>72</v>
      </c>
      <c r="C540" s="22" t="s">
        <v>1392</v>
      </c>
      <c r="D540" s="22">
        <v>11845</v>
      </c>
      <c r="E540" s="27" t="s">
        <v>1393</v>
      </c>
      <c r="F540" s="22" t="s">
        <v>140</v>
      </c>
      <c r="G540" s="27" t="s">
        <v>585</v>
      </c>
      <c r="H540" s="22" t="s">
        <v>665</v>
      </c>
      <c r="I540" s="34" t="s">
        <v>1394</v>
      </c>
      <c r="J540" s="28" t="s">
        <v>239</v>
      </c>
      <c r="K540" s="142"/>
      <c r="L540" s="28"/>
      <c r="M540" s="28"/>
      <c r="N540" s="20"/>
      <c r="O540" s="26">
        <v>4964944.46</v>
      </c>
      <c r="P540" s="182">
        <v>4891330.71</v>
      </c>
      <c r="Q540" s="182">
        <v>0</v>
      </c>
      <c r="R540" s="182">
        <v>0</v>
      </c>
      <c r="S540" s="182">
        <v>0</v>
      </c>
      <c r="T540" s="182">
        <v>0</v>
      </c>
      <c r="U540" s="182">
        <v>0</v>
      </c>
      <c r="V540" s="182">
        <v>0</v>
      </c>
      <c r="W540" s="95"/>
      <c r="X540" s="163"/>
      <c r="Y540" s="20">
        <v>-34.812123</v>
      </c>
      <c r="Z540" s="20">
        <v>-58.184311999999998</v>
      </c>
    </row>
    <row r="541" spans="1:26" s="2" customFormat="1" ht="38.25">
      <c r="A541" s="22">
        <v>1</v>
      </c>
      <c r="B541" s="22">
        <v>72</v>
      </c>
      <c r="C541" s="22" t="s">
        <v>1395</v>
      </c>
      <c r="D541" s="22">
        <v>191900</v>
      </c>
      <c r="E541" s="20" t="s">
        <v>1396</v>
      </c>
      <c r="F541" s="24" t="s">
        <v>140</v>
      </c>
      <c r="G541" s="27" t="s">
        <v>585</v>
      </c>
      <c r="H541" s="22" t="s">
        <v>665</v>
      </c>
      <c r="I541" s="20" t="s">
        <v>1397</v>
      </c>
      <c r="J541" s="28" t="s">
        <v>239</v>
      </c>
      <c r="K541" s="142"/>
      <c r="L541" s="28"/>
      <c r="M541" s="28"/>
      <c r="N541" s="20"/>
      <c r="O541" s="26">
        <v>8024000</v>
      </c>
      <c r="P541" s="182">
        <v>8024000</v>
      </c>
      <c r="Q541" s="182">
        <v>0</v>
      </c>
      <c r="R541" s="182">
        <v>0</v>
      </c>
      <c r="S541" s="182">
        <v>0</v>
      </c>
      <c r="T541" s="182">
        <v>0</v>
      </c>
      <c r="U541" s="182">
        <v>0</v>
      </c>
      <c r="V541" s="182">
        <v>0</v>
      </c>
      <c r="W541" s="95"/>
      <c r="X541" s="95"/>
      <c r="Y541" s="20">
        <v>-34.783630000000002</v>
      </c>
      <c r="Z541" s="20">
        <v>-58.218746000000003</v>
      </c>
    </row>
    <row r="542" spans="1:26" s="2" customFormat="1" ht="38.25">
      <c r="A542" s="22">
        <v>1</v>
      </c>
      <c r="B542" s="22">
        <v>72</v>
      </c>
      <c r="C542" s="22" t="s">
        <v>1398</v>
      </c>
      <c r="D542" s="43">
        <v>186529</v>
      </c>
      <c r="E542" s="165" t="s">
        <v>1399</v>
      </c>
      <c r="F542" s="22" t="s">
        <v>140</v>
      </c>
      <c r="G542" s="20" t="s">
        <v>320</v>
      </c>
      <c r="H542" s="22" t="s">
        <v>1400</v>
      </c>
      <c r="I542" s="22" t="s">
        <v>1401</v>
      </c>
      <c r="J542" s="166" t="s">
        <v>172</v>
      </c>
      <c r="K542" s="151"/>
      <c r="L542" s="166"/>
      <c r="M542" s="166"/>
      <c r="N542" s="59">
        <v>270</v>
      </c>
      <c r="O542" s="182">
        <v>3400000</v>
      </c>
      <c r="P542" s="182">
        <v>3050115.68</v>
      </c>
      <c r="Q542" s="4">
        <f>+O542-P542</f>
        <v>349884.31999999983</v>
      </c>
      <c r="R542" s="182">
        <v>0</v>
      </c>
      <c r="S542" s="4">
        <f>+Q542</f>
        <v>349884.31999999983</v>
      </c>
      <c r="T542" s="4">
        <f>+Q542-S542</f>
        <v>0</v>
      </c>
      <c r="U542" s="164">
        <v>0</v>
      </c>
      <c r="V542" s="182">
        <v>0</v>
      </c>
      <c r="W542" s="175">
        <v>1</v>
      </c>
      <c r="X542" s="210">
        <f>+P542/O542</f>
        <v>0.89709284705882353</v>
      </c>
      <c r="Y542" s="20">
        <v>-34.783630000000002</v>
      </c>
      <c r="Z542" s="20">
        <v>-58.218746000000003</v>
      </c>
    </row>
    <row r="543" spans="1:26" s="2" customFormat="1" ht="38.25">
      <c r="A543" s="22">
        <v>1</v>
      </c>
      <c r="B543" s="22">
        <v>72</v>
      </c>
      <c r="C543" s="22" t="s">
        <v>1402</v>
      </c>
      <c r="D543" s="43">
        <v>203338</v>
      </c>
      <c r="E543" s="165" t="s">
        <v>854</v>
      </c>
      <c r="F543" s="35" t="s">
        <v>140</v>
      </c>
      <c r="G543" s="20" t="s">
        <v>320</v>
      </c>
      <c r="H543" s="22" t="s">
        <v>1400</v>
      </c>
      <c r="I543" s="51" t="s">
        <v>330</v>
      </c>
      <c r="J543" s="166" t="s">
        <v>172</v>
      </c>
      <c r="K543" s="151"/>
      <c r="L543" s="166"/>
      <c r="M543" s="166"/>
      <c r="N543" s="59">
        <v>240</v>
      </c>
      <c r="O543" s="182">
        <v>20795412.440000001</v>
      </c>
      <c r="P543" s="182">
        <v>17571340.399999999</v>
      </c>
      <c r="Q543" s="4">
        <f>O543-P543</f>
        <v>3224072.0400000028</v>
      </c>
      <c r="R543" s="182">
        <v>0</v>
      </c>
      <c r="S543" s="4">
        <f>+Q543</f>
        <v>3224072.0400000028</v>
      </c>
      <c r="T543" s="4">
        <f>+Q543-S543</f>
        <v>0</v>
      </c>
      <c r="U543" s="164">
        <v>0</v>
      </c>
      <c r="V543" s="182">
        <v>0</v>
      </c>
      <c r="W543" s="175">
        <v>0.96850000000000003</v>
      </c>
      <c r="X543" s="210">
        <f>+P543/O543</f>
        <v>0.84496234208856102</v>
      </c>
      <c r="Y543" s="20">
        <v>-31.267308</v>
      </c>
      <c r="Z543" s="20">
        <v>-61.471978</v>
      </c>
    </row>
    <row r="544" spans="1:26" s="2" customFormat="1" ht="51">
      <c r="A544" s="22">
        <v>1</v>
      </c>
      <c r="B544" s="22">
        <v>72</v>
      </c>
      <c r="C544" s="22" t="s">
        <v>1403</v>
      </c>
      <c r="D544" s="43">
        <v>198494</v>
      </c>
      <c r="E544" s="165" t="s">
        <v>1404</v>
      </c>
      <c r="F544" s="35" t="s">
        <v>140</v>
      </c>
      <c r="G544" s="20" t="s">
        <v>320</v>
      </c>
      <c r="H544" s="22" t="s">
        <v>1400</v>
      </c>
      <c r="I544" s="51" t="s">
        <v>330</v>
      </c>
      <c r="J544" s="166" t="s">
        <v>180</v>
      </c>
      <c r="K544" s="151"/>
      <c r="L544" s="166"/>
      <c r="M544" s="166"/>
      <c r="N544" s="59">
        <v>720</v>
      </c>
      <c r="O544" s="182">
        <v>71823620</v>
      </c>
      <c r="P544" s="182">
        <v>37629831</v>
      </c>
      <c r="Q544" s="182">
        <f>+O544-P544</f>
        <v>34193789</v>
      </c>
      <c r="R544" s="182">
        <v>0</v>
      </c>
      <c r="S544" s="4">
        <v>34193789</v>
      </c>
      <c r="T544" s="4">
        <f>+Q544-S544</f>
        <v>0</v>
      </c>
      <c r="U544" s="26">
        <v>0</v>
      </c>
      <c r="V544" s="26">
        <v>0</v>
      </c>
      <c r="W544" s="175">
        <v>0.39190000000000003</v>
      </c>
      <c r="X544" s="163">
        <f>+P544/O544</f>
        <v>0.5239200001336608</v>
      </c>
      <c r="Y544" s="20">
        <v>-34.765920000000001</v>
      </c>
      <c r="Z544" s="20">
        <v>-61.892319999999998</v>
      </c>
    </row>
    <row r="545" spans="1:26" s="2" customFormat="1" ht="63.75">
      <c r="A545" s="22">
        <v>1</v>
      </c>
      <c r="B545" s="22">
        <v>72</v>
      </c>
      <c r="C545" s="22" t="s">
        <v>1405</v>
      </c>
      <c r="D545" s="43">
        <v>178854</v>
      </c>
      <c r="E545" s="178" t="s">
        <v>1406</v>
      </c>
      <c r="F545" s="22" t="s">
        <v>140</v>
      </c>
      <c r="G545" s="27" t="s">
        <v>320</v>
      </c>
      <c r="H545" s="36" t="s">
        <v>1400</v>
      </c>
      <c r="I545" s="34" t="s">
        <v>1407</v>
      </c>
      <c r="J545" s="19" t="s">
        <v>239</v>
      </c>
      <c r="K545" s="142"/>
      <c r="L545" s="28"/>
      <c r="M545" s="28"/>
      <c r="N545" s="20"/>
      <c r="O545" s="26">
        <v>1800000.42</v>
      </c>
      <c r="P545" s="182">
        <v>1051246.76</v>
      </c>
      <c r="Q545" s="182">
        <v>0</v>
      </c>
      <c r="R545" s="182">
        <v>0</v>
      </c>
      <c r="S545" s="182">
        <v>0</v>
      </c>
      <c r="T545" s="182">
        <v>0</v>
      </c>
      <c r="U545" s="182">
        <v>0</v>
      </c>
      <c r="V545" s="182">
        <v>0</v>
      </c>
      <c r="W545" s="175"/>
      <c r="X545" s="210"/>
      <c r="Y545" s="20">
        <v>-31.267308</v>
      </c>
      <c r="Z545" s="20">
        <v>-61.471978</v>
      </c>
    </row>
    <row r="546" spans="1:26" s="2" customFormat="1" ht="51">
      <c r="A546" s="22">
        <v>1</v>
      </c>
      <c r="B546" s="22">
        <v>72</v>
      </c>
      <c r="C546" s="22" t="s">
        <v>1408</v>
      </c>
      <c r="D546" s="43">
        <v>178774</v>
      </c>
      <c r="E546" s="178" t="s">
        <v>1409</v>
      </c>
      <c r="F546" s="22" t="s">
        <v>140</v>
      </c>
      <c r="G546" s="27" t="s">
        <v>320</v>
      </c>
      <c r="H546" s="36" t="s">
        <v>1400</v>
      </c>
      <c r="I546" s="34" t="s">
        <v>1410</v>
      </c>
      <c r="J546" s="19" t="s">
        <v>239</v>
      </c>
      <c r="K546" s="142"/>
      <c r="L546" s="28"/>
      <c r="M546" s="28"/>
      <c r="N546" s="20"/>
      <c r="O546" s="26">
        <v>2991830.77</v>
      </c>
      <c r="P546" s="182">
        <v>2450139.13</v>
      </c>
      <c r="Q546" s="182">
        <v>0</v>
      </c>
      <c r="R546" s="182">
        <v>0</v>
      </c>
      <c r="S546" s="182">
        <v>0</v>
      </c>
      <c r="T546" s="182">
        <v>0</v>
      </c>
      <c r="U546" s="182">
        <v>0</v>
      </c>
      <c r="V546" s="182">
        <v>0</v>
      </c>
      <c r="W546" s="175"/>
      <c r="X546" s="210"/>
      <c r="Y546" s="20">
        <v>-34.765920000000001</v>
      </c>
      <c r="Z546" s="20">
        <v>-61.892319999999998</v>
      </c>
    </row>
    <row r="547" spans="1:26" s="2" customFormat="1" ht="89.25">
      <c r="A547" s="22">
        <v>1</v>
      </c>
      <c r="B547" s="22">
        <v>72</v>
      </c>
      <c r="C547" s="22" t="s">
        <v>1411</v>
      </c>
      <c r="D547" s="43">
        <v>178794</v>
      </c>
      <c r="E547" s="178" t="s">
        <v>1412</v>
      </c>
      <c r="F547" s="22" t="s">
        <v>140</v>
      </c>
      <c r="G547" s="27" t="s">
        <v>320</v>
      </c>
      <c r="H547" s="36" t="s">
        <v>1400</v>
      </c>
      <c r="I547" s="34" t="s">
        <v>1413</v>
      </c>
      <c r="J547" s="19" t="s">
        <v>239</v>
      </c>
      <c r="K547" s="142"/>
      <c r="L547" s="28"/>
      <c r="M547" s="28"/>
      <c r="N547" s="20"/>
      <c r="O547" s="26">
        <v>1000000</v>
      </c>
      <c r="P547" s="182">
        <v>918912.05</v>
      </c>
      <c r="Q547" s="182">
        <v>0</v>
      </c>
      <c r="R547" s="182">
        <v>0</v>
      </c>
      <c r="S547" s="182">
        <v>0</v>
      </c>
      <c r="T547" s="182">
        <v>0</v>
      </c>
      <c r="U547" s="182">
        <v>0</v>
      </c>
      <c r="V547" s="182">
        <v>0</v>
      </c>
      <c r="W547" s="175"/>
      <c r="X547" s="210"/>
      <c r="Y547" s="20">
        <v>-31.267308</v>
      </c>
      <c r="Z547" s="20">
        <v>-61.471978</v>
      </c>
    </row>
    <row r="548" spans="1:26" s="2" customFormat="1" ht="76.5">
      <c r="A548" s="22">
        <v>1</v>
      </c>
      <c r="B548" s="22">
        <v>72</v>
      </c>
      <c r="C548" s="22" t="s">
        <v>1414</v>
      </c>
      <c r="D548" s="43">
        <v>178807</v>
      </c>
      <c r="E548" s="178" t="s">
        <v>1415</v>
      </c>
      <c r="F548" s="22" t="s">
        <v>140</v>
      </c>
      <c r="G548" s="27" t="s">
        <v>320</v>
      </c>
      <c r="H548" s="36" t="s">
        <v>1400</v>
      </c>
      <c r="I548" s="34" t="s">
        <v>1416</v>
      </c>
      <c r="J548" s="19" t="s">
        <v>239</v>
      </c>
      <c r="K548" s="142"/>
      <c r="L548" s="28"/>
      <c r="M548" s="28"/>
      <c r="N548" s="20"/>
      <c r="O548" s="26">
        <v>2500000</v>
      </c>
      <c r="P548" s="182">
        <v>1906894.5</v>
      </c>
      <c r="Q548" s="182">
        <v>0</v>
      </c>
      <c r="R548" s="182">
        <v>0</v>
      </c>
      <c r="S548" s="182">
        <v>0</v>
      </c>
      <c r="T548" s="182">
        <v>0</v>
      </c>
      <c r="U548" s="182">
        <v>0</v>
      </c>
      <c r="V548" s="182">
        <v>0</v>
      </c>
      <c r="W548" s="175"/>
      <c r="X548" s="210"/>
      <c r="Y548" s="20">
        <v>-34.765920000000001</v>
      </c>
      <c r="Z548" s="20">
        <v>-61.892319999999998</v>
      </c>
    </row>
    <row r="549" spans="1:26" s="2" customFormat="1" ht="51">
      <c r="A549" s="22">
        <v>1</v>
      </c>
      <c r="B549" s="22">
        <v>72</v>
      </c>
      <c r="C549" s="22" t="s">
        <v>1417</v>
      </c>
      <c r="D549" s="43">
        <v>178806</v>
      </c>
      <c r="E549" s="178" t="s">
        <v>1418</v>
      </c>
      <c r="F549" s="22" t="s">
        <v>140</v>
      </c>
      <c r="G549" s="27" t="s">
        <v>320</v>
      </c>
      <c r="H549" s="36" t="s">
        <v>1400</v>
      </c>
      <c r="I549" s="34" t="s">
        <v>1419</v>
      </c>
      <c r="J549" s="19" t="s">
        <v>239</v>
      </c>
      <c r="K549" s="142"/>
      <c r="L549" s="28"/>
      <c r="M549" s="28"/>
      <c r="N549" s="20"/>
      <c r="O549" s="26">
        <v>1500000</v>
      </c>
      <c r="P549" s="182">
        <v>1183959.6200000001</v>
      </c>
      <c r="Q549" s="182">
        <v>0</v>
      </c>
      <c r="R549" s="182">
        <v>0</v>
      </c>
      <c r="S549" s="182">
        <v>0</v>
      </c>
      <c r="T549" s="182">
        <v>0</v>
      </c>
      <c r="U549" s="182">
        <v>0</v>
      </c>
      <c r="V549" s="182">
        <v>0</v>
      </c>
      <c r="W549" s="175"/>
      <c r="X549" s="210"/>
      <c r="Y549" s="20">
        <v>-31.267308</v>
      </c>
      <c r="Z549" s="20">
        <v>-61.471978</v>
      </c>
    </row>
    <row r="550" spans="1:26" s="2" customFormat="1" ht="38.25">
      <c r="A550" s="22">
        <v>1</v>
      </c>
      <c r="B550" s="22">
        <v>72</v>
      </c>
      <c r="C550" s="22" t="s">
        <v>1420</v>
      </c>
      <c r="D550" s="43">
        <v>186497</v>
      </c>
      <c r="E550" s="27" t="s">
        <v>1421</v>
      </c>
      <c r="F550" s="22" t="s">
        <v>140</v>
      </c>
      <c r="G550" s="27" t="s">
        <v>320</v>
      </c>
      <c r="H550" s="36" t="s">
        <v>1400</v>
      </c>
      <c r="I550" s="34" t="s">
        <v>1422</v>
      </c>
      <c r="J550" s="28" t="s">
        <v>239</v>
      </c>
      <c r="K550" s="142"/>
      <c r="L550" s="28"/>
      <c r="M550" s="28"/>
      <c r="N550" s="20"/>
      <c r="O550" s="26">
        <v>1500000</v>
      </c>
      <c r="P550" s="182">
        <v>665075.86</v>
      </c>
      <c r="Q550" s="182">
        <v>0</v>
      </c>
      <c r="R550" s="182">
        <v>0</v>
      </c>
      <c r="S550" s="182">
        <v>0</v>
      </c>
      <c r="T550" s="182">
        <v>0</v>
      </c>
      <c r="U550" s="182">
        <v>0</v>
      </c>
      <c r="V550" s="182">
        <v>0</v>
      </c>
      <c r="W550" s="95"/>
      <c r="X550" s="163"/>
      <c r="Y550" s="20">
        <v>-34.765920000000001</v>
      </c>
      <c r="Z550" s="20">
        <v>-61.892319999999998</v>
      </c>
    </row>
    <row r="551" spans="1:26" s="2" customFormat="1" ht="63.75">
      <c r="A551" s="22">
        <v>1</v>
      </c>
      <c r="B551" s="22">
        <v>72</v>
      </c>
      <c r="C551" s="22" t="s">
        <v>1423</v>
      </c>
      <c r="D551" s="43">
        <v>178967</v>
      </c>
      <c r="E551" s="27" t="s">
        <v>1424</v>
      </c>
      <c r="F551" s="22" t="s">
        <v>140</v>
      </c>
      <c r="G551" s="27" t="s">
        <v>320</v>
      </c>
      <c r="H551" s="36" t="s">
        <v>1400</v>
      </c>
      <c r="I551" s="34" t="s">
        <v>1425</v>
      </c>
      <c r="J551" s="28" t="s">
        <v>239</v>
      </c>
      <c r="K551" s="142"/>
      <c r="L551" s="28"/>
      <c r="M551" s="28"/>
      <c r="N551" s="20"/>
      <c r="O551" s="26">
        <v>1416068.97</v>
      </c>
      <c r="P551" s="182">
        <v>972063.52</v>
      </c>
      <c r="Q551" s="182">
        <v>0</v>
      </c>
      <c r="R551" s="182">
        <v>0</v>
      </c>
      <c r="S551" s="182">
        <v>0</v>
      </c>
      <c r="T551" s="182">
        <v>0</v>
      </c>
      <c r="U551" s="182">
        <v>0</v>
      </c>
      <c r="V551" s="182">
        <v>0</v>
      </c>
      <c r="W551" s="95"/>
      <c r="X551" s="163"/>
      <c r="Y551" s="20">
        <v>-31.267308</v>
      </c>
      <c r="Z551" s="20">
        <v>-61.471978</v>
      </c>
    </row>
    <row r="552" spans="1:26" s="2" customFormat="1" ht="51">
      <c r="A552" s="22">
        <v>1</v>
      </c>
      <c r="B552" s="22">
        <v>72</v>
      </c>
      <c r="C552" s="22" t="s">
        <v>1426</v>
      </c>
      <c r="D552" s="22">
        <v>182779</v>
      </c>
      <c r="E552" s="27" t="s">
        <v>1427</v>
      </c>
      <c r="F552" s="22" t="s">
        <v>140</v>
      </c>
      <c r="G552" s="27" t="s">
        <v>585</v>
      </c>
      <c r="H552" s="36" t="s">
        <v>1428</v>
      </c>
      <c r="I552" s="34" t="s">
        <v>1429</v>
      </c>
      <c r="J552" s="28" t="s">
        <v>239</v>
      </c>
      <c r="K552" s="142"/>
      <c r="L552" s="28"/>
      <c r="M552" s="28"/>
      <c r="N552" s="20"/>
      <c r="O552" s="26">
        <v>2558387.86</v>
      </c>
      <c r="P552" s="182">
        <v>95156.85999999987</v>
      </c>
      <c r="Q552" s="182">
        <v>0</v>
      </c>
      <c r="R552" s="182">
        <v>0</v>
      </c>
      <c r="S552" s="182">
        <v>0</v>
      </c>
      <c r="T552" s="182">
        <v>0</v>
      </c>
      <c r="U552" s="182">
        <v>0</v>
      </c>
      <c r="V552" s="182">
        <v>0</v>
      </c>
      <c r="W552" s="95"/>
      <c r="X552" s="163"/>
      <c r="Y552" s="20">
        <v>-34.765920000000001</v>
      </c>
      <c r="Z552" s="20">
        <v>-61.892319999999998</v>
      </c>
    </row>
    <row r="553" spans="1:26" s="2" customFormat="1" ht="76.5">
      <c r="A553" s="22">
        <v>1</v>
      </c>
      <c r="B553" s="22">
        <v>72</v>
      </c>
      <c r="C553" s="22" t="s">
        <v>1430</v>
      </c>
      <c r="D553" s="22">
        <v>182780</v>
      </c>
      <c r="E553" s="27" t="s">
        <v>1431</v>
      </c>
      <c r="F553" s="22" t="s">
        <v>140</v>
      </c>
      <c r="G553" s="27" t="s">
        <v>585</v>
      </c>
      <c r="H553" s="36" t="s">
        <v>1428</v>
      </c>
      <c r="I553" s="34" t="s">
        <v>1429</v>
      </c>
      <c r="J553" s="28" t="s">
        <v>239</v>
      </c>
      <c r="K553" s="142"/>
      <c r="L553" s="28"/>
      <c r="M553" s="28"/>
      <c r="N553" s="20"/>
      <c r="O553" s="26">
        <v>1125778.04</v>
      </c>
      <c r="P553" s="182">
        <v>160609.90000000002</v>
      </c>
      <c r="Q553" s="182">
        <v>0</v>
      </c>
      <c r="R553" s="182">
        <v>0</v>
      </c>
      <c r="S553" s="182">
        <v>0</v>
      </c>
      <c r="T553" s="182">
        <v>0</v>
      </c>
      <c r="U553" s="182">
        <v>0</v>
      </c>
      <c r="V553" s="182">
        <v>0</v>
      </c>
      <c r="W553" s="95"/>
      <c r="X553" s="163"/>
      <c r="Y553" s="20">
        <v>-31.267308</v>
      </c>
      <c r="Z553" s="20">
        <v>-61.471978</v>
      </c>
    </row>
    <row r="554" spans="1:26" s="2" customFormat="1" ht="51">
      <c r="A554" s="22">
        <v>1</v>
      </c>
      <c r="B554" s="22">
        <v>72</v>
      </c>
      <c r="C554" s="22" t="s">
        <v>1432</v>
      </c>
      <c r="D554" s="22">
        <v>189095</v>
      </c>
      <c r="E554" s="27" t="s">
        <v>1433</v>
      </c>
      <c r="F554" s="22" t="s">
        <v>140</v>
      </c>
      <c r="G554" s="27" t="s">
        <v>585</v>
      </c>
      <c r="H554" s="36" t="s">
        <v>1428</v>
      </c>
      <c r="I554" s="34" t="s">
        <v>1434</v>
      </c>
      <c r="J554" s="28" t="s">
        <v>239</v>
      </c>
      <c r="K554" s="142"/>
      <c r="L554" s="28"/>
      <c r="M554" s="28"/>
      <c r="N554" s="20"/>
      <c r="O554" s="26">
        <v>702963.66</v>
      </c>
      <c r="P554" s="182">
        <v>523215.85</v>
      </c>
      <c r="Q554" s="182">
        <v>0</v>
      </c>
      <c r="R554" s="182">
        <v>0</v>
      </c>
      <c r="S554" s="182">
        <v>0</v>
      </c>
      <c r="T554" s="182">
        <v>0</v>
      </c>
      <c r="U554" s="182">
        <v>0</v>
      </c>
      <c r="V554" s="182">
        <v>0</v>
      </c>
      <c r="W554" s="95"/>
      <c r="X554" s="163"/>
      <c r="Y554" s="20">
        <v>-34.765920000000001</v>
      </c>
      <c r="Z554" s="20">
        <v>-61.892319999999998</v>
      </c>
    </row>
    <row r="555" spans="1:26" s="2" customFormat="1" ht="38.25">
      <c r="A555" s="22">
        <v>1</v>
      </c>
      <c r="B555" s="22">
        <v>72</v>
      </c>
      <c r="C555" s="22" t="s">
        <v>1435</v>
      </c>
      <c r="D555" s="22">
        <v>189033</v>
      </c>
      <c r="E555" s="27" t="s">
        <v>1436</v>
      </c>
      <c r="F555" s="22" t="s">
        <v>140</v>
      </c>
      <c r="G555" s="27" t="s">
        <v>585</v>
      </c>
      <c r="H555" s="36" t="s">
        <v>1428</v>
      </c>
      <c r="I555" s="21" t="s">
        <v>1437</v>
      </c>
      <c r="J555" s="28" t="s">
        <v>239</v>
      </c>
      <c r="K555" s="142"/>
      <c r="L555" s="28"/>
      <c r="M555" s="28"/>
      <c r="N555" s="20"/>
      <c r="O555" s="26">
        <v>418817.23</v>
      </c>
      <c r="P555" s="182">
        <v>73417.950000000012</v>
      </c>
      <c r="Q555" s="182">
        <v>0</v>
      </c>
      <c r="R555" s="182">
        <v>0</v>
      </c>
      <c r="S555" s="182">
        <v>0</v>
      </c>
      <c r="T555" s="182">
        <v>0</v>
      </c>
      <c r="U555" s="182">
        <v>0</v>
      </c>
      <c r="V555" s="182">
        <v>0</v>
      </c>
      <c r="W555" s="95"/>
      <c r="X555" s="163"/>
      <c r="Y555" s="20">
        <v>-31.267308</v>
      </c>
      <c r="Z555" s="20">
        <v>-61.471978</v>
      </c>
    </row>
    <row r="556" spans="1:26" s="2" customFormat="1" ht="38.25">
      <c r="A556" s="22">
        <v>1</v>
      </c>
      <c r="B556" s="22">
        <v>72</v>
      </c>
      <c r="C556" s="22" t="s">
        <v>1438</v>
      </c>
      <c r="D556" s="22">
        <v>189034</v>
      </c>
      <c r="E556" s="27" t="s">
        <v>1439</v>
      </c>
      <c r="F556" s="22" t="s">
        <v>140</v>
      </c>
      <c r="G556" s="27" t="s">
        <v>585</v>
      </c>
      <c r="H556" s="36" t="s">
        <v>1428</v>
      </c>
      <c r="I556" s="21" t="s">
        <v>1437</v>
      </c>
      <c r="J556" s="28" t="s">
        <v>239</v>
      </c>
      <c r="K556" s="142"/>
      <c r="L556" s="28"/>
      <c r="M556" s="28"/>
      <c r="N556" s="20"/>
      <c r="O556" s="26">
        <v>418817.23</v>
      </c>
      <c r="P556" s="182">
        <v>73417.950000000012</v>
      </c>
      <c r="Q556" s="182">
        <v>0</v>
      </c>
      <c r="R556" s="182">
        <v>0</v>
      </c>
      <c r="S556" s="182">
        <v>0</v>
      </c>
      <c r="T556" s="182">
        <v>0</v>
      </c>
      <c r="U556" s="182">
        <v>0</v>
      </c>
      <c r="V556" s="182">
        <v>0</v>
      </c>
      <c r="W556" s="95"/>
      <c r="X556" s="163"/>
      <c r="Y556" s="20">
        <v>-34.765920000000001</v>
      </c>
      <c r="Z556" s="20">
        <v>-61.892319999999998</v>
      </c>
    </row>
    <row r="557" spans="1:26" s="2" customFormat="1" ht="51">
      <c r="A557" s="22">
        <v>1</v>
      </c>
      <c r="B557" s="22">
        <v>72</v>
      </c>
      <c r="C557" s="22" t="s">
        <v>1440</v>
      </c>
      <c r="D557" s="22">
        <v>186928</v>
      </c>
      <c r="E557" s="27" t="s">
        <v>1441</v>
      </c>
      <c r="F557" s="22" t="s">
        <v>140</v>
      </c>
      <c r="G557" s="27" t="s">
        <v>585</v>
      </c>
      <c r="H557" s="36" t="s">
        <v>1428</v>
      </c>
      <c r="I557" s="34" t="s">
        <v>1442</v>
      </c>
      <c r="J557" s="28" t="s">
        <v>239</v>
      </c>
      <c r="K557" s="142"/>
      <c r="L557" s="28"/>
      <c r="M557" s="28"/>
      <c r="N557" s="20"/>
      <c r="O557" s="26">
        <v>455635.35</v>
      </c>
      <c r="P557" s="182">
        <v>57318.929999999993</v>
      </c>
      <c r="Q557" s="182">
        <v>0</v>
      </c>
      <c r="R557" s="182">
        <v>0</v>
      </c>
      <c r="S557" s="182">
        <v>0</v>
      </c>
      <c r="T557" s="182">
        <v>0</v>
      </c>
      <c r="U557" s="182">
        <v>0</v>
      </c>
      <c r="V557" s="182">
        <v>0</v>
      </c>
      <c r="W557" s="95"/>
      <c r="X557" s="163"/>
      <c r="Y557" s="20">
        <v>-31.267308</v>
      </c>
      <c r="Z557" s="20">
        <v>-61.471978</v>
      </c>
    </row>
    <row r="558" spans="1:26" s="2" customFormat="1" ht="38.25">
      <c r="A558" s="22">
        <v>1</v>
      </c>
      <c r="B558" s="22">
        <v>72</v>
      </c>
      <c r="C558" s="22" t="s">
        <v>1443</v>
      </c>
      <c r="D558" s="22">
        <v>189101</v>
      </c>
      <c r="E558" s="20" t="s">
        <v>1444</v>
      </c>
      <c r="F558" s="24" t="s">
        <v>140</v>
      </c>
      <c r="G558" s="27" t="s">
        <v>585</v>
      </c>
      <c r="H558" s="20" t="s">
        <v>1428</v>
      </c>
      <c r="I558" s="20" t="s">
        <v>1445</v>
      </c>
      <c r="J558" s="28" t="s">
        <v>239</v>
      </c>
      <c r="K558" s="142"/>
      <c r="L558" s="28"/>
      <c r="M558" s="28"/>
      <c r="N558" s="20"/>
      <c r="O558" s="26">
        <v>934660.51</v>
      </c>
      <c r="P558" s="182">
        <v>934660.51</v>
      </c>
      <c r="Q558" s="182">
        <v>0</v>
      </c>
      <c r="R558" s="182">
        <v>0</v>
      </c>
      <c r="S558" s="182">
        <v>0</v>
      </c>
      <c r="T558" s="182">
        <v>0</v>
      </c>
      <c r="U558" s="182">
        <v>0</v>
      </c>
      <c r="V558" s="182">
        <v>0</v>
      </c>
      <c r="W558" s="95"/>
      <c r="X558" s="163"/>
      <c r="Y558" s="20">
        <v>-34.765920000000001</v>
      </c>
      <c r="Z558" s="20">
        <v>-61.892319999999998</v>
      </c>
    </row>
    <row r="559" spans="1:26" s="2" customFormat="1" ht="63.75">
      <c r="A559" s="22">
        <v>1</v>
      </c>
      <c r="B559" s="22">
        <v>72</v>
      </c>
      <c r="C559" s="22" t="s">
        <v>1446</v>
      </c>
      <c r="D559" s="22">
        <v>203325</v>
      </c>
      <c r="E559" s="20" t="s">
        <v>856</v>
      </c>
      <c r="F559" s="35" t="s">
        <v>140</v>
      </c>
      <c r="G559" s="20" t="s">
        <v>585</v>
      </c>
      <c r="H559" s="22" t="s">
        <v>1447</v>
      </c>
      <c r="I559" s="51" t="s">
        <v>1448</v>
      </c>
      <c r="J559" s="21" t="s">
        <v>176</v>
      </c>
      <c r="K559" s="142"/>
      <c r="L559" s="28"/>
      <c r="M559" s="28"/>
      <c r="N559" s="59">
        <v>240</v>
      </c>
      <c r="O559" s="182">
        <v>18427245.77</v>
      </c>
      <c r="P559" s="182">
        <v>4870665.38</v>
      </c>
      <c r="Q559" s="182">
        <f>+O559-P559</f>
        <v>13556580.390000001</v>
      </c>
      <c r="R559" s="182">
        <v>0</v>
      </c>
      <c r="S559" s="182">
        <v>12371363.77</v>
      </c>
      <c r="T559" s="182">
        <f t="shared" ref="T559:T565" si="18">+Q559-S559</f>
        <v>1185216.620000001</v>
      </c>
      <c r="U559" s="26">
        <v>0</v>
      </c>
      <c r="V559" s="26">
        <v>0</v>
      </c>
      <c r="W559" s="95">
        <v>8.0399999999999999E-2</v>
      </c>
      <c r="X559" s="163">
        <f t="shared" ref="X559:X565" si="19">+P559/O559</f>
        <v>0.26431868553734494</v>
      </c>
      <c r="Y559" s="20">
        <v>-31.267308</v>
      </c>
      <c r="Z559" s="20">
        <v>-61.471978</v>
      </c>
    </row>
    <row r="560" spans="1:26" s="2" customFormat="1" ht="51">
      <c r="A560" s="22">
        <v>1</v>
      </c>
      <c r="B560" s="22">
        <v>72</v>
      </c>
      <c r="C560" s="22" t="s">
        <v>1449</v>
      </c>
      <c r="D560" s="22">
        <v>171899</v>
      </c>
      <c r="E560" s="20" t="s">
        <v>1450</v>
      </c>
      <c r="F560" s="24" t="s">
        <v>140</v>
      </c>
      <c r="G560" s="20" t="s">
        <v>585</v>
      </c>
      <c r="H560" s="39" t="s">
        <v>601</v>
      </c>
      <c r="I560" s="22" t="s">
        <v>1451</v>
      </c>
      <c r="J560" s="21" t="s">
        <v>172</v>
      </c>
      <c r="K560" s="56"/>
      <c r="L560" s="21"/>
      <c r="M560" s="21"/>
      <c r="N560" s="174"/>
      <c r="O560" s="182">
        <v>21130538.899999999</v>
      </c>
      <c r="P560" s="182">
        <v>20099145</v>
      </c>
      <c r="Q560" s="182">
        <v>1031393.8999999985</v>
      </c>
      <c r="R560" s="182">
        <v>0</v>
      </c>
      <c r="S560" s="182">
        <v>1031393.8999999985</v>
      </c>
      <c r="T560" s="182">
        <f t="shared" si="18"/>
        <v>0</v>
      </c>
      <c r="U560" s="26">
        <v>0</v>
      </c>
      <c r="V560" s="26">
        <v>0</v>
      </c>
      <c r="W560" s="95">
        <v>0.83709999999999996</v>
      </c>
      <c r="X560" s="163">
        <f t="shared" si="19"/>
        <v>0.95118941807963076</v>
      </c>
      <c r="Y560" s="20">
        <v>-31.267308</v>
      </c>
      <c r="Z560" s="20">
        <v>-61.471978</v>
      </c>
    </row>
    <row r="561" spans="1:26" s="2" customFormat="1" ht="63.75">
      <c r="A561" s="22">
        <v>1</v>
      </c>
      <c r="B561" s="22">
        <v>72</v>
      </c>
      <c r="C561" s="22" t="s">
        <v>1452</v>
      </c>
      <c r="D561" s="22">
        <v>182528</v>
      </c>
      <c r="E561" s="20" t="s">
        <v>1453</v>
      </c>
      <c r="F561" s="35" t="s">
        <v>140</v>
      </c>
      <c r="G561" s="20" t="s">
        <v>585</v>
      </c>
      <c r="H561" s="22" t="s">
        <v>601</v>
      </c>
      <c r="I561" s="51" t="s">
        <v>602</v>
      </c>
      <c r="J561" s="21" t="s">
        <v>180</v>
      </c>
      <c r="K561" s="56"/>
      <c r="L561" s="21"/>
      <c r="M561" s="21" t="s">
        <v>209</v>
      </c>
      <c r="N561" s="59">
        <f>10*30</f>
        <v>300</v>
      </c>
      <c r="O561" s="182">
        <v>20121019.949999999</v>
      </c>
      <c r="P561" s="182">
        <v>16227008.23</v>
      </c>
      <c r="Q561" s="182">
        <f>+O561-P561</f>
        <v>3894011.7199999988</v>
      </c>
      <c r="R561" s="182">
        <v>0</v>
      </c>
      <c r="S561" s="182">
        <v>3894011.7199999988</v>
      </c>
      <c r="T561" s="182">
        <f t="shared" si="18"/>
        <v>0</v>
      </c>
      <c r="U561" s="26">
        <v>0</v>
      </c>
      <c r="V561" s="26">
        <v>0</v>
      </c>
      <c r="W561" s="95">
        <v>0.96430000000000005</v>
      </c>
      <c r="X561" s="163">
        <f t="shared" si="19"/>
        <v>0.80647046075812878</v>
      </c>
      <c r="Y561" s="20">
        <v>-34.765920000000001</v>
      </c>
      <c r="Z561" s="20">
        <v>-61.892319999999998</v>
      </c>
    </row>
    <row r="562" spans="1:26" s="2" customFormat="1" ht="25.5">
      <c r="A562" s="22">
        <v>1</v>
      </c>
      <c r="B562" s="22">
        <v>72</v>
      </c>
      <c r="C562" s="22" t="s">
        <v>1454</v>
      </c>
      <c r="D562" s="22">
        <v>175937</v>
      </c>
      <c r="E562" s="20" t="s">
        <v>1455</v>
      </c>
      <c r="F562" s="24" t="s">
        <v>140</v>
      </c>
      <c r="G562" s="20" t="s">
        <v>585</v>
      </c>
      <c r="H562" s="39" t="s">
        <v>601</v>
      </c>
      <c r="I562" s="22" t="s">
        <v>602</v>
      </c>
      <c r="J562" s="21" t="s">
        <v>172</v>
      </c>
      <c r="K562" s="56"/>
      <c r="L562" s="21"/>
      <c r="M562" s="21"/>
      <c r="N562" s="174"/>
      <c r="O562" s="182">
        <v>66605466.009999998</v>
      </c>
      <c r="P562" s="182">
        <v>66243954</v>
      </c>
      <c r="Q562" s="182">
        <v>361512.00999999791</v>
      </c>
      <c r="R562" s="182">
        <v>0</v>
      </c>
      <c r="S562" s="182">
        <v>361512</v>
      </c>
      <c r="T562" s="182">
        <f t="shared" si="18"/>
        <v>9.9999979138374329E-3</v>
      </c>
      <c r="U562" s="26">
        <v>0</v>
      </c>
      <c r="V562" s="26">
        <v>0</v>
      </c>
      <c r="W562" s="95">
        <v>0.99460000000000004</v>
      </c>
      <c r="X562" s="163">
        <f t="shared" si="19"/>
        <v>0.99457233720208904</v>
      </c>
      <c r="Y562" s="20">
        <v>-31.267308</v>
      </c>
      <c r="Z562" s="20">
        <v>-61.471978</v>
      </c>
    </row>
    <row r="563" spans="1:26" s="2" customFormat="1" ht="127.5">
      <c r="A563" s="22">
        <v>1</v>
      </c>
      <c r="B563" s="22">
        <v>72</v>
      </c>
      <c r="C563" s="22" t="s">
        <v>1456</v>
      </c>
      <c r="D563" s="22">
        <v>198960</v>
      </c>
      <c r="E563" s="20" t="s">
        <v>1457</v>
      </c>
      <c r="F563" s="24" t="s">
        <v>140</v>
      </c>
      <c r="G563" s="20" t="s">
        <v>585</v>
      </c>
      <c r="H563" s="39" t="s">
        <v>601</v>
      </c>
      <c r="I563" s="22" t="s">
        <v>602</v>
      </c>
      <c r="J563" s="21" t="s">
        <v>172</v>
      </c>
      <c r="K563" s="56"/>
      <c r="L563" s="21"/>
      <c r="M563" s="21"/>
      <c r="N563" s="63"/>
      <c r="O563" s="182">
        <v>2115114.85</v>
      </c>
      <c r="P563" s="182">
        <v>1924235</v>
      </c>
      <c r="Q563" s="182">
        <v>190879.85000000009</v>
      </c>
      <c r="R563" s="182">
        <v>0</v>
      </c>
      <c r="S563" s="182">
        <v>190879.85000000009</v>
      </c>
      <c r="T563" s="182">
        <f t="shared" si="18"/>
        <v>0</v>
      </c>
      <c r="U563" s="26">
        <v>0</v>
      </c>
      <c r="V563" s="26">
        <v>0</v>
      </c>
      <c r="W563" s="95">
        <v>0.79390000000000005</v>
      </c>
      <c r="X563" s="163">
        <f t="shared" si="19"/>
        <v>0.90975438047725865</v>
      </c>
      <c r="Y563" s="20">
        <v>-34.765920000000001</v>
      </c>
      <c r="Z563" s="20">
        <v>-61.892319999999998</v>
      </c>
    </row>
    <row r="564" spans="1:26" s="2" customFormat="1" ht="89.25">
      <c r="A564" s="22">
        <v>1</v>
      </c>
      <c r="B564" s="22">
        <v>72</v>
      </c>
      <c r="C564" s="22" t="s">
        <v>1458</v>
      </c>
      <c r="D564" s="22">
        <v>195507</v>
      </c>
      <c r="E564" s="20" t="s">
        <v>1459</v>
      </c>
      <c r="F564" s="24" t="s">
        <v>140</v>
      </c>
      <c r="G564" s="20" t="s">
        <v>585</v>
      </c>
      <c r="H564" s="39" t="s">
        <v>601</v>
      </c>
      <c r="I564" s="39" t="s">
        <v>1460</v>
      </c>
      <c r="J564" s="21" t="s">
        <v>172</v>
      </c>
      <c r="K564" s="56"/>
      <c r="L564" s="21"/>
      <c r="M564" s="21"/>
      <c r="N564" s="191"/>
      <c r="O564" s="26">
        <v>1461780.06</v>
      </c>
      <c r="P564" s="182">
        <v>1424148.2</v>
      </c>
      <c r="Q564" s="26">
        <v>37631.860000000102</v>
      </c>
      <c r="R564" s="182">
        <v>0</v>
      </c>
      <c r="S564" s="182">
        <f>+Q564</f>
        <v>37631.860000000102</v>
      </c>
      <c r="T564" s="182">
        <f t="shared" si="18"/>
        <v>0</v>
      </c>
      <c r="U564" s="26">
        <v>0</v>
      </c>
      <c r="V564" s="26">
        <v>0</v>
      </c>
      <c r="W564" s="95">
        <v>1</v>
      </c>
      <c r="X564" s="163">
        <f t="shared" si="19"/>
        <v>0.9742561408314736</v>
      </c>
      <c r="Y564" s="20">
        <v>-31.267308</v>
      </c>
      <c r="Z564" s="20">
        <v>-61.471978</v>
      </c>
    </row>
    <row r="565" spans="1:26" s="2" customFormat="1" ht="178.5">
      <c r="A565" s="22">
        <v>1</v>
      </c>
      <c r="B565" s="22">
        <v>72</v>
      </c>
      <c r="C565" s="22" t="s">
        <v>1461</v>
      </c>
      <c r="D565" s="22">
        <v>197011</v>
      </c>
      <c r="E565" s="20" t="s">
        <v>1462</v>
      </c>
      <c r="F565" s="24" t="s">
        <v>140</v>
      </c>
      <c r="G565" s="20" t="s">
        <v>585</v>
      </c>
      <c r="H565" s="22" t="s">
        <v>601</v>
      </c>
      <c r="I565" s="22" t="s">
        <v>810</v>
      </c>
      <c r="J565" s="21" t="s">
        <v>172</v>
      </c>
      <c r="K565" s="56"/>
      <c r="L565" s="21"/>
      <c r="M565" s="21"/>
      <c r="N565" s="191"/>
      <c r="O565" s="26">
        <v>1514250</v>
      </c>
      <c r="P565" s="182">
        <v>1482500</v>
      </c>
      <c r="Q565" s="26">
        <v>31750</v>
      </c>
      <c r="R565" s="182">
        <v>0</v>
      </c>
      <c r="S565" s="182">
        <f>+Q565</f>
        <v>31750</v>
      </c>
      <c r="T565" s="182">
        <f t="shared" si="18"/>
        <v>0</v>
      </c>
      <c r="U565" s="26">
        <v>0</v>
      </c>
      <c r="V565" s="26">
        <v>0</v>
      </c>
      <c r="W565" s="95">
        <v>1</v>
      </c>
      <c r="X565" s="163">
        <f t="shared" si="19"/>
        <v>0.9790325243519894</v>
      </c>
      <c r="Y565" s="20">
        <v>-34.765920000000001</v>
      </c>
      <c r="Z565" s="20">
        <v>-61.892319999999998</v>
      </c>
    </row>
    <row r="566" spans="1:26" s="2" customFormat="1" ht="63.75">
      <c r="A566" s="22">
        <v>1</v>
      </c>
      <c r="B566" s="22">
        <v>72</v>
      </c>
      <c r="C566" s="22" t="s">
        <v>1463</v>
      </c>
      <c r="D566" s="22">
        <v>5679</v>
      </c>
      <c r="E566" s="27" t="s">
        <v>1464</v>
      </c>
      <c r="F566" s="22" t="s">
        <v>140</v>
      </c>
      <c r="G566" s="27" t="s">
        <v>585</v>
      </c>
      <c r="H566" s="36" t="s">
        <v>601</v>
      </c>
      <c r="I566" s="34" t="s">
        <v>661</v>
      </c>
      <c r="J566" s="28" t="s">
        <v>239</v>
      </c>
      <c r="K566" s="142"/>
      <c r="L566" s="28"/>
      <c r="M566" s="28"/>
      <c r="N566" s="20"/>
      <c r="O566" s="26">
        <v>99121622.5</v>
      </c>
      <c r="P566" s="182">
        <v>95958238.989999995</v>
      </c>
      <c r="Q566" s="182">
        <v>0</v>
      </c>
      <c r="R566" s="182">
        <v>0</v>
      </c>
      <c r="S566" s="182">
        <v>0</v>
      </c>
      <c r="T566" s="182">
        <v>0</v>
      </c>
      <c r="U566" s="182">
        <v>0</v>
      </c>
      <c r="V566" s="26">
        <v>0</v>
      </c>
      <c r="W566" s="95"/>
      <c r="X566" s="163"/>
      <c r="Y566" s="20">
        <v>-31.267308</v>
      </c>
      <c r="Z566" s="20">
        <v>-61.471978</v>
      </c>
    </row>
    <row r="567" spans="1:26" s="2" customFormat="1" ht="76.5">
      <c r="A567" s="22">
        <v>1</v>
      </c>
      <c r="B567" s="22">
        <v>72</v>
      </c>
      <c r="C567" s="22" t="s">
        <v>1465</v>
      </c>
      <c r="D567" s="22">
        <v>11508</v>
      </c>
      <c r="E567" s="27" t="s">
        <v>1466</v>
      </c>
      <c r="F567" s="22" t="s">
        <v>140</v>
      </c>
      <c r="G567" s="27" t="s">
        <v>585</v>
      </c>
      <c r="H567" s="36" t="s">
        <v>601</v>
      </c>
      <c r="I567" s="34" t="s">
        <v>661</v>
      </c>
      <c r="J567" s="28" t="s">
        <v>239</v>
      </c>
      <c r="K567" s="142"/>
      <c r="L567" s="28"/>
      <c r="M567" s="28"/>
      <c r="N567" s="20"/>
      <c r="O567" s="26">
        <v>7845268.6200000001</v>
      </c>
      <c r="P567" s="182">
        <v>7319776.21</v>
      </c>
      <c r="Q567" s="182">
        <v>0</v>
      </c>
      <c r="R567" s="182">
        <v>0</v>
      </c>
      <c r="S567" s="182">
        <v>0</v>
      </c>
      <c r="T567" s="182">
        <v>0</v>
      </c>
      <c r="U567" s="182">
        <v>0</v>
      </c>
      <c r="V567" s="26">
        <v>0</v>
      </c>
      <c r="W567" s="95"/>
      <c r="X567" s="163"/>
      <c r="Y567" s="20">
        <v>-34.765920000000001</v>
      </c>
      <c r="Z567" s="20">
        <v>-61.892319999999998</v>
      </c>
    </row>
    <row r="568" spans="1:26" s="2" customFormat="1" ht="89.25">
      <c r="A568" s="22">
        <v>1</v>
      </c>
      <c r="B568" s="22">
        <v>72</v>
      </c>
      <c r="C568" s="22" t="s">
        <v>1467</v>
      </c>
      <c r="D568" s="22">
        <v>165264</v>
      </c>
      <c r="E568" s="27" t="s">
        <v>1468</v>
      </c>
      <c r="F568" s="22" t="s">
        <v>140</v>
      </c>
      <c r="G568" s="27" t="s">
        <v>585</v>
      </c>
      <c r="H568" s="36" t="s">
        <v>601</v>
      </c>
      <c r="I568" s="34" t="s">
        <v>661</v>
      </c>
      <c r="J568" s="28" t="s">
        <v>239</v>
      </c>
      <c r="K568" s="142"/>
      <c r="L568" s="28"/>
      <c r="M568" s="28"/>
      <c r="N568" s="20"/>
      <c r="O568" s="26">
        <v>1337474.33</v>
      </c>
      <c r="P568" s="182">
        <v>1329191.4099999999</v>
      </c>
      <c r="Q568" s="182">
        <v>0</v>
      </c>
      <c r="R568" s="182">
        <v>0</v>
      </c>
      <c r="S568" s="182">
        <v>0</v>
      </c>
      <c r="T568" s="182">
        <v>0</v>
      </c>
      <c r="U568" s="182">
        <v>0</v>
      </c>
      <c r="V568" s="26">
        <v>0</v>
      </c>
      <c r="W568" s="95"/>
      <c r="X568" s="163"/>
      <c r="Y568" s="20">
        <v>-31.267308</v>
      </c>
      <c r="Z568" s="20">
        <v>-61.471978</v>
      </c>
    </row>
    <row r="569" spans="1:26" s="2" customFormat="1" ht="114.75">
      <c r="A569" s="22">
        <v>1</v>
      </c>
      <c r="B569" s="22">
        <v>72</v>
      </c>
      <c r="C569" s="22" t="s">
        <v>1469</v>
      </c>
      <c r="D569" s="22">
        <v>184532</v>
      </c>
      <c r="E569" s="27" t="s">
        <v>1470</v>
      </c>
      <c r="F569" s="22" t="s">
        <v>140</v>
      </c>
      <c r="G569" s="27" t="s">
        <v>585</v>
      </c>
      <c r="H569" s="36" t="s">
        <v>601</v>
      </c>
      <c r="I569" s="34" t="s">
        <v>661</v>
      </c>
      <c r="J569" s="28" t="s">
        <v>239</v>
      </c>
      <c r="K569" s="142"/>
      <c r="L569" s="28"/>
      <c r="M569" s="28"/>
      <c r="N569" s="20"/>
      <c r="O569" s="26">
        <v>13192172.369999999</v>
      </c>
      <c r="P569" s="182">
        <v>12398367.57</v>
      </c>
      <c r="Q569" s="182">
        <v>0</v>
      </c>
      <c r="R569" s="182">
        <v>0</v>
      </c>
      <c r="S569" s="182">
        <v>0</v>
      </c>
      <c r="T569" s="182">
        <v>0</v>
      </c>
      <c r="U569" s="182">
        <v>0</v>
      </c>
      <c r="V569" s="182">
        <v>0</v>
      </c>
      <c r="W569" s="95"/>
      <c r="X569" s="163"/>
      <c r="Y569" s="20">
        <v>-34.765920000000001</v>
      </c>
      <c r="Z569" s="20">
        <v>-61.892319999999998</v>
      </c>
    </row>
    <row r="570" spans="1:26" s="2" customFormat="1" ht="153">
      <c r="A570" s="22">
        <v>1</v>
      </c>
      <c r="B570" s="22">
        <v>72</v>
      </c>
      <c r="C570" s="22" t="s">
        <v>1471</v>
      </c>
      <c r="D570" s="22">
        <v>194716</v>
      </c>
      <c r="E570" s="27" t="s">
        <v>1472</v>
      </c>
      <c r="F570" s="22" t="s">
        <v>140</v>
      </c>
      <c r="G570" s="27" t="s">
        <v>585</v>
      </c>
      <c r="H570" s="36" t="s">
        <v>601</v>
      </c>
      <c r="I570" s="34" t="s">
        <v>745</v>
      </c>
      <c r="J570" s="28" t="s">
        <v>239</v>
      </c>
      <c r="K570" s="142"/>
      <c r="L570" s="28"/>
      <c r="M570" s="28"/>
      <c r="N570" s="20"/>
      <c r="O570" s="26">
        <v>19663872.100000001</v>
      </c>
      <c r="P570" s="182">
        <v>13015416.300000001</v>
      </c>
      <c r="Q570" s="182">
        <v>0</v>
      </c>
      <c r="R570" s="182">
        <v>0</v>
      </c>
      <c r="S570" s="182">
        <v>0</v>
      </c>
      <c r="T570" s="182">
        <v>0</v>
      </c>
      <c r="U570" s="182">
        <v>0</v>
      </c>
      <c r="V570" s="182">
        <v>0</v>
      </c>
      <c r="W570" s="95"/>
      <c r="X570" s="163"/>
      <c r="Y570" s="20">
        <v>-31.267308</v>
      </c>
      <c r="Z570" s="20">
        <v>-61.471978</v>
      </c>
    </row>
    <row r="571" spans="1:26" s="2" customFormat="1" ht="102">
      <c r="A571" s="22">
        <v>1</v>
      </c>
      <c r="B571" s="22">
        <v>72</v>
      </c>
      <c r="C571" s="22" t="s">
        <v>1473</v>
      </c>
      <c r="D571" s="22">
        <v>197675</v>
      </c>
      <c r="E571" s="27" t="s">
        <v>1474</v>
      </c>
      <c r="F571" s="22" t="s">
        <v>140</v>
      </c>
      <c r="G571" s="27" t="s">
        <v>585</v>
      </c>
      <c r="H571" s="36" t="s">
        <v>601</v>
      </c>
      <c r="I571" s="34" t="s">
        <v>810</v>
      </c>
      <c r="J571" s="28" t="s">
        <v>239</v>
      </c>
      <c r="K571" s="142"/>
      <c r="L571" s="28"/>
      <c r="M571" s="28"/>
      <c r="N571" s="20"/>
      <c r="O571" s="26">
        <v>36055962.490000002</v>
      </c>
      <c r="P571" s="182">
        <v>7604758.7699999996</v>
      </c>
      <c r="Q571" s="182">
        <v>0</v>
      </c>
      <c r="R571" s="182">
        <v>0</v>
      </c>
      <c r="S571" s="182">
        <v>0</v>
      </c>
      <c r="T571" s="182">
        <v>0</v>
      </c>
      <c r="U571" s="182">
        <v>0</v>
      </c>
      <c r="V571" s="182">
        <v>0</v>
      </c>
      <c r="W571" s="95"/>
      <c r="X571" s="163"/>
      <c r="Y571" s="20">
        <v>-34.765920000000001</v>
      </c>
      <c r="Z571" s="20">
        <v>-61.892319999999998</v>
      </c>
    </row>
    <row r="572" spans="1:26" s="2" customFormat="1" ht="63.75">
      <c r="A572" s="22">
        <v>1</v>
      </c>
      <c r="B572" s="22">
        <v>72</v>
      </c>
      <c r="C572" s="22" t="s">
        <v>1475</v>
      </c>
      <c r="D572" s="22">
        <v>11509</v>
      </c>
      <c r="E572" s="27" t="s">
        <v>1476</v>
      </c>
      <c r="F572" s="22" t="s">
        <v>140</v>
      </c>
      <c r="G572" s="27" t="s">
        <v>585</v>
      </c>
      <c r="H572" s="36" t="s">
        <v>601</v>
      </c>
      <c r="I572" s="34" t="s">
        <v>1477</v>
      </c>
      <c r="J572" s="28" t="s">
        <v>239</v>
      </c>
      <c r="K572" s="142"/>
      <c r="L572" s="28"/>
      <c r="M572" s="28"/>
      <c r="N572" s="20"/>
      <c r="O572" s="26">
        <v>4810245.82</v>
      </c>
      <c r="P572" s="182">
        <v>4781687.4000000004</v>
      </c>
      <c r="Q572" s="182">
        <v>0</v>
      </c>
      <c r="R572" s="182">
        <v>0</v>
      </c>
      <c r="S572" s="182">
        <v>0</v>
      </c>
      <c r="T572" s="182">
        <v>0</v>
      </c>
      <c r="U572" s="182">
        <v>0</v>
      </c>
      <c r="V572" s="182">
        <v>0</v>
      </c>
      <c r="W572" s="95"/>
      <c r="X572" s="163"/>
      <c r="Y572" s="20">
        <v>-31.267308</v>
      </c>
      <c r="Z572" s="20">
        <v>-61.471978</v>
      </c>
    </row>
    <row r="573" spans="1:26" s="2" customFormat="1" ht="102">
      <c r="A573" s="22">
        <v>1</v>
      </c>
      <c r="B573" s="22">
        <v>72</v>
      </c>
      <c r="C573" s="22" t="s">
        <v>1478</v>
      </c>
      <c r="D573" s="22">
        <v>5684</v>
      </c>
      <c r="E573" s="27" t="s">
        <v>1479</v>
      </c>
      <c r="F573" s="22" t="s">
        <v>140</v>
      </c>
      <c r="G573" s="27" t="s">
        <v>585</v>
      </c>
      <c r="H573" s="36" t="s">
        <v>601</v>
      </c>
      <c r="I573" s="34" t="s">
        <v>602</v>
      </c>
      <c r="J573" s="28" t="s">
        <v>239</v>
      </c>
      <c r="K573" s="142"/>
      <c r="L573" s="28"/>
      <c r="M573" s="28"/>
      <c r="N573" s="20"/>
      <c r="O573" s="26">
        <v>16849630.579999998</v>
      </c>
      <c r="P573" s="182">
        <v>4051042.7100000009</v>
      </c>
      <c r="Q573" s="182">
        <v>0</v>
      </c>
      <c r="R573" s="182">
        <v>0</v>
      </c>
      <c r="S573" s="182">
        <v>0</v>
      </c>
      <c r="T573" s="182">
        <v>0</v>
      </c>
      <c r="U573" s="182">
        <v>0</v>
      </c>
      <c r="V573" s="182">
        <v>0</v>
      </c>
      <c r="W573" s="95"/>
      <c r="X573" s="163"/>
      <c r="Y573" s="20">
        <v>-34.765920000000001</v>
      </c>
      <c r="Z573" s="20">
        <v>-61.892319999999998</v>
      </c>
    </row>
    <row r="574" spans="1:26" s="2" customFormat="1" ht="51">
      <c r="A574" s="22">
        <v>1</v>
      </c>
      <c r="B574" s="22">
        <v>72</v>
      </c>
      <c r="C574" s="22" t="s">
        <v>1480</v>
      </c>
      <c r="D574" s="22">
        <v>11507</v>
      </c>
      <c r="E574" s="27" t="s">
        <v>1481</v>
      </c>
      <c r="F574" s="22" t="s">
        <v>140</v>
      </c>
      <c r="G574" s="27" t="s">
        <v>585</v>
      </c>
      <c r="H574" s="36" t="s">
        <v>601</v>
      </c>
      <c r="I574" s="34" t="s">
        <v>602</v>
      </c>
      <c r="J574" s="28" t="s">
        <v>239</v>
      </c>
      <c r="K574" s="142"/>
      <c r="L574" s="28"/>
      <c r="M574" s="28"/>
      <c r="N574" s="20"/>
      <c r="O574" s="26">
        <v>75527875.5</v>
      </c>
      <c r="P574" s="182">
        <v>73229172.25</v>
      </c>
      <c r="Q574" s="182">
        <v>0</v>
      </c>
      <c r="R574" s="182">
        <v>0</v>
      </c>
      <c r="S574" s="182">
        <v>0</v>
      </c>
      <c r="T574" s="182">
        <v>0</v>
      </c>
      <c r="U574" s="182">
        <v>0</v>
      </c>
      <c r="V574" s="182">
        <v>0</v>
      </c>
      <c r="W574" s="95"/>
      <c r="X574" s="163"/>
      <c r="Y574" s="20">
        <v>-31.267308</v>
      </c>
      <c r="Z574" s="20">
        <v>-61.471978</v>
      </c>
    </row>
    <row r="575" spans="1:26" s="2" customFormat="1" ht="89.25">
      <c r="A575" s="22">
        <v>1</v>
      </c>
      <c r="B575" s="22">
        <v>72</v>
      </c>
      <c r="C575" s="22" t="s">
        <v>1482</v>
      </c>
      <c r="D575" s="22">
        <v>11427</v>
      </c>
      <c r="E575" s="27" t="s">
        <v>1483</v>
      </c>
      <c r="F575" s="22" t="s">
        <v>140</v>
      </c>
      <c r="G575" s="27" t="s">
        <v>585</v>
      </c>
      <c r="H575" s="36" t="s">
        <v>601</v>
      </c>
      <c r="I575" s="34" t="s">
        <v>602</v>
      </c>
      <c r="J575" s="28" t="s">
        <v>239</v>
      </c>
      <c r="K575" s="142"/>
      <c r="L575" s="28"/>
      <c r="M575" s="28"/>
      <c r="N575" s="20"/>
      <c r="O575" s="26">
        <v>485785.76</v>
      </c>
      <c r="P575" s="182">
        <v>477985.77</v>
      </c>
      <c r="Q575" s="182">
        <v>0</v>
      </c>
      <c r="R575" s="182">
        <v>0</v>
      </c>
      <c r="S575" s="182">
        <v>0</v>
      </c>
      <c r="T575" s="182">
        <v>0</v>
      </c>
      <c r="U575" s="182">
        <v>0</v>
      </c>
      <c r="V575" s="182">
        <v>0</v>
      </c>
      <c r="W575" s="95"/>
      <c r="X575" s="163"/>
      <c r="Y575" s="20">
        <v>-34.765920000000001</v>
      </c>
      <c r="Z575" s="20">
        <v>-61.892319999999998</v>
      </c>
    </row>
    <row r="576" spans="1:26" s="2" customFormat="1" ht="51">
      <c r="A576" s="22">
        <v>1</v>
      </c>
      <c r="B576" s="22">
        <v>72</v>
      </c>
      <c r="C576" s="22" t="s">
        <v>1484</v>
      </c>
      <c r="D576" s="22">
        <v>165265</v>
      </c>
      <c r="E576" s="27" t="s">
        <v>1485</v>
      </c>
      <c r="F576" s="22" t="s">
        <v>140</v>
      </c>
      <c r="G576" s="27" t="s">
        <v>585</v>
      </c>
      <c r="H576" s="36" t="s">
        <v>601</v>
      </c>
      <c r="I576" s="34" t="s">
        <v>602</v>
      </c>
      <c r="J576" s="28" t="s">
        <v>239</v>
      </c>
      <c r="K576" s="142"/>
      <c r="L576" s="28"/>
      <c r="M576" s="28"/>
      <c r="N576" s="20"/>
      <c r="O576" s="26">
        <v>1476649.27</v>
      </c>
      <c r="P576" s="182">
        <v>1433988.05</v>
      </c>
      <c r="Q576" s="182">
        <v>0</v>
      </c>
      <c r="R576" s="182">
        <v>0</v>
      </c>
      <c r="S576" s="182">
        <v>0</v>
      </c>
      <c r="T576" s="182">
        <v>0</v>
      </c>
      <c r="U576" s="182">
        <v>0</v>
      </c>
      <c r="V576" s="182">
        <v>0</v>
      </c>
      <c r="W576" s="95"/>
      <c r="X576" s="163"/>
      <c r="Y576" s="20">
        <v>-31.267308</v>
      </c>
      <c r="Z576" s="20">
        <v>-61.471978</v>
      </c>
    </row>
    <row r="577" spans="1:26" s="2" customFormat="1" ht="191.25">
      <c r="A577" s="22">
        <v>1</v>
      </c>
      <c r="B577" s="22">
        <v>72</v>
      </c>
      <c r="C577" s="22" t="s">
        <v>1486</v>
      </c>
      <c r="D577" s="22">
        <v>172838</v>
      </c>
      <c r="E577" s="27" t="s">
        <v>1487</v>
      </c>
      <c r="F577" s="22" t="s">
        <v>140</v>
      </c>
      <c r="G577" s="27" t="s">
        <v>585</v>
      </c>
      <c r="H577" s="36" t="s">
        <v>601</v>
      </c>
      <c r="I577" s="34" t="s">
        <v>602</v>
      </c>
      <c r="J577" s="28" t="s">
        <v>239</v>
      </c>
      <c r="K577" s="142"/>
      <c r="L577" s="28"/>
      <c r="M577" s="28"/>
      <c r="N577" s="20"/>
      <c r="O577" s="26">
        <v>1000090.92</v>
      </c>
      <c r="P577" s="182">
        <v>942518.98</v>
      </c>
      <c r="Q577" s="182">
        <v>0</v>
      </c>
      <c r="R577" s="182">
        <v>0</v>
      </c>
      <c r="S577" s="182">
        <v>0</v>
      </c>
      <c r="T577" s="182">
        <v>0</v>
      </c>
      <c r="U577" s="182">
        <v>0</v>
      </c>
      <c r="V577" s="182">
        <v>0</v>
      </c>
      <c r="W577" s="95"/>
      <c r="X577" s="163"/>
      <c r="Y577" s="20">
        <v>-34.765920000000001</v>
      </c>
      <c r="Z577" s="20">
        <v>-61.892319999999998</v>
      </c>
    </row>
    <row r="578" spans="1:26" s="2" customFormat="1" ht="25.5">
      <c r="A578" s="22">
        <v>1</v>
      </c>
      <c r="B578" s="22">
        <v>72</v>
      </c>
      <c r="C578" s="22" t="s">
        <v>1488</v>
      </c>
      <c r="D578" s="22">
        <v>176121</v>
      </c>
      <c r="E578" s="27" t="s">
        <v>1489</v>
      </c>
      <c r="F578" s="22" t="s">
        <v>140</v>
      </c>
      <c r="G578" s="27" t="s">
        <v>585</v>
      </c>
      <c r="H578" s="36" t="s">
        <v>601</v>
      </c>
      <c r="I578" s="34" t="s">
        <v>1490</v>
      </c>
      <c r="J578" s="28" t="s">
        <v>239</v>
      </c>
      <c r="K578" s="142"/>
      <c r="L578" s="28"/>
      <c r="M578" s="28"/>
      <c r="N578" s="20"/>
      <c r="O578" s="26">
        <v>3197103.44</v>
      </c>
      <c r="P578" s="182">
        <v>1142413.92</v>
      </c>
      <c r="Q578" s="182">
        <v>0</v>
      </c>
      <c r="R578" s="182">
        <v>0</v>
      </c>
      <c r="S578" s="182">
        <v>0</v>
      </c>
      <c r="T578" s="182">
        <v>0</v>
      </c>
      <c r="U578" s="182">
        <v>0</v>
      </c>
      <c r="V578" s="182">
        <v>0</v>
      </c>
      <c r="W578" s="95"/>
      <c r="X578" s="163"/>
      <c r="Y578" s="20">
        <v>-31.267308</v>
      </c>
      <c r="Z578" s="20">
        <v>-61.471978</v>
      </c>
    </row>
    <row r="579" spans="1:26" s="2" customFormat="1" ht="127.5">
      <c r="A579" s="22">
        <v>1</v>
      </c>
      <c r="B579" s="22">
        <v>72</v>
      </c>
      <c r="C579" s="22" t="s">
        <v>1491</v>
      </c>
      <c r="D579" s="22">
        <v>189249</v>
      </c>
      <c r="E579" s="27" t="s">
        <v>1492</v>
      </c>
      <c r="F579" s="22" t="s">
        <v>140</v>
      </c>
      <c r="G579" s="27" t="s">
        <v>585</v>
      </c>
      <c r="H579" s="36" t="s">
        <v>601</v>
      </c>
      <c r="I579" s="34" t="s">
        <v>1490</v>
      </c>
      <c r="J579" s="28" t="s">
        <v>239</v>
      </c>
      <c r="K579" s="142"/>
      <c r="L579" s="28"/>
      <c r="M579" s="28"/>
      <c r="N579" s="20"/>
      <c r="O579" s="26">
        <v>6848825.0599999996</v>
      </c>
      <c r="P579" s="182">
        <v>4574927.57</v>
      </c>
      <c r="Q579" s="182">
        <v>0</v>
      </c>
      <c r="R579" s="182">
        <v>0</v>
      </c>
      <c r="S579" s="182">
        <v>0</v>
      </c>
      <c r="T579" s="182">
        <v>0</v>
      </c>
      <c r="U579" s="182">
        <v>0</v>
      </c>
      <c r="V579" s="182">
        <v>0</v>
      </c>
      <c r="W579" s="95"/>
      <c r="X579" s="163"/>
      <c r="Y579" s="20">
        <v>-34.765920000000001</v>
      </c>
      <c r="Z579" s="20">
        <v>-61.892319999999998</v>
      </c>
    </row>
    <row r="580" spans="1:26" s="2" customFormat="1" ht="63.75">
      <c r="A580" s="22">
        <v>1</v>
      </c>
      <c r="B580" s="22">
        <v>72</v>
      </c>
      <c r="C580" s="22" t="s">
        <v>1493</v>
      </c>
      <c r="D580" s="43">
        <v>203326</v>
      </c>
      <c r="E580" s="20" t="s">
        <v>856</v>
      </c>
      <c r="F580" s="22" t="s">
        <v>140</v>
      </c>
      <c r="G580" s="27" t="s">
        <v>585</v>
      </c>
      <c r="H580" s="36" t="s">
        <v>590</v>
      </c>
      <c r="I580" s="22" t="s">
        <v>1494</v>
      </c>
      <c r="J580" s="21" t="s">
        <v>180</v>
      </c>
      <c r="K580" s="56">
        <v>41578</v>
      </c>
      <c r="L580" s="28"/>
      <c r="M580" s="21" t="s">
        <v>209</v>
      </c>
      <c r="N580" s="183">
        <v>240</v>
      </c>
      <c r="O580" s="182">
        <v>23036325.07</v>
      </c>
      <c r="P580" s="182">
        <v>19274618.670000002</v>
      </c>
      <c r="Q580" s="182">
        <f>+O580-P580</f>
        <v>3761706.3999999985</v>
      </c>
      <c r="R580" s="182">
        <v>0</v>
      </c>
      <c r="S580" s="182">
        <f>+Q580</f>
        <v>3761706.3999999985</v>
      </c>
      <c r="T580" s="182">
        <f t="shared" ref="T580:T585" si="20">+Q580-S580</f>
        <v>0</v>
      </c>
      <c r="U580" s="26">
        <v>0</v>
      </c>
      <c r="V580" s="26">
        <v>0</v>
      </c>
      <c r="W580" s="95">
        <v>0.89859999999999995</v>
      </c>
      <c r="X580" s="163">
        <f t="shared" ref="X580:X586" si="21">+P580/O580</f>
        <v>0.83670544722001539</v>
      </c>
      <c r="Y580" s="20">
        <v>-34.765920000000001</v>
      </c>
      <c r="Z580" s="20">
        <v>-61.892319999999998</v>
      </c>
    </row>
    <row r="581" spans="1:26" s="2" customFormat="1" ht="102">
      <c r="A581" s="22">
        <v>1</v>
      </c>
      <c r="B581" s="22">
        <v>72</v>
      </c>
      <c r="C581" s="22" t="s">
        <v>1495</v>
      </c>
      <c r="D581" s="43">
        <v>199750</v>
      </c>
      <c r="E581" s="20" t="s">
        <v>1496</v>
      </c>
      <c r="F581" s="22" t="s">
        <v>140</v>
      </c>
      <c r="G581" s="27" t="s">
        <v>585</v>
      </c>
      <c r="H581" s="36" t="s">
        <v>590</v>
      </c>
      <c r="I581" s="22" t="s">
        <v>839</v>
      </c>
      <c r="J581" s="21" t="s">
        <v>180</v>
      </c>
      <c r="K581" s="56">
        <v>41608</v>
      </c>
      <c r="L581" s="28"/>
      <c r="M581" s="21" t="s">
        <v>181</v>
      </c>
      <c r="N581" s="59">
        <v>240</v>
      </c>
      <c r="O581" s="182">
        <v>42582701.68</v>
      </c>
      <c r="P581" s="182">
        <v>21049748.870000001</v>
      </c>
      <c r="Q581" s="182">
        <f>+O581-P581</f>
        <v>21532952.809999999</v>
      </c>
      <c r="R581" s="182">
        <v>0</v>
      </c>
      <c r="S581" s="182">
        <v>16796399</v>
      </c>
      <c r="T581" s="182">
        <f t="shared" si="20"/>
        <v>4736553.8099999987</v>
      </c>
      <c r="U581" s="26">
        <v>0</v>
      </c>
      <c r="V581" s="26">
        <v>0</v>
      </c>
      <c r="W581" s="95">
        <v>0.45369999999999999</v>
      </c>
      <c r="X581" s="163">
        <f t="shared" si="21"/>
        <v>0.4943262883643319</v>
      </c>
      <c r="Y581" s="20">
        <v>-34.812123</v>
      </c>
      <c r="Z581" s="20">
        <v>-58.184311999999998</v>
      </c>
    </row>
    <row r="582" spans="1:26" s="2" customFormat="1" ht="51">
      <c r="A582" s="22">
        <v>1</v>
      </c>
      <c r="B582" s="22">
        <v>72</v>
      </c>
      <c r="C582" s="22" t="s">
        <v>1497</v>
      </c>
      <c r="D582" s="43">
        <v>195904</v>
      </c>
      <c r="E582" s="20" t="s">
        <v>1498</v>
      </c>
      <c r="F582" s="24" t="s">
        <v>140</v>
      </c>
      <c r="G582" s="27" t="s">
        <v>585</v>
      </c>
      <c r="H582" s="22" t="s">
        <v>590</v>
      </c>
      <c r="I582" s="22" t="s">
        <v>839</v>
      </c>
      <c r="J582" s="21" t="s">
        <v>198</v>
      </c>
      <c r="K582" s="56"/>
      <c r="L582" s="21"/>
      <c r="M582" s="21"/>
      <c r="N582" s="192"/>
      <c r="O582" s="182">
        <v>20707952</v>
      </c>
      <c r="P582" s="182">
        <v>9593258</v>
      </c>
      <c r="Q582" s="182">
        <v>11114694</v>
      </c>
      <c r="R582" s="182">
        <v>0</v>
      </c>
      <c r="S582" s="182">
        <v>11114694</v>
      </c>
      <c r="T582" s="182">
        <f t="shared" si="20"/>
        <v>0</v>
      </c>
      <c r="U582" s="26">
        <v>0</v>
      </c>
      <c r="V582" s="26">
        <v>0</v>
      </c>
      <c r="W582" s="95">
        <v>0.3533</v>
      </c>
      <c r="X582" s="163">
        <f t="shared" si="21"/>
        <v>0.46326445029426377</v>
      </c>
      <c r="Y582" s="20">
        <v>-34.783630000000002</v>
      </c>
      <c r="Z582" s="20">
        <v>-58.218746000000003</v>
      </c>
    </row>
    <row r="583" spans="1:26" s="2" customFormat="1" ht="76.5">
      <c r="A583" s="22">
        <v>1</v>
      </c>
      <c r="B583" s="22">
        <v>72</v>
      </c>
      <c r="C583" s="22" t="s">
        <v>1499</v>
      </c>
      <c r="D583" s="43">
        <v>198830</v>
      </c>
      <c r="E583" s="20" t="s">
        <v>1500</v>
      </c>
      <c r="F583" s="24" t="s">
        <v>140</v>
      </c>
      <c r="G583" s="27" t="s">
        <v>585</v>
      </c>
      <c r="H583" s="22" t="s">
        <v>590</v>
      </c>
      <c r="I583" s="22" t="s">
        <v>839</v>
      </c>
      <c r="J583" s="21" t="s">
        <v>198</v>
      </c>
      <c r="K583" s="56"/>
      <c r="L583" s="21"/>
      <c r="M583" s="21"/>
      <c r="N583" s="63"/>
      <c r="O583" s="182">
        <v>107959495.76000001</v>
      </c>
      <c r="P583" s="182">
        <v>24501680</v>
      </c>
      <c r="Q583" s="182">
        <v>83457815.760000005</v>
      </c>
      <c r="R583" s="182">
        <v>0</v>
      </c>
      <c r="S583" s="182">
        <v>27819272</v>
      </c>
      <c r="T583" s="182">
        <f t="shared" si="20"/>
        <v>55638543.760000005</v>
      </c>
      <c r="U583" s="26">
        <v>0</v>
      </c>
      <c r="V583" s="26">
        <v>0</v>
      </c>
      <c r="W583" s="95">
        <v>0.1215</v>
      </c>
      <c r="X583" s="163">
        <f t="shared" si="21"/>
        <v>0.22695252351371301</v>
      </c>
      <c r="Y583" s="20">
        <v>-34.812123</v>
      </c>
      <c r="Z583" s="20">
        <v>-58.184311999999998</v>
      </c>
    </row>
    <row r="584" spans="1:26" s="2" customFormat="1" ht="63.75">
      <c r="A584" s="22">
        <v>1</v>
      </c>
      <c r="B584" s="22">
        <v>72</v>
      </c>
      <c r="C584" s="22" t="s">
        <v>1501</v>
      </c>
      <c r="D584" s="43">
        <v>186246</v>
      </c>
      <c r="E584" s="20" t="s">
        <v>1502</v>
      </c>
      <c r="F584" s="22" t="s">
        <v>140</v>
      </c>
      <c r="G584" s="27" t="s">
        <v>585</v>
      </c>
      <c r="H584" s="22" t="s">
        <v>590</v>
      </c>
      <c r="I584" s="22" t="s">
        <v>1503</v>
      </c>
      <c r="J584" s="21" t="s">
        <v>172</v>
      </c>
      <c r="K584" s="56"/>
      <c r="L584" s="21"/>
      <c r="M584" s="21"/>
      <c r="N584" s="63"/>
      <c r="O584" s="182">
        <v>401345.73</v>
      </c>
      <c r="P584" s="182">
        <v>258337</v>
      </c>
      <c r="Q584" s="182">
        <v>143008.72999999998</v>
      </c>
      <c r="R584" s="182">
        <v>0</v>
      </c>
      <c r="S584" s="182">
        <v>143009</v>
      </c>
      <c r="T584" s="182">
        <f t="shared" si="20"/>
        <v>-0.27000000001862645</v>
      </c>
      <c r="U584" s="26">
        <v>0</v>
      </c>
      <c r="V584" s="26">
        <v>0</v>
      </c>
      <c r="W584" s="184">
        <v>0.79559999999999997</v>
      </c>
      <c r="X584" s="163">
        <f t="shared" si="21"/>
        <v>0.64367696150647979</v>
      </c>
      <c r="Y584" s="20">
        <v>-34.783630000000002</v>
      </c>
      <c r="Z584" s="20">
        <v>-58.218746000000003</v>
      </c>
    </row>
    <row r="585" spans="1:26" s="2" customFormat="1" ht="63.75">
      <c r="A585" s="22">
        <v>1</v>
      </c>
      <c r="B585" s="22">
        <v>72</v>
      </c>
      <c r="C585" s="22" t="s">
        <v>1504</v>
      </c>
      <c r="D585" s="43">
        <v>203334</v>
      </c>
      <c r="E585" s="20" t="s">
        <v>856</v>
      </c>
      <c r="F585" s="22" t="s">
        <v>140</v>
      </c>
      <c r="G585" s="27" t="s">
        <v>585</v>
      </c>
      <c r="H585" s="22" t="s">
        <v>590</v>
      </c>
      <c r="I585" s="22" t="s">
        <v>826</v>
      </c>
      <c r="J585" s="21" t="s">
        <v>180</v>
      </c>
      <c r="K585" s="56">
        <v>41578</v>
      </c>
      <c r="L585" s="28"/>
      <c r="M585" s="21" t="s">
        <v>209</v>
      </c>
      <c r="N585" s="183">
        <v>240</v>
      </c>
      <c r="O585" s="182">
        <v>20219065.41</v>
      </c>
      <c r="P585" s="182">
        <v>17032507.73</v>
      </c>
      <c r="Q585" s="182">
        <f>+O585-P585</f>
        <v>3186557.6799999997</v>
      </c>
      <c r="R585" s="182">
        <v>0</v>
      </c>
      <c r="S585" s="182">
        <f>+Q585</f>
        <v>3186557.6799999997</v>
      </c>
      <c r="T585" s="182">
        <f t="shared" si="20"/>
        <v>0</v>
      </c>
      <c r="U585" s="26">
        <v>0</v>
      </c>
      <c r="V585" s="26">
        <v>0</v>
      </c>
      <c r="W585" s="95">
        <v>0.8478</v>
      </c>
      <c r="X585" s="163">
        <f t="shared" si="21"/>
        <v>0.84239836929238165</v>
      </c>
      <c r="Y585" s="20">
        <v>-45.862923000000002</v>
      </c>
      <c r="Z585" s="20">
        <v>-67.535794999999993</v>
      </c>
    </row>
    <row r="586" spans="1:26" s="2" customFormat="1" ht="76.5">
      <c r="A586" s="22">
        <v>1</v>
      </c>
      <c r="B586" s="22">
        <v>72</v>
      </c>
      <c r="C586" s="22" t="s">
        <v>1505</v>
      </c>
      <c r="D586" s="43">
        <v>196500</v>
      </c>
      <c r="E586" s="20" t="s">
        <v>1506</v>
      </c>
      <c r="F586" s="22" t="s">
        <v>140</v>
      </c>
      <c r="G586" s="27" t="s">
        <v>585</v>
      </c>
      <c r="H586" s="22" t="s">
        <v>590</v>
      </c>
      <c r="I586" s="22" t="s">
        <v>591</v>
      </c>
      <c r="J586" s="21" t="s">
        <v>172</v>
      </c>
      <c r="K586" s="56"/>
      <c r="L586" s="21"/>
      <c r="M586" s="21"/>
      <c r="N586" s="51"/>
      <c r="O586" s="26">
        <v>9559061.3599999994</v>
      </c>
      <c r="P586" s="26">
        <f>+O586</f>
        <v>9559061.3599999994</v>
      </c>
      <c r="Q586" s="26">
        <v>0</v>
      </c>
      <c r="R586" s="182">
        <v>0</v>
      </c>
      <c r="S586" s="26">
        <v>0</v>
      </c>
      <c r="T586" s="182">
        <v>0</v>
      </c>
      <c r="U586" s="26">
        <v>0</v>
      </c>
      <c r="V586" s="26">
        <v>0</v>
      </c>
      <c r="W586" s="95">
        <v>1</v>
      </c>
      <c r="X586" s="163">
        <f t="shared" si="21"/>
        <v>1</v>
      </c>
      <c r="Y586" s="20">
        <v>-27.481278</v>
      </c>
      <c r="Z586" s="20">
        <v>-58.820641999999999</v>
      </c>
    </row>
    <row r="587" spans="1:26" s="2" customFormat="1" ht="114.75">
      <c r="A587" s="22">
        <v>1</v>
      </c>
      <c r="B587" s="22">
        <v>72</v>
      </c>
      <c r="C587" s="22" t="s">
        <v>1507</v>
      </c>
      <c r="D587" s="43">
        <v>186389</v>
      </c>
      <c r="E587" s="27" t="s">
        <v>1508</v>
      </c>
      <c r="F587" s="22" t="s">
        <v>140</v>
      </c>
      <c r="G587" s="27" t="s">
        <v>585</v>
      </c>
      <c r="H587" s="22" t="s">
        <v>590</v>
      </c>
      <c r="I587" s="34" t="s">
        <v>795</v>
      </c>
      <c r="J587" s="28" t="s">
        <v>239</v>
      </c>
      <c r="K587" s="142"/>
      <c r="L587" s="28"/>
      <c r="M587" s="28"/>
      <c r="N587" s="20"/>
      <c r="O587" s="26">
        <v>750000</v>
      </c>
      <c r="P587" s="182">
        <v>237295.37</v>
      </c>
      <c r="Q587" s="182">
        <v>0</v>
      </c>
      <c r="R587" s="182">
        <v>0</v>
      </c>
      <c r="S587" s="182">
        <v>0</v>
      </c>
      <c r="T587" s="182">
        <v>0</v>
      </c>
      <c r="U587" s="182">
        <v>0</v>
      </c>
      <c r="V587" s="26">
        <v>0</v>
      </c>
      <c r="W587" s="95"/>
      <c r="X587" s="163"/>
      <c r="Y587" s="20">
        <v>-45.862923000000002</v>
      </c>
      <c r="Z587" s="20">
        <v>-67.535794999999993</v>
      </c>
    </row>
    <row r="588" spans="1:26" s="2" customFormat="1" ht="178.5">
      <c r="A588" s="22">
        <v>1</v>
      </c>
      <c r="B588" s="22">
        <v>72</v>
      </c>
      <c r="C588" s="22" t="s">
        <v>1509</v>
      </c>
      <c r="D588" s="43">
        <v>186393</v>
      </c>
      <c r="E588" s="27" t="s">
        <v>1510</v>
      </c>
      <c r="F588" s="22" t="s">
        <v>140</v>
      </c>
      <c r="G588" s="27" t="s">
        <v>585</v>
      </c>
      <c r="H588" s="22" t="s">
        <v>590</v>
      </c>
      <c r="I588" s="34" t="s">
        <v>795</v>
      </c>
      <c r="J588" s="28" t="s">
        <v>239</v>
      </c>
      <c r="K588" s="142"/>
      <c r="L588" s="28"/>
      <c r="M588" s="28"/>
      <c r="N588" s="20"/>
      <c r="O588" s="26">
        <v>450000</v>
      </c>
      <c r="P588" s="182">
        <v>204208.83</v>
      </c>
      <c r="Q588" s="182">
        <v>0</v>
      </c>
      <c r="R588" s="182">
        <v>0</v>
      </c>
      <c r="S588" s="182">
        <v>0</v>
      </c>
      <c r="T588" s="182">
        <v>0</v>
      </c>
      <c r="U588" s="182">
        <v>0</v>
      </c>
      <c r="V588" s="26">
        <v>0</v>
      </c>
      <c r="W588" s="95"/>
      <c r="X588" s="163"/>
      <c r="Y588" s="20">
        <v>-27.481278</v>
      </c>
      <c r="Z588" s="20">
        <v>-58.820641999999999</v>
      </c>
    </row>
    <row r="589" spans="1:26" s="2" customFormat="1" ht="51">
      <c r="A589" s="22">
        <v>1</v>
      </c>
      <c r="B589" s="22">
        <v>72</v>
      </c>
      <c r="C589" s="22" t="s">
        <v>1511</v>
      </c>
      <c r="D589" s="43">
        <v>186409</v>
      </c>
      <c r="E589" s="27" t="s">
        <v>1512</v>
      </c>
      <c r="F589" s="22" t="s">
        <v>140</v>
      </c>
      <c r="G589" s="27" t="s">
        <v>585</v>
      </c>
      <c r="H589" s="22" t="s">
        <v>590</v>
      </c>
      <c r="I589" s="34" t="s">
        <v>795</v>
      </c>
      <c r="J589" s="28" t="s">
        <v>239</v>
      </c>
      <c r="K589" s="142"/>
      <c r="L589" s="28"/>
      <c r="M589" s="28"/>
      <c r="N589" s="20"/>
      <c r="O589" s="26">
        <v>380000</v>
      </c>
      <c r="P589" s="182">
        <v>130471.66999999998</v>
      </c>
      <c r="Q589" s="182">
        <v>0</v>
      </c>
      <c r="R589" s="182">
        <v>0</v>
      </c>
      <c r="S589" s="182">
        <v>0</v>
      </c>
      <c r="T589" s="182">
        <v>0</v>
      </c>
      <c r="U589" s="182">
        <v>0</v>
      </c>
      <c r="V589" s="26">
        <v>0</v>
      </c>
      <c r="W589" s="95"/>
      <c r="X589" s="163"/>
      <c r="Y589" s="20">
        <v>-45.862923000000002</v>
      </c>
      <c r="Z589" s="20">
        <v>-67.535794999999993</v>
      </c>
    </row>
    <row r="590" spans="1:26" s="2" customFormat="1" ht="89.25">
      <c r="A590" s="22">
        <v>1</v>
      </c>
      <c r="B590" s="22">
        <v>72</v>
      </c>
      <c r="C590" s="22" t="s">
        <v>1513</v>
      </c>
      <c r="D590" s="43">
        <v>186526</v>
      </c>
      <c r="E590" s="27" t="s">
        <v>1514</v>
      </c>
      <c r="F590" s="22" t="s">
        <v>140</v>
      </c>
      <c r="G590" s="27" t="s">
        <v>585</v>
      </c>
      <c r="H590" s="22" t="s">
        <v>590</v>
      </c>
      <c r="I590" s="34" t="s">
        <v>795</v>
      </c>
      <c r="J590" s="28" t="s">
        <v>239</v>
      </c>
      <c r="K590" s="142"/>
      <c r="L590" s="28"/>
      <c r="M590" s="28"/>
      <c r="N590" s="20"/>
      <c r="O590" s="26">
        <v>400000</v>
      </c>
      <c r="P590" s="182">
        <v>128587.70000000001</v>
      </c>
      <c r="Q590" s="182">
        <v>0</v>
      </c>
      <c r="R590" s="182">
        <v>0</v>
      </c>
      <c r="S590" s="182">
        <v>0</v>
      </c>
      <c r="T590" s="182">
        <v>0</v>
      </c>
      <c r="U590" s="182">
        <v>0</v>
      </c>
      <c r="V590" s="26">
        <v>0</v>
      </c>
      <c r="W590" s="95"/>
      <c r="X590" s="163"/>
      <c r="Y590" s="20">
        <v>-27.481278</v>
      </c>
      <c r="Z590" s="20">
        <v>-58.820641999999999</v>
      </c>
    </row>
    <row r="591" spans="1:26" s="2" customFormat="1" ht="89.25">
      <c r="A591" s="22">
        <v>1</v>
      </c>
      <c r="B591" s="22">
        <v>72</v>
      </c>
      <c r="C591" s="22" t="s">
        <v>1515</v>
      </c>
      <c r="D591" s="43">
        <v>186856</v>
      </c>
      <c r="E591" s="27" t="s">
        <v>1516</v>
      </c>
      <c r="F591" s="22" t="s">
        <v>140</v>
      </c>
      <c r="G591" s="27" t="s">
        <v>585</v>
      </c>
      <c r="H591" s="22" t="s">
        <v>590</v>
      </c>
      <c r="I591" s="34" t="s">
        <v>795</v>
      </c>
      <c r="J591" s="28" t="s">
        <v>239</v>
      </c>
      <c r="K591" s="142"/>
      <c r="L591" s="28"/>
      <c r="M591" s="28"/>
      <c r="N591" s="20"/>
      <c r="O591" s="26">
        <v>360000</v>
      </c>
      <c r="P591" s="182">
        <v>91914.900000000023</v>
      </c>
      <c r="Q591" s="182">
        <v>0</v>
      </c>
      <c r="R591" s="182">
        <v>0</v>
      </c>
      <c r="S591" s="182">
        <v>0</v>
      </c>
      <c r="T591" s="182">
        <v>0</v>
      </c>
      <c r="U591" s="182">
        <v>0</v>
      </c>
      <c r="V591" s="26">
        <v>0</v>
      </c>
      <c r="W591" s="95"/>
      <c r="X591" s="163"/>
      <c r="Y591" s="20">
        <v>-45.862923000000002</v>
      </c>
      <c r="Z591" s="20">
        <v>-67.535794999999993</v>
      </c>
    </row>
    <row r="592" spans="1:26" s="2" customFormat="1" ht="63.75">
      <c r="A592" s="22">
        <v>1</v>
      </c>
      <c r="B592" s="22">
        <v>72</v>
      </c>
      <c r="C592" s="22" t="s">
        <v>1517</v>
      </c>
      <c r="D592" s="43">
        <v>203408</v>
      </c>
      <c r="E592" s="27" t="s">
        <v>856</v>
      </c>
      <c r="F592" s="22" t="s">
        <v>140</v>
      </c>
      <c r="G592" s="27" t="s">
        <v>585</v>
      </c>
      <c r="H592" s="22" t="s">
        <v>590</v>
      </c>
      <c r="I592" s="34" t="s">
        <v>1518</v>
      </c>
      <c r="J592" s="28" t="s">
        <v>239</v>
      </c>
      <c r="K592" s="142"/>
      <c r="L592" s="28"/>
      <c r="M592" s="28"/>
      <c r="N592" s="20"/>
      <c r="O592" s="26">
        <v>18427245.77</v>
      </c>
      <c r="P592" s="182">
        <v>0</v>
      </c>
      <c r="Q592" s="182">
        <v>0</v>
      </c>
      <c r="R592" s="182">
        <v>0</v>
      </c>
      <c r="S592" s="182">
        <v>0</v>
      </c>
      <c r="T592" s="182">
        <v>0</v>
      </c>
      <c r="U592" s="182">
        <v>0</v>
      </c>
      <c r="V592" s="182">
        <v>0</v>
      </c>
      <c r="W592" s="95" t="s">
        <v>1519</v>
      </c>
      <c r="X592" s="95" t="s">
        <v>1519</v>
      </c>
      <c r="Y592" s="20">
        <v>-27.481278</v>
      </c>
      <c r="Z592" s="20">
        <v>-58.820641999999999</v>
      </c>
    </row>
    <row r="593" spans="1:26" s="2" customFormat="1" ht="89.25">
      <c r="A593" s="22">
        <v>1</v>
      </c>
      <c r="B593" s="22">
        <v>72</v>
      </c>
      <c r="C593" s="22" t="s">
        <v>1520</v>
      </c>
      <c r="D593" s="43">
        <v>184433</v>
      </c>
      <c r="E593" s="27" t="s">
        <v>1521</v>
      </c>
      <c r="F593" s="22" t="s">
        <v>140</v>
      </c>
      <c r="G593" s="27" t="s">
        <v>585</v>
      </c>
      <c r="H593" s="22" t="s">
        <v>590</v>
      </c>
      <c r="I593" s="34" t="s">
        <v>1522</v>
      </c>
      <c r="J593" s="28" t="s">
        <v>239</v>
      </c>
      <c r="K593" s="142"/>
      <c r="L593" s="28"/>
      <c r="M593" s="28"/>
      <c r="N593" s="20"/>
      <c r="O593" s="26">
        <v>950000</v>
      </c>
      <c r="P593" s="182">
        <v>586397.31999999995</v>
      </c>
      <c r="Q593" s="182">
        <v>0</v>
      </c>
      <c r="R593" s="182">
        <v>0</v>
      </c>
      <c r="S593" s="182">
        <v>0</v>
      </c>
      <c r="T593" s="182">
        <v>0</v>
      </c>
      <c r="U593" s="182">
        <v>0</v>
      </c>
      <c r="V593" s="182">
        <v>0</v>
      </c>
      <c r="W593" s="95"/>
      <c r="X593" s="163"/>
      <c r="Y593" s="20">
        <v>-45.862923000000002</v>
      </c>
      <c r="Z593" s="20">
        <v>-67.535794999999993</v>
      </c>
    </row>
    <row r="594" spans="1:26" s="2" customFormat="1" ht="38.25">
      <c r="A594" s="22">
        <v>1</v>
      </c>
      <c r="B594" s="22">
        <v>72</v>
      </c>
      <c r="C594" s="22" t="s">
        <v>1523</v>
      </c>
      <c r="D594" s="43">
        <v>182486</v>
      </c>
      <c r="E594" s="20" t="s">
        <v>1524</v>
      </c>
      <c r="F594" s="24" t="s">
        <v>140</v>
      </c>
      <c r="G594" s="27" t="s">
        <v>585</v>
      </c>
      <c r="H594" s="20" t="s">
        <v>590</v>
      </c>
      <c r="I594" s="20" t="s">
        <v>1525</v>
      </c>
      <c r="J594" s="28" t="s">
        <v>239</v>
      </c>
      <c r="K594" s="142"/>
      <c r="L594" s="28"/>
      <c r="M594" s="28"/>
      <c r="N594" s="20"/>
      <c r="O594" s="26">
        <v>594684.23</v>
      </c>
      <c r="P594" s="182">
        <v>594684.23</v>
      </c>
      <c r="Q594" s="182">
        <v>0</v>
      </c>
      <c r="R594" s="182">
        <v>0</v>
      </c>
      <c r="S594" s="182">
        <v>0</v>
      </c>
      <c r="T594" s="182">
        <v>0</v>
      </c>
      <c r="U594" s="182">
        <v>0</v>
      </c>
      <c r="V594" s="182">
        <v>0</v>
      </c>
      <c r="W594" s="95"/>
      <c r="X594" s="163"/>
      <c r="Y594" s="20">
        <v>-27.481278</v>
      </c>
      <c r="Z594" s="20">
        <v>-58.820641999999999</v>
      </c>
    </row>
    <row r="595" spans="1:26" s="2" customFormat="1" ht="38.25">
      <c r="A595" s="22">
        <v>1</v>
      </c>
      <c r="B595" s="22">
        <v>72</v>
      </c>
      <c r="C595" s="22" t="s">
        <v>1526</v>
      </c>
      <c r="D595" s="22">
        <v>203369</v>
      </c>
      <c r="E595" s="20" t="s">
        <v>854</v>
      </c>
      <c r="F595" s="22" t="s">
        <v>140</v>
      </c>
      <c r="G595" s="27" t="s">
        <v>320</v>
      </c>
      <c r="H595" s="22" t="s">
        <v>531</v>
      </c>
      <c r="I595" s="22" t="s">
        <v>532</v>
      </c>
      <c r="J595" s="28" t="s">
        <v>239</v>
      </c>
      <c r="K595" s="142"/>
      <c r="L595" s="28"/>
      <c r="M595" s="28"/>
      <c r="N595" s="63"/>
      <c r="O595" s="26">
        <v>5999186.46</v>
      </c>
      <c r="P595" s="26"/>
      <c r="Q595" s="182">
        <v>0</v>
      </c>
      <c r="R595" s="182">
        <v>0</v>
      </c>
      <c r="S595" s="182">
        <v>0</v>
      </c>
      <c r="T595" s="182">
        <v>0</v>
      </c>
      <c r="U595" s="182">
        <v>0</v>
      </c>
      <c r="V595" s="182">
        <v>0</v>
      </c>
      <c r="W595" s="184">
        <v>0.98</v>
      </c>
      <c r="X595" s="163">
        <f>+P595/O595</f>
        <v>0</v>
      </c>
      <c r="Y595" s="20">
        <v>-45.862923000000002</v>
      </c>
      <c r="Z595" s="20">
        <v>-67.535794999999993</v>
      </c>
    </row>
    <row r="596" spans="1:26" s="2" customFormat="1" ht="89.25">
      <c r="A596" s="22">
        <v>1</v>
      </c>
      <c r="B596" s="22">
        <v>72</v>
      </c>
      <c r="C596" s="22" t="s">
        <v>1527</v>
      </c>
      <c r="D596" s="22">
        <v>198544</v>
      </c>
      <c r="E596" s="20" t="s">
        <v>1528</v>
      </c>
      <c r="F596" s="35" t="s">
        <v>140</v>
      </c>
      <c r="G596" s="27" t="s">
        <v>320</v>
      </c>
      <c r="H596" s="22" t="s">
        <v>531</v>
      </c>
      <c r="I596" s="22" t="s">
        <v>345</v>
      </c>
      <c r="J596" s="21" t="s">
        <v>172</v>
      </c>
      <c r="K596" s="56"/>
      <c r="L596" s="21"/>
      <c r="M596" s="21"/>
      <c r="N596" s="63"/>
      <c r="O596" s="26">
        <v>145526567.43000001</v>
      </c>
      <c r="P596" s="26">
        <f>+O596</f>
        <v>145526567.43000001</v>
      </c>
      <c r="Q596" s="26"/>
      <c r="R596" s="182">
        <v>0</v>
      </c>
      <c r="S596" s="26">
        <v>0</v>
      </c>
      <c r="T596" s="182">
        <f>+Q596-S596</f>
        <v>0</v>
      </c>
      <c r="U596" s="26">
        <v>0</v>
      </c>
      <c r="V596" s="26"/>
      <c r="W596" s="95">
        <v>1</v>
      </c>
      <c r="X596" s="163">
        <f>+P596/O596</f>
        <v>1</v>
      </c>
      <c r="Y596" s="20">
        <v>-27.481278</v>
      </c>
      <c r="Z596" s="20">
        <v>-58.820641999999999</v>
      </c>
    </row>
    <row r="597" spans="1:26" s="2" customFormat="1" ht="63.75">
      <c r="A597" s="22">
        <v>1</v>
      </c>
      <c r="B597" s="22">
        <v>72</v>
      </c>
      <c r="C597" s="22" t="s">
        <v>1529</v>
      </c>
      <c r="D597" s="22">
        <v>185815</v>
      </c>
      <c r="E597" s="27" t="s">
        <v>1530</v>
      </c>
      <c r="F597" s="22" t="s">
        <v>140</v>
      </c>
      <c r="G597" s="27" t="s">
        <v>320</v>
      </c>
      <c r="H597" s="36" t="s">
        <v>531</v>
      </c>
      <c r="I597" s="34" t="s">
        <v>1531</v>
      </c>
      <c r="J597" s="28" t="s">
        <v>239</v>
      </c>
      <c r="K597" s="142"/>
      <c r="L597" s="28"/>
      <c r="M597" s="28"/>
      <c r="N597" s="20"/>
      <c r="O597" s="26">
        <v>752300</v>
      </c>
      <c r="P597" s="182">
        <v>270537.59999999998</v>
      </c>
      <c r="Q597" s="182">
        <v>0</v>
      </c>
      <c r="R597" s="182">
        <v>0</v>
      </c>
      <c r="S597" s="182">
        <v>0</v>
      </c>
      <c r="T597" s="182">
        <v>0</v>
      </c>
      <c r="U597" s="182">
        <v>0</v>
      </c>
      <c r="V597" s="182">
        <v>0</v>
      </c>
      <c r="W597" s="95"/>
      <c r="X597" s="163"/>
      <c r="Y597" s="20">
        <v>-45.862923000000002</v>
      </c>
      <c r="Z597" s="20">
        <v>-67.535794999999993</v>
      </c>
    </row>
    <row r="598" spans="1:26" s="2" customFormat="1" ht="89.25">
      <c r="A598" s="22">
        <v>1</v>
      </c>
      <c r="B598" s="22">
        <v>72</v>
      </c>
      <c r="C598" s="22" t="s">
        <v>1532</v>
      </c>
      <c r="D598" s="22">
        <v>185851</v>
      </c>
      <c r="E598" s="27" t="s">
        <v>1533</v>
      </c>
      <c r="F598" s="22" t="s">
        <v>140</v>
      </c>
      <c r="G598" s="27" t="s">
        <v>320</v>
      </c>
      <c r="H598" s="36" t="s">
        <v>531</v>
      </c>
      <c r="I598" s="34" t="s">
        <v>1534</v>
      </c>
      <c r="J598" s="28" t="s">
        <v>239</v>
      </c>
      <c r="K598" s="142"/>
      <c r="L598" s="28"/>
      <c r="M598" s="28"/>
      <c r="N598" s="20"/>
      <c r="O598" s="26">
        <v>1100270.6200000001</v>
      </c>
      <c r="P598" s="182">
        <v>97090.510000000009</v>
      </c>
      <c r="Q598" s="182">
        <v>0</v>
      </c>
      <c r="R598" s="182">
        <v>0</v>
      </c>
      <c r="S598" s="182">
        <v>0</v>
      </c>
      <c r="T598" s="182">
        <v>0</v>
      </c>
      <c r="U598" s="182">
        <v>0</v>
      </c>
      <c r="V598" s="182">
        <v>0</v>
      </c>
      <c r="W598" s="95"/>
      <c r="X598" s="163"/>
      <c r="Y598" s="20">
        <v>-27.481278</v>
      </c>
      <c r="Z598" s="20">
        <v>-58.820641999999999</v>
      </c>
    </row>
    <row r="599" spans="1:26" s="2" customFormat="1" ht="76.5">
      <c r="A599" s="22">
        <v>1</v>
      </c>
      <c r="B599" s="22">
        <v>72</v>
      </c>
      <c r="C599" s="22" t="s">
        <v>1535</v>
      </c>
      <c r="D599" s="22">
        <v>185856</v>
      </c>
      <c r="E599" s="27" t="s">
        <v>1536</v>
      </c>
      <c r="F599" s="22" t="s">
        <v>140</v>
      </c>
      <c r="G599" s="27" t="s">
        <v>320</v>
      </c>
      <c r="H599" s="36" t="s">
        <v>531</v>
      </c>
      <c r="I599" s="34" t="s">
        <v>1534</v>
      </c>
      <c r="J599" s="28" t="s">
        <v>239</v>
      </c>
      <c r="K599" s="142"/>
      <c r="L599" s="28"/>
      <c r="M599" s="28"/>
      <c r="N599" s="20"/>
      <c r="O599" s="26">
        <v>900000.58</v>
      </c>
      <c r="P599" s="182">
        <v>79418.140000000014</v>
      </c>
      <c r="Q599" s="182">
        <v>0</v>
      </c>
      <c r="R599" s="182">
        <v>0</v>
      </c>
      <c r="S599" s="182">
        <v>0</v>
      </c>
      <c r="T599" s="182">
        <v>0</v>
      </c>
      <c r="U599" s="182">
        <v>0</v>
      </c>
      <c r="V599" s="182">
        <v>0</v>
      </c>
      <c r="W599" s="95"/>
      <c r="X599" s="163"/>
      <c r="Y599" s="20">
        <v>-45.862923000000002</v>
      </c>
      <c r="Z599" s="20">
        <v>-67.535794999999993</v>
      </c>
    </row>
    <row r="600" spans="1:26" s="2" customFormat="1" ht="63.75">
      <c r="A600" s="22">
        <v>1</v>
      </c>
      <c r="B600" s="22">
        <v>72</v>
      </c>
      <c r="C600" s="22" t="s">
        <v>1537</v>
      </c>
      <c r="D600" s="22">
        <v>185878</v>
      </c>
      <c r="E600" s="27" t="s">
        <v>1538</v>
      </c>
      <c r="F600" s="22" t="s">
        <v>140</v>
      </c>
      <c r="G600" s="27" t="s">
        <v>320</v>
      </c>
      <c r="H600" s="36" t="s">
        <v>531</v>
      </c>
      <c r="I600" s="34" t="s">
        <v>1539</v>
      </c>
      <c r="J600" s="28" t="s">
        <v>239</v>
      </c>
      <c r="K600" s="142"/>
      <c r="L600" s="28"/>
      <c r="M600" s="28"/>
      <c r="N600" s="20"/>
      <c r="O600" s="26">
        <v>294338.59000000003</v>
      </c>
      <c r="P600" s="182">
        <v>128748.65</v>
      </c>
      <c r="Q600" s="182">
        <v>0</v>
      </c>
      <c r="R600" s="182">
        <v>0</v>
      </c>
      <c r="S600" s="182">
        <v>0</v>
      </c>
      <c r="T600" s="182">
        <v>0</v>
      </c>
      <c r="U600" s="182">
        <v>0</v>
      </c>
      <c r="V600" s="182">
        <v>0</v>
      </c>
      <c r="W600" s="95"/>
      <c r="X600" s="163"/>
      <c r="Y600" s="20">
        <v>-27.481278</v>
      </c>
      <c r="Z600" s="20">
        <v>-58.820641999999999</v>
      </c>
    </row>
    <row r="601" spans="1:26" s="2" customFormat="1" ht="102">
      <c r="A601" s="22">
        <v>1</v>
      </c>
      <c r="B601" s="22">
        <v>72</v>
      </c>
      <c r="C601" s="22" t="s">
        <v>1540</v>
      </c>
      <c r="D601" s="22">
        <v>185862</v>
      </c>
      <c r="E601" s="27" t="s">
        <v>1541</v>
      </c>
      <c r="F601" s="22" t="s">
        <v>140</v>
      </c>
      <c r="G601" s="27" t="s">
        <v>320</v>
      </c>
      <c r="H601" s="36" t="s">
        <v>531</v>
      </c>
      <c r="I601" s="34" t="s">
        <v>1542</v>
      </c>
      <c r="J601" s="28" t="s">
        <v>239</v>
      </c>
      <c r="K601" s="142"/>
      <c r="L601" s="28"/>
      <c r="M601" s="28"/>
      <c r="N601" s="20"/>
      <c r="O601" s="26">
        <v>2885472.2</v>
      </c>
      <c r="P601" s="182">
        <v>371896.87000000011</v>
      </c>
      <c r="Q601" s="182">
        <v>0</v>
      </c>
      <c r="R601" s="182">
        <v>0</v>
      </c>
      <c r="S601" s="182">
        <v>0</v>
      </c>
      <c r="T601" s="182">
        <v>0</v>
      </c>
      <c r="U601" s="182">
        <v>0</v>
      </c>
      <c r="V601" s="182">
        <v>0</v>
      </c>
      <c r="W601" s="95"/>
      <c r="X601" s="163"/>
      <c r="Y601" s="20">
        <v>-45.862923000000002</v>
      </c>
      <c r="Z601" s="20">
        <v>-67.535794999999993</v>
      </c>
    </row>
    <row r="602" spans="1:26" s="2" customFormat="1" ht="38.25">
      <c r="A602" s="22">
        <v>1</v>
      </c>
      <c r="B602" s="22">
        <v>72</v>
      </c>
      <c r="C602" s="22" t="s">
        <v>1543</v>
      </c>
      <c r="D602" s="22">
        <v>196150</v>
      </c>
      <c r="E602" s="20" t="s">
        <v>1544</v>
      </c>
      <c r="F602" s="22" t="s">
        <v>140</v>
      </c>
      <c r="G602" s="20" t="s">
        <v>585</v>
      </c>
      <c r="H602" s="22" t="s">
        <v>764</v>
      </c>
      <c r="I602" s="22" t="s">
        <v>1545</v>
      </c>
      <c r="J602" s="21" t="s">
        <v>180</v>
      </c>
      <c r="K602" s="56"/>
      <c r="L602" s="21"/>
      <c r="M602" s="21"/>
      <c r="N602" s="59">
        <v>360</v>
      </c>
      <c r="O602" s="182">
        <v>51842713.840000004</v>
      </c>
      <c r="P602" s="182">
        <v>25709456</v>
      </c>
      <c r="Q602" s="182">
        <f>+O602-P602</f>
        <v>26133257.840000004</v>
      </c>
      <c r="R602" s="182">
        <v>0</v>
      </c>
      <c r="S602" s="182">
        <v>20058755</v>
      </c>
      <c r="T602" s="182">
        <f>+Q602-S602</f>
        <v>6074502.8400000036</v>
      </c>
      <c r="U602" s="26">
        <v>0</v>
      </c>
      <c r="V602" s="26">
        <v>0</v>
      </c>
      <c r="W602" s="95">
        <v>0.35520000000000002</v>
      </c>
      <c r="X602" s="163">
        <f>+P602/O602</f>
        <v>0.49591261906824585</v>
      </c>
      <c r="Y602" s="20">
        <v>-27.481278</v>
      </c>
      <c r="Z602" s="20">
        <v>-58.820641999999999</v>
      </c>
    </row>
    <row r="603" spans="1:26" s="2" customFormat="1" ht="63.75">
      <c r="A603" s="22">
        <v>1</v>
      </c>
      <c r="B603" s="22">
        <v>72</v>
      </c>
      <c r="C603" s="22" t="s">
        <v>1546</v>
      </c>
      <c r="D603" s="22">
        <v>194682</v>
      </c>
      <c r="E603" s="20" t="s">
        <v>1547</v>
      </c>
      <c r="F603" s="22" t="s">
        <v>140</v>
      </c>
      <c r="G603" s="20" t="s">
        <v>585</v>
      </c>
      <c r="H603" s="22" t="s">
        <v>764</v>
      </c>
      <c r="I603" s="22" t="s">
        <v>1545</v>
      </c>
      <c r="J603" s="21" t="s">
        <v>180</v>
      </c>
      <c r="K603" s="56"/>
      <c r="L603" s="21"/>
      <c r="M603" s="21" t="s">
        <v>209</v>
      </c>
      <c r="N603" s="59">
        <v>240</v>
      </c>
      <c r="O603" s="182">
        <v>8058681.1699999999</v>
      </c>
      <c r="P603" s="182">
        <v>3981787</v>
      </c>
      <c r="Q603" s="182">
        <f>+O603-P603</f>
        <v>4076894.17</v>
      </c>
      <c r="R603" s="182">
        <v>0</v>
      </c>
      <c r="S603" s="182">
        <v>4076894.17</v>
      </c>
      <c r="T603" s="182">
        <f>+Q603-S603</f>
        <v>0</v>
      </c>
      <c r="U603" s="26">
        <v>0</v>
      </c>
      <c r="V603" s="26">
        <v>0</v>
      </c>
      <c r="W603" s="95">
        <v>0.86560000000000004</v>
      </c>
      <c r="X603" s="163">
        <f>+P603/O603</f>
        <v>0.49409908594261959</v>
      </c>
      <c r="Y603" s="20">
        <v>-45.862923000000002</v>
      </c>
      <c r="Z603" s="20">
        <v>-67.535794999999993</v>
      </c>
    </row>
    <row r="604" spans="1:26" s="2" customFormat="1" ht="38.25">
      <c r="A604" s="22">
        <v>1</v>
      </c>
      <c r="B604" s="22">
        <v>72</v>
      </c>
      <c r="C604" s="22" t="s">
        <v>1548</v>
      </c>
      <c r="D604" s="22">
        <v>203336</v>
      </c>
      <c r="E604" s="20" t="s">
        <v>854</v>
      </c>
      <c r="F604" s="35" t="s">
        <v>140</v>
      </c>
      <c r="G604" s="20" t="s">
        <v>585</v>
      </c>
      <c r="H604" s="22" t="s">
        <v>764</v>
      </c>
      <c r="I604" s="22" t="s">
        <v>1545</v>
      </c>
      <c r="J604" s="21" t="s">
        <v>172</v>
      </c>
      <c r="K604" s="142"/>
      <c r="L604" s="28"/>
      <c r="M604" s="28"/>
      <c r="N604" s="59">
        <v>240</v>
      </c>
      <c r="O604" s="182">
        <v>14996419.6</v>
      </c>
      <c r="P604" s="182">
        <v>13698387.34</v>
      </c>
      <c r="Q604" s="182">
        <f>O604-P604</f>
        <v>1298032.2599999998</v>
      </c>
      <c r="R604" s="182">
        <v>0</v>
      </c>
      <c r="S604" s="182">
        <v>1298032.2599999998</v>
      </c>
      <c r="T604" s="182">
        <f>+Q604-S604</f>
        <v>0</v>
      </c>
      <c r="U604" s="26">
        <v>0</v>
      </c>
      <c r="V604" s="26"/>
      <c r="W604" s="95">
        <v>0.95120000000000005</v>
      </c>
      <c r="X604" s="163">
        <v>0.91</v>
      </c>
      <c r="Y604" s="20">
        <v>-27.481278</v>
      </c>
      <c r="Z604" s="20">
        <v>-58.820641999999999</v>
      </c>
    </row>
    <row r="605" spans="1:26" s="2" customFormat="1" ht="38.25">
      <c r="A605" s="22">
        <v>1</v>
      </c>
      <c r="B605" s="22">
        <v>72</v>
      </c>
      <c r="C605" s="22" t="s">
        <v>1549</v>
      </c>
      <c r="D605" s="22">
        <v>5875</v>
      </c>
      <c r="E605" s="20" t="s">
        <v>1550</v>
      </c>
      <c r="F605" s="22" t="s">
        <v>140</v>
      </c>
      <c r="G605" s="20" t="s">
        <v>585</v>
      </c>
      <c r="H605" s="22" t="s">
        <v>764</v>
      </c>
      <c r="I605" s="22" t="s">
        <v>770</v>
      </c>
      <c r="J605" s="21" t="s">
        <v>172</v>
      </c>
      <c r="K605" s="56"/>
      <c r="L605" s="21"/>
      <c r="M605" s="21"/>
      <c r="N605" s="59"/>
      <c r="O605" s="182">
        <v>1451791.68</v>
      </c>
      <c r="P605" s="182">
        <v>320537</v>
      </c>
      <c r="Q605" s="182">
        <v>1131254.68</v>
      </c>
      <c r="R605" s="182">
        <v>0</v>
      </c>
      <c r="S605" s="182">
        <v>1131254.68</v>
      </c>
      <c r="T605" s="182">
        <f>+Q605-S605</f>
        <v>0</v>
      </c>
      <c r="U605" s="26">
        <v>0</v>
      </c>
      <c r="V605" s="26"/>
      <c r="W605" s="95">
        <v>0.2208</v>
      </c>
      <c r="X605" s="163">
        <f t="shared" ref="X605:X617" si="22">+P605/O605</f>
        <v>0.22078718621668916</v>
      </c>
      <c r="Y605" s="20"/>
      <c r="Z605" s="20"/>
    </row>
    <row r="606" spans="1:26" s="2" customFormat="1" ht="114.75">
      <c r="A606" s="22">
        <v>1</v>
      </c>
      <c r="B606" s="22">
        <v>72</v>
      </c>
      <c r="C606" s="22" t="s">
        <v>1551</v>
      </c>
      <c r="D606" s="22">
        <v>5863</v>
      </c>
      <c r="E606" s="27" t="s">
        <v>1552</v>
      </c>
      <c r="F606" s="22" t="s">
        <v>140</v>
      </c>
      <c r="G606" s="27" t="s">
        <v>585</v>
      </c>
      <c r="H606" s="22" t="s">
        <v>764</v>
      </c>
      <c r="I606" s="34" t="s">
        <v>1545</v>
      </c>
      <c r="J606" s="28" t="s">
        <v>239</v>
      </c>
      <c r="K606" s="142"/>
      <c r="L606" s="28"/>
      <c r="M606" s="28"/>
      <c r="N606" s="59"/>
      <c r="O606" s="26">
        <v>404436</v>
      </c>
      <c r="P606" s="182">
        <v>0</v>
      </c>
      <c r="Q606" s="182">
        <v>0</v>
      </c>
      <c r="R606" s="182">
        <v>0</v>
      </c>
      <c r="S606" s="182">
        <v>0</v>
      </c>
      <c r="T606" s="182">
        <v>0</v>
      </c>
      <c r="U606" s="182">
        <v>0</v>
      </c>
      <c r="V606" s="182">
        <v>0</v>
      </c>
      <c r="W606" s="95"/>
      <c r="X606" s="163">
        <f t="shared" si="22"/>
        <v>0</v>
      </c>
      <c r="Y606" s="20"/>
      <c r="Z606" s="20"/>
    </row>
    <row r="607" spans="1:26" s="2" customFormat="1" ht="127.5">
      <c r="A607" s="22">
        <v>1</v>
      </c>
      <c r="B607" s="22">
        <v>72</v>
      </c>
      <c r="C607" s="22" t="s">
        <v>1553</v>
      </c>
      <c r="D607" s="22">
        <v>5864</v>
      </c>
      <c r="E607" s="27" t="s">
        <v>1554</v>
      </c>
      <c r="F607" s="22" t="s">
        <v>140</v>
      </c>
      <c r="G607" s="27" t="s">
        <v>585</v>
      </c>
      <c r="H607" s="22" t="s">
        <v>764</v>
      </c>
      <c r="I607" s="34" t="s">
        <v>1545</v>
      </c>
      <c r="J607" s="28" t="s">
        <v>239</v>
      </c>
      <c r="K607" s="142"/>
      <c r="L607" s="28"/>
      <c r="M607" s="28"/>
      <c r="N607" s="59"/>
      <c r="O607" s="26">
        <v>230835.6</v>
      </c>
      <c r="P607" s="182">
        <v>0</v>
      </c>
      <c r="Q607" s="182">
        <v>0</v>
      </c>
      <c r="R607" s="182">
        <v>0</v>
      </c>
      <c r="S607" s="182">
        <v>0</v>
      </c>
      <c r="T607" s="182">
        <v>0</v>
      </c>
      <c r="U607" s="182">
        <v>0</v>
      </c>
      <c r="V607" s="182">
        <v>0</v>
      </c>
      <c r="W607" s="95"/>
      <c r="X607" s="163">
        <f t="shared" si="22"/>
        <v>0</v>
      </c>
      <c r="Y607" s="20"/>
      <c r="Z607" s="20"/>
    </row>
    <row r="608" spans="1:26" s="2" customFormat="1" ht="76.5">
      <c r="A608" s="22">
        <v>1</v>
      </c>
      <c r="B608" s="22">
        <v>72</v>
      </c>
      <c r="C608" s="22" t="s">
        <v>1555</v>
      </c>
      <c r="D608" s="22">
        <v>5876</v>
      </c>
      <c r="E608" s="27" t="s">
        <v>1556</v>
      </c>
      <c r="F608" s="22" t="s">
        <v>140</v>
      </c>
      <c r="G608" s="27" t="s">
        <v>585</v>
      </c>
      <c r="H608" s="22" t="s">
        <v>764</v>
      </c>
      <c r="I608" s="34" t="s">
        <v>770</v>
      </c>
      <c r="J608" s="28" t="s">
        <v>239</v>
      </c>
      <c r="K608" s="142"/>
      <c r="L608" s="28"/>
      <c r="M608" s="28"/>
      <c r="N608" s="59"/>
      <c r="O608" s="26">
        <v>312500</v>
      </c>
      <c r="P608" s="182">
        <v>0</v>
      </c>
      <c r="Q608" s="182">
        <v>0</v>
      </c>
      <c r="R608" s="182">
        <v>0</v>
      </c>
      <c r="S608" s="182">
        <v>0</v>
      </c>
      <c r="T608" s="182">
        <v>0</v>
      </c>
      <c r="U608" s="182">
        <v>0</v>
      </c>
      <c r="V608" s="182">
        <v>0</v>
      </c>
      <c r="W608" s="95"/>
      <c r="X608" s="163">
        <f t="shared" si="22"/>
        <v>0</v>
      </c>
      <c r="Y608" s="20"/>
      <c r="Z608" s="20"/>
    </row>
    <row r="609" spans="1:26" s="2" customFormat="1" ht="51">
      <c r="A609" s="22">
        <v>1</v>
      </c>
      <c r="B609" s="22">
        <v>72</v>
      </c>
      <c r="C609" s="22" t="s">
        <v>1557</v>
      </c>
      <c r="D609" s="22">
        <v>5877</v>
      </c>
      <c r="E609" s="27" t="s">
        <v>1558</v>
      </c>
      <c r="F609" s="22" t="s">
        <v>140</v>
      </c>
      <c r="G609" s="27" t="s">
        <v>585</v>
      </c>
      <c r="H609" s="22" t="s">
        <v>764</v>
      </c>
      <c r="I609" s="34" t="s">
        <v>770</v>
      </c>
      <c r="J609" s="28" t="s">
        <v>239</v>
      </c>
      <c r="K609" s="142"/>
      <c r="L609" s="28"/>
      <c r="M609" s="28"/>
      <c r="N609" s="59"/>
      <c r="O609" s="26">
        <v>247937.23</v>
      </c>
      <c r="P609" s="182">
        <v>0</v>
      </c>
      <c r="Q609" s="182">
        <v>0</v>
      </c>
      <c r="R609" s="182">
        <v>0</v>
      </c>
      <c r="S609" s="182">
        <v>0</v>
      </c>
      <c r="T609" s="182">
        <v>0</v>
      </c>
      <c r="U609" s="182">
        <v>0</v>
      </c>
      <c r="V609" s="182">
        <v>0</v>
      </c>
      <c r="W609" s="95"/>
      <c r="X609" s="163">
        <f t="shared" si="22"/>
        <v>0</v>
      </c>
      <c r="Y609" s="20"/>
      <c r="Z609" s="20"/>
    </row>
    <row r="610" spans="1:26" s="2" customFormat="1" ht="76.5">
      <c r="A610" s="22">
        <v>1</v>
      </c>
      <c r="B610" s="22">
        <v>72</v>
      </c>
      <c r="C610" s="22" t="s">
        <v>1559</v>
      </c>
      <c r="D610" s="22">
        <v>5878</v>
      </c>
      <c r="E610" s="27" t="s">
        <v>1560</v>
      </c>
      <c r="F610" s="22" t="s">
        <v>140</v>
      </c>
      <c r="G610" s="27" t="s">
        <v>585</v>
      </c>
      <c r="H610" s="22" t="s">
        <v>764</v>
      </c>
      <c r="I610" s="34" t="s">
        <v>770</v>
      </c>
      <c r="J610" s="28" t="s">
        <v>239</v>
      </c>
      <c r="K610" s="142"/>
      <c r="L610" s="28"/>
      <c r="M610" s="28"/>
      <c r="N610" s="59"/>
      <c r="O610" s="26">
        <v>376016</v>
      </c>
      <c r="P610" s="182">
        <v>0</v>
      </c>
      <c r="Q610" s="182">
        <v>0</v>
      </c>
      <c r="R610" s="182">
        <v>0</v>
      </c>
      <c r="S610" s="182">
        <v>0</v>
      </c>
      <c r="T610" s="182">
        <v>0</v>
      </c>
      <c r="U610" s="182">
        <v>0</v>
      </c>
      <c r="V610" s="182">
        <v>0</v>
      </c>
      <c r="W610" s="95"/>
      <c r="X610" s="163">
        <f t="shared" si="22"/>
        <v>0</v>
      </c>
      <c r="Y610" s="20"/>
      <c r="Z610" s="20"/>
    </row>
    <row r="611" spans="1:26" s="2" customFormat="1" ht="63.75">
      <c r="A611" s="22">
        <v>1</v>
      </c>
      <c r="B611" s="22">
        <v>72</v>
      </c>
      <c r="C611" s="22" t="s">
        <v>1561</v>
      </c>
      <c r="D611" s="22">
        <v>5879</v>
      </c>
      <c r="E611" s="27" t="s">
        <v>1562</v>
      </c>
      <c r="F611" s="22" t="s">
        <v>140</v>
      </c>
      <c r="G611" s="27" t="s">
        <v>585</v>
      </c>
      <c r="H611" s="22" t="s">
        <v>764</v>
      </c>
      <c r="I611" s="34" t="s">
        <v>770</v>
      </c>
      <c r="J611" s="28" t="s">
        <v>239</v>
      </c>
      <c r="K611" s="142"/>
      <c r="L611" s="28"/>
      <c r="M611" s="28"/>
      <c r="N611" s="59"/>
      <c r="O611" s="26">
        <v>72714.52</v>
      </c>
      <c r="P611" s="182">
        <v>0</v>
      </c>
      <c r="Q611" s="182">
        <v>0</v>
      </c>
      <c r="R611" s="182">
        <v>0</v>
      </c>
      <c r="S611" s="182">
        <v>0</v>
      </c>
      <c r="T611" s="182">
        <v>0</v>
      </c>
      <c r="U611" s="182">
        <v>0</v>
      </c>
      <c r="V611" s="182">
        <v>0</v>
      </c>
      <c r="W611" s="95"/>
      <c r="X611" s="163">
        <f t="shared" si="22"/>
        <v>0</v>
      </c>
      <c r="Y611" s="20"/>
      <c r="Z611" s="20"/>
    </row>
    <row r="612" spans="1:26" s="2" customFormat="1" ht="76.5">
      <c r="A612" s="22">
        <v>1</v>
      </c>
      <c r="B612" s="22">
        <v>72</v>
      </c>
      <c r="C612" s="22" t="s">
        <v>1563</v>
      </c>
      <c r="D612" s="22">
        <v>5880</v>
      </c>
      <c r="E612" s="27" t="s">
        <v>1564</v>
      </c>
      <c r="F612" s="22" t="s">
        <v>140</v>
      </c>
      <c r="G612" s="27" t="s">
        <v>585</v>
      </c>
      <c r="H612" s="22" t="s">
        <v>764</v>
      </c>
      <c r="I612" s="34" t="s">
        <v>770</v>
      </c>
      <c r="J612" s="28" t="s">
        <v>239</v>
      </c>
      <c r="K612" s="142"/>
      <c r="L612" s="28"/>
      <c r="M612" s="28"/>
      <c r="N612" s="59"/>
      <c r="O612" s="26">
        <v>195780.79</v>
      </c>
      <c r="P612" s="182">
        <v>0</v>
      </c>
      <c r="Q612" s="182">
        <v>0</v>
      </c>
      <c r="R612" s="182">
        <v>0</v>
      </c>
      <c r="S612" s="182">
        <v>0</v>
      </c>
      <c r="T612" s="182">
        <v>0</v>
      </c>
      <c r="U612" s="182">
        <v>0</v>
      </c>
      <c r="V612" s="182">
        <v>0</v>
      </c>
      <c r="W612" s="95"/>
      <c r="X612" s="163">
        <f t="shared" si="22"/>
        <v>0</v>
      </c>
      <c r="Y612" s="20"/>
      <c r="Z612" s="20"/>
    </row>
    <row r="613" spans="1:26" s="2" customFormat="1" ht="89.25">
      <c r="A613" s="22">
        <v>1</v>
      </c>
      <c r="B613" s="22">
        <v>72</v>
      </c>
      <c r="C613" s="22" t="s">
        <v>1565</v>
      </c>
      <c r="D613" s="22">
        <v>5882</v>
      </c>
      <c r="E613" s="27" t="s">
        <v>1566</v>
      </c>
      <c r="F613" s="22" t="s">
        <v>140</v>
      </c>
      <c r="G613" s="27" t="s">
        <v>585</v>
      </c>
      <c r="H613" s="22" t="s">
        <v>764</v>
      </c>
      <c r="I613" s="34" t="s">
        <v>770</v>
      </c>
      <c r="J613" s="28" t="s">
        <v>239</v>
      </c>
      <c r="K613" s="142"/>
      <c r="L613" s="28"/>
      <c r="M613" s="28"/>
      <c r="N613" s="59"/>
      <c r="O613" s="26">
        <v>621354</v>
      </c>
      <c r="P613" s="182">
        <v>0</v>
      </c>
      <c r="Q613" s="182">
        <v>0</v>
      </c>
      <c r="R613" s="182">
        <v>0</v>
      </c>
      <c r="S613" s="182">
        <v>0</v>
      </c>
      <c r="T613" s="182">
        <v>0</v>
      </c>
      <c r="U613" s="182">
        <v>0</v>
      </c>
      <c r="V613" s="182">
        <v>0</v>
      </c>
      <c r="W613" s="95"/>
      <c r="X613" s="163">
        <f t="shared" si="22"/>
        <v>0</v>
      </c>
      <c r="Y613" s="20"/>
      <c r="Z613" s="20"/>
    </row>
    <row r="614" spans="1:26" s="2" customFormat="1" ht="63.75">
      <c r="A614" s="22">
        <v>1</v>
      </c>
      <c r="B614" s="22">
        <v>72</v>
      </c>
      <c r="C614" s="22" t="s">
        <v>1567</v>
      </c>
      <c r="D614" s="22">
        <v>5884</v>
      </c>
      <c r="E614" s="27" t="s">
        <v>1568</v>
      </c>
      <c r="F614" s="22" t="s">
        <v>140</v>
      </c>
      <c r="G614" s="27" t="s">
        <v>585</v>
      </c>
      <c r="H614" s="22" t="s">
        <v>764</v>
      </c>
      <c r="I614" s="34" t="s">
        <v>770</v>
      </c>
      <c r="J614" s="28" t="s">
        <v>239</v>
      </c>
      <c r="K614" s="142"/>
      <c r="L614" s="28"/>
      <c r="M614" s="28"/>
      <c r="N614" s="59"/>
      <c r="O614" s="26">
        <v>828292.75</v>
      </c>
      <c r="P614" s="182">
        <v>0</v>
      </c>
      <c r="Q614" s="182">
        <v>0</v>
      </c>
      <c r="R614" s="182">
        <v>0</v>
      </c>
      <c r="S614" s="182">
        <v>0</v>
      </c>
      <c r="T614" s="182">
        <v>0</v>
      </c>
      <c r="U614" s="182">
        <v>0</v>
      </c>
      <c r="V614" s="182">
        <v>0</v>
      </c>
      <c r="W614" s="95"/>
      <c r="X614" s="163">
        <f t="shared" si="22"/>
        <v>0</v>
      </c>
      <c r="Y614" s="20"/>
      <c r="Z614" s="20"/>
    </row>
    <row r="615" spans="1:26" s="2" customFormat="1" ht="38.25">
      <c r="A615" s="22">
        <v>1</v>
      </c>
      <c r="B615" s="22">
        <v>72</v>
      </c>
      <c r="C615" s="22" t="s">
        <v>1569</v>
      </c>
      <c r="D615" s="22">
        <v>5887</v>
      </c>
      <c r="E615" s="27" t="s">
        <v>1570</v>
      </c>
      <c r="F615" s="22" t="s">
        <v>140</v>
      </c>
      <c r="G615" s="27" t="s">
        <v>585</v>
      </c>
      <c r="H615" s="22" t="s">
        <v>764</v>
      </c>
      <c r="I615" s="34" t="s">
        <v>770</v>
      </c>
      <c r="J615" s="28" t="s">
        <v>239</v>
      </c>
      <c r="K615" s="142"/>
      <c r="L615" s="28"/>
      <c r="M615" s="28"/>
      <c r="N615" s="59"/>
      <c r="O615" s="26">
        <v>626065.66</v>
      </c>
      <c r="P615" s="182">
        <v>0</v>
      </c>
      <c r="Q615" s="182">
        <v>0</v>
      </c>
      <c r="R615" s="182">
        <v>0</v>
      </c>
      <c r="S615" s="182">
        <v>0</v>
      </c>
      <c r="T615" s="182">
        <v>0</v>
      </c>
      <c r="U615" s="182">
        <v>0</v>
      </c>
      <c r="V615" s="182">
        <v>0</v>
      </c>
      <c r="W615" s="95"/>
      <c r="X615" s="163">
        <f t="shared" si="22"/>
        <v>0</v>
      </c>
      <c r="Y615" s="20"/>
      <c r="Z615" s="20"/>
    </row>
    <row r="616" spans="1:26" s="2" customFormat="1" ht="76.5">
      <c r="A616" s="22">
        <v>1</v>
      </c>
      <c r="B616" s="22">
        <v>72</v>
      </c>
      <c r="C616" s="22" t="s">
        <v>1571</v>
      </c>
      <c r="D616" s="22">
        <v>5889</v>
      </c>
      <c r="E616" s="27" t="s">
        <v>1572</v>
      </c>
      <c r="F616" s="22" t="s">
        <v>140</v>
      </c>
      <c r="G616" s="27" t="s">
        <v>585</v>
      </c>
      <c r="H616" s="22" t="s">
        <v>764</v>
      </c>
      <c r="I616" s="34" t="s">
        <v>770</v>
      </c>
      <c r="J616" s="28" t="s">
        <v>239</v>
      </c>
      <c r="K616" s="142"/>
      <c r="L616" s="28"/>
      <c r="M616" s="28"/>
      <c r="N616" s="59"/>
      <c r="O616" s="26">
        <v>1800049.43</v>
      </c>
      <c r="P616" s="182">
        <v>0</v>
      </c>
      <c r="Q616" s="182">
        <v>0</v>
      </c>
      <c r="R616" s="182">
        <v>0</v>
      </c>
      <c r="S616" s="182">
        <v>0</v>
      </c>
      <c r="T616" s="182">
        <v>0</v>
      </c>
      <c r="U616" s="182">
        <v>0</v>
      </c>
      <c r="V616" s="182">
        <v>0</v>
      </c>
      <c r="W616" s="95"/>
      <c r="X616" s="163">
        <f t="shared" si="22"/>
        <v>0</v>
      </c>
      <c r="Y616" s="20"/>
      <c r="Z616" s="20"/>
    </row>
    <row r="617" spans="1:26" s="2" customFormat="1" ht="89.25">
      <c r="A617" s="22">
        <v>1</v>
      </c>
      <c r="B617" s="22">
        <v>72</v>
      </c>
      <c r="C617" s="22" t="s">
        <v>1573</v>
      </c>
      <c r="D617" s="22">
        <v>5890</v>
      </c>
      <c r="E617" s="27" t="s">
        <v>1574</v>
      </c>
      <c r="F617" s="22" t="s">
        <v>140</v>
      </c>
      <c r="G617" s="27" t="s">
        <v>585</v>
      </c>
      <c r="H617" s="22" t="s">
        <v>764</v>
      </c>
      <c r="I617" s="34" t="s">
        <v>770</v>
      </c>
      <c r="J617" s="28" t="s">
        <v>239</v>
      </c>
      <c r="K617" s="142"/>
      <c r="L617" s="28"/>
      <c r="M617" s="28"/>
      <c r="N617" s="59"/>
      <c r="O617" s="26">
        <v>837864.87</v>
      </c>
      <c r="P617" s="182">
        <v>0</v>
      </c>
      <c r="Q617" s="182">
        <v>0</v>
      </c>
      <c r="R617" s="182">
        <v>0</v>
      </c>
      <c r="S617" s="182">
        <v>0</v>
      </c>
      <c r="T617" s="182">
        <v>0</v>
      </c>
      <c r="U617" s="182">
        <v>0</v>
      </c>
      <c r="V617" s="182">
        <v>0</v>
      </c>
      <c r="W617" s="95"/>
      <c r="X617" s="163">
        <f t="shared" si="22"/>
        <v>0</v>
      </c>
      <c r="Y617" s="20"/>
      <c r="Z617" s="20"/>
    </row>
    <row r="618" spans="1:26" s="2" customFormat="1" ht="140.25">
      <c r="A618" s="22">
        <v>1</v>
      </c>
      <c r="B618" s="22">
        <v>72</v>
      </c>
      <c r="C618" s="22" t="s">
        <v>1575</v>
      </c>
      <c r="D618" s="22">
        <v>5865</v>
      </c>
      <c r="E618" s="27" t="s">
        <v>1576</v>
      </c>
      <c r="F618" s="22" t="s">
        <v>140</v>
      </c>
      <c r="G618" s="27" t="s">
        <v>585</v>
      </c>
      <c r="H618" s="22" t="s">
        <v>764</v>
      </c>
      <c r="I618" s="34" t="s">
        <v>1545</v>
      </c>
      <c r="J618" s="28" t="s">
        <v>239</v>
      </c>
      <c r="K618" s="142"/>
      <c r="L618" s="28"/>
      <c r="M618" s="28"/>
      <c r="N618" s="59"/>
      <c r="O618" s="26">
        <v>18062004.170000002</v>
      </c>
      <c r="P618" s="182">
        <v>14054962.43</v>
      </c>
      <c r="Q618" s="182">
        <v>0</v>
      </c>
      <c r="R618" s="182">
        <v>0</v>
      </c>
      <c r="S618" s="182">
        <v>0</v>
      </c>
      <c r="T618" s="182">
        <v>0</v>
      </c>
      <c r="U618" s="182">
        <v>0</v>
      </c>
      <c r="V618" s="182">
        <v>0</v>
      </c>
      <c r="W618" s="95"/>
      <c r="X618" s="163"/>
      <c r="Y618" s="20"/>
      <c r="Z618" s="20"/>
    </row>
    <row r="619" spans="1:26" s="2" customFormat="1" ht="76.5">
      <c r="A619" s="22">
        <v>1</v>
      </c>
      <c r="B619" s="22">
        <v>72</v>
      </c>
      <c r="C619" s="22" t="s">
        <v>1577</v>
      </c>
      <c r="D619" s="22">
        <v>200728</v>
      </c>
      <c r="E619" s="20" t="s">
        <v>1578</v>
      </c>
      <c r="F619" s="22" t="s">
        <v>140</v>
      </c>
      <c r="G619" s="27" t="s">
        <v>320</v>
      </c>
      <c r="H619" s="36" t="s">
        <v>336</v>
      </c>
      <c r="I619" s="22" t="s">
        <v>378</v>
      </c>
      <c r="J619" s="21" t="s">
        <v>180</v>
      </c>
      <c r="K619" s="56"/>
      <c r="L619" s="21"/>
      <c r="M619" s="21" t="s">
        <v>209</v>
      </c>
      <c r="N619" s="59">
        <v>90</v>
      </c>
      <c r="O619" s="182">
        <v>15204232.02</v>
      </c>
      <c r="P619" s="182">
        <v>5680682</v>
      </c>
      <c r="Q619" s="182">
        <f>+O619-P619</f>
        <v>9523550.0199999996</v>
      </c>
      <c r="R619" s="182">
        <v>0</v>
      </c>
      <c r="S619" s="182">
        <f>+Q619</f>
        <v>9523550.0199999996</v>
      </c>
      <c r="T619" s="182">
        <f>+Q619-S619</f>
        <v>0</v>
      </c>
      <c r="U619" s="26">
        <v>0</v>
      </c>
      <c r="V619" s="26">
        <v>0</v>
      </c>
      <c r="W619" s="95">
        <v>0.6</v>
      </c>
      <c r="X619" s="163">
        <f>+P619/O619</f>
        <v>0.37362505337510632</v>
      </c>
      <c r="Y619" s="20">
        <v>-27.353000999999999</v>
      </c>
      <c r="Z619" s="20">
        <v>-65.595652999999999</v>
      </c>
    </row>
    <row r="620" spans="1:26" s="2" customFormat="1" ht="63.75">
      <c r="A620" s="22">
        <v>1</v>
      </c>
      <c r="B620" s="22">
        <v>72</v>
      </c>
      <c r="C620" s="22" t="s">
        <v>1579</v>
      </c>
      <c r="D620" s="22">
        <v>197932</v>
      </c>
      <c r="E620" s="20" t="s">
        <v>1580</v>
      </c>
      <c r="F620" s="22" t="s">
        <v>140</v>
      </c>
      <c r="G620" s="27" t="s">
        <v>320</v>
      </c>
      <c r="H620" s="36" t="s">
        <v>336</v>
      </c>
      <c r="I620" s="22" t="s">
        <v>1581</v>
      </c>
      <c r="J620" s="21" t="s">
        <v>172</v>
      </c>
      <c r="K620" s="56"/>
      <c r="L620" s="21"/>
      <c r="M620" s="21"/>
      <c r="N620" s="63"/>
      <c r="O620" s="182">
        <v>8974927.25</v>
      </c>
      <c r="P620" s="182">
        <v>8422794</v>
      </c>
      <c r="Q620" s="182">
        <v>552133.25</v>
      </c>
      <c r="R620" s="182">
        <v>0</v>
      </c>
      <c r="S620" s="182">
        <v>552133.25</v>
      </c>
      <c r="T620" s="182">
        <f>+Q620-S620</f>
        <v>0</v>
      </c>
      <c r="U620" s="26">
        <v>0</v>
      </c>
      <c r="V620" s="26"/>
      <c r="W620" s="95">
        <v>0.92849999999999999</v>
      </c>
      <c r="X620" s="95">
        <f>+P620/O620</f>
        <v>0.93848047626235631</v>
      </c>
      <c r="Y620" s="20"/>
      <c r="Z620" s="20"/>
    </row>
    <row r="621" spans="1:26" s="2" customFormat="1" ht="51">
      <c r="A621" s="22">
        <v>1</v>
      </c>
      <c r="B621" s="22">
        <v>72</v>
      </c>
      <c r="C621" s="22" t="s">
        <v>1582</v>
      </c>
      <c r="D621" s="22">
        <v>176896</v>
      </c>
      <c r="E621" s="20" t="s">
        <v>1583</v>
      </c>
      <c r="F621" s="22" t="s">
        <v>140</v>
      </c>
      <c r="G621" s="27" t="s">
        <v>320</v>
      </c>
      <c r="H621" s="36" t="s">
        <v>336</v>
      </c>
      <c r="I621" s="22" t="s">
        <v>573</v>
      </c>
      <c r="J621" s="21" t="s">
        <v>180</v>
      </c>
      <c r="K621" s="56"/>
      <c r="L621" s="21"/>
      <c r="M621" s="21"/>
      <c r="N621" s="59">
        <v>120</v>
      </c>
      <c r="O621" s="182">
        <v>3050000</v>
      </c>
      <c r="P621" s="182">
        <v>2749770</v>
      </c>
      <c r="Q621" s="182">
        <f>+O621-P621</f>
        <v>300230</v>
      </c>
      <c r="R621" s="182">
        <v>0</v>
      </c>
      <c r="S621" s="182">
        <v>300230</v>
      </c>
      <c r="T621" s="182">
        <f>+Q621-S621</f>
        <v>0</v>
      </c>
      <c r="U621" s="26">
        <v>0</v>
      </c>
      <c r="V621" s="26">
        <v>0</v>
      </c>
      <c r="W621" s="95">
        <v>0.85929999999999995</v>
      </c>
      <c r="X621" s="163">
        <f>+P621/O621</f>
        <v>0.90156393442622951</v>
      </c>
      <c r="Y621" s="20">
        <v>-26.722000000000001</v>
      </c>
      <c r="Z621" s="20">
        <v>-65.280933000000005</v>
      </c>
    </row>
    <row r="622" spans="1:26" s="2" customFormat="1" ht="38.25">
      <c r="A622" s="22">
        <v>1</v>
      </c>
      <c r="B622" s="22">
        <v>72</v>
      </c>
      <c r="C622" s="22" t="s">
        <v>1584</v>
      </c>
      <c r="D622" s="22">
        <v>203402</v>
      </c>
      <c r="E622" s="20" t="s">
        <v>854</v>
      </c>
      <c r="F622" s="22" t="s">
        <v>140</v>
      </c>
      <c r="G622" s="27" t="s">
        <v>320</v>
      </c>
      <c r="H622" s="36" t="s">
        <v>336</v>
      </c>
      <c r="I622" s="22" t="s">
        <v>337</v>
      </c>
      <c r="J622" s="21" t="s">
        <v>239</v>
      </c>
      <c r="K622" s="56"/>
      <c r="L622" s="21"/>
      <c r="M622" s="21"/>
      <c r="N622" s="63"/>
      <c r="O622" s="182">
        <v>12806559.310000001</v>
      </c>
      <c r="P622" s="182">
        <v>6865685</v>
      </c>
      <c r="Q622" s="182">
        <v>0</v>
      </c>
      <c r="R622" s="182">
        <v>0</v>
      </c>
      <c r="S622" s="182">
        <v>0</v>
      </c>
      <c r="T622" s="182"/>
      <c r="U622" s="26">
        <v>0</v>
      </c>
      <c r="V622" s="26">
        <v>0</v>
      </c>
      <c r="W622" s="95">
        <v>0.43209999999999998</v>
      </c>
      <c r="X622" s="95">
        <f>+P622/O622</f>
        <v>0.53610691473071381</v>
      </c>
      <c r="Y622" s="20"/>
      <c r="Z622" s="20"/>
    </row>
    <row r="623" spans="1:26" s="2" customFormat="1" ht="51">
      <c r="A623" s="22">
        <v>1</v>
      </c>
      <c r="B623" s="22">
        <v>72</v>
      </c>
      <c r="C623" s="22" t="s">
        <v>1585</v>
      </c>
      <c r="D623" s="22">
        <v>176892</v>
      </c>
      <c r="E623" s="20" t="s">
        <v>1586</v>
      </c>
      <c r="F623" s="22" t="s">
        <v>140</v>
      </c>
      <c r="G623" s="27" t="s">
        <v>320</v>
      </c>
      <c r="H623" s="36" t="s">
        <v>336</v>
      </c>
      <c r="I623" s="22" t="s">
        <v>1587</v>
      </c>
      <c r="J623" s="21" t="s">
        <v>172</v>
      </c>
      <c r="K623" s="56"/>
      <c r="L623" s="21"/>
      <c r="M623" s="21"/>
      <c r="N623" s="51"/>
      <c r="O623" s="26">
        <v>870000</v>
      </c>
      <c r="P623" s="26">
        <f>+O623-Q623</f>
        <v>791993.92</v>
      </c>
      <c r="Q623" s="26">
        <v>78006.079999999958</v>
      </c>
      <c r="R623" s="182">
        <v>0</v>
      </c>
      <c r="S623" s="182">
        <v>78006</v>
      </c>
      <c r="T623" s="182">
        <f>+Q623-S623</f>
        <v>7.9999999958090484E-2</v>
      </c>
      <c r="U623" s="26">
        <v>0</v>
      </c>
      <c r="V623" s="26">
        <v>0</v>
      </c>
      <c r="W623" s="184">
        <v>0.99990000000000001</v>
      </c>
      <c r="X623" s="95">
        <f>+P623/O623</f>
        <v>0.91033783908045984</v>
      </c>
      <c r="Y623" s="20"/>
      <c r="Z623" s="20"/>
    </row>
    <row r="624" spans="1:26" s="2" customFormat="1" ht="63.75">
      <c r="A624" s="22">
        <v>1</v>
      </c>
      <c r="B624" s="22">
        <v>72</v>
      </c>
      <c r="C624" s="22" t="s">
        <v>1588</v>
      </c>
      <c r="D624" s="22">
        <v>197015</v>
      </c>
      <c r="E624" s="27" t="s">
        <v>1589</v>
      </c>
      <c r="F624" s="22" t="s">
        <v>140</v>
      </c>
      <c r="G624" s="27" t="s">
        <v>320</v>
      </c>
      <c r="H624" s="36" t="s">
        <v>336</v>
      </c>
      <c r="I624" s="34" t="s">
        <v>1590</v>
      </c>
      <c r="J624" s="28" t="s">
        <v>239</v>
      </c>
      <c r="K624" s="142"/>
      <c r="L624" s="28"/>
      <c r="M624" s="28"/>
      <c r="N624" s="20"/>
      <c r="O624" s="26">
        <v>1307800</v>
      </c>
      <c r="P624" s="182">
        <v>1217841.72</v>
      </c>
      <c r="Q624" s="182">
        <v>0</v>
      </c>
      <c r="R624" s="182">
        <v>0</v>
      </c>
      <c r="S624" s="182">
        <v>0</v>
      </c>
      <c r="T624" s="182">
        <f>+Q624-S624</f>
        <v>0</v>
      </c>
      <c r="U624" s="182">
        <v>0</v>
      </c>
      <c r="V624" s="182">
        <v>0</v>
      </c>
      <c r="W624" s="95"/>
      <c r="X624" s="95"/>
      <c r="Y624" s="67"/>
      <c r="Z624" s="70"/>
    </row>
    <row r="625" spans="1:26" s="2" customFormat="1" ht="76.5">
      <c r="A625" s="22">
        <v>1</v>
      </c>
      <c r="B625" s="22">
        <v>72</v>
      </c>
      <c r="C625" s="22" t="s">
        <v>1591</v>
      </c>
      <c r="D625" s="22">
        <v>197016</v>
      </c>
      <c r="E625" s="27" t="s">
        <v>1592</v>
      </c>
      <c r="F625" s="22" t="s">
        <v>140</v>
      </c>
      <c r="G625" s="27" t="s">
        <v>320</v>
      </c>
      <c r="H625" s="36" t="s">
        <v>336</v>
      </c>
      <c r="I625" s="34" t="s">
        <v>1590</v>
      </c>
      <c r="J625" s="28" t="s">
        <v>239</v>
      </c>
      <c r="K625" s="142"/>
      <c r="L625" s="28"/>
      <c r="M625" s="28"/>
      <c r="N625" s="20"/>
      <c r="O625" s="26">
        <v>2494770.65</v>
      </c>
      <c r="P625" s="182">
        <v>1468978.18</v>
      </c>
      <c r="Q625" s="182">
        <v>0</v>
      </c>
      <c r="R625" s="182">
        <v>0</v>
      </c>
      <c r="S625" s="182">
        <v>0</v>
      </c>
      <c r="T625" s="182">
        <f>+Q625-S625</f>
        <v>0</v>
      </c>
      <c r="U625" s="182">
        <v>0</v>
      </c>
      <c r="V625" s="182">
        <v>0</v>
      </c>
      <c r="W625" s="95"/>
      <c r="X625" s="95"/>
      <c r="Y625" s="67"/>
      <c r="Z625" s="70"/>
    </row>
    <row r="626" spans="1:26" s="2" customFormat="1" ht="51">
      <c r="A626" s="22">
        <v>1</v>
      </c>
      <c r="B626" s="22">
        <v>72</v>
      </c>
      <c r="C626" s="22" t="s">
        <v>1593</v>
      </c>
      <c r="D626" s="22">
        <v>192308</v>
      </c>
      <c r="E626" s="27" t="s">
        <v>1594</v>
      </c>
      <c r="F626" s="22" t="s">
        <v>140</v>
      </c>
      <c r="G626" s="27" t="s">
        <v>320</v>
      </c>
      <c r="H626" s="36" t="s">
        <v>336</v>
      </c>
      <c r="I626" s="34" t="s">
        <v>544</v>
      </c>
      <c r="J626" s="28" t="s">
        <v>239</v>
      </c>
      <c r="K626" s="142"/>
      <c r="L626" s="28"/>
      <c r="M626" s="28"/>
      <c r="N626" s="20"/>
      <c r="O626" s="26">
        <v>6997376</v>
      </c>
      <c r="P626" s="182">
        <v>6714586.96</v>
      </c>
      <c r="Q626" s="182">
        <v>0</v>
      </c>
      <c r="R626" s="182">
        <v>0</v>
      </c>
      <c r="S626" s="182">
        <v>0</v>
      </c>
      <c r="T626" s="182">
        <v>0</v>
      </c>
      <c r="U626" s="182">
        <v>0</v>
      </c>
      <c r="V626" s="182">
        <v>0</v>
      </c>
      <c r="W626" s="95"/>
      <c r="X626" s="95"/>
      <c r="Y626" s="67"/>
      <c r="Z626" s="70"/>
    </row>
    <row r="627" spans="1:26" s="2" customFormat="1" ht="76.5">
      <c r="A627" s="22">
        <v>1</v>
      </c>
      <c r="B627" s="22">
        <v>72</v>
      </c>
      <c r="C627" s="22" t="s">
        <v>1595</v>
      </c>
      <c r="D627" s="22">
        <v>195840</v>
      </c>
      <c r="E627" s="20" t="s">
        <v>1596</v>
      </c>
      <c r="F627" s="24" t="s">
        <v>140</v>
      </c>
      <c r="G627" s="27" t="s">
        <v>320</v>
      </c>
      <c r="H627" s="36" t="s">
        <v>336</v>
      </c>
      <c r="I627" s="58" t="s">
        <v>378</v>
      </c>
      <c r="J627" s="28" t="s">
        <v>239</v>
      </c>
      <c r="K627" s="142"/>
      <c r="L627" s="28"/>
      <c r="M627" s="28"/>
      <c r="N627" s="20"/>
      <c r="O627" s="26">
        <v>1257337.04</v>
      </c>
      <c r="P627" s="182">
        <v>1257337.04</v>
      </c>
      <c r="Q627" s="182">
        <v>0</v>
      </c>
      <c r="R627" s="182">
        <v>0</v>
      </c>
      <c r="S627" s="182">
        <v>0</v>
      </c>
      <c r="T627" s="182">
        <v>0</v>
      </c>
      <c r="U627" s="182">
        <v>0</v>
      </c>
      <c r="V627" s="182">
        <v>0</v>
      </c>
      <c r="W627" s="95"/>
      <c r="X627" s="95"/>
      <c r="Y627" s="67"/>
      <c r="Z627" s="70"/>
    </row>
    <row r="628" spans="1:26" s="2" customFormat="1" ht="38.25">
      <c r="A628" s="22">
        <v>1</v>
      </c>
      <c r="B628" s="22">
        <v>72</v>
      </c>
      <c r="C628" s="22" t="s">
        <v>1597</v>
      </c>
      <c r="D628" s="22">
        <v>195842</v>
      </c>
      <c r="E628" s="20" t="s">
        <v>1598</v>
      </c>
      <c r="F628" s="24" t="s">
        <v>140</v>
      </c>
      <c r="G628" s="27" t="s">
        <v>320</v>
      </c>
      <c r="H628" s="36" t="s">
        <v>336</v>
      </c>
      <c r="I628" s="58" t="s">
        <v>378</v>
      </c>
      <c r="J628" s="28" t="s">
        <v>239</v>
      </c>
      <c r="K628" s="142"/>
      <c r="L628" s="28"/>
      <c r="M628" s="28"/>
      <c r="N628" s="20"/>
      <c r="O628" s="26">
        <v>1162725</v>
      </c>
      <c r="P628" s="182">
        <v>1162725</v>
      </c>
      <c r="Q628" s="182">
        <v>0</v>
      </c>
      <c r="R628" s="182">
        <v>0</v>
      </c>
      <c r="S628" s="182">
        <v>0</v>
      </c>
      <c r="T628" s="182">
        <v>0</v>
      </c>
      <c r="U628" s="182">
        <v>0</v>
      </c>
      <c r="V628" s="182">
        <v>0</v>
      </c>
      <c r="W628" s="95"/>
      <c r="X628" s="95"/>
      <c r="Y628" s="67"/>
      <c r="Z628" s="70"/>
    </row>
    <row r="629" spans="1:26" s="2" customFormat="1" ht="76.5">
      <c r="A629" s="22">
        <v>1</v>
      </c>
      <c r="B629" s="22">
        <v>72</v>
      </c>
      <c r="C629" s="22" t="s">
        <v>1599</v>
      </c>
      <c r="D629" s="22">
        <v>197430</v>
      </c>
      <c r="E629" s="20" t="s">
        <v>1600</v>
      </c>
      <c r="F629" s="24" t="s">
        <v>140</v>
      </c>
      <c r="G629" s="27" t="s">
        <v>320</v>
      </c>
      <c r="H629" s="36" t="s">
        <v>336</v>
      </c>
      <c r="I629" s="20" t="s">
        <v>463</v>
      </c>
      <c r="J629" s="28" t="s">
        <v>239</v>
      </c>
      <c r="K629" s="142"/>
      <c r="L629" s="28"/>
      <c r="M629" s="28"/>
      <c r="N629" s="20"/>
      <c r="O629" s="26">
        <v>1934285.09</v>
      </c>
      <c r="P629" s="182">
        <v>1934285.09</v>
      </c>
      <c r="Q629" s="182">
        <v>0</v>
      </c>
      <c r="R629" s="182">
        <v>0</v>
      </c>
      <c r="S629" s="182">
        <v>0</v>
      </c>
      <c r="T629" s="182">
        <v>0</v>
      </c>
      <c r="U629" s="182">
        <v>0</v>
      </c>
      <c r="V629" s="182">
        <v>0</v>
      </c>
      <c r="W629" s="95"/>
      <c r="X629" s="95"/>
      <c r="Y629" s="67"/>
      <c r="Z629" s="70"/>
    </row>
    <row r="630" spans="1:26" s="2" customFormat="1" ht="89.25">
      <c r="A630" s="88">
        <f>COUNTIF(C630:C878,C630)</f>
        <v>1</v>
      </c>
      <c r="B630" s="88" t="s">
        <v>1601</v>
      </c>
      <c r="C630" s="88" t="s">
        <v>1602</v>
      </c>
      <c r="D630" s="88"/>
      <c r="E630" s="89" t="s">
        <v>1603</v>
      </c>
      <c r="F630" s="29" t="s">
        <v>1604</v>
      </c>
      <c r="G630" s="29" t="s">
        <v>1605</v>
      </c>
      <c r="H630" s="29" t="s">
        <v>1606</v>
      </c>
      <c r="I630" s="29" t="s">
        <v>71</v>
      </c>
      <c r="J630" s="29" t="s">
        <v>172</v>
      </c>
      <c r="K630" s="145"/>
      <c r="L630" s="29"/>
      <c r="M630" s="29"/>
      <c r="N630" s="29">
        <v>534</v>
      </c>
      <c r="O630" s="32">
        <v>14396493.949999999</v>
      </c>
      <c r="P630" s="115">
        <v>12079241.5</v>
      </c>
      <c r="Q630" s="115">
        <v>2317252.4500000002</v>
      </c>
      <c r="R630" s="26"/>
      <c r="S630" s="115">
        <v>2317252.4500000002</v>
      </c>
      <c r="T630" s="32">
        <v>0</v>
      </c>
      <c r="U630" s="116">
        <v>0</v>
      </c>
      <c r="V630" s="116">
        <v>0</v>
      </c>
      <c r="W630" s="95">
        <v>1</v>
      </c>
      <c r="X630" s="95">
        <v>0.83904050124648577</v>
      </c>
      <c r="Y630" s="20" t="s">
        <v>1607</v>
      </c>
      <c r="Z630" s="20" t="s">
        <v>1608</v>
      </c>
    </row>
    <row r="631" spans="1:26" s="2" customFormat="1" ht="63.75">
      <c r="A631" s="88">
        <f t="shared" ref="A631:A694" si="23">COUNTIF(C631:C882,C631)</f>
        <v>1</v>
      </c>
      <c r="B631" s="88" t="s">
        <v>1601</v>
      </c>
      <c r="C631" s="88" t="s">
        <v>1609</v>
      </c>
      <c r="D631" s="88"/>
      <c r="E631" s="89" t="s">
        <v>1610</v>
      </c>
      <c r="F631" s="29" t="s">
        <v>1604</v>
      </c>
      <c r="G631" s="29" t="s">
        <v>22</v>
      </c>
      <c r="H631" s="29" t="s">
        <v>1606</v>
      </c>
      <c r="I631" s="29" t="s">
        <v>895</v>
      </c>
      <c r="J631" s="29" t="s">
        <v>180</v>
      </c>
      <c r="K631" s="146"/>
      <c r="L631" s="29"/>
      <c r="M631" s="90"/>
      <c r="N631" s="29">
        <v>1034</v>
      </c>
      <c r="O631" s="32">
        <v>28552783.300000001</v>
      </c>
      <c r="P631" s="115">
        <v>14395642.67</v>
      </c>
      <c r="Q631" s="115">
        <v>14157140.630000001</v>
      </c>
      <c r="R631" s="26"/>
      <c r="S631" s="115">
        <v>8998375.9052658416</v>
      </c>
      <c r="T631" s="32">
        <v>5158764.7247341564</v>
      </c>
      <c r="U631" s="116">
        <v>0</v>
      </c>
      <c r="V631" s="116">
        <v>0</v>
      </c>
      <c r="W631" s="95">
        <v>0.25519999999999998</v>
      </c>
      <c r="X631" s="95">
        <v>0.50417651122649043</v>
      </c>
      <c r="Y631" s="20" t="s">
        <v>1611</v>
      </c>
      <c r="Z631" s="20" t="s">
        <v>1612</v>
      </c>
    </row>
    <row r="632" spans="1:26" s="2" customFormat="1" ht="89.25">
      <c r="A632" s="88">
        <f t="shared" si="23"/>
        <v>1</v>
      </c>
      <c r="B632" s="88" t="s">
        <v>1601</v>
      </c>
      <c r="C632" s="88" t="s">
        <v>1613</v>
      </c>
      <c r="D632" s="88"/>
      <c r="E632" s="89" t="s">
        <v>1614</v>
      </c>
      <c r="F632" s="29" t="s">
        <v>1604</v>
      </c>
      <c r="G632" s="29" t="s">
        <v>22</v>
      </c>
      <c r="H632" s="29" t="s">
        <v>1606</v>
      </c>
      <c r="I632" s="29" t="s">
        <v>1615</v>
      </c>
      <c r="J632" s="29" t="s">
        <v>180</v>
      </c>
      <c r="K632" s="146"/>
      <c r="L632" s="29"/>
      <c r="M632" s="90"/>
      <c r="N632" s="29">
        <v>802</v>
      </c>
      <c r="O632" s="32">
        <v>11294580.199999999</v>
      </c>
      <c r="P632" s="115">
        <v>6954112.9199999999</v>
      </c>
      <c r="Q632" s="115">
        <v>4340467.28</v>
      </c>
      <c r="R632" s="26"/>
      <c r="S632" s="115">
        <v>4340467.28</v>
      </c>
      <c r="T632" s="32">
        <v>0</v>
      </c>
      <c r="U632" s="116">
        <v>0</v>
      </c>
      <c r="V632" s="116">
        <v>0</v>
      </c>
      <c r="W632" s="95">
        <v>0.60340000000000005</v>
      </c>
      <c r="X632" s="95">
        <v>0.61570353185858118</v>
      </c>
      <c r="Y632" s="20" t="s">
        <v>1616</v>
      </c>
      <c r="Z632" s="20" t="s">
        <v>1617</v>
      </c>
    </row>
    <row r="633" spans="1:26" s="2" customFormat="1" ht="51">
      <c r="A633" s="88">
        <f t="shared" si="23"/>
        <v>1</v>
      </c>
      <c r="B633" s="88" t="s">
        <v>1601</v>
      </c>
      <c r="C633" s="88" t="s">
        <v>1618</v>
      </c>
      <c r="D633" s="88"/>
      <c r="E633" s="89" t="s">
        <v>1619</v>
      </c>
      <c r="F633" s="29" t="s">
        <v>1604</v>
      </c>
      <c r="G633" s="29" t="s">
        <v>22</v>
      </c>
      <c r="H633" s="29" t="s">
        <v>1606</v>
      </c>
      <c r="I633" s="29" t="s">
        <v>1620</v>
      </c>
      <c r="J633" s="29" t="s">
        <v>180</v>
      </c>
      <c r="K633" s="146"/>
      <c r="L633" s="29"/>
      <c r="M633" s="91" t="s">
        <v>1621</v>
      </c>
      <c r="N633" s="29">
        <v>500</v>
      </c>
      <c r="O633" s="32">
        <v>21209362.59</v>
      </c>
      <c r="P633" s="115">
        <v>16814526.899999999</v>
      </c>
      <c r="Q633" s="115">
        <v>4394835.6900000004</v>
      </c>
      <c r="R633" s="26"/>
      <c r="S633" s="115">
        <v>4394835.6900000004</v>
      </c>
      <c r="T633" s="32">
        <v>0</v>
      </c>
      <c r="U633" s="116">
        <v>0</v>
      </c>
      <c r="V633" s="116">
        <v>0</v>
      </c>
      <c r="W633" s="95">
        <v>0.92420000000000002</v>
      </c>
      <c r="X633" s="95">
        <v>0.79278794111086948</v>
      </c>
      <c r="Y633" s="20" t="s">
        <v>1622</v>
      </c>
      <c r="Z633" s="20" t="s">
        <v>1623</v>
      </c>
    </row>
    <row r="634" spans="1:26" s="117" customFormat="1" ht="51">
      <c r="A634" s="88">
        <f t="shared" si="23"/>
        <v>1</v>
      </c>
      <c r="B634" s="88" t="s">
        <v>1601</v>
      </c>
      <c r="C634" s="88" t="s">
        <v>1624</v>
      </c>
      <c r="D634" s="88"/>
      <c r="E634" s="89" t="s">
        <v>1625</v>
      </c>
      <c r="F634" s="29" t="s">
        <v>1604</v>
      </c>
      <c r="G634" s="29" t="s">
        <v>22</v>
      </c>
      <c r="H634" s="29" t="s">
        <v>1606</v>
      </c>
      <c r="I634" s="29" t="s">
        <v>1626</v>
      </c>
      <c r="J634" s="29" t="s">
        <v>180</v>
      </c>
      <c r="K634" s="146"/>
      <c r="L634" s="29"/>
      <c r="M634" s="90"/>
      <c r="N634" s="29">
        <v>605</v>
      </c>
      <c r="O634" s="32">
        <v>22881975.800000001</v>
      </c>
      <c r="P634" s="115">
        <v>6623976.1899999995</v>
      </c>
      <c r="Q634" s="115">
        <v>16257999.610000001</v>
      </c>
      <c r="R634" s="26"/>
      <c r="S634" s="115">
        <v>6202078.251644305</v>
      </c>
      <c r="T634" s="32">
        <v>10055921.358355697</v>
      </c>
      <c r="U634" s="116">
        <v>0</v>
      </c>
      <c r="V634" s="116">
        <v>0</v>
      </c>
      <c r="W634" s="95">
        <v>0.23980000000000001</v>
      </c>
      <c r="X634" s="95">
        <v>0.28948445046428201</v>
      </c>
      <c r="Y634" s="20" t="s">
        <v>1627</v>
      </c>
      <c r="Z634" s="20" t="s">
        <v>1628</v>
      </c>
    </row>
    <row r="635" spans="1:26" s="2" customFormat="1" ht="51">
      <c r="A635" s="88">
        <f t="shared" si="23"/>
        <v>1</v>
      </c>
      <c r="B635" s="88" t="s">
        <v>1601</v>
      </c>
      <c r="C635" s="88" t="s">
        <v>1629</v>
      </c>
      <c r="D635" s="88"/>
      <c r="E635" s="89" t="s">
        <v>1630</v>
      </c>
      <c r="F635" s="29" t="s">
        <v>1604</v>
      </c>
      <c r="G635" s="29" t="s">
        <v>22</v>
      </c>
      <c r="H635" s="29" t="s">
        <v>1606</v>
      </c>
      <c r="I635" s="29" t="s">
        <v>30</v>
      </c>
      <c r="J635" s="29" t="s">
        <v>180</v>
      </c>
      <c r="K635" s="146"/>
      <c r="L635" s="29"/>
      <c r="M635" s="91" t="s">
        <v>1621</v>
      </c>
      <c r="N635" s="29">
        <v>780</v>
      </c>
      <c r="O635" s="32">
        <v>45727341.520000003</v>
      </c>
      <c r="P635" s="115">
        <v>33753990.43</v>
      </c>
      <c r="Q635" s="115">
        <v>11973351.090000004</v>
      </c>
      <c r="R635" s="26"/>
      <c r="S635" s="115">
        <v>9284796.8668240067</v>
      </c>
      <c r="T635" s="32">
        <v>2688554.2231759951</v>
      </c>
      <c r="U635" s="116">
        <v>0</v>
      </c>
      <c r="V635" s="116">
        <v>0</v>
      </c>
      <c r="W635" s="95">
        <v>0.70340000000000003</v>
      </c>
      <c r="X635" s="95">
        <v>0.73815772594688989</v>
      </c>
      <c r="Y635" s="20" t="s">
        <v>1631</v>
      </c>
      <c r="Z635" s="20" t="s">
        <v>1632</v>
      </c>
    </row>
    <row r="636" spans="1:26" s="2" customFormat="1" ht="51">
      <c r="A636" s="88">
        <f t="shared" si="23"/>
        <v>1</v>
      </c>
      <c r="B636" s="88" t="s">
        <v>1601</v>
      </c>
      <c r="C636" s="88" t="s">
        <v>1633</v>
      </c>
      <c r="D636" s="88"/>
      <c r="E636" s="89" t="s">
        <v>1634</v>
      </c>
      <c r="F636" s="29" t="s">
        <v>1604</v>
      </c>
      <c r="G636" s="29" t="s">
        <v>22</v>
      </c>
      <c r="H636" s="29" t="s">
        <v>1606</v>
      </c>
      <c r="I636" s="29" t="s">
        <v>27</v>
      </c>
      <c r="J636" s="29" t="s">
        <v>180</v>
      </c>
      <c r="K636" s="146"/>
      <c r="L636" s="29"/>
      <c r="M636" s="91" t="s">
        <v>1621</v>
      </c>
      <c r="N636" s="29">
        <v>708</v>
      </c>
      <c r="O636" s="32">
        <v>14605507.220000001</v>
      </c>
      <c r="P636" s="115">
        <v>10846077.459999999</v>
      </c>
      <c r="Q636" s="115">
        <v>3759429.76</v>
      </c>
      <c r="R636" s="26"/>
      <c r="S636" s="115">
        <v>3759429.76</v>
      </c>
      <c r="T636" s="32">
        <v>0</v>
      </c>
      <c r="U636" s="116">
        <v>0</v>
      </c>
      <c r="V636" s="116">
        <v>0</v>
      </c>
      <c r="W636" s="95">
        <v>0.73240000000000005</v>
      </c>
      <c r="X636" s="95">
        <v>0.7426019032839859</v>
      </c>
      <c r="Y636" s="20" t="s">
        <v>1635</v>
      </c>
      <c r="Z636" s="20" t="s">
        <v>1636</v>
      </c>
    </row>
    <row r="637" spans="1:26" s="2" customFormat="1" ht="51">
      <c r="A637" s="88">
        <f t="shared" si="23"/>
        <v>1</v>
      </c>
      <c r="B637" s="88" t="s">
        <v>1601</v>
      </c>
      <c r="C637" s="88" t="s">
        <v>1637</v>
      </c>
      <c r="D637" s="88"/>
      <c r="E637" s="89" t="s">
        <v>1638</v>
      </c>
      <c r="F637" s="29" t="s">
        <v>1604</v>
      </c>
      <c r="G637" s="29" t="s">
        <v>22</v>
      </c>
      <c r="H637" s="29" t="s">
        <v>1606</v>
      </c>
      <c r="I637" s="29" t="s">
        <v>1639</v>
      </c>
      <c r="J637" s="29" t="s">
        <v>180</v>
      </c>
      <c r="K637" s="146"/>
      <c r="L637" s="29"/>
      <c r="M637" s="90"/>
      <c r="N637" s="29">
        <v>540</v>
      </c>
      <c r="O637" s="32">
        <v>32193416.440000001</v>
      </c>
      <c r="P637" s="115">
        <v>7726407.5199999996</v>
      </c>
      <c r="Q637" s="115">
        <v>24467008.920000002</v>
      </c>
      <c r="R637" s="26"/>
      <c r="S637" s="115">
        <v>4104284.6544397231</v>
      </c>
      <c r="T637" s="32">
        <v>20362724.265560277</v>
      </c>
      <c r="U637" s="116">
        <v>0</v>
      </c>
      <c r="V637" s="116">
        <v>0</v>
      </c>
      <c r="W637" s="95">
        <v>0.10580000000000001</v>
      </c>
      <c r="X637" s="95">
        <v>0.239999614032887</v>
      </c>
      <c r="Y637" s="20" t="s">
        <v>1640</v>
      </c>
      <c r="Z637" s="20" t="s">
        <v>1641</v>
      </c>
    </row>
    <row r="638" spans="1:26" s="2" customFormat="1" ht="38.25">
      <c r="A638" s="88">
        <f t="shared" si="23"/>
        <v>1</v>
      </c>
      <c r="B638" s="88" t="s">
        <v>1601</v>
      </c>
      <c r="C638" s="88" t="s">
        <v>1642</v>
      </c>
      <c r="D638" s="88"/>
      <c r="E638" s="89" t="s">
        <v>1643</v>
      </c>
      <c r="F638" s="29" t="s">
        <v>1604</v>
      </c>
      <c r="G638" s="29" t="s">
        <v>22</v>
      </c>
      <c r="H638" s="29" t="s">
        <v>1606</v>
      </c>
      <c r="I638" s="29" t="s">
        <v>160</v>
      </c>
      <c r="J638" s="29" t="s">
        <v>180</v>
      </c>
      <c r="K638" s="146"/>
      <c r="L638" s="29"/>
      <c r="M638" s="90"/>
      <c r="N638" s="29">
        <v>1050</v>
      </c>
      <c r="O638" s="32">
        <v>60749177.5</v>
      </c>
      <c r="P638" s="115">
        <v>11386632.239999998</v>
      </c>
      <c r="Q638" s="115">
        <v>49362545.260000005</v>
      </c>
      <c r="R638" s="26"/>
      <c r="S638" s="115">
        <v>20726051.193841852</v>
      </c>
      <c r="T638" s="32">
        <v>28636494.066158161</v>
      </c>
      <c r="U638" s="116">
        <v>0</v>
      </c>
      <c r="V638" s="116">
        <v>0</v>
      </c>
      <c r="W638" s="95">
        <v>0.1426</v>
      </c>
      <c r="X638" s="95">
        <v>0.18743681328031148</v>
      </c>
      <c r="Y638" s="92">
        <v>-34.601611111111112</v>
      </c>
      <c r="Z638" s="92">
        <v>-58.528194444444445</v>
      </c>
    </row>
    <row r="639" spans="1:26" s="2" customFormat="1" ht="51">
      <c r="A639" s="88">
        <f t="shared" si="23"/>
        <v>1</v>
      </c>
      <c r="B639" s="88" t="s">
        <v>1601</v>
      </c>
      <c r="C639" s="88" t="s">
        <v>1644</v>
      </c>
      <c r="D639" s="88"/>
      <c r="E639" s="89" t="s">
        <v>1645</v>
      </c>
      <c r="F639" s="29" t="s">
        <v>1604</v>
      </c>
      <c r="G639" s="29" t="s">
        <v>1646</v>
      </c>
      <c r="H639" s="29" t="s">
        <v>288</v>
      </c>
      <c r="I639" s="29" t="s">
        <v>288</v>
      </c>
      <c r="J639" s="29" t="s">
        <v>172</v>
      </c>
      <c r="K639" s="145"/>
      <c r="L639" s="29"/>
      <c r="M639" s="90"/>
      <c r="N639" s="29">
        <v>570</v>
      </c>
      <c r="O639" s="32">
        <v>12103721.859999999</v>
      </c>
      <c r="P639" s="32">
        <v>12103721.859999999</v>
      </c>
      <c r="Q639" s="115">
        <v>0</v>
      </c>
      <c r="R639" s="26"/>
      <c r="S639" s="115"/>
      <c r="T639" s="32">
        <v>0</v>
      </c>
      <c r="U639" s="116">
        <v>0</v>
      </c>
      <c r="V639" s="116">
        <v>0</v>
      </c>
      <c r="W639" s="95">
        <v>1</v>
      </c>
      <c r="X639" s="95">
        <v>1</v>
      </c>
      <c r="Y639" s="92">
        <v>-34.604601000000002</v>
      </c>
      <c r="Z639" s="92">
        <v>-58.396155</v>
      </c>
    </row>
    <row r="640" spans="1:26" s="2" customFormat="1" ht="38.25">
      <c r="A640" s="88">
        <f t="shared" si="23"/>
        <v>1</v>
      </c>
      <c r="B640" s="88" t="s">
        <v>1601</v>
      </c>
      <c r="C640" s="88" t="s">
        <v>1647</v>
      </c>
      <c r="D640" s="88"/>
      <c r="E640" s="89" t="s">
        <v>1648</v>
      </c>
      <c r="F640" s="29" t="s">
        <v>1604</v>
      </c>
      <c r="G640" s="29" t="s">
        <v>288</v>
      </c>
      <c r="H640" s="29" t="s">
        <v>288</v>
      </c>
      <c r="I640" s="29" t="s">
        <v>288</v>
      </c>
      <c r="J640" s="29" t="s">
        <v>180</v>
      </c>
      <c r="K640" s="146"/>
      <c r="L640" s="29"/>
      <c r="M640" s="91" t="s">
        <v>1621</v>
      </c>
      <c r="N640" s="29">
        <v>300</v>
      </c>
      <c r="O640" s="32">
        <v>37077417.640000001</v>
      </c>
      <c r="P640" s="115">
        <v>35950017.840000004</v>
      </c>
      <c r="Q640" s="115">
        <v>1127399.8</v>
      </c>
      <c r="R640" s="26"/>
      <c r="S640" s="115">
        <v>1127399.8</v>
      </c>
      <c r="T640" s="32">
        <v>0</v>
      </c>
      <c r="U640" s="116">
        <v>0</v>
      </c>
      <c r="V640" s="116">
        <v>0</v>
      </c>
      <c r="W640" s="95">
        <v>0.96499999999999997</v>
      </c>
      <c r="X640" s="95">
        <v>0.96959335704157212</v>
      </c>
      <c r="Y640" s="20" t="s">
        <v>1649</v>
      </c>
      <c r="Z640" s="20" t="s">
        <v>1650</v>
      </c>
    </row>
    <row r="641" spans="1:26" s="2" customFormat="1" ht="51">
      <c r="A641" s="88">
        <f t="shared" si="23"/>
        <v>1</v>
      </c>
      <c r="B641" s="88" t="s">
        <v>1601</v>
      </c>
      <c r="C641" s="88" t="s">
        <v>1651</v>
      </c>
      <c r="D641" s="88"/>
      <c r="E641" s="89" t="s">
        <v>1652</v>
      </c>
      <c r="F641" s="29" t="s">
        <v>1604</v>
      </c>
      <c r="G641" s="29" t="s">
        <v>288</v>
      </c>
      <c r="H641" s="29" t="s">
        <v>288</v>
      </c>
      <c r="I641" s="29" t="s">
        <v>288</v>
      </c>
      <c r="J641" s="29" t="s">
        <v>180</v>
      </c>
      <c r="K641" s="146"/>
      <c r="L641" s="29"/>
      <c r="M641" s="29"/>
      <c r="N641" s="29">
        <v>282</v>
      </c>
      <c r="O641" s="32">
        <v>49718742.909999996</v>
      </c>
      <c r="P641" s="115">
        <v>37369640.719999999</v>
      </c>
      <c r="Q641" s="115">
        <v>12349102.189999998</v>
      </c>
      <c r="R641" s="26"/>
      <c r="S641" s="115">
        <v>9720374.755989043</v>
      </c>
      <c r="T641" s="32">
        <v>2628727.4340109504</v>
      </c>
      <c r="U641" s="116">
        <v>0</v>
      </c>
      <c r="V641" s="116">
        <v>0</v>
      </c>
      <c r="W641" s="95">
        <v>0.70779999999999998</v>
      </c>
      <c r="X641" s="95">
        <v>0.75162078791183184</v>
      </c>
      <c r="Y641" s="20" t="s">
        <v>1653</v>
      </c>
      <c r="Z641" s="20" t="s">
        <v>1654</v>
      </c>
    </row>
    <row r="642" spans="1:26" s="2" customFormat="1" ht="63.75">
      <c r="A642" s="88">
        <f t="shared" si="23"/>
        <v>1</v>
      </c>
      <c r="B642" s="88" t="s">
        <v>1601</v>
      </c>
      <c r="C642" s="88" t="s">
        <v>1655</v>
      </c>
      <c r="D642" s="88"/>
      <c r="E642" s="89" t="s">
        <v>1656</v>
      </c>
      <c r="F642" s="29" t="s">
        <v>1604</v>
      </c>
      <c r="G642" s="29" t="s">
        <v>1646</v>
      </c>
      <c r="H642" s="29" t="s">
        <v>288</v>
      </c>
      <c r="I642" s="29" t="s">
        <v>288</v>
      </c>
      <c r="J642" s="29" t="s">
        <v>172</v>
      </c>
      <c r="K642" s="145"/>
      <c r="L642" s="29"/>
      <c r="M642" s="29"/>
      <c r="N642" s="29">
        <v>365</v>
      </c>
      <c r="O642" s="32">
        <v>14848755.560000001</v>
      </c>
      <c r="P642" s="115">
        <v>14047819.949999999</v>
      </c>
      <c r="Q642" s="115">
        <v>800935.61000000127</v>
      </c>
      <c r="R642" s="26"/>
      <c r="S642" s="115">
        <v>800935.61000000127</v>
      </c>
      <c r="T642" s="116">
        <v>0</v>
      </c>
      <c r="U642" s="116">
        <v>0</v>
      </c>
      <c r="V642" s="116">
        <v>0</v>
      </c>
      <c r="W642" s="95">
        <v>0.91689999999999994</v>
      </c>
      <c r="X642" s="95">
        <v>0.94606042191457551</v>
      </c>
      <c r="Y642" s="20" t="s">
        <v>1657</v>
      </c>
      <c r="Z642" s="20" t="s">
        <v>1658</v>
      </c>
    </row>
    <row r="643" spans="1:26" s="2" customFormat="1" ht="38.25">
      <c r="A643" s="88">
        <f t="shared" si="23"/>
        <v>1</v>
      </c>
      <c r="B643" s="88" t="s">
        <v>1601</v>
      </c>
      <c r="C643" s="88" t="s">
        <v>1659</v>
      </c>
      <c r="D643" s="88"/>
      <c r="E643" s="89" t="s">
        <v>1660</v>
      </c>
      <c r="F643" s="29" t="s">
        <v>1604</v>
      </c>
      <c r="G643" s="29" t="s">
        <v>288</v>
      </c>
      <c r="H643" s="29" t="s">
        <v>288</v>
      </c>
      <c r="I643" s="29" t="s">
        <v>1661</v>
      </c>
      <c r="J643" s="29" t="s">
        <v>180</v>
      </c>
      <c r="K643" s="146"/>
      <c r="L643" s="29"/>
      <c r="M643" s="29"/>
      <c r="N643" s="29">
        <v>420</v>
      </c>
      <c r="O643" s="32">
        <v>24924473.489999998</v>
      </c>
      <c r="P643" s="115">
        <v>12628689.549999997</v>
      </c>
      <c r="Q643" s="115">
        <v>12295783.940000001</v>
      </c>
      <c r="R643" s="26"/>
      <c r="S643" s="115">
        <v>4678948.424994994</v>
      </c>
      <c r="T643" s="32">
        <v>7616835.5150050092</v>
      </c>
      <c r="U643" s="116">
        <v>0</v>
      </c>
      <c r="V643" s="116">
        <v>0</v>
      </c>
      <c r="W643" s="95">
        <v>0.50070000000000003</v>
      </c>
      <c r="X643" s="95">
        <v>0.50667828771054202</v>
      </c>
      <c r="Y643" s="20" t="s">
        <v>1662</v>
      </c>
      <c r="Z643" s="20" t="s">
        <v>1663</v>
      </c>
    </row>
    <row r="644" spans="1:26" s="2" customFormat="1" ht="51">
      <c r="A644" s="88">
        <f t="shared" si="23"/>
        <v>1</v>
      </c>
      <c r="B644" s="88" t="s">
        <v>1601</v>
      </c>
      <c r="C644" s="88" t="s">
        <v>1664</v>
      </c>
      <c r="D644" s="88"/>
      <c r="E644" s="89" t="s">
        <v>1665</v>
      </c>
      <c r="F644" s="29" t="s">
        <v>1604</v>
      </c>
      <c r="G644" s="29" t="s">
        <v>288</v>
      </c>
      <c r="H644" s="29" t="s">
        <v>288</v>
      </c>
      <c r="I644" s="29" t="s">
        <v>1661</v>
      </c>
      <c r="J644" s="29" t="s">
        <v>180</v>
      </c>
      <c r="K644" s="146"/>
      <c r="L644" s="29"/>
      <c r="M644" s="29"/>
      <c r="N644" s="29">
        <v>529</v>
      </c>
      <c r="O644" s="32">
        <v>26679360</v>
      </c>
      <c r="P644" s="115">
        <v>13351816.75</v>
      </c>
      <c r="Q644" s="115">
        <v>13327543.25</v>
      </c>
      <c r="R644" s="26"/>
      <c r="S644" s="115">
        <v>5008372.6611946207</v>
      </c>
      <c r="T644" s="32">
        <v>8319170.5888053812</v>
      </c>
      <c r="U644" s="116">
        <v>0</v>
      </c>
      <c r="V644" s="116">
        <v>0</v>
      </c>
      <c r="W644" s="95">
        <v>0.49440000000000001</v>
      </c>
      <c r="X644" s="95">
        <v>0.50045491158708455</v>
      </c>
      <c r="Y644" s="20" t="s">
        <v>1666</v>
      </c>
      <c r="Z644" s="20" t="s">
        <v>1667</v>
      </c>
    </row>
    <row r="645" spans="1:26" s="2" customFormat="1" ht="38.25">
      <c r="A645" s="88">
        <f t="shared" si="23"/>
        <v>1</v>
      </c>
      <c r="B645" s="88" t="s">
        <v>1601</v>
      </c>
      <c r="C645" s="88" t="s">
        <v>1668</v>
      </c>
      <c r="D645" s="88"/>
      <c r="E645" s="89" t="s">
        <v>1669</v>
      </c>
      <c r="F645" s="29" t="s">
        <v>1604</v>
      </c>
      <c r="G645" s="29" t="s">
        <v>1670</v>
      </c>
      <c r="H645" s="29" t="s">
        <v>1671</v>
      </c>
      <c r="I645" s="29" t="s">
        <v>1672</v>
      </c>
      <c r="J645" s="29" t="s">
        <v>172</v>
      </c>
      <c r="K645" s="145"/>
      <c r="L645" s="29"/>
      <c r="M645" s="29"/>
      <c r="N645" s="29">
        <v>660</v>
      </c>
      <c r="O645" s="32">
        <v>47931236.829999998</v>
      </c>
      <c r="P645" s="115">
        <v>42199983.189999998</v>
      </c>
      <c r="Q645" s="115">
        <v>5731253.6400000006</v>
      </c>
      <c r="R645" s="26"/>
      <c r="S645" s="115">
        <v>5731253.6400000006</v>
      </c>
      <c r="T645" s="116">
        <v>0</v>
      </c>
      <c r="U645" s="116">
        <v>0</v>
      </c>
      <c r="V645" s="116">
        <v>0</v>
      </c>
      <c r="W645" s="95">
        <v>0.99909999999999999</v>
      </c>
      <c r="X645" s="95">
        <v>0.88042758712179048</v>
      </c>
      <c r="Y645" s="20" t="s">
        <v>1673</v>
      </c>
      <c r="Z645" s="20" t="s">
        <v>1674</v>
      </c>
    </row>
    <row r="646" spans="1:26" s="2" customFormat="1" ht="51">
      <c r="A646" s="88">
        <f t="shared" si="23"/>
        <v>1</v>
      </c>
      <c r="B646" s="88" t="s">
        <v>1601</v>
      </c>
      <c r="C646" s="88" t="s">
        <v>1675</v>
      </c>
      <c r="D646" s="88"/>
      <c r="E646" s="89" t="s">
        <v>1676</v>
      </c>
      <c r="F646" s="29" t="s">
        <v>1604</v>
      </c>
      <c r="G646" s="29" t="s">
        <v>585</v>
      </c>
      <c r="H646" s="29" t="s">
        <v>1671</v>
      </c>
      <c r="I646" s="29" t="s">
        <v>1672</v>
      </c>
      <c r="J646" s="29" t="s">
        <v>180</v>
      </c>
      <c r="K646" s="146"/>
      <c r="L646" s="29"/>
      <c r="M646" s="91" t="s">
        <v>1621</v>
      </c>
      <c r="N646" s="29">
        <v>360</v>
      </c>
      <c r="O646" s="32">
        <v>41945216.57</v>
      </c>
      <c r="P646" s="115">
        <v>39451855.420000002</v>
      </c>
      <c r="Q646" s="115">
        <v>2493361.15</v>
      </c>
      <c r="R646" s="26"/>
      <c r="S646" s="115">
        <v>2493361.15</v>
      </c>
      <c r="T646" s="32">
        <v>0</v>
      </c>
      <c r="U646" s="116">
        <v>0</v>
      </c>
      <c r="V646" s="116">
        <v>0</v>
      </c>
      <c r="W646" s="95">
        <v>0.95750000000000002</v>
      </c>
      <c r="X646" s="95">
        <v>0.94055672246109467</v>
      </c>
      <c r="Y646" s="20" t="s">
        <v>1677</v>
      </c>
      <c r="Z646" s="20" t="s">
        <v>1678</v>
      </c>
    </row>
    <row r="647" spans="1:26" s="2" customFormat="1" ht="102">
      <c r="A647" s="88">
        <f t="shared" si="23"/>
        <v>1</v>
      </c>
      <c r="B647" s="88" t="s">
        <v>1601</v>
      </c>
      <c r="C647" s="88" t="s">
        <v>1679</v>
      </c>
      <c r="D647" s="88"/>
      <c r="E647" s="89" t="s">
        <v>1680</v>
      </c>
      <c r="F647" s="29" t="s">
        <v>1604</v>
      </c>
      <c r="G647" s="29" t="s">
        <v>585</v>
      </c>
      <c r="H647" s="29" t="s">
        <v>1671</v>
      </c>
      <c r="I647" s="29" t="s">
        <v>1060</v>
      </c>
      <c r="J647" s="29" t="s">
        <v>180</v>
      </c>
      <c r="K647" s="146"/>
      <c r="L647" s="29"/>
      <c r="M647" s="91" t="s">
        <v>1621</v>
      </c>
      <c r="N647" s="29">
        <v>540</v>
      </c>
      <c r="O647" s="32">
        <v>22198685.98</v>
      </c>
      <c r="P647" s="115">
        <v>21830693.670000002</v>
      </c>
      <c r="Q647" s="115">
        <v>367992.30999999866</v>
      </c>
      <c r="R647" s="26"/>
      <c r="S647" s="115">
        <v>367992.30999999866</v>
      </c>
      <c r="T647" s="32">
        <v>0</v>
      </c>
      <c r="U647" s="116">
        <v>0</v>
      </c>
      <c r="V647" s="116">
        <v>0</v>
      </c>
      <c r="W647" s="95">
        <v>0.98319999999999996</v>
      </c>
      <c r="X647" s="95">
        <v>0.98342278861318444</v>
      </c>
      <c r="Y647" s="20" t="s">
        <v>1681</v>
      </c>
      <c r="Z647" s="20" t="s">
        <v>1682</v>
      </c>
    </row>
    <row r="648" spans="1:26" s="2" customFormat="1" ht="102">
      <c r="A648" s="88">
        <f t="shared" si="23"/>
        <v>1</v>
      </c>
      <c r="B648" s="88" t="s">
        <v>1601</v>
      </c>
      <c r="C648" s="88" t="s">
        <v>1683</v>
      </c>
      <c r="D648" s="88"/>
      <c r="E648" s="89" t="s">
        <v>1684</v>
      </c>
      <c r="F648" s="29" t="s">
        <v>1604</v>
      </c>
      <c r="G648" s="29" t="s">
        <v>585</v>
      </c>
      <c r="H648" s="29" t="s">
        <v>1671</v>
      </c>
      <c r="I648" s="29" t="s">
        <v>1685</v>
      </c>
      <c r="J648" s="29" t="s">
        <v>180</v>
      </c>
      <c r="K648" s="146"/>
      <c r="L648" s="29"/>
      <c r="M648" s="29"/>
      <c r="N648" s="29">
        <v>540</v>
      </c>
      <c r="O648" s="32">
        <v>29978640.149999999</v>
      </c>
      <c r="P648" s="115">
        <v>12220861.139999999</v>
      </c>
      <c r="Q648" s="115">
        <v>17757779.009999998</v>
      </c>
      <c r="R648" s="26"/>
      <c r="S648" s="115">
        <v>5073651.1457142849</v>
      </c>
      <c r="T648" s="32">
        <v>12684127.864285706</v>
      </c>
      <c r="U648" s="116">
        <v>0</v>
      </c>
      <c r="V648" s="116">
        <v>0</v>
      </c>
      <c r="W648" s="95">
        <v>0.3513</v>
      </c>
      <c r="X648" s="95">
        <v>0.40765228438822299</v>
      </c>
      <c r="Y648" s="20" t="s">
        <v>1686</v>
      </c>
      <c r="Z648" s="20" t="s">
        <v>1687</v>
      </c>
    </row>
    <row r="649" spans="1:26" s="2" customFormat="1" ht="51">
      <c r="A649" s="88">
        <f t="shared" si="23"/>
        <v>1</v>
      </c>
      <c r="B649" s="88" t="s">
        <v>1601</v>
      </c>
      <c r="C649" s="88" t="s">
        <v>1688</v>
      </c>
      <c r="D649" s="88"/>
      <c r="E649" s="89" t="s">
        <v>1689</v>
      </c>
      <c r="F649" s="29" t="s">
        <v>1604</v>
      </c>
      <c r="G649" s="29" t="s">
        <v>585</v>
      </c>
      <c r="H649" s="29" t="s">
        <v>1671</v>
      </c>
      <c r="I649" s="29" t="s">
        <v>1685</v>
      </c>
      <c r="J649" s="29" t="s">
        <v>180</v>
      </c>
      <c r="K649" s="146"/>
      <c r="L649" s="29"/>
      <c r="M649" s="91" t="s">
        <v>1621</v>
      </c>
      <c r="N649" s="29">
        <v>540</v>
      </c>
      <c r="O649" s="32">
        <v>48411644.390000001</v>
      </c>
      <c r="P649" s="115">
        <v>48162979.990000002</v>
      </c>
      <c r="Q649" s="115">
        <v>248664.39999999851</v>
      </c>
      <c r="R649" s="26"/>
      <c r="S649" s="115">
        <v>248664.39999999851</v>
      </c>
      <c r="T649" s="32">
        <v>0</v>
      </c>
      <c r="U649" s="116">
        <v>0</v>
      </c>
      <c r="V649" s="116">
        <v>0</v>
      </c>
      <c r="W649" s="95">
        <v>0.998</v>
      </c>
      <c r="X649" s="95">
        <v>0.99486354154804613</v>
      </c>
      <c r="Y649" s="20" t="s">
        <v>1690</v>
      </c>
      <c r="Z649" s="20" t="s">
        <v>1691</v>
      </c>
    </row>
    <row r="650" spans="1:26" s="2" customFormat="1" ht="76.5">
      <c r="A650" s="88">
        <f t="shared" si="23"/>
        <v>1</v>
      </c>
      <c r="B650" s="88" t="s">
        <v>1601</v>
      </c>
      <c r="C650" s="88" t="s">
        <v>1692</v>
      </c>
      <c r="D650" s="88"/>
      <c r="E650" s="89" t="s">
        <v>1693</v>
      </c>
      <c r="F650" s="29" t="s">
        <v>1604</v>
      </c>
      <c r="G650" s="29" t="s">
        <v>585</v>
      </c>
      <c r="H650" s="29" t="s">
        <v>1097</v>
      </c>
      <c r="I650" s="29" t="s">
        <v>1694</v>
      </c>
      <c r="J650" s="29" t="s">
        <v>180</v>
      </c>
      <c r="K650" s="146"/>
      <c r="L650" s="29"/>
      <c r="M650" s="91" t="s">
        <v>1621</v>
      </c>
      <c r="N650" s="29" t="s">
        <v>1695</v>
      </c>
      <c r="O650" s="32">
        <v>20666807.710000001</v>
      </c>
      <c r="P650" s="115">
        <v>18754003.449999999</v>
      </c>
      <c r="Q650" s="115">
        <v>1912804.26</v>
      </c>
      <c r="R650" s="26"/>
      <c r="S650" s="115">
        <v>1912804.26</v>
      </c>
      <c r="T650" s="32">
        <v>0</v>
      </c>
      <c r="U650" s="116">
        <v>0</v>
      </c>
      <c r="V650" s="116">
        <v>0</v>
      </c>
      <c r="W650" s="95">
        <v>0.90469999999999995</v>
      </c>
      <c r="X650" s="95">
        <v>0.90744558681530396</v>
      </c>
      <c r="Y650" s="20" t="s">
        <v>1696</v>
      </c>
      <c r="Z650" s="20" t="s">
        <v>1697</v>
      </c>
    </row>
    <row r="651" spans="1:26" s="2" customFormat="1" ht="51">
      <c r="A651" s="88">
        <f t="shared" si="23"/>
        <v>1</v>
      </c>
      <c r="B651" s="88" t="s">
        <v>1601</v>
      </c>
      <c r="C651" s="88" t="s">
        <v>1698</v>
      </c>
      <c r="D651" s="88"/>
      <c r="E651" s="89" t="s">
        <v>1699</v>
      </c>
      <c r="F651" s="29" t="s">
        <v>1604</v>
      </c>
      <c r="G651" s="29" t="s">
        <v>320</v>
      </c>
      <c r="H651" s="29" t="s">
        <v>501</v>
      </c>
      <c r="I651" s="29" t="s">
        <v>501</v>
      </c>
      <c r="J651" s="29" t="s">
        <v>180</v>
      </c>
      <c r="K651" s="146"/>
      <c r="L651" s="29"/>
      <c r="M651" s="91" t="s">
        <v>1621</v>
      </c>
      <c r="N651" s="29" t="s">
        <v>1695</v>
      </c>
      <c r="O651" s="32">
        <v>38742717.780000001</v>
      </c>
      <c r="P651" s="115">
        <v>25106458.140000001</v>
      </c>
      <c r="Q651" s="115">
        <v>13636259.640000001</v>
      </c>
      <c r="R651" s="26"/>
      <c r="S651" s="115">
        <v>10611875.206225678</v>
      </c>
      <c r="T651" s="32">
        <v>3024384.4337743185</v>
      </c>
      <c r="U651" s="116">
        <v>0</v>
      </c>
      <c r="V651" s="116">
        <v>0</v>
      </c>
      <c r="W651" s="95">
        <v>0.64019999999999999</v>
      </c>
      <c r="X651" s="95">
        <v>0.64803038038184835</v>
      </c>
      <c r="Y651" s="20" t="s">
        <v>1700</v>
      </c>
      <c r="Z651" s="20" t="s">
        <v>1701</v>
      </c>
    </row>
    <row r="652" spans="1:26" s="2" customFormat="1" ht="76.5">
      <c r="A652" s="88">
        <f t="shared" si="23"/>
        <v>1</v>
      </c>
      <c r="B652" s="88" t="s">
        <v>1601</v>
      </c>
      <c r="C652" s="88" t="s">
        <v>1702</v>
      </c>
      <c r="D652" s="88"/>
      <c r="E652" s="89" t="s">
        <v>1703</v>
      </c>
      <c r="F652" s="29" t="s">
        <v>1604</v>
      </c>
      <c r="G652" s="29" t="s">
        <v>320</v>
      </c>
      <c r="H652" s="29" t="s">
        <v>358</v>
      </c>
      <c r="I652" s="29" t="s">
        <v>452</v>
      </c>
      <c r="J652" s="29" t="s">
        <v>180</v>
      </c>
      <c r="K652" s="146"/>
      <c r="L652" s="29"/>
      <c r="M652" s="29"/>
      <c r="N652" s="29">
        <v>300</v>
      </c>
      <c r="O652" s="32">
        <v>19500248.34</v>
      </c>
      <c r="P652" s="115">
        <v>8092927.8499999996</v>
      </c>
      <c r="Q652" s="115">
        <v>11407320.49</v>
      </c>
      <c r="R652" s="26"/>
      <c r="S652" s="115">
        <v>6617458.5074867131</v>
      </c>
      <c r="T652" s="32">
        <v>4789861.982513288</v>
      </c>
      <c r="U652" s="116">
        <v>0</v>
      </c>
      <c r="V652" s="116">
        <v>0</v>
      </c>
      <c r="W652" s="95">
        <v>0.34150000000000003</v>
      </c>
      <c r="X652" s="95">
        <v>0.41501665562890977</v>
      </c>
      <c r="Y652" s="20" t="s">
        <v>1704</v>
      </c>
      <c r="Z652" s="20" t="s">
        <v>1705</v>
      </c>
    </row>
    <row r="653" spans="1:26" s="2" customFormat="1" ht="51">
      <c r="A653" s="88">
        <f t="shared" si="23"/>
        <v>1</v>
      </c>
      <c r="B653" s="88" t="s">
        <v>1601</v>
      </c>
      <c r="C653" s="88" t="s">
        <v>1706</v>
      </c>
      <c r="D653" s="88"/>
      <c r="E653" s="89" t="s">
        <v>1707</v>
      </c>
      <c r="F653" s="29" t="s">
        <v>1604</v>
      </c>
      <c r="G653" s="29" t="s">
        <v>585</v>
      </c>
      <c r="H653" s="29" t="s">
        <v>607</v>
      </c>
      <c r="I653" s="29" t="s">
        <v>1708</v>
      </c>
      <c r="J653" s="29" t="s">
        <v>180</v>
      </c>
      <c r="K653" s="146"/>
      <c r="L653" s="29"/>
      <c r="M653" s="91" t="s">
        <v>1621</v>
      </c>
      <c r="N653" s="29">
        <v>270</v>
      </c>
      <c r="O653" s="32">
        <v>23539842.760000002</v>
      </c>
      <c r="P653" s="115">
        <v>17718920.020000003</v>
      </c>
      <c r="Q653" s="115">
        <v>5820922.7399999984</v>
      </c>
      <c r="R653" s="26"/>
      <c r="S653" s="115">
        <v>5820922.7399999984</v>
      </c>
      <c r="T653" s="32">
        <v>0</v>
      </c>
      <c r="U653" s="116">
        <v>0</v>
      </c>
      <c r="V653" s="116">
        <v>0</v>
      </c>
      <c r="W653" s="95">
        <v>0.80430000000000001</v>
      </c>
      <c r="X653" s="95">
        <v>0.75272040687157094</v>
      </c>
      <c r="Y653" s="20" t="s">
        <v>1709</v>
      </c>
      <c r="Z653" s="20" t="s">
        <v>1710</v>
      </c>
    </row>
    <row r="654" spans="1:26" s="2" customFormat="1" ht="38.25">
      <c r="A654" s="88">
        <f t="shared" si="23"/>
        <v>1</v>
      </c>
      <c r="B654" s="88" t="s">
        <v>1601</v>
      </c>
      <c r="C654" s="88" t="s">
        <v>1711</v>
      </c>
      <c r="D654" s="88"/>
      <c r="E654" s="89" t="s">
        <v>1712</v>
      </c>
      <c r="F654" s="29" t="s">
        <v>1604</v>
      </c>
      <c r="G654" s="29" t="s">
        <v>585</v>
      </c>
      <c r="H654" s="29" t="s">
        <v>1448</v>
      </c>
      <c r="I654" s="29" t="s">
        <v>1713</v>
      </c>
      <c r="J654" s="29" t="s">
        <v>180</v>
      </c>
      <c r="K654" s="146"/>
      <c r="L654" s="29"/>
      <c r="M654" s="29"/>
      <c r="N654" s="29">
        <v>240</v>
      </c>
      <c r="O654" s="32">
        <v>24872428.059999999</v>
      </c>
      <c r="P654" s="115">
        <v>12998760.600000001</v>
      </c>
      <c r="Q654" s="115">
        <v>11873667.459999997</v>
      </c>
      <c r="R654" s="26"/>
      <c r="S654" s="115">
        <v>5853533.4463405367</v>
      </c>
      <c r="T654" s="32">
        <v>6020134.0136594595</v>
      </c>
      <c r="U654" s="116">
        <v>0</v>
      </c>
      <c r="V654" s="116">
        <v>0</v>
      </c>
      <c r="W654" s="95">
        <v>0.47260000000000002</v>
      </c>
      <c r="X654" s="95">
        <v>0.5226172759910277</v>
      </c>
      <c r="Y654" s="20" t="s">
        <v>1714</v>
      </c>
      <c r="Z654" s="20" t="s">
        <v>1715</v>
      </c>
    </row>
    <row r="655" spans="1:26" s="2" customFormat="1" ht="63.75">
      <c r="A655" s="88">
        <f t="shared" si="23"/>
        <v>1</v>
      </c>
      <c r="B655" s="88" t="s">
        <v>1601</v>
      </c>
      <c r="C655" s="88" t="s">
        <v>1716</v>
      </c>
      <c r="D655" s="88"/>
      <c r="E655" s="89" t="s">
        <v>1717</v>
      </c>
      <c r="F655" s="29" t="s">
        <v>1604</v>
      </c>
      <c r="G655" s="29" t="s">
        <v>585</v>
      </c>
      <c r="H655" s="29" t="s">
        <v>1718</v>
      </c>
      <c r="I655" s="29" t="s">
        <v>1719</v>
      </c>
      <c r="J655" s="29" t="s">
        <v>180</v>
      </c>
      <c r="K655" s="146"/>
      <c r="L655" s="29"/>
      <c r="M655" s="29"/>
      <c r="N655" s="29">
        <v>210</v>
      </c>
      <c r="O655" s="32">
        <v>20760064.25</v>
      </c>
      <c r="P655" s="115">
        <v>7714887.4500000002</v>
      </c>
      <c r="Q655" s="115">
        <v>13045176.800000001</v>
      </c>
      <c r="R655" s="26"/>
      <c r="S655" s="115">
        <v>152361.32679280537</v>
      </c>
      <c r="T655" s="32">
        <v>9903486.2415323481</v>
      </c>
      <c r="U655" s="116">
        <v>2989329.2316748416</v>
      </c>
      <c r="V655" s="116">
        <v>0</v>
      </c>
      <c r="W655" s="95">
        <v>0.14380000000000001</v>
      </c>
      <c r="X655" s="95">
        <v>0.37162155940822778</v>
      </c>
      <c r="Y655" s="20" t="s">
        <v>1720</v>
      </c>
      <c r="Z655" s="20" t="s">
        <v>1721</v>
      </c>
    </row>
    <row r="656" spans="1:26" s="2" customFormat="1" ht="127.5">
      <c r="A656" s="88">
        <f t="shared" si="23"/>
        <v>1</v>
      </c>
      <c r="B656" s="88" t="s">
        <v>1601</v>
      </c>
      <c r="C656" s="88" t="s">
        <v>1722</v>
      </c>
      <c r="D656" s="88"/>
      <c r="E656" s="89" t="s">
        <v>1723</v>
      </c>
      <c r="F656" s="29" t="s">
        <v>1604</v>
      </c>
      <c r="G656" s="29" t="s">
        <v>585</v>
      </c>
      <c r="H656" s="29" t="s">
        <v>591</v>
      </c>
      <c r="I656" s="29" t="s">
        <v>1724</v>
      </c>
      <c r="J656" s="29" t="s">
        <v>180</v>
      </c>
      <c r="K656" s="146"/>
      <c r="L656" s="29"/>
      <c r="M656" s="29"/>
      <c r="N656" s="29">
        <v>547</v>
      </c>
      <c r="O656" s="32">
        <v>43705982.619999997</v>
      </c>
      <c r="P656" s="115">
        <v>22107294.670000002</v>
      </c>
      <c r="Q656" s="115">
        <v>21598687.949999996</v>
      </c>
      <c r="R656" s="26"/>
      <c r="S656" s="115">
        <v>12365661.040076334</v>
      </c>
      <c r="T656" s="32">
        <v>9233026.9099236634</v>
      </c>
      <c r="U656" s="116">
        <v>0</v>
      </c>
      <c r="V656" s="116">
        <v>0</v>
      </c>
      <c r="W656" s="95">
        <v>0.52839999999999998</v>
      </c>
      <c r="X656" s="95">
        <v>0.50581850229088854</v>
      </c>
      <c r="Y656" s="20" t="s">
        <v>1725</v>
      </c>
      <c r="Z656" s="20" t="s">
        <v>1726</v>
      </c>
    </row>
    <row r="657" spans="1:26" s="2" customFormat="1" ht="51">
      <c r="A657" s="88">
        <f t="shared" si="23"/>
        <v>1</v>
      </c>
      <c r="B657" s="88" t="s">
        <v>1601</v>
      </c>
      <c r="C657" s="88" t="s">
        <v>1727</v>
      </c>
      <c r="D657" s="93"/>
      <c r="E657" s="89" t="s">
        <v>1728</v>
      </c>
      <c r="F657" s="29" t="s">
        <v>1604</v>
      </c>
      <c r="G657" s="29" t="s">
        <v>585</v>
      </c>
      <c r="H657" s="29" t="s">
        <v>591</v>
      </c>
      <c r="I657" s="29" t="s">
        <v>804</v>
      </c>
      <c r="J657" s="29" t="s">
        <v>180</v>
      </c>
      <c r="K657" s="146"/>
      <c r="L657" s="29"/>
      <c r="M657" s="29"/>
      <c r="N657" s="29" t="s">
        <v>486</v>
      </c>
      <c r="O657" s="32">
        <v>40007286.75</v>
      </c>
      <c r="P657" s="115">
        <v>15515418.41</v>
      </c>
      <c r="Q657" s="115">
        <v>24491868.34</v>
      </c>
      <c r="R657" s="26"/>
      <c r="S657" s="115">
        <v>3588026.4195722234</v>
      </c>
      <c r="T657" s="32">
        <v>20903841.920427777</v>
      </c>
      <c r="U657" s="116">
        <v>0</v>
      </c>
      <c r="V657" s="116">
        <v>0</v>
      </c>
      <c r="W657" s="95">
        <v>0.31740000000000002</v>
      </c>
      <c r="X657" s="95">
        <v>0.38781481251037353</v>
      </c>
      <c r="Y657" s="20" t="s">
        <v>1729</v>
      </c>
      <c r="Z657" s="20" t="s">
        <v>1730</v>
      </c>
    </row>
    <row r="658" spans="1:26" s="2" customFormat="1" ht="51">
      <c r="A658" s="88">
        <f t="shared" si="23"/>
        <v>1</v>
      </c>
      <c r="B658" s="88" t="s">
        <v>1601</v>
      </c>
      <c r="C658" s="88" t="s">
        <v>1731</v>
      </c>
      <c r="D658" s="93"/>
      <c r="E658" s="89" t="s">
        <v>1732</v>
      </c>
      <c r="F658" s="29" t="s">
        <v>1604</v>
      </c>
      <c r="G658" s="29" t="s">
        <v>585</v>
      </c>
      <c r="H658" s="29" t="s">
        <v>1733</v>
      </c>
      <c r="I658" s="29" t="s">
        <v>1429</v>
      </c>
      <c r="J658" s="29" t="s">
        <v>180</v>
      </c>
      <c r="K658" s="146"/>
      <c r="L658" s="29"/>
      <c r="M658" s="29"/>
      <c r="N658" s="29">
        <v>180</v>
      </c>
      <c r="O658" s="32">
        <v>11160883.92</v>
      </c>
      <c r="P658" s="115">
        <v>2454832.61</v>
      </c>
      <c r="Q658" s="115">
        <v>8706051.3099999987</v>
      </c>
      <c r="R658" s="26"/>
      <c r="S658" s="115">
        <v>3922773.4539368567</v>
      </c>
      <c r="T658" s="32">
        <v>4783277.8560631387</v>
      </c>
      <c r="U658" s="116">
        <v>0</v>
      </c>
      <c r="V658" s="116">
        <v>0</v>
      </c>
      <c r="W658" s="95">
        <v>0.1036</v>
      </c>
      <c r="X658" s="95">
        <v>0.21994965879010772</v>
      </c>
      <c r="Y658" s="20" t="s">
        <v>1734</v>
      </c>
      <c r="Z658" s="20" t="s">
        <v>1735</v>
      </c>
    </row>
    <row r="659" spans="1:26" s="2" customFormat="1" ht="51">
      <c r="A659" s="88">
        <f t="shared" si="23"/>
        <v>1</v>
      </c>
      <c r="B659" s="88" t="s">
        <v>1601</v>
      </c>
      <c r="C659" s="88" t="s">
        <v>1736</v>
      </c>
      <c r="D659" s="93"/>
      <c r="E659" s="89" t="s">
        <v>1737</v>
      </c>
      <c r="F659" s="29" t="s">
        <v>1604</v>
      </c>
      <c r="G659" s="29" t="s">
        <v>22</v>
      </c>
      <c r="H659" s="29" t="s">
        <v>1606</v>
      </c>
      <c r="I659" s="29" t="s">
        <v>895</v>
      </c>
      <c r="J659" s="29" t="s">
        <v>180</v>
      </c>
      <c r="K659" s="146"/>
      <c r="L659" s="29"/>
      <c r="M659" s="29"/>
      <c r="N659" s="29">
        <v>120</v>
      </c>
      <c r="O659" s="32">
        <v>23449248.98</v>
      </c>
      <c r="P659" s="115">
        <v>8908769.9099999983</v>
      </c>
      <c r="Q659" s="115">
        <v>14540479.070000002</v>
      </c>
      <c r="R659" s="26"/>
      <c r="S659" s="115">
        <v>8116127.7350258427</v>
      </c>
      <c r="T659" s="32">
        <v>6424351.3349741595</v>
      </c>
      <c r="U659" s="116">
        <v>0</v>
      </c>
      <c r="V659" s="116">
        <v>0</v>
      </c>
      <c r="W659" s="95">
        <v>0.20669999999999999</v>
      </c>
      <c r="X659" s="95">
        <v>0.37991706760409849</v>
      </c>
      <c r="Y659" s="20" t="s">
        <v>1738</v>
      </c>
      <c r="Z659" s="20" t="s">
        <v>1739</v>
      </c>
    </row>
    <row r="660" spans="1:26" s="2" customFormat="1" ht="38.25">
      <c r="A660" s="88">
        <f t="shared" si="23"/>
        <v>1</v>
      </c>
      <c r="B660" s="88" t="s">
        <v>1601</v>
      </c>
      <c r="C660" s="88" t="s">
        <v>1740</v>
      </c>
      <c r="D660" s="93"/>
      <c r="E660" s="89" t="s">
        <v>1741</v>
      </c>
      <c r="F660" s="29" t="s">
        <v>1604</v>
      </c>
      <c r="G660" s="29" t="s">
        <v>22</v>
      </c>
      <c r="H660" s="29" t="s">
        <v>1606</v>
      </c>
      <c r="I660" s="29" t="s">
        <v>895</v>
      </c>
      <c r="J660" s="29" t="s">
        <v>180</v>
      </c>
      <c r="K660" s="146"/>
      <c r="L660" s="29"/>
      <c r="M660" s="29"/>
      <c r="N660" s="29">
        <v>360</v>
      </c>
      <c r="O660" s="32">
        <v>14650192.689999999</v>
      </c>
      <c r="P660" s="115">
        <v>12966965.229999999</v>
      </c>
      <c r="Q660" s="115">
        <v>1683227.46</v>
      </c>
      <c r="R660" s="26"/>
      <c r="S660" s="115">
        <v>1683227.46</v>
      </c>
      <c r="T660" s="32">
        <v>0</v>
      </c>
      <c r="U660" s="116">
        <v>0</v>
      </c>
      <c r="V660" s="116">
        <v>0</v>
      </c>
      <c r="W660" s="95">
        <v>0.87460000000000004</v>
      </c>
      <c r="X660" s="95">
        <v>0.88510543884184223</v>
      </c>
      <c r="Y660" s="20" t="s">
        <v>1738</v>
      </c>
      <c r="Z660" s="20" t="s">
        <v>1739</v>
      </c>
    </row>
    <row r="661" spans="1:26" s="2" customFormat="1" ht="76.5">
      <c r="A661" s="88">
        <f t="shared" si="23"/>
        <v>1</v>
      </c>
      <c r="B661" s="88" t="s">
        <v>1601</v>
      </c>
      <c r="C661" s="88" t="s">
        <v>1742</v>
      </c>
      <c r="D661" s="93"/>
      <c r="E661" s="89" t="s">
        <v>1743</v>
      </c>
      <c r="F661" s="29" t="s">
        <v>1604</v>
      </c>
      <c r="G661" s="29" t="s">
        <v>1744</v>
      </c>
      <c r="H661" s="29" t="s">
        <v>1606</v>
      </c>
      <c r="I661" s="29" t="s">
        <v>1745</v>
      </c>
      <c r="J661" s="29" t="s">
        <v>172</v>
      </c>
      <c r="K661" s="145"/>
      <c r="L661" s="29"/>
      <c r="M661" s="29"/>
      <c r="N661" s="29">
        <v>660</v>
      </c>
      <c r="O661" s="32">
        <v>6675370.6900000004</v>
      </c>
      <c r="P661" s="115">
        <v>5879495.8800000008</v>
      </c>
      <c r="Q661" s="115">
        <v>795874.81</v>
      </c>
      <c r="R661" s="26"/>
      <c r="S661" s="115">
        <v>795874.81</v>
      </c>
      <c r="T661" s="116">
        <v>0</v>
      </c>
      <c r="U661" s="116">
        <v>0</v>
      </c>
      <c r="V661" s="116">
        <v>0</v>
      </c>
      <c r="W661" s="95">
        <v>1</v>
      </c>
      <c r="X661" s="95">
        <v>0.88077443980867531</v>
      </c>
      <c r="Y661" s="20" t="s">
        <v>1746</v>
      </c>
      <c r="Z661" s="20" t="s">
        <v>1747</v>
      </c>
    </row>
    <row r="662" spans="1:26" s="2" customFormat="1" ht="76.5">
      <c r="A662" s="88">
        <f t="shared" si="23"/>
        <v>1</v>
      </c>
      <c r="B662" s="88" t="s">
        <v>1601</v>
      </c>
      <c r="C662" s="88" t="s">
        <v>1748</v>
      </c>
      <c r="D662" s="93"/>
      <c r="E662" s="89" t="s">
        <v>1749</v>
      </c>
      <c r="F662" s="29" t="s">
        <v>1604</v>
      </c>
      <c r="G662" s="29" t="s">
        <v>22</v>
      </c>
      <c r="H662" s="29" t="s">
        <v>1606</v>
      </c>
      <c r="I662" s="29" t="s">
        <v>71</v>
      </c>
      <c r="J662" s="29" t="s">
        <v>180</v>
      </c>
      <c r="K662" s="146"/>
      <c r="L662" s="29"/>
      <c r="M662" s="29"/>
      <c r="N662" s="29">
        <v>450</v>
      </c>
      <c r="O662" s="32">
        <v>11749791.890000001</v>
      </c>
      <c r="P662" s="115">
        <v>6967960.5700000003</v>
      </c>
      <c r="Q662" s="115">
        <v>4781831.32</v>
      </c>
      <c r="R662" s="26"/>
      <c r="S662" s="115">
        <v>4105803.2674942915</v>
      </c>
      <c r="T662" s="32">
        <v>676028.05250570888</v>
      </c>
      <c r="U662" s="116">
        <v>0</v>
      </c>
      <c r="V662" s="116">
        <v>0</v>
      </c>
      <c r="W662" s="95">
        <v>0.51829999999999998</v>
      </c>
      <c r="X662" s="95">
        <v>0.59302842426769142</v>
      </c>
      <c r="Y662" s="20" t="s">
        <v>1750</v>
      </c>
      <c r="Z662" s="20" t="s">
        <v>1751</v>
      </c>
    </row>
    <row r="663" spans="1:26" s="2" customFormat="1" ht="63.75">
      <c r="A663" s="88">
        <f t="shared" si="23"/>
        <v>1</v>
      </c>
      <c r="B663" s="88" t="s">
        <v>1601</v>
      </c>
      <c r="C663" s="88" t="s">
        <v>1752</v>
      </c>
      <c r="D663" s="93"/>
      <c r="E663" s="89" t="s">
        <v>1753</v>
      </c>
      <c r="F663" s="29" t="s">
        <v>1604</v>
      </c>
      <c r="G663" s="29" t="s">
        <v>22</v>
      </c>
      <c r="H663" s="29" t="s">
        <v>1606</v>
      </c>
      <c r="I663" s="29" t="s">
        <v>71</v>
      </c>
      <c r="J663" s="29" t="s">
        <v>180</v>
      </c>
      <c r="K663" s="146"/>
      <c r="L663" s="29"/>
      <c r="M663" s="29"/>
      <c r="N663" s="29">
        <v>270</v>
      </c>
      <c r="O663" s="32">
        <v>15667686.289999999</v>
      </c>
      <c r="P663" s="115">
        <v>7807987.8899999997</v>
      </c>
      <c r="Q663" s="115">
        <v>7859698.3999999994</v>
      </c>
      <c r="R663" s="26"/>
      <c r="S663" s="115">
        <v>7329289.3055214724</v>
      </c>
      <c r="T663" s="32">
        <v>530409.09447852755</v>
      </c>
      <c r="U663" s="116">
        <v>0</v>
      </c>
      <c r="V663" s="116">
        <v>0</v>
      </c>
      <c r="W663" s="95">
        <v>0.51100000000000001</v>
      </c>
      <c r="X663" s="95">
        <v>0.49834977197517016</v>
      </c>
      <c r="Y663" s="20" t="s">
        <v>1754</v>
      </c>
      <c r="Z663" s="20" t="s">
        <v>1755</v>
      </c>
    </row>
    <row r="664" spans="1:26" s="2" customFormat="1" ht="114.75">
      <c r="A664" s="88">
        <f t="shared" si="23"/>
        <v>1</v>
      </c>
      <c r="B664" s="88" t="s">
        <v>1601</v>
      </c>
      <c r="C664" s="88" t="s">
        <v>1756</v>
      </c>
      <c r="D664" s="93"/>
      <c r="E664" s="89" t="s">
        <v>1757</v>
      </c>
      <c r="F664" s="29" t="s">
        <v>1604</v>
      </c>
      <c r="G664" s="29" t="s">
        <v>22</v>
      </c>
      <c r="H664" s="29" t="s">
        <v>1606</v>
      </c>
      <c r="I664" s="29" t="s">
        <v>30</v>
      </c>
      <c r="J664" s="29" t="s">
        <v>180</v>
      </c>
      <c r="K664" s="146"/>
      <c r="L664" s="29"/>
      <c r="M664" s="91" t="s">
        <v>1621</v>
      </c>
      <c r="N664" s="29">
        <v>450</v>
      </c>
      <c r="O664" s="32">
        <v>39465872.079999998</v>
      </c>
      <c r="P664" s="115">
        <v>28854253.850000005</v>
      </c>
      <c r="Q664" s="115">
        <v>10611618.229999993</v>
      </c>
      <c r="R664" s="26"/>
      <c r="S664" s="115">
        <v>9675549.260232551</v>
      </c>
      <c r="T664" s="32">
        <v>936068.96976744104</v>
      </c>
      <c r="U664" s="116">
        <v>0</v>
      </c>
      <c r="V664" s="116">
        <v>0</v>
      </c>
      <c r="W664" s="95">
        <v>0.75060000000000004</v>
      </c>
      <c r="X664" s="95">
        <v>0.73111912468348539</v>
      </c>
      <c r="Y664" s="20" t="s">
        <v>1758</v>
      </c>
      <c r="Z664" s="20" t="s">
        <v>1759</v>
      </c>
    </row>
    <row r="665" spans="1:26" s="2" customFormat="1" ht="38.25">
      <c r="A665" s="88">
        <f t="shared" si="23"/>
        <v>1</v>
      </c>
      <c r="B665" s="88" t="s">
        <v>1601</v>
      </c>
      <c r="C665" s="88" t="s">
        <v>1760</v>
      </c>
      <c r="D665" s="93"/>
      <c r="E665" s="89" t="s">
        <v>1761</v>
      </c>
      <c r="F665" s="29" t="s">
        <v>1604</v>
      </c>
      <c r="G665" s="29" t="s">
        <v>22</v>
      </c>
      <c r="H665" s="29" t="s">
        <v>1606</v>
      </c>
      <c r="I665" s="29" t="s">
        <v>1762</v>
      </c>
      <c r="J665" s="29" t="s">
        <v>180</v>
      </c>
      <c r="K665" s="146"/>
      <c r="L665" s="29"/>
      <c r="M665" s="91" t="s">
        <v>1621</v>
      </c>
      <c r="N665" s="29">
        <v>540</v>
      </c>
      <c r="O665" s="32">
        <v>29263538.48</v>
      </c>
      <c r="P665" s="115">
        <v>25025751.980000004</v>
      </c>
      <c r="Q665" s="115">
        <v>4237786.5</v>
      </c>
      <c r="R665" s="26"/>
      <c r="S665" s="115">
        <v>3367434.2603911972</v>
      </c>
      <c r="T665" s="32">
        <v>870352.23960880167</v>
      </c>
      <c r="U665" s="116">
        <v>0</v>
      </c>
      <c r="V665" s="116">
        <v>0</v>
      </c>
      <c r="W665" s="95">
        <v>0.83640000000000003</v>
      </c>
      <c r="X665" s="95">
        <v>0.85518543825804638</v>
      </c>
      <c r="Y665" s="20" t="s">
        <v>1763</v>
      </c>
      <c r="Z665" s="20" t="s">
        <v>1764</v>
      </c>
    </row>
    <row r="666" spans="1:26" s="2" customFormat="1" ht="51">
      <c r="A666" s="88">
        <f t="shared" si="23"/>
        <v>1</v>
      </c>
      <c r="B666" s="88" t="s">
        <v>1601</v>
      </c>
      <c r="C666" s="88" t="s">
        <v>1765</v>
      </c>
      <c r="D666" s="93"/>
      <c r="E666" s="89" t="s">
        <v>1766</v>
      </c>
      <c r="F666" s="29" t="s">
        <v>1604</v>
      </c>
      <c r="G666" s="29" t="s">
        <v>288</v>
      </c>
      <c r="H666" s="29" t="s">
        <v>288</v>
      </c>
      <c r="I666" s="29" t="s">
        <v>288</v>
      </c>
      <c r="J666" s="29" t="s">
        <v>180</v>
      </c>
      <c r="K666" s="146"/>
      <c r="L666" s="29"/>
      <c r="M666" s="29"/>
      <c r="N666" s="29">
        <v>540</v>
      </c>
      <c r="O666" s="32">
        <v>86150468.049999997</v>
      </c>
      <c r="P666" s="115">
        <v>20169848.029999994</v>
      </c>
      <c r="Q666" s="115">
        <v>65980620.019999996</v>
      </c>
      <c r="R666" s="26"/>
      <c r="S666" s="115">
        <v>22902241.861157756</v>
      </c>
      <c r="T666" s="32">
        <v>43078378.158842206</v>
      </c>
      <c r="U666" s="116">
        <v>0</v>
      </c>
      <c r="V666" s="116">
        <v>0</v>
      </c>
      <c r="W666" s="95">
        <v>0.1069</v>
      </c>
      <c r="X666" s="95">
        <v>0.23412348750437223</v>
      </c>
      <c r="Y666" s="20" t="s">
        <v>1767</v>
      </c>
      <c r="Z666" s="20" t="s">
        <v>1768</v>
      </c>
    </row>
    <row r="667" spans="1:26" s="2" customFormat="1" ht="102">
      <c r="A667" s="88">
        <f t="shared" si="23"/>
        <v>1</v>
      </c>
      <c r="B667" s="88" t="s">
        <v>1601</v>
      </c>
      <c r="C667" s="88" t="s">
        <v>1769</v>
      </c>
      <c r="D667" s="93"/>
      <c r="E667" s="89" t="s">
        <v>1770</v>
      </c>
      <c r="F667" s="29" t="s">
        <v>1604</v>
      </c>
      <c r="G667" s="29" t="s">
        <v>288</v>
      </c>
      <c r="H667" s="29" t="s">
        <v>288</v>
      </c>
      <c r="I667" s="29" t="s">
        <v>288</v>
      </c>
      <c r="J667" s="29" t="s">
        <v>180</v>
      </c>
      <c r="K667" s="146"/>
      <c r="L667" s="29"/>
      <c r="M667" s="91" t="s">
        <v>1621</v>
      </c>
      <c r="N667" s="29">
        <v>540</v>
      </c>
      <c r="O667" s="32">
        <v>23132509.93</v>
      </c>
      <c r="P667" s="115">
        <v>18632872.010000002</v>
      </c>
      <c r="Q667" s="115">
        <v>4499637.92</v>
      </c>
      <c r="R667" s="26"/>
      <c r="S667" s="115">
        <v>4499637.92</v>
      </c>
      <c r="T667" s="32">
        <v>0</v>
      </c>
      <c r="U667" s="116">
        <v>0</v>
      </c>
      <c r="V667" s="116">
        <v>0</v>
      </c>
      <c r="W667" s="95">
        <v>0.78610000000000002</v>
      </c>
      <c r="X667" s="95">
        <v>0.80548423263986046</v>
      </c>
      <c r="Y667" s="20" t="s">
        <v>1771</v>
      </c>
      <c r="Z667" s="20" t="s">
        <v>1772</v>
      </c>
    </row>
    <row r="668" spans="1:26" s="2" customFormat="1" ht="51">
      <c r="A668" s="88">
        <f t="shared" si="23"/>
        <v>1</v>
      </c>
      <c r="B668" s="88" t="s">
        <v>1601</v>
      </c>
      <c r="C668" s="88" t="s">
        <v>1773</v>
      </c>
      <c r="D668" s="93"/>
      <c r="E668" s="89" t="s">
        <v>1774</v>
      </c>
      <c r="F668" s="29" t="s">
        <v>1604</v>
      </c>
      <c r="G668" s="29" t="s">
        <v>585</v>
      </c>
      <c r="H668" s="29" t="s">
        <v>1671</v>
      </c>
      <c r="I668" s="29" t="s">
        <v>1775</v>
      </c>
      <c r="J668" s="29" t="s">
        <v>180</v>
      </c>
      <c r="K668" s="146"/>
      <c r="L668" s="29"/>
      <c r="M668" s="29"/>
      <c r="N668" s="29">
        <v>480</v>
      </c>
      <c r="O668" s="32">
        <v>22419238.73</v>
      </c>
      <c r="P668" s="115">
        <v>10141926.610000001</v>
      </c>
      <c r="Q668" s="115">
        <v>12277312.119999999</v>
      </c>
      <c r="R668" s="26"/>
      <c r="S668" s="115">
        <v>7259908.6123521682</v>
      </c>
      <c r="T668" s="32">
        <v>5017403.507647831</v>
      </c>
      <c r="U668" s="116">
        <v>0</v>
      </c>
      <c r="V668" s="116">
        <v>0</v>
      </c>
      <c r="W668" s="95">
        <v>0.39119999999999999</v>
      </c>
      <c r="X668" s="95">
        <v>0.45237604773924456</v>
      </c>
      <c r="Y668" s="20" t="s">
        <v>1776</v>
      </c>
      <c r="Z668" s="20" t="s">
        <v>1777</v>
      </c>
    </row>
    <row r="669" spans="1:26" s="2" customFormat="1" ht="51">
      <c r="A669" s="88">
        <f t="shared" si="23"/>
        <v>1</v>
      </c>
      <c r="B669" s="88" t="s">
        <v>1601</v>
      </c>
      <c r="C669" s="88" t="s">
        <v>1778</v>
      </c>
      <c r="D669" s="93"/>
      <c r="E669" s="89" t="s">
        <v>1779</v>
      </c>
      <c r="F669" s="29" t="s">
        <v>1604</v>
      </c>
      <c r="G669" s="29" t="s">
        <v>585</v>
      </c>
      <c r="H669" s="29" t="s">
        <v>1671</v>
      </c>
      <c r="I669" s="29" t="s">
        <v>1775</v>
      </c>
      <c r="J669" s="29" t="s">
        <v>180</v>
      </c>
      <c r="K669" s="146"/>
      <c r="L669" s="29"/>
      <c r="M669" s="91" t="s">
        <v>1621</v>
      </c>
      <c r="N669" s="29">
        <v>660</v>
      </c>
      <c r="O669" s="32">
        <v>34509220.289999999</v>
      </c>
      <c r="P669" s="115">
        <v>21413606.969999999</v>
      </c>
      <c r="Q669" s="115">
        <v>13095613.319999997</v>
      </c>
      <c r="R669" s="26"/>
      <c r="S669" s="115">
        <v>8664091.1453075223</v>
      </c>
      <c r="T669" s="32">
        <v>4431522.1746924771</v>
      </c>
      <c r="U669" s="116">
        <v>0</v>
      </c>
      <c r="V669" s="116">
        <v>0</v>
      </c>
      <c r="W669" s="95">
        <v>0.59189999999999998</v>
      </c>
      <c r="X669" s="95">
        <v>0.62051842348362718</v>
      </c>
      <c r="Y669" s="20" t="s">
        <v>1780</v>
      </c>
      <c r="Z669" s="20" t="s">
        <v>1781</v>
      </c>
    </row>
    <row r="670" spans="1:26" s="2" customFormat="1" ht="89.25">
      <c r="A670" s="88">
        <f t="shared" si="23"/>
        <v>1</v>
      </c>
      <c r="B670" s="88" t="s">
        <v>1601</v>
      </c>
      <c r="C670" s="88" t="s">
        <v>1782</v>
      </c>
      <c r="D670" s="93"/>
      <c r="E670" s="89" t="s">
        <v>1783</v>
      </c>
      <c r="F670" s="29" t="s">
        <v>1604</v>
      </c>
      <c r="G670" s="29" t="s">
        <v>585</v>
      </c>
      <c r="H670" s="29" t="s">
        <v>1671</v>
      </c>
      <c r="I670" s="29" t="s">
        <v>1672</v>
      </c>
      <c r="J670" s="29" t="s">
        <v>180</v>
      </c>
      <c r="K670" s="146"/>
      <c r="L670" s="29"/>
      <c r="M670" s="91" t="s">
        <v>1621</v>
      </c>
      <c r="N670" s="29">
        <v>540</v>
      </c>
      <c r="O670" s="32">
        <v>29679499.530000001</v>
      </c>
      <c r="P670" s="115">
        <v>19927197.180000003</v>
      </c>
      <c r="Q670" s="115">
        <v>9752302.3499999996</v>
      </c>
      <c r="R670" s="26"/>
      <c r="S670" s="115">
        <v>6338032.0443628123</v>
      </c>
      <c r="T670" s="32">
        <v>3414270.3056371836</v>
      </c>
      <c r="U670" s="116">
        <v>0</v>
      </c>
      <c r="V670" s="116">
        <v>0</v>
      </c>
      <c r="W670" s="95">
        <v>0.64610000000000001</v>
      </c>
      <c r="X670" s="95">
        <v>0.67141284373267873</v>
      </c>
      <c r="Y670" s="20" t="s">
        <v>1784</v>
      </c>
      <c r="Z670" s="20" t="s">
        <v>1785</v>
      </c>
    </row>
    <row r="671" spans="1:26" s="2" customFormat="1" ht="89.25">
      <c r="A671" s="88">
        <f t="shared" si="23"/>
        <v>1</v>
      </c>
      <c r="B671" s="88" t="s">
        <v>1601</v>
      </c>
      <c r="C671" s="88" t="s">
        <v>1786</v>
      </c>
      <c r="D671" s="93"/>
      <c r="E671" s="89" t="s">
        <v>1787</v>
      </c>
      <c r="F671" s="29" t="s">
        <v>1604</v>
      </c>
      <c r="G671" s="29" t="s">
        <v>585</v>
      </c>
      <c r="H671" s="29" t="s">
        <v>1788</v>
      </c>
      <c r="I671" s="29" t="s">
        <v>1789</v>
      </c>
      <c r="J671" s="29" t="s">
        <v>180</v>
      </c>
      <c r="K671" s="146"/>
      <c r="L671" s="29"/>
      <c r="M671" s="29"/>
      <c r="N671" s="29">
        <v>540</v>
      </c>
      <c r="O671" s="32">
        <v>29934981.300000001</v>
      </c>
      <c r="P671" s="115">
        <v>12572028.439999999</v>
      </c>
      <c r="Q671" s="115">
        <v>17362952.860000003</v>
      </c>
      <c r="R671" s="26"/>
      <c r="S671" s="115">
        <v>6874955.8364185235</v>
      </c>
      <c r="T671" s="32">
        <v>10487997.023581479</v>
      </c>
      <c r="U671" s="116">
        <v>0</v>
      </c>
      <c r="V671" s="116">
        <v>0</v>
      </c>
      <c r="W671" s="95">
        <v>0.31759999999999999</v>
      </c>
      <c r="X671" s="95">
        <v>0.41997782841441089</v>
      </c>
      <c r="Y671" s="20" t="s">
        <v>1790</v>
      </c>
      <c r="Z671" s="20" t="s">
        <v>1791</v>
      </c>
    </row>
    <row r="672" spans="1:26" s="2" customFormat="1" ht="51">
      <c r="A672" s="88">
        <f t="shared" si="23"/>
        <v>1</v>
      </c>
      <c r="B672" s="88" t="s">
        <v>1601</v>
      </c>
      <c r="C672" s="88" t="s">
        <v>1792</v>
      </c>
      <c r="D672" s="93"/>
      <c r="E672" s="89" t="s">
        <v>1793</v>
      </c>
      <c r="F672" s="29" t="s">
        <v>1604</v>
      </c>
      <c r="G672" s="29" t="s">
        <v>320</v>
      </c>
      <c r="H672" s="29" t="s">
        <v>1794</v>
      </c>
      <c r="I672" s="29" t="s">
        <v>1795</v>
      </c>
      <c r="J672" s="29" t="s">
        <v>180</v>
      </c>
      <c r="K672" s="146"/>
      <c r="L672" s="29"/>
      <c r="M672" s="29"/>
      <c r="N672" s="29">
        <v>600</v>
      </c>
      <c r="O672" s="32">
        <v>23536052.18</v>
      </c>
      <c r="P672" s="115">
        <v>11005156.189999998</v>
      </c>
      <c r="Q672" s="115">
        <v>12530895.989999998</v>
      </c>
      <c r="R672" s="26"/>
      <c r="S672" s="115">
        <v>6054617.5620362377</v>
      </c>
      <c r="T672" s="32">
        <v>6476278.4279637625</v>
      </c>
      <c r="U672" s="116">
        <v>0</v>
      </c>
      <c r="V672" s="116">
        <v>0</v>
      </c>
      <c r="W672" s="95">
        <v>0.42049999999999998</v>
      </c>
      <c r="X672" s="95">
        <v>0.46758717672081562</v>
      </c>
      <c r="Y672" s="20" t="s">
        <v>1796</v>
      </c>
      <c r="Z672" s="20" t="s">
        <v>1797</v>
      </c>
    </row>
    <row r="673" spans="1:26" s="2" customFormat="1" ht="38.25">
      <c r="A673" s="88">
        <f t="shared" si="23"/>
        <v>1</v>
      </c>
      <c r="B673" s="88" t="s">
        <v>1601</v>
      </c>
      <c r="C673" s="88" t="s">
        <v>1798</v>
      </c>
      <c r="D673" s="93"/>
      <c r="E673" s="89" t="s">
        <v>1799</v>
      </c>
      <c r="F673" s="29" t="s">
        <v>1604</v>
      </c>
      <c r="G673" s="29" t="s">
        <v>585</v>
      </c>
      <c r="H673" s="29" t="s">
        <v>1733</v>
      </c>
      <c r="I673" s="29" t="s">
        <v>1775</v>
      </c>
      <c r="J673" s="29" t="s">
        <v>180</v>
      </c>
      <c r="K673" s="146"/>
      <c r="L673" s="29"/>
      <c r="M673" s="29"/>
      <c r="N673" s="29">
        <v>360</v>
      </c>
      <c r="O673" s="32">
        <v>37621926.039999999</v>
      </c>
      <c r="P673" s="115">
        <v>12817109.890000001</v>
      </c>
      <c r="Q673" s="115">
        <v>24804816.149999999</v>
      </c>
      <c r="R673" s="26"/>
      <c r="S673" s="115">
        <v>4972248.7077077469</v>
      </c>
      <c r="T673" s="32">
        <v>19832567.442292247</v>
      </c>
      <c r="U673" s="116">
        <v>0</v>
      </c>
      <c r="V673" s="116">
        <v>0</v>
      </c>
      <c r="W673" s="95">
        <v>0.25269999999999998</v>
      </c>
      <c r="X673" s="95">
        <v>0.34068191714514362</v>
      </c>
      <c r="Y673" s="20" t="s">
        <v>1734</v>
      </c>
      <c r="Z673" s="20" t="s">
        <v>1735</v>
      </c>
    </row>
    <row r="674" spans="1:26" s="2" customFormat="1" ht="38.25">
      <c r="A674" s="88">
        <f t="shared" si="23"/>
        <v>1</v>
      </c>
      <c r="B674" s="88" t="s">
        <v>1601</v>
      </c>
      <c r="C674" s="88" t="s">
        <v>1800</v>
      </c>
      <c r="D674" s="93"/>
      <c r="E674" s="89" t="s">
        <v>1801</v>
      </c>
      <c r="F674" s="29" t="s">
        <v>1604</v>
      </c>
      <c r="G674" s="29" t="s">
        <v>585</v>
      </c>
      <c r="H674" s="29" t="s">
        <v>1448</v>
      </c>
      <c r="I674" s="29" t="s">
        <v>1713</v>
      </c>
      <c r="J674" s="29" t="s">
        <v>180</v>
      </c>
      <c r="K674" s="146"/>
      <c r="L674" s="29"/>
      <c r="M674" s="29"/>
      <c r="N674" s="29">
        <v>360</v>
      </c>
      <c r="O674" s="32">
        <v>41715100.259999998</v>
      </c>
      <c r="P674" s="115">
        <v>9611785.2799999993</v>
      </c>
      <c r="Q674" s="115">
        <v>32103314.979999997</v>
      </c>
      <c r="R674" s="26"/>
      <c r="S674" s="115">
        <v>13368698.081849514</v>
      </c>
      <c r="T674" s="32">
        <v>18734616.898150485</v>
      </c>
      <c r="U674" s="116">
        <v>0</v>
      </c>
      <c r="V674" s="116">
        <v>0</v>
      </c>
      <c r="W674" s="95">
        <v>0.1295</v>
      </c>
      <c r="X674" s="95">
        <v>0.23041501087357089</v>
      </c>
      <c r="Y674" s="20" t="s">
        <v>1802</v>
      </c>
      <c r="Z674" s="20" t="s">
        <v>1803</v>
      </c>
    </row>
    <row r="675" spans="1:26" s="2" customFormat="1" ht="63.75">
      <c r="A675" s="88">
        <f t="shared" si="23"/>
        <v>1</v>
      </c>
      <c r="B675" s="88" t="s">
        <v>1601</v>
      </c>
      <c r="C675" s="88" t="s">
        <v>1804</v>
      </c>
      <c r="D675" s="93"/>
      <c r="E675" s="89" t="s">
        <v>1805</v>
      </c>
      <c r="F675" s="29" t="s">
        <v>1604</v>
      </c>
      <c r="G675" s="29" t="s">
        <v>320</v>
      </c>
      <c r="H675" s="29" t="s">
        <v>345</v>
      </c>
      <c r="I675" s="29" t="s">
        <v>1806</v>
      </c>
      <c r="J675" s="29" t="s">
        <v>180</v>
      </c>
      <c r="K675" s="146"/>
      <c r="L675" s="29"/>
      <c r="M675" s="29"/>
      <c r="N675" s="29">
        <v>420</v>
      </c>
      <c r="O675" s="32">
        <v>33158220.34</v>
      </c>
      <c r="P675" s="115">
        <v>14829309.16</v>
      </c>
      <c r="Q675" s="115">
        <v>18328911.18</v>
      </c>
      <c r="R675" s="26"/>
      <c r="S675" s="115">
        <v>8969837.9910998419</v>
      </c>
      <c r="T675" s="32">
        <v>9359073.1889001559</v>
      </c>
      <c r="U675" s="115">
        <v>0</v>
      </c>
      <c r="V675" s="115">
        <v>0</v>
      </c>
      <c r="W675" s="95">
        <v>0.36899999999999999</v>
      </c>
      <c r="X675" s="95">
        <v>0.44722874170996596</v>
      </c>
      <c r="Y675" s="20" t="s">
        <v>1807</v>
      </c>
      <c r="Z675" s="20" t="s">
        <v>1808</v>
      </c>
    </row>
    <row r="676" spans="1:26" s="2" customFormat="1" ht="89.25">
      <c r="A676" s="88">
        <f t="shared" si="23"/>
        <v>1</v>
      </c>
      <c r="B676" s="88" t="s">
        <v>1601</v>
      </c>
      <c r="C676" s="88" t="s">
        <v>1809</v>
      </c>
      <c r="D676" s="93"/>
      <c r="E676" s="89" t="s">
        <v>1810</v>
      </c>
      <c r="F676" s="29" t="s">
        <v>1604</v>
      </c>
      <c r="G676" s="29" t="s">
        <v>1811</v>
      </c>
      <c r="H676" s="29" t="s">
        <v>575</v>
      </c>
      <c r="I676" s="29" t="s">
        <v>1812</v>
      </c>
      <c r="J676" s="29" t="s">
        <v>172</v>
      </c>
      <c r="K676" s="145"/>
      <c r="L676" s="29"/>
      <c r="M676" s="29"/>
      <c r="N676" s="29">
        <v>360</v>
      </c>
      <c r="O676" s="32">
        <v>18148052.370000001</v>
      </c>
      <c r="P676" s="115">
        <v>13547722.91</v>
      </c>
      <c r="Q676" s="115">
        <v>4600329.46</v>
      </c>
      <c r="R676" s="26"/>
      <c r="S676" s="115">
        <v>4600329.46</v>
      </c>
      <c r="T676" s="115">
        <v>0</v>
      </c>
      <c r="U676" s="115">
        <v>0</v>
      </c>
      <c r="V676" s="115">
        <v>0</v>
      </c>
      <c r="W676" s="95">
        <v>0.78569999999999995</v>
      </c>
      <c r="X676" s="95">
        <v>0.74651112052086277</v>
      </c>
      <c r="Y676" s="20" t="s">
        <v>1813</v>
      </c>
      <c r="Z676" s="20" t="s">
        <v>1814</v>
      </c>
    </row>
    <row r="677" spans="1:26" s="2" customFormat="1" ht="140.25">
      <c r="A677" s="88">
        <f t="shared" si="23"/>
        <v>1</v>
      </c>
      <c r="B677" s="88" t="s">
        <v>1601</v>
      </c>
      <c r="C677" s="88" t="s">
        <v>1815</v>
      </c>
      <c r="D677" s="93"/>
      <c r="E677" s="89" t="s">
        <v>1816</v>
      </c>
      <c r="F677" s="29" t="s">
        <v>1604</v>
      </c>
      <c r="G677" s="29" t="s">
        <v>288</v>
      </c>
      <c r="H677" s="29" t="s">
        <v>288</v>
      </c>
      <c r="I677" s="29" t="s">
        <v>288</v>
      </c>
      <c r="J677" s="29" t="s">
        <v>180</v>
      </c>
      <c r="K677" s="146"/>
      <c r="L677" s="29"/>
      <c r="M677" s="29"/>
      <c r="N677" s="29">
        <v>720</v>
      </c>
      <c r="O677" s="32">
        <v>4825800</v>
      </c>
      <c r="P677" s="115">
        <v>4308558.5</v>
      </c>
      <c r="Q677" s="32">
        <v>517241.5</v>
      </c>
      <c r="R677" s="26"/>
      <c r="S677" s="32">
        <v>517241.5</v>
      </c>
      <c r="T677" s="32">
        <v>0</v>
      </c>
      <c r="U677" s="32">
        <v>0</v>
      </c>
      <c r="V677" s="115">
        <v>0</v>
      </c>
      <c r="W677" s="95">
        <v>1</v>
      </c>
      <c r="X677" s="95">
        <v>0.89281746031746034</v>
      </c>
      <c r="Y677" s="20"/>
      <c r="Z677" s="20"/>
    </row>
    <row r="678" spans="1:26" s="2" customFormat="1" ht="89.25">
      <c r="A678" s="88">
        <f t="shared" si="23"/>
        <v>1</v>
      </c>
      <c r="B678" s="88" t="s">
        <v>1601</v>
      </c>
      <c r="C678" s="88" t="s">
        <v>1817</v>
      </c>
      <c r="D678" s="93"/>
      <c r="E678" s="89" t="s">
        <v>1818</v>
      </c>
      <c r="F678" s="29" t="s">
        <v>1604</v>
      </c>
      <c r="G678" s="29" t="s">
        <v>22</v>
      </c>
      <c r="H678" s="29" t="s">
        <v>1606</v>
      </c>
      <c r="I678" s="29" t="s">
        <v>30</v>
      </c>
      <c r="J678" s="29" t="s">
        <v>180</v>
      </c>
      <c r="K678" s="146"/>
      <c r="L678" s="29"/>
      <c r="M678" s="94" t="s">
        <v>1621</v>
      </c>
      <c r="N678" s="29">
        <v>180</v>
      </c>
      <c r="O678" s="32">
        <v>15473164.460000001</v>
      </c>
      <c r="P678" s="115">
        <v>7592064.5499999998</v>
      </c>
      <c r="Q678" s="115">
        <v>7881099.9100000011</v>
      </c>
      <c r="R678" s="26"/>
      <c r="S678" s="115">
        <v>7098279.247798658</v>
      </c>
      <c r="T678" s="32">
        <v>782820.66220134241</v>
      </c>
      <c r="U678" s="32">
        <v>0</v>
      </c>
      <c r="V678" s="115">
        <v>0</v>
      </c>
      <c r="W678" s="95">
        <v>0.81559999999999999</v>
      </c>
      <c r="X678" s="95">
        <v>0.49066010832020845</v>
      </c>
      <c r="Y678" s="20">
        <v>-34.921111109999998</v>
      </c>
      <c r="Z678" s="20">
        <v>-57.937527699999997</v>
      </c>
    </row>
    <row r="679" spans="1:26" s="2" customFormat="1" ht="127.5">
      <c r="A679" s="88">
        <f t="shared" si="23"/>
        <v>1</v>
      </c>
      <c r="B679" s="88" t="s">
        <v>1601</v>
      </c>
      <c r="C679" s="88" t="s">
        <v>1819</v>
      </c>
      <c r="D679" s="93"/>
      <c r="E679" s="89" t="s">
        <v>1820</v>
      </c>
      <c r="F679" s="29" t="s">
        <v>1604</v>
      </c>
      <c r="G679" s="29" t="s">
        <v>22</v>
      </c>
      <c r="H679" s="29" t="s">
        <v>1606</v>
      </c>
      <c r="I679" s="29" t="s">
        <v>30</v>
      </c>
      <c r="J679" s="29" t="s">
        <v>180</v>
      </c>
      <c r="K679" s="146"/>
      <c r="L679" s="29"/>
      <c r="M679" s="94" t="s">
        <v>1621</v>
      </c>
      <c r="N679" s="29">
        <v>720</v>
      </c>
      <c r="O679" s="32">
        <v>12984715.199999999</v>
      </c>
      <c r="P679" s="115">
        <v>9742719.209999999</v>
      </c>
      <c r="Q679" s="32">
        <v>3241995.99</v>
      </c>
      <c r="R679" s="26"/>
      <c r="S679" s="32">
        <v>3241995.99</v>
      </c>
      <c r="T679" s="32">
        <v>0</v>
      </c>
      <c r="U679" s="32">
        <v>0</v>
      </c>
      <c r="V679" s="115">
        <v>0</v>
      </c>
      <c r="W679" s="95">
        <v>0.96809999999999996</v>
      </c>
      <c r="X679" s="95">
        <v>0.75032213336492737</v>
      </c>
      <c r="Y679" s="20"/>
      <c r="Z679" s="20"/>
    </row>
    <row r="680" spans="1:26" s="2" customFormat="1" ht="102">
      <c r="A680" s="88">
        <f t="shared" si="23"/>
        <v>1</v>
      </c>
      <c r="B680" s="88" t="s">
        <v>1601</v>
      </c>
      <c r="C680" s="88" t="s">
        <v>1821</v>
      </c>
      <c r="D680" s="93"/>
      <c r="E680" s="89" t="s">
        <v>1822</v>
      </c>
      <c r="F680" s="29" t="s">
        <v>1604</v>
      </c>
      <c r="G680" s="29" t="s">
        <v>288</v>
      </c>
      <c r="H680" s="29" t="s">
        <v>288</v>
      </c>
      <c r="I680" s="29" t="s">
        <v>288</v>
      </c>
      <c r="J680" s="29" t="s">
        <v>180</v>
      </c>
      <c r="K680" s="146"/>
      <c r="L680" s="29"/>
      <c r="M680" s="29"/>
      <c r="N680" s="29">
        <v>630</v>
      </c>
      <c r="O680" s="32">
        <v>17681423</v>
      </c>
      <c r="P680" s="32">
        <v>14056554.189999999</v>
      </c>
      <c r="Q680" s="32">
        <v>3624868.81</v>
      </c>
      <c r="R680" s="32"/>
      <c r="S680" s="32">
        <v>3624868.81</v>
      </c>
      <c r="T680" s="32">
        <v>0</v>
      </c>
      <c r="U680" s="32">
        <v>0</v>
      </c>
      <c r="V680" s="115">
        <v>0</v>
      </c>
      <c r="W680" s="95">
        <v>0.94640000000000002</v>
      </c>
      <c r="X680" s="95">
        <v>0.79498998412062194</v>
      </c>
      <c r="Y680" s="20">
        <v>-34.619472219999999</v>
      </c>
      <c r="Z680" s="20">
        <v>-58.408332999999999</v>
      </c>
    </row>
    <row r="681" spans="1:26" s="2" customFormat="1" ht="165.75">
      <c r="A681" s="88">
        <f t="shared" si="23"/>
        <v>1</v>
      </c>
      <c r="B681" s="88" t="s">
        <v>1601</v>
      </c>
      <c r="C681" s="88" t="s">
        <v>1823</v>
      </c>
      <c r="D681" s="93"/>
      <c r="E681" s="89" t="s">
        <v>1824</v>
      </c>
      <c r="F681" s="29" t="s">
        <v>1604</v>
      </c>
      <c r="G681" s="29" t="s">
        <v>288</v>
      </c>
      <c r="H681" s="29" t="s">
        <v>288</v>
      </c>
      <c r="I681" s="29" t="s">
        <v>288</v>
      </c>
      <c r="J681" s="29" t="s">
        <v>180</v>
      </c>
      <c r="K681" s="146"/>
      <c r="L681" s="29"/>
      <c r="M681" s="29"/>
      <c r="N681" s="29">
        <v>540</v>
      </c>
      <c r="O681" s="32">
        <v>3865890</v>
      </c>
      <c r="P681" s="115">
        <v>386400</v>
      </c>
      <c r="Q681" s="32">
        <v>3479490</v>
      </c>
      <c r="R681" s="26"/>
      <c r="S681" s="32">
        <v>1770287.19</v>
      </c>
      <c r="T681" s="32">
        <v>1709202.81</v>
      </c>
      <c r="U681" s="32">
        <v>0</v>
      </c>
      <c r="V681" s="115">
        <v>0</v>
      </c>
      <c r="W681" s="95">
        <v>0.2646</v>
      </c>
      <c r="X681" s="95">
        <v>9.9951110869683307E-2</v>
      </c>
      <c r="Y681" s="20">
        <v>-34.611277770000001</v>
      </c>
      <c r="Z681" s="20">
        <v>-58.371305</v>
      </c>
    </row>
    <row r="682" spans="1:26" s="2" customFormat="1" ht="153">
      <c r="A682" s="88">
        <f t="shared" si="23"/>
        <v>1</v>
      </c>
      <c r="B682" s="88" t="s">
        <v>1601</v>
      </c>
      <c r="C682" s="88" t="s">
        <v>1825</v>
      </c>
      <c r="D682" s="93"/>
      <c r="E682" s="89" t="s">
        <v>1826</v>
      </c>
      <c r="F682" s="29" t="s">
        <v>1604</v>
      </c>
      <c r="G682" s="29" t="s">
        <v>288</v>
      </c>
      <c r="H682" s="29" t="s">
        <v>288</v>
      </c>
      <c r="I682" s="29" t="s">
        <v>288</v>
      </c>
      <c r="J682" s="29" t="s">
        <v>180</v>
      </c>
      <c r="K682" s="146"/>
      <c r="L682" s="29"/>
      <c r="M682" s="29"/>
      <c r="N682" s="29">
        <v>360</v>
      </c>
      <c r="O682" s="32">
        <v>4420000</v>
      </c>
      <c r="P682" s="115">
        <v>3010518.94</v>
      </c>
      <c r="Q682" s="32">
        <v>1409481.06</v>
      </c>
      <c r="R682" s="26"/>
      <c r="S682" s="32">
        <v>1409481.06</v>
      </c>
      <c r="T682" s="32">
        <v>0</v>
      </c>
      <c r="U682" s="32">
        <v>0</v>
      </c>
      <c r="V682" s="115">
        <v>0</v>
      </c>
      <c r="W682" s="95">
        <v>0.95179999999999998</v>
      </c>
      <c r="X682" s="95">
        <v>0.68111288235294121</v>
      </c>
      <c r="Y682" s="20"/>
      <c r="Z682" s="20"/>
    </row>
    <row r="683" spans="1:26" s="2" customFormat="1" ht="89.25">
      <c r="A683" s="88">
        <f t="shared" si="23"/>
        <v>1</v>
      </c>
      <c r="B683" s="88" t="s">
        <v>1601</v>
      </c>
      <c r="C683" s="88" t="s">
        <v>1827</v>
      </c>
      <c r="D683" s="93"/>
      <c r="E683" s="89" t="s">
        <v>1828</v>
      </c>
      <c r="F683" s="29" t="s">
        <v>1604</v>
      </c>
      <c r="G683" s="29" t="s">
        <v>1744</v>
      </c>
      <c r="H683" s="29" t="s">
        <v>1606</v>
      </c>
      <c r="I683" s="29" t="s">
        <v>1829</v>
      </c>
      <c r="J683" s="29" t="s">
        <v>239</v>
      </c>
      <c r="K683" s="146"/>
      <c r="L683" s="29"/>
      <c r="M683" s="29"/>
      <c r="N683" s="29">
        <v>420</v>
      </c>
      <c r="O683" s="32">
        <v>6690814</v>
      </c>
      <c r="P683" s="115">
        <v>2639108</v>
      </c>
      <c r="Q683" s="32">
        <v>4051706</v>
      </c>
      <c r="R683" s="32"/>
      <c r="S683" s="32">
        <v>4051706</v>
      </c>
      <c r="T683" s="32">
        <v>0</v>
      </c>
      <c r="U683" s="32">
        <v>0</v>
      </c>
      <c r="V683" s="32">
        <v>0</v>
      </c>
      <c r="W683" s="95">
        <v>0.39439999999999997</v>
      </c>
      <c r="X683" s="95">
        <v>0.39443750790262588</v>
      </c>
      <c r="Y683" s="20"/>
      <c r="Z683" s="20"/>
    </row>
    <row r="684" spans="1:26" s="2" customFormat="1" ht="76.5">
      <c r="A684" s="88">
        <f t="shared" si="23"/>
        <v>1</v>
      </c>
      <c r="B684" s="88" t="s">
        <v>1601</v>
      </c>
      <c r="C684" s="88" t="s">
        <v>1830</v>
      </c>
      <c r="D684" s="93"/>
      <c r="E684" s="89" t="s">
        <v>1831</v>
      </c>
      <c r="F684" s="29" t="s">
        <v>1604</v>
      </c>
      <c r="G684" s="29" t="s">
        <v>22</v>
      </c>
      <c r="H684" s="29" t="s">
        <v>1606</v>
      </c>
      <c r="I684" s="29" t="s">
        <v>30</v>
      </c>
      <c r="J684" s="29" t="s">
        <v>180</v>
      </c>
      <c r="K684" s="146"/>
      <c r="L684" s="29"/>
      <c r="M684" s="29"/>
      <c r="N684" s="29">
        <v>420</v>
      </c>
      <c r="O684" s="32">
        <v>14727034.210000001</v>
      </c>
      <c r="P684" s="115">
        <v>2645964.63</v>
      </c>
      <c r="Q684" s="32">
        <v>12081069.580000002</v>
      </c>
      <c r="R684" s="26"/>
      <c r="S684" s="32">
        <v>3992658.7384347189</v>
      </c>
      <c r="T684" s="32">
        <v>8088410.8415652812</v>
      </c>
      <c r="U684" s="32">
        <v>0</v>
      </c>
      <c r="V684" s="115">
        <v>0</v>
      </c>
      <c r="W684" s="95">
        <v>0.2412</v>
      </c>
      <c r="X684" s="95">
        <v>0.17966717482080186</v>
      </c>
      <c r="Y684" s="20"/>
      <c r="Z684" s="20"/>
    </row>
    <row r="685" spans="1:26" s="2" customFormat="1" ht="51">
      <c r="A685" s="88">
        <f t="shared" si="23"/>
        <v>1</v>
      </c>
      <c r="B685" s="88" t="s">
        <v>1601</v>
      </c>
      <c r="C685" s="88" t="s">
        <v>1832</v>
      </c>
      <c r="D685" s="93"/>
      <c r="E685" s="89" t="s">
        <v>1833</v>
      </c>
      <c r="F685" s="29" t="s">
        <v>1604</v>
      </c>
      <c r="G685" s="29" t="s">
        <v>22</v>
      </c>
      <c r="H685" s="29" t="s">
        <v>1606</v>
      </c>
      <c r="I685" s="29" t="s">
        <v>1606</v>
      </c>
      <c r="J685" s="29" t="s">
        <v>180</v>
      </c>
      <c r="K685" s="145"/>
      <c r="L685" s="29"/>
      <c r="M685" s="29"/>
      <c r="N685" s="29">
        <v>300</v>
      </c>
      <c r="O685" s="32">
        <v>11658889</v>
      </c>
      <c r="P685" s="115">
        <v>9901427.2799999993</v>
      </c>
      <c r="Q685" s="32">
        <v>1757461.72</v>
      </c>
      <c r="R685" s="26"/>
      <c r="S685" s="32">
        <v>1757461.72</v>
      </c>
      <c r="T685" s="32">
        <v>0</v>
      </c>
      <c r="U685" s="32">
        <v>0</v>
      </c>
      <c r="V685" s="115">
        <v>0</v>
      </c>
      <c r="W685" s="95">
        <v>1</v>
      </c>
      <c r="X685" s="95">
        <v>0.84925993205699102</v>
      </c>
      <c r="Y685" s="20"/>
      <c r="Z685" s="20"/>
    </row>
    <row r="686" spans="1:26" s="2" customFormat="1" ht="89.25">
      <c r="A686" s="88">
        <f t="shared" si="23"/>
        <v>1</v>
      </c>
      <c r="B686" s="88" t="s">
        <v>1601</v>
      </c>
      <c r="C686" s="88" t="s">
        <v>1834</v>
      </c>
      <c r="D686" s="93"/>
      <c r="E686" s="89" t="s">
        <v>1835</v>
      </c>
      <c r="F686" s="29" t="s">
        <v>1604</v>
      </c>
      <c r="G686" s="29" t="s">
        <v>320</v>
      </c>
      <c r="H686" s="29" t="s">
        <v>345</v>
      </c>
      <c r="I686" s="29" t="s">
        <v>345</v>
      </c>
      <c r="J686" s="29" t="s">
        <v>180</v>
      </c>
      <c r="K686" s="146"/>
      <c r="L686" s="29"/>
      <c r="M686" s="29"/>
      <c r="N686" s="29">
        <v>360</v>
      </c>
      <c r="O686" s="32">
        <v>23505929</v>
      </c>
      <c r="P686" s="115">
        <v>11808803</v>
      </c>
      <c r="Q686" s="32">
        <v>11697126</v>
      </c>
      <c r="R686" s="26"/>
      <c r="S686" s="32">
        <v>5289094.3528938908</v>
      </c>
      <c r="T686" s="32">
        <v>6408031.6471061083</v>
      </c>
      <c r="U686" s="32">
        <v>0</v>
      </c>
      <c r="V686" s="115">
        <v>0</v>
      </c>
      <c r="W686" s="95">
        <v>0.50239999999999996</v>
      </c>
      <c r="X686" s="95">
        <v>0.50237550704760492</v>
      </c>
      <c r="Y686" s="20" t="s">
        <v>1807</v>
      </c>
      <c r="Z686" s="20" t="s">
        <v>1808</v>
      </c>
    </row>
    <row r="687" spans="1:26" s="2" customFormat="1" ht="38.25">
      <c r="A687" s="88">
        <f t="shared" si="23"/>
        <v>1</v>
      </c>
      <c r="B687" s="88" t="s">
        <v>1601</v>
      </c>
      <c r="C687" s="88" t="s">
        <v>1836</v>
      </c>
      <c r="D687" s="93"/>
      <c r="E687" s="89" t="s">
        <v>1837</v>
      </c>
      <c r="F687" s="29" t="s">
        <v>1604</v>
      </c>
      <c r="G687" s="27" t="s">
        <v>585</v>
      </c>
      <c r="H687" s="29" t="s">
        <v>656</v>
      </c>
      <c r="I687" s="29" t="s">
        <v>1685</v>
      </c>
      <c r="J687" s="29" t="s">
        <v>172</v>
      </c>
      <c r="K687" s="146"/>
      <c r="L687" s="29"/>
      <c r="M687" s="29"/>
      <c r="N687" s="29">
        <v>600</v>
      </c>
      <c r="O687" s="32">
        <v>7646381</v>
      </c>
      <c r="P687" s="115">
        <v>7619352.2699999996</v>
      </c>
      <c r="Q687" s="32">
        <v>27028.730000000447</v>
      </c>
      <c r="R687" s="26"/>
      <c r="S687" s="32">
        <v>27028.730000000447</v>
      </c>
      <c r="T687" s="32">
        <v>0</v>
      </c>
      <c r="U687" s="32">
        <v>0</v>
      </c>
      <c r="V687" s="115">
        <v>0</v>
      </c>
      <c r="W687" s="95">
        <v>0.98929999999999996</v>
      </c>
      <c r="X687" s="95">
        <v>0.99646516044649092</v>
      </c>
      <c r="Y687" s="20"/>
      <c r="Z687" s="20"/>
    </row>
    <row r="688" spans="1:26" s="2" customFormat="1" ht="153">
      <c r="A688" s="88">
        <f t="shared" si="23"/>
        <v>1</v>
      </c>
      <c r="B688" s="88" t="s">
        <v>1601</v>
      </c>
      <c r="C688" s="88" t="s">
        <v>1838</v>
      </c>
      <c r="D688" s="93"/>
      <c r="E688" s="89" t="s">
        <v>1839</v>
      </c>
      <c r="F688" s="29" t="s">
        <v>1604</v>
      </c>
      <c r="G688" s="29" t="s">
        <v>1744</v>
      </c>
      <c r="H688" s="29" t="s">
        <v>288</v>
      </c>
      <c r="I688" s="29" t="s">
        <v>288</v>
      </c>
      <c r="J688" s="29" t="s">
        <v>172</v>
      </c>
      <c r="K688" s="146"/>
      <c r="L688" s="29"/>
      <c r="M688" s="29"/>
      <c r="N688" s="29">
        <v>450</v>
      </c>
      <c r="O688" s="32">
        <v>1676662.57</v>
      </c>
      <c r="P688" s="115">
        <v>927688.93</v>
      </c>
      <c r="Q688" s="32">
        <v>748973.64</v>
      </c>
      <c r="R688" s="32"/>
      <c r="S688" s="32">
        <v>748973.64</v>
      </c>
      <c r="T688" s="32">
        <v>0</v>
      </c>
      <c r="U688" s="32">
        <v>0</v>
      </c>
      <c r="V688" s="115">
        <v>0</v>
      </c>
      <c r="W688" s="95">
        <v>1</v>
      </c>
      <c r="X688" s="95">
        <v>0.55329494830912818</v>
      </c>
      <c r="Y688" s="20"/>
      <c r="Z688" s="20"/>
    </row>
    <row r="689" spans="1:26" s="2" customFormat="1" ht="76.5">
      <c r="A689" s="88">
        <f t="shared" si="23"/>
        <v>1</v>
      </c>
      <c r="B689" s="88" t="s">
        <v>1601</v>
      </c>
      <c r="C689" s="88" t="s">
        <v>1840</v>
      </c>
      <c r="D689" s="93"/>
      <c r="E689" s="89" t="s">
        <v>1841</v>
      </c>
      <c r="F689" s="29" t="s">
        <v>1604</v>
      </c>
      <c r="G689" s="27" t="s">
        <v>585</v>
      </c>
      <c r="H689" s="29" t="s">
        <v>656</v>
      </c>
      <c r="I689" s="29" t="s">
        <v>1671</v>
      </c>
      <c r="J689" s="29" t="s">
        <v>172</v>
      </c>
      <c r="K689" s="146"/>
      <c r="L689" s="29"/>
      <c r="M689" s="29"/>
      <c r="N689" s="29">
        <v>540</v>
      </c>
      <c r="O689" s="32">
        <v>1825919</v>
      </c>
      <c r="P689" s="115">
        <v>1817470</v>
      </c>
      <c r="Q689" s="32">
        <v>8449</v>
      </c>
      <c r="R689" s="32"/>
      <c r="S689" s="32">
        <v>8449</v>
      </c>
      <c r="T689" s="32">
        <v>0</v>
      </c>
      <c r="U689" s="32">
        <v>0</v>
      </c>
      <c r="V689" s="115">
        <v>0</v>
      </c>
      <c r="W689" s="95">
        <v>0.93259999999999998</v>
      </c>
      <c r="X689" s="95">
        <v>0.99537274106901785</v>
      </c>
      <c r="Y689" s="20"/>
      <c r="Z689" s="20"/>
    </row>
    <row r="690" spans="1:26" s="2" customFormat="1" ht="89.25">
      <c r="A690" s="88">
        <f t="shared" si="23"/>
        <v>1</v>
      </c>
      <c r="B690" s="88" t="s">
        <v>1601</v>
      </c>
      <c r="C690" s="88" t="s">
        <v>1842</v>
      </c>
      <c r="D690" s="93"/>
      <c r="E690" s="89" t="s">
        <v>1843</v>
      </c>
      <c r="F690" s="29" t="s">
        <v>1604</v>
      </c>
      <c r="G690" s="27" t="s">
        <v>585</v>
      </c>
      <c r="H690" s="29" t="s">
        <v>656</v>
      </c>
      <c r="I690" s="29" t="s">
        <v>1671</v>
      </c>
      <c r="J690" s="29" t="s">
        <v>172</v>
      </c>
      <c r="K690" s="146"/>
      <c r="L690" s="29"/>
      <c r="M690" s="29"/>
      <c r="N690" s="29">
        <v>420</v>
      </c>
      <c r="O690" s="32">
        <v>10543303.34</v>
      </c>
      <c r="P690" s="115">
        <v>7746189.9299999997</v>
      </c>
      <c r="Q690" s="32">
        <v>2797113.41</v>
      </c>
      <c r="R690" s="32"/>
      <c r="S690" s="32">
        <v>2797113.41</v>
      </c>
      <c r="T690" s="32">
        <v>0</v>
      </c>
      <c r="U690" s="32">
        <v>0</v>
      </c>
      <c r="V690" s="115">
        <v>0</v>
      </c>
      <c r="W690" s="95">
        <v>1</v>
      </c>
      <c r="X690" s="95">
        <v>0.73470236795823807</v>
      </c>
      <c r="Y690" s="20"/>
      <c r="Z690" s="20"/>
    </row>
    <row r="691" spans="1:26" s="2" customFormat="1" ht="63.75">
      <c r="A691" s="88">
        <f t="shared" si="23"/>
        <v>1</v>
      </c>
      <c r="B691" s="88" t="s">
        <v>1601</v>
      </c>
      <c r="C691" s="88" t="s">
        <v>1844</v>
      </c>
      <c r="D691" s="93"/>
      <c r="E691" s="89" t="s">
        <v>1845</v>
      </c>
      <c r="F691" s="29" t="s">
        <v>1604</v>
      </c>
      <c r="G691" s="29" t="s">
        <v>1846</v>
      </c>
      <c r="H691" s="29" t="s">
        <v>1212</v>
      </c>
      <c r="I691" s="29" t="s">
        <v>713</v>
      </c>
      <c r="J691" s="29" t="s">
        <v>172</v>
      </c>
      <c r="K691" s="146"/>
      <c r="L691" s="29"/>
      <c r="M691" s="29"/>
      <c r="N691" s="29">
        <v>420</v>
      </c>
      <c r="O691" s="32">
        <v>7532484</v>
      </c>
      <c r="P691" s="115">
        <v>6441779.9900000002</v>
      </c>
      <c r="Q691" s="32">
        <v>1090704.01</v>
      </c>
      <c r="R691" s="32"/>
      <c r="S691" s="32">
        <v>1090704.01</v>
      </c>
      <c r="T691" s="32">
        <v>0</v>
      </c>
      <c r="U691" s="32">
        <v>0</v>
      </c>
      <c r="V691" s="115">
        <v>0</v>
      </c>
      <c r="W691" s="95">
        <v>1</v>
      </c>
      <c r="X691" s="95">
        <v>0.85519995661457759</v>
      </c>
      <c r="Y691" s="92">
        <v>-36.619804999999999</v>
      </c>
      <c r="Z691" s="92">
        <v>-64.290000000000006</v>
      </c>
    </row>
    <row r="692" spans="1:26" s="2" customFormat="1" ht="114.75">
      <c r="A692" s="88">
        <f t="shared" si="23"/>
        <v>1</v>
      </c>
      <c r="B692" s="88" t="s">
        <v>1601</v>
      </c>
      <c r="C692" s="88" t="s">
        <v>1847</v>
      </c>
      <c r="D692" s="93"/>
      <c r="E692" s="89" t="s">
        <v>1848</v>
      </c>
      <c r="F692" s="29" t="s">
        <v>1604</v>
      </c>
      <c r="G692" s="29" t="s">
        <v>1744</v>
      </c>
      <c r="H692" s="29" t="s">
        <v>1606</v>
      </c>
      <c r="I692" s="29" t="s">
        <v>30</v>
      </c>
      <c r="J692" s="29" t="s">
        <v>172</v>
      </c>
      <c r="K692" s="145"/>
      <c r="L692" s="29"/>
      <c r="M692" s="29"/>
      <c r="N692" s="29">
        <v>720</v>
      </c>
      <c r="O692" s="32">
        <v>22867353</v>
      </c>
      <c r="P692" s="115">
        <v>20459542.629999999</v>
      </c>
      <c r="Q692" s="32">
        <v>2407810.37</v>
      </c>
      <c r="R692" s="32"/>
      <c r="S692" s="32">
        <v>2407810.37</v>
      </c>
      <c r="T692" s="32">
        <v>0</v>
      </c>
      <c r="U692" s="32">
        <v>0</v>
      </c>
      <c r="V692" s="115">
        <v>0</v>
      </c>
      <c r="W692" s="95">
        <v>1</v>
      </c>
      <c r="X692" s="95">
        <v>0.8947053307831474</v>
      </c>
      <c r="Y692" s="20"/>
      <c r="Z692" s="20"/>
    </row>
    <row r="693" spans="1:26" s="2" customFormat="1" ht="51">
      <c r="A693" s="88">
        <f t="shared" si="23"/>
        <v>1</v>
      </c>
      <c r="B693" s="88" t="s">
        <v>1601</v>
      </c>
      <c r="C693" s="88" t="s">
        <v>1849</v>
      </c>
      <c r="D693" s="93"/>
      <c r="E693" s="89" t="s">
        <v>1850</v>
      </c>
      <c r="F693" s="29" t="s">
        <v>1604</v>
      </c>
      <c r="G693" s="27" t="s">
        <v>585</v>
      </c>
      <c r="H693" s="29" t="s">
        <v>656</v>
      </c>
      <c r="I693" s="29" t="s">
        <v>1851</v>
      </c>
      <c r="J693" s="29" t="s">
        <v>172</v>
      </c>
      <c r="K693" s="146"/>
      <c r="L693" s="29"/>
      <c r="M693" s="29"/>
      <c r="N693" s="29">
        <v>720</v>
      </c>
      <c r="O693" s="32">
        <v>1791922</v>
      </c>
      <c r="P693" s="115">
        <v>0</v>
      </c>
      <c r="Q693" s="32">
        <v>1791922</v>
      </c>
      <c r="R693" s="32"/>
      <c r="S693" s="32">
        <v>1791922</v>
      </c>
      <c r="T693" s="32">
        <v>0</v>
      </c>
      <c r="U693" s="32">
        <v>0</v>
      </c>
      <c r="V693" s="115">
        <v>0</v>
      </c>
      <c r="W693" s="95">
        <v>1</v>
      </c>
      <c r="X693" s="95">
        <v>0</v>
      </c>
      <c r="Y693" s="20"/>
      <c r="Z693" s="20"/>
    </row>
    <row r="694" spans="1:26" s="2" customFormat="1" ht="38.25">
      <c r="A694" s="88">
        <f t="shared" si="23"/>
        <v>1</v>
      </c>
      <c r="B694" s="88" t="s">
        <v>1601</v>
      </c>
      <c r="C694" s="88" t="s">
        <v>1852</v>
      </c>
      <c r="D694" s="93"/>
      <c r="E694" s="89" t="s">
        <v>1853</v>
      </c>
      <c r="F694" s="29" t="s">
        <v>1604</v>
      </c>
      <c r="G694" s="29" t="s">
        <v>1744</v>
      </c>
      <c r="H694" s="29" t="s">
        <v>1606</v>
      </c>
      <c r="I694" s="29" t="s">
        <v>1854</v>
      </c>
      <c r="J694" s="29" t="s">
        <v>172</v>
      </c>
      <c r="K694" s="146"/>
      <c r="L694" s="29"/>
      <c r="M694" s="29"/>
      <c r="N694" s="29">
        <v>420</v>
      </c>
      <c r="O694" s="32">
        <v>7232432</v>
      </c>
      <c r="P694" s="115">
        <v>5009317</v>
      </c>
      <c r="Q694" s="32">
        <v>2223115</v>
      </c>
      <c r="R694" s="32"/>
      <c r="S694" s="32">
        <v>2223115</v>
      </c>
      <c r="T694" s="32">
        <v>0</v>
      </c>
      <c r="U694" s="32">
        <v>0</v>
      </c>
      <c r="V694" s="115">
        <v>0</v>
      </c>
      <c r="W694" s="95">
        <v>1</v>
      </c>
      <c r="X694" s="95">
        <v>0.69261861017151627</v>
      </c>
      <c r="Y694" s="20"/>
      <c r="Z694" s="20"/>
    </row>
    <row r="695" spans="1:26" s="2" customFormat="1" ht="63.75">
      <c r="A695" s="88">
        <f t="shared" ref="A695:A758" si="24">COUNTIF(C695:C946,C695)</f>
        <v>1</v>
      </c>
      <c r="B695" s="88" t="s">
        <v>1601</v>
      </c>
      <c r="C695" s="88" t="s">
        <v>1855</v>
      </c>
      <c r="D695" s="93"/>
      <c r="E695" s="89" t="s">
        <v>1856</v>
      </c>
      <c r="F695" s="29" t="s">
        <v>1604</v>
      </c>
      <c r="G695" s="29" t="s">
        <v>1646</v>
      </c>
      <c r="H695" s="29" t="s">
        <v>1646</v>
      </c>
      <c r="I695" s="29" t="s">
        <v>1646</v>
      </c>
      <c r="J695" s="29" t="s">
        <v>168</v>
      </c>
      <c r="K695" s="146"/>
      <c r="L695" s="29"/>
      <c r="M695" s="29"/>
      <c r="N695" s="29">
        <v>420</v>
      </c>
      <c r="O695" s="32">
        <v>3439149.19</v>
      </c>
      <c r="P695" s="115"/>
      <c r="Q695" s="32">
        <v>3439149.19</v>
      </c>
      <c r="R695" s="32"/>
      <c r="S695" s="32">
        <v>0</v>
      </c>
      <c r="T695" s="32">
        <v>3439149.19</v>
      </c>
      <c r="U695" s="32">
        <v>0</v>
      </c>
      <c r="V695" s="32">
        <v>0</v>
      </c>
      <c r="W695" s="95">
        <v>0</v>
      </c>
      <c r="X695" s="95">
        <v>0</v>
      </c>
      <c r="Y695" s="20"/>
      <c r="Z695" s="20"/>
    </row>
    <row r="696" spans="1:26" s="2" customFormat="1" ht="38.25">
      <c r="A696" s="88">
        <f t="shared" si="24"/>
        <v>1</v>
      </c>
      <c r="B696" s="88" t="s">
        <v>1601</v>
      </c>
      <c r="C696" s="88" t="s">
        <v>1857</v>
      </c>
      <c r="D696" s="93"/>
      <c r="E696" s="89" t="s">
        <v>1858</v>
      </c>
      <c r="F696" s="29" t="s">
        <v>1604</v>
      </c>
      <c r="G696" s="29" t="s">
        <v>1606</v>
      </c>
      <c r="H696" s="29" t="s">
        <v>1606</v>
      </c>
      <c r="I696" s="29" t="s">
        <v>99</v>
      </c>
      <c r="J696" s="29" t="s">
        <v>137</v>
      </c>
      <c r="K696" s="146"/>
      <c r="L696" s="29"/>
      <c r="M696" s="29"/>
      <c r="N696" s="29">
        <v>360</v>
      </c>
      <c r="O696" s="32">
        <v>32251000</v>
      </c>
      <c r="P696" s="115"/>
      <c r="Q696" s="32">
        <v>32251000</v>
      </c>
      <c r="R696" s="32"/>
      <c r="S696" s="32">
        <v>4837650</v>
      </c>
      <c r="T696" s="32">
        <v>27413350</v>
      </c>
      <c r="U696" s="32">
        <v>0</v>
      </c>
      <c r="V696" s="32">
        <v>0</v>
      </c>
      <c r="W696" s="95">
        <v>0</v>
      </c>
      <c r="X696" s="95">
        <v>0</v>
      </c>
      <c r="Y696" s="92">
        <v>-38.701703000000002</v>
      </c>
      <c r="Z696" s="92">
        <v>-62.267409000000001</v>
      </c>
    </row>
    <row r="697" spans="1:26" s="2" customFormat="1" ht="89.25">
      <c r="A697" s="88">
        <f t="shared" si="24"/>
        <v>1</v>
      </c>
      <c r="B697" s="88" t="s">
        <v>1601</v>
      </c>
      <c r="C697" s="88" t="s">
        <v>1859</v>
      </c>
      <c r="D697" s="93"/>
      <c r="E697" s="89" t="s">
        <v>1860</v>
      </c>
      <c r="F697" s="29" t="s">
        <v>1604</v>
      </c>
      <c r="G697" s="29" t="s">
        <v>1606</v>
      </c>
      <c r="H697" s="29" t="s">
        <v>1606</v>
      </c>
      <c r="I697" s="29" t="s">
        <v>895</v>
      </c>
      <c r="J697" s="29" t="s">
        <v>168</v>
      </c>
      <c r="K697" s="146"/>
      <c r="L697" s="29"/>
      <c r="M697" s="29"/>
      <c r="N697" s="29">
        <v>540</v>
      </c>
      <c r="O697" s="32">
        <v>14271894.73</v>
      </c>
      <c r="P697" s="115"/>
      <c r="Q697" s="32">
        <v>14271894.73</v>
      </c>
      <c r="R697" s="32"/>
      <c r="S697" s="32">
        <v>0</v>
      </c>
      <c r="T697" s="32">
        <v>11936655.95480375</v>
      </c>
      <c r="U697" s="32">
        <v>2335238.7751962501</v>
      </c>
      <c r="V697" s="32">
        <v>0</v>
      </c>
      <c r="W697" s="95">
        <v>0</v>
      </c>
      <c r="X697" s="95">
        <v>0</v>
      </c>
      <c r="Y697" s="20"/>
      <c r="Z697" s="20"/>
    </row>
    <row r="698" spans="1:26" s="2" customFormat="1" ht="63.75">
      <c r="A698" s="88">
        <f t="shared" si="24"/>
        <v>1</v>
      </c>
      <c r="B698" s="88" t="s">
        <v>1601</v>
      </c>
      <c r="C698" s="88" t="s">
        <v>1861</v>
      </c>
      <c r="D698" s="93"/>
      <c r="E698" s="89" t="s">
        <v>1862</v>
      </c>
      <c r="F698" s="29" t="s">
        <v>1604</v>
      </c>
      <c r="G698" s="29" t="s">
        <v>1606</v>
      </c>
      <c r="H698" s="29" t="s">
        <v>1606</v>
      </c>
      <c r="I698" s="29" t="s">
        <v>27</v>
      </c>
      <c r="J698" s="29" t="s">
        <v>168</v>
      </c>
      <c r="K698" s="146"/>
      <c r="L698" s="29"/>
      <c r="M698" s="29"/>
      <c r="N698" s="29">
        <v>360</v>
      </c>
      <c r="O698" s="32">
        <v>6389320</v>
      </c>
      <c r="P698" s="115"/>
      <c r="Q698" s="32">
        <v>6389320</v>
      </c>
      <c r="R698" s="32"/>
      <c r="S698" s="32">
        <v>0</v>
      </c>
      <c r="T698" s="32">
        <v>6389319.9999999991</v>
      </c>
      <c r="U698" s="32">
        <v>0</v>
      </c>
      <c r="V698" s="32">
        <v>0</v>
      </c>
      <c r="W698" s="95">
        <v>0</v>
      </c>
      <c r="X698" s="95">
        <v>0</v>
      </c>
      <c r="Y698" s="20"/>
      <c r="Z698" s="20"/>
    </row>
    <row r="699" spans="1:26" s="2" customFormat="1" ht="38.25">
      <c r="A699" s="88">
        <f t="shared" si="24"/>
        <v>1</v>
      </c>
      <c r="B699" s="88" t="s">
        <v>1601</v>
      </c>
      <c r="C699" s="88" t="s">
        <v>1863</v>
      </c>
      <c r="D699" s="93"/>
      <c r="E699" s="89" t="s">
        <v>1864</v>
      </c>
      <c r="F699" s="29" t="s">
        <v>1604</v>
      </c>
      <c r="G699" s="29" t="s">
        <v>1606</v>
      </c>
      <c r="H699" s="29" t="s">
        <v>1606</v>
      </c>
      <c r="I699" s="29" t="s">
        <v>53</v>
      </c>
      <c r="J699" s="29" t="s">
        <v>137</v>
      </c>
      <c r="K699" s="146"/>
      <c r="L699" s="29"/>
      <c r="M699" s="29"/>
      <c r="N699" s="29">
        <v>480</v>
      </c>
      <c r="O699" s="32">
        <v>92817700</v>
      </c>
      <c r="P699" s="115"/>
      <c r="Q699" s="32">
        <v>92817700</v>
      </c>
      <c r="R699" s="32"/>
      <c r="S699" s="32">
        <v>13922655</v>
      </c>
      <c r="T699" s="32">
        <v>78895044.999999985</v>
      </c>
      <c r="U699" s="32">
        <v>0</v>
      </c>
      <c r="V699" s="32">
        <v>0</v>
      </c>
      <c r="W699" s="95">
        <v>0</v>
      </c>
      <c r="X699" s="95">
        <v>0</v>
      </c>
      <c r="Y699" s="92">
        <v>-34.776257999999999</v>
      </c>
      <c r="Z699" s="92">
        <v>-58.455916000000002</v>
      </c>
    </row>
    <row r="700" spans="1:26" s="2" customFormat="1" ht="51">
      <c r="A700" s="88">
        <f t="shared" si="24"/>
        <v>1</v>
      </c>
      <c r="B700" s="88" t="s">
        <v>1601</v>
      </c>
      <c r="C700" s="88" t="s">
        <v>1865</v>
      </c>
      <c r="D700" s="93"/>
      <c r="E700" s="89" t="s">
        <v>1866</v>
      </c>
      <c r="F700" s="29" t="s">
        <v>1604</v>
      </c>
      <c r="G700" s="27" t="s">
        <v>585</v>
      </c>
      <c r="H700" s="29" t="s">
        <v>656</v>
      </c>
      <c r="I700" s="29" t="s">
        <v>1867</v>
      </c>
      <c r="J700" s="29" t="s">
        <v>137</v>
      </c>
      <c r="K700" s="146"/>
      <c r="L700" s="29"/>
      <c r="M700" s="29"/>
      <c r="N700" s="29">
        <v>180</v>
      </c>
      <c r="O700" s="32">
        <v>34059832.960000001</v>
      </c>
      <c r="P700" s="115"/>
      <c r="Q700" s="32">
        <v>34059832.960000001</v>
      </c>
      <c r="R700" s="32"/>
      <c r="S700" s="32">
        <v>5108974.9440000001</v>
      </c>
      <c r="T700" s="32">
        <v>28950858.015999999</v>
      </c>
      <c r="U700" s="32">
        <v>0</v>
      </c>
      <c r="V700" s="32">
        <v>0</v>
      </c>
      <c r="W700" s="95">
        <v>0</v>
      </c>
      <c r="X700" s="95">
        <v>0</v>
      </c>
      <c r="Y700" s="20"/>
      <c r="Z700" s="20"/>
    </row>
    <row r="701" spans="1:26" s="2" customFormat="1" ht="51">
      <c r="A701" s="88">
        <f t="shared" si="24"/>
        <v>1</v>
      </c>
      <c r="B701" s="88" t="s">
        <v>1601</v>
      </c>
      <c r="C701" s="88" t="s">
        <v>1868</v>
      </c>
      <c r="D701" s="93"/>
      <c r="E701" s="89" t="s">
        <v>1869</v>
      </c>
      <c r="F701" s="29" t="s">
        <v>1604</v>
      </c>
      <c r="G701" s="27" t="s">
        <v>585</v>
      </c>
      <c r="H701" s="29" t="s">
        <v>656</v>
      </c>
      <c r="I701" s="29" t="s">
        <v>1775</v>
      </c>
      <c r="J701" s="29" t="s">
        <v>137</v>
      </c>
      <c r="K701" s="146"/>
      <c r="L701" s="29"/>
      <c r="M701" s="29"/>
      <c r="N701" s="29">
        <v>180</v>
      </c>
      <c r="O701" s="32">
        <v>45285840.539999999</v>
      </c>
      <c r="P701" s="115"/>
      <c r="Q701" s="32">
        <v>45285840.539999999</v>
      </c>
      <c r="R701" s="32"/>
      <c r="S701" s="32">
        <v>0</v>
      </c>
      <c r="T701" s="32">
        <v>45285840.539999999</v>
      </c>
      <c r="U701" s="32">
        <v>0</v>
      </c>
      <c r="V701" s="32">
        <v>0</v>
      </c>
      <c r="W701" s="95">
        <v>0</v>
      </c>
      <c r="X701" s="95">
        <v>0</v>
      </c>
      <c r="Y701" s="92">
        <v>-31.438333333333333</v>
      </c>
      <c r="Z701" s="92">
        <v>-64.19083333333333</v>
      </c>
    </row>
    <row r="702" spans="1:26" s="2" customFormat="1" ht="102">
      <c r="A702" s="88">
        <f t="shared" si="24"/>
        <v>1</v>
      </c>
      <c r="B702" s="88" t="s">
        <v>1601</v>
      </c>
      <c r="C702" s="88" t="s">
        <v>1870</v>
      </c>
      <c r="D702" s="93"/>
      <c r="E702" s="89" t="s">
        <v>1871</v>
      </c>
      <c r="F702" s="29" t="s">
        <v>1604</v>
      </c>
      <c r="G702" s="27" t="s">
        <v>585</v>
      </c>
      <c r="H702" s="29" t="s">
        <v>656</v>
      </c>
      <c r="I702" s="29" t="s">
        <v>1775</v>
      </c>
      <c r="J702" s="29" t="s">
        <v>168</v>
      </c>
      <c r="K702" s="146"/>
      <c r="L702" s="29"/>
      <c r="M702" s="29"/>
      <c r="N702" s="29">
        <v>210</v>
      </c>
      <c r="O702" s="32">
        <v>7958602.9699999997</v>
      </c>
      <c r="P702" s="115"/>
      <c r="Q702" s="32">
        <v>7958602.9699999997</v>
      </c>
      <c r="R702" s="32"/>
      <c r="S702" s="32">
        <v>0</v>
      </c>
      <c r="T702" s="32">
        <v>7958602.9699999997</v>
      </c>
      <c r="U702" s="32">
        <v>0</v>
      </c>
      <c r="V702" s="32">
        <v>0</v>
      </c>
      <c r="W702" s="95">
        <v>0</v>
      </c>
      <c r="X702" s="95">
        <v>0</v>
      </c>
      <c r="Y702" s="20"/>
      <c r="Z702" s="20"/>
    </row>
    <row r="703" spans="1:26" s="2" customFormat="1" ht="102">
      <c r="A703" s="88">
        <f t="shared" si="24"/>
        <v>1</v>
      </c>
      <c r="B703" s="88" t="s">
        <v>1601</v>
      </c>
      <c r="C703" s="88" t="s">
        <v>1872</v>
      </c>
      <c r="D703" s="93"/>
      <c r="E703" s="89" t="s">
        <v>1873</v>
      </c>
      <c r="F703" s="29" t="s">
        <v>1604</v>
      </c>
      <c r="G703" s="27" t="s">
        <v>585</v>
      </c>
      <c r="H703" s="29" t="s">
        <v>656</v>
      </c>
      <c r="I703" s="29" t="s">
        <v>1671</v>
      </c>
      <c r="J703" s="29" t="s">
        <v>168</v>
      </c>
      <c r="K703" s="146"/>
      <c r="L703" s="29"/>
      <c r="M703" s="29"/>
      <c r="N703" s="29">
        <v>540</v>
      </c>
      <c r="O703" s="32">
        <v>25587519.75</v>
      </c>
      <c r="P703" s="115"/>
      <c r="Q703" s="32">
        <v>25587519.75</v>
      </c>
      <c r="R703" s="32"/>
      <c r="S703" s="32">
        <v>0</v>
      </c>
      <c r="T703" s="32">
        <v>25587519.750000004</v>
      </c>
      <c r="U703" s="32">
        <v>0</v>
      </c>
      <c r="V703" s="32">
        <v>0</v>
      </c>
      <c r="W703" s="95">
        <v>0</v>
      </c>
      <c r="X703" s="95">
        <v>0</v>
      </c>
      <c r="Y703" s="20"/>
      <c r="Z703" s="20"/>
    </row>
    <row r="704" spans="1:26" s="2" customFormat="1" ht="76.5">
      <c r="A704" s="88">
        <f t="shared" si="24"/>
        <v>1</v>
      </c>
      <c r="B704" s="88" t="s">
        <v>1601</v>
      </c>
      <c r="C704" s="88" t="s">
        <v>1874</v>
      </c>
      <c r="D704" s="88"/>
      <c r="E704" s="89" t="s">
        <v>1875</v>
      </c>
      <c r="F704" s="29" t="s">
        <v>1604</v>
      </c>
      <c r="G704" s="29" t="s">
        <v>1876</v>
      </c>
      <c r="H704" s="29" t="s">
        <v>1097</v>
      </c>
      <c r="I704" s="29" t="s">
        <v>1877</v>
      </c>
      <c r="J704" s="29" t="s">
        <v>137</v>
      </c>
      <c r="K704" s="146"/>
      <c r="L704" s="29"/>
      <c r="M704" s="29"/>
      <c r="N704" s="29">
        <v>780</v>
      </c>
      <c r="O704" s="32">
        <v>20734553.300000001</v>
      </c>
      <c r="P704" s="115"/>
      <c r="Q704" s="32">
        <v>20734553.300000001</v>
      </c>
      <c r="R704" s="32"/>
      <c r="S704" s="32">
        <v>3110182.9950000001</v>
      </c>
      <c r="T704" s="32">
        <v>17624370.305</v>
      </c>
      <c r="U704" s="32">
        <v>0</v>
      </c>
      <c r="V704" s="32">
        <v>0</v>
      </c>
      <c r="W704" s="95">
        <v>0</v>
      </c>
      <c r="X704" s="95">
        <v>0</v>
      </c>
      <c r="Y704" s="20"/>
      <c r="Z704" s="20"/>
    </row>
    <row r="705" spans="1:26" s="2" customFormat="1" ht="25.5">
      <c r="A705" s="88">
        <f t="shared" si="24"/>
        <v>1</v>
      </c>
      <c r="B705" s="88" t="s">
        <v>1601</v>
      </c>
      <c r="C705" s="88" t="s">
        <v>1878</v>
      </c>
      <c r="D705" s="88"/>
      <c r="E705" s="89" t="s">
        <v>1879</v>
      </c>
      <c r="F705" s="29" t="s">
        <v>1604</v>
      </c>
      <c r="G705" s="29" t="s">
        <v>1811</v>
      </c>
      <c r="H705" s="29" t="s">
        <v>1136</v>
      </c>
      <c r="I705" s="29" t="s">
        <v>1136</v>
      </c>
      <c r="J705" s="29" t="s">
        <v>137</v>
      </c>
      <c r="K705" s="146"/>
      <c r="L705" s="29"/>
      <c r="M705" s="29"/>
      <c r="N705" s="29">
        <v>730</v>
      </c>
      <c r="O705" s="32">
        <v>32333622.48</v>
      </c>
      <c r="P705" s="115"/>
      <c r="Q705" s="32">
        <v>32333622.48</v>
      </c>
      <c r="R705" s="32"/>
      <c r="S705" s="32">
        <v>4850043.3719999995</v>
      </c>
      <c r="T705" s="32">
        <v>27483579.107999995</v>
      </c>
      <c r="U705" s="32">
        <v>0</v>
      </c>
      <c r="V705" s="32">
        <v>0</v>
      </c>
      <c r="W705" s="95">
        <v>0</v>
      </c>
      <c r="X705" s="95">
        <v>0</v>
      </c>
      <c r="Y705" s="20"/>
      <c r="Z705" s="20"/>
    </row>
    <row r="706" spans="1:26" s="2" customFormat="1" ht="38.25">
      <c r="A706" s="88">
        <f t="shared" si="24"/>
        <v>1</v>
      </c>
      <c r="B706" s="88" t="s">
        <v>1601</v>
      </c>
      <c r="C706" s="88" t="s">
        <v>1880</v>
      </c>
      <c r="D706" s="88"/>
      <c r="E706" s="89" t="s">
        <v>1881</v>
      </c>
      <c r="F706" s="29" t="s">
        <v>1604</v>
      </c>
      <c r="G706" s="29" t="s">
        <v>1811</v>
      </c>
      <c r="H706" s="29" t="s">
        <v>358</v>
      </c>
      <c r="I706" s="29" t="s">
        <v>1882</v>
      </c>
      <c r="J706" s="29" t="s">
        <v>137</v>
      </c>
      <c r="K706" s="146"/>
      <c r="L706" s="29"/>
      <c r="M706" s="29"/>
      <c r="N706" s="29">
        <v>454</v>
      </c>
      <c r="O706" s="32">
        <v>18254265.25</v>
      </c>
      <c r="P706" s="115"/>
      <c r="Q706" s="32">
        <v>18254265.25</v>
      </c>
      <c r="R706" s="32"/>
      <c r="S706" s="32">
        <v>0</v>
      </c>
      <c r="T706" s="32">
        <v>18254265.25</v>
      </c>
      <c r="U706" s="32">
        <v>0</v>
      </c>
      <c r="V706" s="32">
        <v>0</v>
      </c>
      <c r="W706" s="95">
        <v>0</v>
      </c>
      <c r="X706" s="95">
        <v>0</v>
      </c>
      <c r="Y706" s="20"/>
      <c r="Z706" s="20"/>
    </row>
    <row r="707" spans="1:26" s="2" customFormat="1" ht="25.5">
      <c r="A707" s="88">
        <f t="shared" si="24"/>
        <v>1</v>
      </c>
      <c r="B707" s="88" t="s">
        <v>1601</v>
      </c>
      <c r="C707" s="88" t="s">
        <v>1883</v>
      </c>
      <c r="D707" s="88"/>
      <c r="E707" s="89" t="s">
        <v>1884</v>
      </c>
      <c r="F707" s="29" t="s">
        <v>1604</v>
      </c>
      <c r="G707" s="29" t="s">
        <v>1811</v>
      </c>
      <c r="H707" s="29" t="s">
        <v>358</v>
      </c>
      <c r="I707" s="29" t="s">
        <v>358</v>
      </c>
      <c r="J707" s="29" t="s">
        <v>168</v>
      </c>
      <c r="K707" s="146"/>
      <c r="L707" s="29"/>
      <c r="M707" s="29"/>
      <c r="N707" s="29">
        <v>425</v>
      </c>
      <c r="O707" s="32">
        <v>11578955.91</v>
      </c>
      <c r="P707" s="115"/>
      <c r="Q707" s="32">
        <v>11578955.91</v>
      </c>
      <c r="R707" s="32"/>
      <c r="S707" s="32">
        <v>0</v>
      </c>
      <c r="T707" s="32">
        <v>11578955.91</v>
      </c>
      <c r="U707" s="32">
        <v>0</v>
      </c>
      <c r="V707" s="32">
        <v>0</v>
      </c>
      <c r="W707" s="95">
        <v>0</v>
      </c>
      <c r="X707" s="95">
        <v>0</v>
      </c>
      <c r="Y707" s="20"/>
      <c r="Z707" s="20"/>
    </row>
    <row r="708" spans="1:26" s="2" customFormat="1" ht="51">
      <c r="A708" s="88">
        <f t="shared" si="24"/>
        <v>1</v>
      </c>
      <c r="B708" s="88" t="s">
        <v>1601</v>
      </c>
      <c r="C708" s="88" t="s">
        <v>1885</v>
      </c>
      <c r="D708" s="88"/>
      <c r="E708" s="89" t="s">
        <v>1886</v>
      </c>
      <c r="F708" s="29" t="s">
        <v>1604</v>
      </c>
      <c r="G708" s="29" t="s">
        <v>1811</v>
      </c>
      <c r="H708" s="29" t="s">
        <v>1794</v>
      </c>
      <c r="I708" s="29" t="s">
        <v>1795</v>
      </c>
      <c r="J708" s="29" t="s">
        <v>137</v>
      </c>
      <c r="K708" s="146"/>
      <c r="L708" s="29"/>
      <c r="M708" s="29"/>
      <c r="N708" s="29">
        <v>791</v>
      </c>
      <c r="O708" s="32">
        <v>24843367.719999999</v>
      </c>
      <c r="P708" s="115"/>
      <c r="Q708" s="32">
        <v>24843367.719999999</v>
      </c>
      <c r="R708" s="32"/>
      <c r="S708" s="32">
        <v>3726505.1579999998</v>
      </c>
      <c r="T708" s="32">
        <v>21116862.561999999</v>
      </c>
      <c r="U708" s="32">
        <v>0</v>
      </c>
      <c r="V708" s="32">
        <v>0</v>
      </c>
      <c r="W708" s="95">
        <v>0</v>
      </c>
      <c r="X708" s="95">
        <v>0</v>
      </c>
      <c r="Y708" s="20" t="s">
        <v>1796</v>
      </c>
      <c r="Z708" s="20" t="s">
        <v>1797</v>
      </c>
    </row>
    <row r="709" spans="1:26" s="2" customFormat="1" ht="102">
      <c r="A709" s="88">
        <f t="shared" si="24"/>
        <v>1</v>
      </c>
      <c r="B709" s="88" t="s">
        <v>1601</v>
      </c>
      <c r="C709" s="88" t="s">
        <v>1887</v>
      </c>
      <c r="D709" s="88"/>
      <c r="E709" s="89" t="s">
        <v>1888</v>
      </c>
      <c r="F709" s="29" t="s">
        <v>1604</v>
      </c>
      <c r="G709" s="29" t="s">
        <v>1876</v>
      </c>
      <c r="H709" s="29" t="s">
        <v>591</v>
      </c>
      <c r="I709" s="29" t="s">
        <v>804</v>
      </c>
      <c r="J709" s="29" t="s">
        <v>1889</v>
      </c>
      <c r="K709" s="146"/>
      <c r="L709" s="29"/>
      <c r="M709" s="29"/>
      <c r="N709" s="29">
        <v>912</v>
      </c>
      <c r="O709" s="32">
        <v>11363415.630000001</v>
      </c>
      <c r="P709" s="115"/>
      <c r="Q709" s="32">
        <v>11363415.630000001</v>
      </c>
      <c r="R709" s="32"/>
      <c r="S709" s="32">
        <v>0</v>
      </c>
      <c r="T709" s="32">
        <v>11136147.317400003</v>
      </c>
      <c r="U709" s="32">
        <v>227268.31260000003</v>
      </c>
      <c r="V709" s="32">
        <v>0</v>
      </c>
      <c r="W709" s="95">
        <v>0</v>
      </c>
      <c r="X709" s="95">
        <v>0</v>
      </c>
      <c r="Y709" s="20" t="s">
        <v>1729</v>
      </c>
      <c r="Z709" s="20" t="s">
        <v>1730</v>
      </c>
    </row>
    <row r="710" spans="1:26" s="2" customFormat="1" ht="51">
      <c r="A710" s="88">
        <f t="shared" si="24"/>
        <v>1</v>
      </c>
      <c r="B710" s="88" t="s">
        <v>1601</v>
      </c>
      <c r="C710" s="88" t="s">
        <v>1890</v>
      </c>
      <c r="D710" s="88"/>
      <c r="E710" s="89" t="s">
        <v>1891</v>
      </c>
      <c r="F710" s="29" t="s">
        <v>1604</v>
      </c>
      <c r="G710" s="29" t="s">
        <v>1892</v>
      </c>
      <c r="H710" s="29" t="s">
        <v>1136</v>
      </c>
      <c r="I710" s="29" t="s">
        <v>1893</v>
      </c>
      <c r="J710" s="29" t="s">
        <v>137</v>
      </c>
      <c r="K710" s="146"/>
      <c r="L710" s="29"/>
      <c r="M710" s="29"/>
      <c r="N710" s="29">
        <v>425</v>
      </c>
      <c r="O710" s="32">
        <v>25963038.789999999</v>
      </c>
      <c r="P710" s="115"/>
      <c r="Q710" s="32">
        <v>25963038.789999999</v>
      </c>
      <c r="R710" s="32"/>
      <c r="S710" s="32">
        <v>6358413.1072679739</v>
      </c>
      <c r="T710" s="32">
        <v>19604625.682732023</v>
      </c>
      <c r="U710" s="32">
        <v>0</v>
      </c>
      <c r="V710" s="32">
        <v>0</v>
      </c>
      <c r="W710" s="95">
        <v>0</v>
      </c>
      <c r="X710" s="95">
        <v>0</v>
      </c>
      <c r="Y710" s="20"/>
      <c r="Z710" s="20"/>
    </row>
    <row r="711" spans="1:26" s="2" customFormat="1" ht="25.5">
      <c r="A711" s="88">
        <f t="shared" si="24"/>
        <v>1</v>
      </c>
      <c r="B711" s="88" t="s">
        <v>1601</v>
      </c>
      <c r="C711" s="88" t="s">
        <v>1894</v>
      </c>
      <c r="D711" s="88"/>
      <c r="E711" s="89" t="s">
        <v>1895</v>
      </c>
      <c r="F711" s="29" t="s">
        <v>1604</v>
      </c>
      <c r="G711" s="29" t="s">
        <v>585</v>
      </c>
      <c r="H711" s="29" t="s">
        <v>719</v>
      </c>
      <c r="I711" s="29" t="s">
        <v>1877</v>
      </c>
      <c r="J711" s="29" t="s">
        <v>180</v>
      </c>
      <c r="K711" s="146"/>
      <c r="L711" s="29"/>
      <c r="M711" s="29"/>
      <c r="N711" s="29">
        <v>180</v>
      </c>
      <c r="O711" s="32">
        <v>41517412</v>
      </c>
      <c r="P711" s="115">
        <v>0</v>
      </c>
      <c r="Q711" s="115">
        <v>41517412</v>
      </c>
      <c r="R711" s="32"/>
      <c r="S711" s="32">
        <v>16951559.319599997</v>
      </c>
      <c r="T711" s="32">
        <v>24565852.680399999</v>
      </c>
      <c r="U711" s="32">
        <v>0</v>
      </c>
      <c r="V711" s="32">
        <v>0</v>
      </c>
      <c r="W711" s="95">
        <v>0</v>
      </c>
      <c r="X711" s="95">
        <v>0</v>
      </c>
      <c r="Y711" s="92">
        <v>-38.940778999999999</v>
      </c>
      <c r="Z711" s="92">
        <v>-68.057440999999997</v>
      </c>
    </row>
    <row r="712" spans="1:26" s="2" customFormat="1" ht="51">
      <c r="A712" s="88">
        <f t="shared" si="24"/>
        <v>1</v>
      </c>
      <c r="B712" s="88" t="s">
        <v>1601</v>
      </c>
      <c r="C712" s="88" t="s">
        <v>1896</v>
      </c>
      <c r="D712" s="88"/>
      <c r="E712" s="89" t="s">
        <v>1897</v>
      </c>
      <c r="F712" s="29" t="s">
        <v>1604</v>
      </c>
      <c r="G712" s="29" t="s">
        <v>1876</v>
      </c>
      <c r="H712" s="29" t="s">
        <v>1898</v>
      </c>
      <c r="I712" s="29" t="s">
        <v>1899</v>
      </c>
      <c r="J712" s="29" t="s">
        <v>168</v>
      </c>
      <c r="K712" s="146"/>
      <c r="L712" s="29"/>
      <c r="M712" s="29"/>
      <c r="N712" s="29">
        <v>730</v>
      </c>
      <c r="O712" s="32">
        <v>95177956</v>
      </c>
      <c r="P712" s="115"/>
      <c r="Q712" s="32">
        <v>95177956</v>
      </c>
      <c r="R712" s="32"/>
      <c r="S712" s="32">
        <v>0</v>
      </c>
      <c r="T712" s="32">
        <v>79604462.949499995</v>
      </c>
      <c r="U712" s="32">
        <v>15573493.0505</v>
      </c>
      <c r="V712" s="32">
        <v>0</v>
      </c>
      <c r="W712" s="95">
        <v>0</v>
      </c>
      <c r="X712" s="95">
        <v>0</v>
      </c>
      <c r="Y712" s="92">
        <v>-41.965361111111115</v>
      </c>
      <c r="Z712" s="92">
        <v>-71.535444444444437</v>
      </c>
    </row>
    <row r="713" spans="1:26" s="2" customFormat="1" ht="51">
      <c r="A713" s="88">
        <f t="shared" si="24"/>
        <v>1</v>
      </c>
      <c r="B713" s="88" t="s">
        <v>1601</v>
      </c>
      <c r="C713" s="88" t="s">
        <v>1900</v>
      </c>
      <c r="D713" s="88"/>
      <c r="E713" s="89" t="s">
        <v>1901</v>
      </c>
      <c r="F713" s="29" t="s">
        <v>1604</v>
      </c>
      <c r="G713" s="29" t="s">
        <v>1876</v>
      </c>
      <c r="H713" s="29" t="s">
        <v>1212</v>
      </c>
      <c r="I713" s="29" t="s">
        <v>713</v>
      </c>
      <c r="J713" s="29" t="s">
        <v>137</v>
      </c>
      <c r="K713" s="146"/>
      <c r="L713" s="29"/>
      <c r="M713" s="29"/>
      <c r="N713" s="29">
        <v>270</v>
      </c>
      <c r="O713" s="32">
        <v>8667519.0299999993</v>
      </c>
      <c r="P713" s="115"/>
      <c r="Q713" s="32">
        <v>8667519.0299999993</v>
      </c>
      <c r="R713" s="32"/>
      <c r="S713" s="32">
        <v>3584019.1189049995</v>
      </c>
      <c r="T713" s="32">
        <v>5083499.9110949999</v>
      </c>
      <c r="U713" s="32">
        <v>0</v>
      </c>
      <c r="V713" s="32">
        <v>0</v>
      </c>
      <c r="W713" s="95">
        <v>0</v>
      </c>
      <c r="X713" s="95">
        <v>0</v>
      </c>
      <c r="Y713" s="92">
        <v>-36.619804999999999</v>
      </c>
      <c r="Z713" s="92">
        <v>-64.290000000000006</v>
      </c>
    </row>
    <row r="714" spans="1:26" s="2" customFormat="1" ht="51">
      <c r="A714" s="88">
        <f t="shared" si="24"/>
        <v>1</v>
      </c>
      <c r="B714" s="88" t="s">
        <v>1601</v>
      </c>
      <c r="C714" s="88" t="s">
        <v>1902</v>
      </c>
      <c r="D714" s="88"/>
      <c r="E714" s="89" t="s">
        <v>1903</v>
      </c>
      <c r="F714" s="29" t="s">
        <v>1604</v>
      </c>
      <c r="G714" s="29" t="s">
        <v>1876</v>
      </c>
      <c r="H714" s="29" t="s">
        <v>1904</v>
      </c>
      <c r="I714" s="29" t="s">
        <v>1893</v>
      </c>
      <c r="J714" s="29" t="s">
        <v>137</v>
      </c>
      <c r="K714" s="146"/>
      <c r="L714" s="29"/>
      <c r="M714" s="29"/>
      <c r="N714" s="29">
        <v>360</v>
      </c>
      <c r="O714" s="32">
        <v>102135633.03</v>
      </c>
      <c r="P714" s="115"/>
      <c r="Q714" s="32">
        <v>102135633.03</v>
      </c>
      <c r="R714" s="32"/>
      <c r="S714" s="32">
        <v>15320344.954499999</v>
      </c>
      <c r="T714" s="32">
        <v>72056689.102665007</v>
      </c>
      <c r="U714" s="32">
        <v>14758598.972835001</v>
      </c>
      <c r="V714" s="32">
        <v>0</v>
      </c>
      <c r="W714" s="95">
        <v>0</v>
      </c>
      <c r="X714" s="95">
        <v>0</v>
      </c>
      <c r="Y714" s="20"/>
      <c r="Z714" s="20"/>
    </row>
    <row r="715" spans="1:26" s="2" customFormat="1" ht="114.75">
      <c r="A715" s="88">
        <f t="shared" si="24"/>
        <v>1</v>
      </c>
      <c r="B715" s="88" t="s">
        <v>1601</v>
      </c>
      <c r="C715" s="88" t="s">
        <v>1905</v>
      </c>
      <c r="D715" s="93"/>
      <c r="E715" s="89" t="s">
        <v>1906</v>
      </c>
      <c r="F715" s="29" t="s">
        <v>1604</v>
      </c>
      <c r="G715" s="27" t="s">
        <v>585</v>
      </c>
      <c r="H715" s="29" t="s">
        <v>656</v>
      </c>
      <c r="I715" s="29" t="s">
        <v>656</v>
      </c>
      <c r="J715" s="29" t="s">
        <v>137</v>
      </c>
      <c r="K715" s="146"/>
      <c r="L715" s="29"/>
      <c r="M715" s="29"/>
      <c r="N715" s="29">
        <v>90</v>
      </c>
      <c r="O715" s="32">
        <v>64393509.549999997</v>
      </c>
      <c r="P715" s="115"/>
      <c r="Q715" s="32">
        <v>64393509.549999997</v>
      </c>
      <c r="R715" s="32"/>
      <c r="S715" s="32">
        <v>11711569.549406249</v>
      </c>
      <c r="T715" s="32">
        <v>52681940.000593744</v>
      </c>
      <c r="U715" s="32">
        <v>0</v>
      </c>
      <c r="V715" s="32">
        <v>0</v>
      </c>
      <c r="W715" s="95">
        <v>0</v>
      </c>
      <c r="X715" s="95">
        <v>0</v>
      </c>
      <c r="Y715" s="92">
        <v>-31.438333333333333</v>
      </c>
      <c r="Z715" s="92">
        <v>-64.19083333333333</v>
      </c>
    </row>
    <row r="716" spans="1:26" s="2" customFormat="1" ht="51">
      <c r="A716" s="88">
        <f t="shared" si="24"/>
        <v>1</v>
      </c>
      <c r="B716" s="88" t="s">
        <v>1601</v>
      </c>
      <c r="C716" s="88" t="s">
        <v>1907</v>
      </c>
      <c r="D716" s="93"/>
      <c r="E716" s="89" t="s">
        <v>1908</v>
      </c>
      <c r="F716" s="29" t="s">
        <v>1604</v>
      </c>
      <c r="G716" s="29" t="s">
        <v>1646</v>
      </c>
      <c r="H716" s="29" t="s">
        <v>1646</v>
      </c>
      <c r="I716" s="29" t="s">
        <v>1646</v>
      </c>
      <c r="J716" s="29" t="s">
        <v>168</v>
      </c>
      <c r="K716" s="146"/>
      <c r="L716" s="29"/>
      <c r="M716" s="29"/>
      <c r="N716" s="29">
        <v>150</v>
      </c>
      <c r="O716" s="32">
        <v>8120685</v>
      </c>
      <c r="P716" s="115"/>
      <c r="Q716" s="32">
        <v>8120685</v>
      </c>
      <c r="R716" s="32"/>
      <c r="S716" s="32">
        <v>0</v>
      </c>
      <c r="T716" s="32">
        <v>8120685</v>
      </c>
      <c r="U716" s="32">
        <v>0</v>
      </c>
      <c r="V716" s="32">
        <v>0</v>
      </c>
      <c r="W716" s="95">
        <v>0</v>
      </c>
      <c r="X716" s="95">
        <v>0</v>
      </c>
      <c r="Y716" s="20"/>
      <c r="Z716" s="20"/>
    </row>
    <row r="717" spans="1:26" s="2" customFormat="1" ht="38.25">
      <c r="A717" s="88">
        <f t="shared" si="24"/>
        <v>1</v>
      </c>
      <c r="B717" s="88" t="s">
        <v>1601</v>
      </c>
      <c r="C717" s="88" t="s">
        <v>1909</v>
      </c>
      <c r="D717" s="93"/>
      <c r="E717" s="89" t="s">
        <v>1910</v>
      </c>
      <c r="F717" s="29" t="s">
        <v>1604</v>
      </c>
      <c r="G717" s="29" t="s">
        <v>1646</v>
      </c>
      <c r="H717" s="29" t="s">
        <v>1646</v>
      </c>
      <c r="I717" s="29" t="s">
        <v>1646</v>
      </c>
      <c r="J717" s="29" t="s">
        <v>168</v>
      </c>
      <c r="K717" s="146"/>
      <c r="L717" s="29"/>
      <c r="M717" s="29"/>
      <c r="N717" s="29">
        <v>90</v>
      </c>
      <c r="O717" s="32">
        <v>4798109</v>
      </c>
      <c r="P717" s="115"/>
      <c r="Q717" s="32">
        <v>4798109</v>
      </c>
      <c r="R717" s="32"/>
      <c r="S717" s="32">
        <v>0</v>
      </c>
      <c r="T717" s="32">
        <v>4798109</v>
      </c>
      <c r="U717" s="32">
        <v>0</v>
      </c>
      <c r="V717" s="32">
        <v>0</v>
      </c>
      <c r="W717" s="95">
        <v>0</v>
      </c>
      <c r="X717" s="95">
        <v>0</v>
      </c>
      <c r="Y717" s="20"/>
      <c r="Z717" s="20"/>
    </row>
    <row r="718" spans="1:26" s="2" customFormat="1" ht="51">
      <c r="A718" s="88">
        <f t="shared" si="24"/>
        <v>1</v>
      </c>
      <c r="B718" s="88" t="s">
        <v>1601</v>
      </c>
      <c r="C718" s="88" t="s">
        <v>1911</v>
      </c>
      <c r="D718" s="93"/>
      <c r="E718" s="89" t="s">
        <v>1912</v>
      </c>
      <c r="F718" s="29" t="s">
        <v>1604</v>
      </c>
      <c r="G718" s="29" t="s">
        <v>1606</v>
      </c>
      <c r="H718" s="29" t="s">
        <v>1606</v>
      </c>
      <c r="I718" s="29" t="s">
        <v>1913</v>
      </c>
      <c r="J718" s="29" t="s">
        <v>168</v>
      </c>
      <c r="K718" s="146"/>
      <c r="L718" s="29"/>
      <c r="M718" s="29"/>
      <c r="N718" s="29">
        <v>300</v>
      </c>
      <c r="O718" s="32">
        <v>59700521</v>
      </c>
      <c r="P718" s="115"/>
      <c r="Q718" s="32">
        <v>59700521</v>
      </c>
      <c r="R718" s="32"/>
      <c r="S718" s="32">
        <v>0</v>
      </c>
      <c r="T718" s="32">
        <v>22148893.290999997</v>
      </c>
      <c r="U718" s="32">
        <v>35268082.780749999</v>
      </c>
      <c r="V718" s="32">
        <v>2283544.9282499999</v>
      </c>
      <c r="W718" s="95">
        <v>0</v>
      </c>
      <c r="X718" s="95">
        <v>0</v>
      </c>
      <c r="Y718" s="20"/>
      <c r="Z718" s="20"/>
    </row>
    <row r="719" spans="1:26" s="2" customFormat="1" ht="51">
      <c r="A719" s="88">
        <f t="shared" si="24"/>
        <v>1</v>
      </c>
      <c r="B719" s="88" t="s">
        <v>1601</v>
      </c>
      <c r="C719" s="88" t="s">
        <v>1914</v>
      </c>
      <c r="D719" s="93"/>
      <c r="E719" s="89" t="s">
        <v>1915</v>
      </c>
      <c r="F719" s="29" t="s">
        <v>1604</v>
      </c>
      <c r="G719" s="29" t="s">
        <v>1606</v>
      </c>
      <c r="H719" s="29" t="s">
        <v>1606</v>
      </c>
      <c r="I719" s="29" t="s">
        <v>129</v>
      </c>
      <c r="J719" s="29" t="s">
        <v>168</v>
      </c>
      <c r="K719" s="146"/>
      <c r="L719" s="29"/>
      <c r="M719" s="29"/>
      <c r="N719" s="29">
        <v>360</v>
      </c>
      <c r="O719" s="32">
        <v>47119669.909999996</v>
      </c>
      <c r="P719" s="115"/>
      <c r="Q719" s="32">
        <v>47119669.909999996</v>
      </c>
      <c r="R719" s="32"/>
      <c r="S719" s="32">
        <v>0</v>
      </c>
      <c r="T719" s="32">
        <v>34703636.888714999</v>
      </c>
      <c r="U719" s="32">
        <v>12416033.021285001</v>
      </c>
      <c r="V719" s="32">
        <v>0</v>
      </c>
      <c r="W719" s="95">
        <v>0</v>
      </c>
      <c r="X719" s="95">
        <v>0</v>
      </c>
      <c r="Y719" s="20"/>
      <c r="Z719" s="20"/>
    </row>
    <row r="720" spans="1:26" s="2" customFormat="1" ht="76.5">
      <c r="A720" s="88">
        <f t="shared" si="24"/>
        <v>1</v>
      </c>
      <c r="B720" s="88" t="s">
        <v>1601</v>
      </c>
      <c r="C720" s="88" t="s">
        <v>1916</v>
      </c>
      <c r="D720" s="93"/>
      <c r="E720" s="89" t="s">
        <v>1917</v>
      </c>
      <c r="F720" s="29" t="s">
        <v>1604</v>
      </c>
      <c r="G720" s="29" t="s">
        <v>1606</v>
      </c>
      <c r="H720" s="29" t="s">
        <v>1606</v>
      </c>
      <c r="I720" s="29" t="s">
        <v>99</v>
      </c>
      <c r="J720" s="29" t="s">
        <v>168</v>
      </c>
      <c r="K720" s="146"/>
      <c r="L720" s="29"/>
      <c r="M720" s="29"/>
      <c r="N720" s="29">
        <v>540</v>
      </c>
      <c r="O720" s="32">
        <v>19000000</v>
      </c>
      <c r="P720" s="115"/>
      <c r="Q720" s="32">
        <v>19000000</v>
      </c>
      <c r="R720" s="32"/>
      <c r="S720" s="32">
        <v>0</v>
      </c>
      <c r="T720" s="32">
        <v>16254500</v>
      </c>
      <c r="U720" s="32">
        <v>2745500</v>
      </c>
      <c r="V720" s="32">
        <v>0</v>
      </c>
      <c r="W720" s="95">
        <v>0</v>
      </c>
      <c r="X720" s="95">
        <v>0</v>
      </c>
      <c r="Y720" s="20"/>
      <c r="Z720" s="20"/>
    </row>
    <row r="721" spans="1:26" s="2" customFormat="1" ht="89.25">
      <c r="A721" s="88">
        <f t="shared" si="24"/>
        <v>1</v>
      </c>
      <c r="B721" s="88" t="s">
        <v>1601</v>
      </c>
      <c r="C721" s="88" t="s">
        <v>1918</v>
      </c>
      <c r="D721" s="93"/>
      <c r="E721" s="89" t="s">
        <v>1919</v>
      </c>
      <c r="F721" s="29" t="s">
        <v>1604</v>
      </c>
      <c r="G721" s="29" t="s">
        <v>1606</v>
      </c>
      <c r="H721" s="29" t="s">
        <v>1606</v>
      </c>
      <c r="I721" s="29" t="s">
        <v>129</v>
      </c>
      <c r="J721" s="29" t="s">
        <v>168</v>
      </c>
      <c r="K721" s="146"/>
      <c r="L721" s="29"/>
      <c r="M721" s="29"/>
      <c r="N721" s="29">
        <v>180</v>
      </c>
      <c r="O721" s="32">
        <v>26245699.309999999</v>
      </c>
      <c r="P721" s="115"/>
      <c r="Q721" s="32">
        <v>26245699.309999999</v>
      </c>
      <c r="R721" s="32"/>
      <c r="S721" s="32">
        <v>0</v>
      </c>
      <c r="T721" s="32">
        <v>14645100.214979999</v>
      </c>
      <c r="U721" s="32">
        <v>11600599.09502</v>
      </c>
      <c r="V721" s="32">
        <v>0</v>
      </c>
      <c r="W721" s="95">
        <v>0</v>
      </c>
      <c r="X721" s="95">
        <v>0</v>
      </c>
      <c r="Y721" s="20"/>
      <c r="Z721" s="20"/>
    </row>
    <row r="722" spans="1:26" s="2" customFormat="1" ht="76.5">
      <c r="A722" s="88">
        <f t="shared" si="24"/>
        <v>1</v>
      </c>
      <c r="B722" s="88" t="s">
        <v>1601</v>
      </c>
      <c r="C722" s="88" t="s">
        <v>1920</v>
      </c>
      <c r="D722" s="93"/>
      <c r="E722" s="89" t="s">
        <v>1921</v>
      </c>
      <c r="F722" s="29" t="s">
        <v>1604</v>
      </c>
      <c r="G722" s="29" t="s">
        <v>1606</v>
      </c>
      <c r="H722" s="29" t="s">
        <v>1606</v>
      </c>
      <c r="I722" s="29" t="s">
        <v>1922</v>
      </c>
      <c r="J722" s="29" t="s">
        <v>168</v>
      </c>
      <c r="K722" s="146"/>
      <c r="L722" s="29"/>
      <c r="M722" s="29"/>
      <c r="N722" s="29">
        <v>180</v>
      </c>
      <c r="O722" s="32">
        <v>58525214.439999998</v>
      </c>
      <c r="P722" s="115"/>
      <c r="Q722" s="32">
        <v>58525214.439999998</v>
      </c>
      <c r="R722" s="32"/>
      <c r="S722" s="32">
        <v>0</v>
      </c>
      <c r="T722" s="32">
        <v>27682426.430119995</v>
      </c>
      <c r="U722" s="32">
        <v>30842788.009879999</v>
      </c>
      <c r="V722" s="32">
        <v>0</v>
      </c>
      <c r="W722" s="95">
        <v>0</v>
      </c>
      <c r="X722" s="95">
        <v>0</v>
      </c>
      <c r="Y722" s="20"/>
      <c r="Z722" s="20"/>
    </row>
    <row r="723" spans="1:26" s="2" customFormat="1" ht="51">
      <c r="A723" s="88">
        <f t="shared" si="24"/>
        <v>1</v>
      </c>
      <c r="B723" s="88" t="s">
        <v>1601</v>
      </c>
      <c r="C723" s="88" t="s">
        <v>1923</v>
      </c>
      <c r="D723" s="93"/>
      <c r="E723" s="89" t="s">
        <v>1924</v>
      </c>
      <c r="F723" s="29" t="s">
        <v>1604</v>
      </c>
      <c r="G723" s="29" t="s">
        <v>1606</v>
      </c>
      <c r="H723" s="29" t="s">
        <v>1606</v>
      </c>
      <c r="I723" s="29" t="s">
        <v>895</v>
      </c>
      <c r="J723" s="29" t="s">
        <v>168</v>
      </c>
      <c r="K723" s="146"/>
      <c r="L723" s="29"/>
      <c r="M723" s="29"/>
      <c r="N723" s="29">
        <v>360</v>
      </c>
      <c r="O723" s="32">
        <v>5665960.5599999996</v>
      </c>
      <c r="P723" s="115"/>
      <c r="Q723" s="32">
        <v>5665960.5599999996</v>
      </c>
      <c r="R723" s="32"/>
      <c r="S723" s="32">
        <v>0</v>
      </c>
      <c r="T723" s="32">
        <v>2679999.3448799998</v>
      </c>
      <c r="U723" s="32">
        <v>2985961.2151199998</v>
      </c>
      <c r="V723" s="32">
        <v>0</v>
      </c>
      <c r="W723" s="95">
        <v>0</v>
      </c>
      <c r="X723" s="95">
        <v>0</v>
      </c>
      <c r="Y723" s="20"/>
      <c r="Z723" s="20"/>
    </row>
    <row r="724" spans="1:26" s="2" customFormat="1" ht="38.25">
      <c r="A724" s="88">
        <f t="shared" si="24"/>
        <v>1</v>
      </c>
      <c r="B724" s="88" t="s">
        <v>1601</v>
      </c>
      <c r="C724" s="88" t="s">
        <v>1925</v>
      </c>
      <c r="D724" s="93"/>
      <c r="E724" s="89" t="s">
        <v>1926</v>
      </c>
      <c r="F724" s="29" t="s">
        <v>1604</v>
      </c>
      <c r="G724" s="29" t="s">
        <v>1606</v>
      </c>
      <c r="H724" s="29" t="s">
        <v>1606</v>
      </c>
      <c r="I724" s="29" t="s">
        <v>1922</v>
      </c>
      <c r="J724" s="29" t="s">
        <v>1889</v>
      </c>
      <c r="K724" s="146"/>
      <c r="L724" s="29"/>
      <c r="M724" s="29"/>
      <c r="N724" s="29">
        <v>240</v>
      </c>
      <c r="O724" s="32">
        <v>150000000</v>
      </c>
      <c r="P724" s="115"/>
      <c r="Q724" s="32">
        <v>150000000</v>
      </c>
      <c r="R724" s="32"/>
      <c r="S724" s="32">
        <v>0</v>
      </c>
      <c r="T724" s="32">
        <v>97500000</v>
      </c>
      <c r="U724" s="32">
        <v>52500000</v>
      </c>
      <c r="V724" s="32">
        <v>0</v>
      </c>
      <c r="W724" s="95">
        <v>0</v>
      </c>
      <c r="X724" s="95">
        <v>0</v>
      </c>
      <c r="Y724" s="20"/>
      <c r="Z724" s="20"/>
    </row>
    <row r="725" spans="1:26" s="2" customFormat="1" ht="63.75">
      <c r="A725" s="88">
        <f t="shared" si="24"/>
        <v>1</v>
      </c>
      <c r="B725" s="88" t="s">
        <v>1601</v>
      </c>
      <c r="C725" s="88" t="s">
        <v>1927</v>
      </c>
      <c r="D725" s="93"/>
      <c r="E725" s="89" t="s">
        <v>1928</v>
      </c>
      <c r="F725" s="29" t="s">
        <v>1604</v>
      </c>
      <c r="G725" s="27" t="s">
        <v>585</v>
      </c>
      <c r="H725" s="29" t="s">
        <v>656</v>
      </c>
      <c r="I725" s="29" t="s">
        <v>1851</v>
      </c>
      <c r="J725" s="29" t="s">
        <v>168</v>
      </c>
      <c r="K725" s="146"/>
      <c r="L725" s="29"/>
      <c r="M725" s="29"/>
      <c r="N725" s="29">
        <v>360</v>
      </c>
      <c r="O725" s="32">
        <v>42377201.359999999</v>
      </c>
      <c r="P725" s="115"/>
      <c r="Q725" s="32">
        <v>42377201.359999999</v>
      </c>
      <c r="R725" s="32"/>
      <c r="S725" s="32">
        <v>0</v>
      </c>
      <c r="T725" s="32">
        <v>19098874.937934998</v>
      </c>
      <c r="U725" s="32">
        <v>23278326.422064997</v>
      </c>
      <c r="V725" s="32">
        <v>0</v>
      </c>
      <c r="W725" s="95">
        <v>0</v>
      </c>
      <c r="X725" s="95">
        <v>0</v>
      </c>
      <c r="Y725" s="20"/>
      <c r="Z725" s="20"/>
    </row>
    <row r="726" spans="1:26" s="2" customFormat="1" ht="63.75">
      <c r="A726" s="88">
        <f t="shared" si="24"/>
        <v>1</v>
      </c>
      <c r="B726" s="88" t="s">
        <v>1601</v>
      </c>
      <c r="C726" s="88" t="s">
        <v>1929</v>
      </c>
      <c r="D726" s="93"/>
      <c r="E726" s="89" t="s">
        <v>1930</v>
      </c>
      <c r="F726" s="29" t="s">
        <v>1604</v>
      </c>
      <c r="G726" s="29" t="s">
        <v>1811</v>
      </c>
      <c r="H726" s="29" t="s">
        <v>447</v>
      </c>
      <c r="I726" s="29" t="s">
        <v>447</v>
      </c>
      <c r="J726" s="29" t="s">
        <v>168</v>
      </c>
      <c r="K726" s="146"/>
      <c r="L726" s="29"/>
      <c r="M726" s="29"/>
      <c r="N726" s="29">
        <v>240</v>
      </c>
      <c r="O726" s="32">
        <v>44643000</v>
      </c>
      <c r="P726" s="115"/>
      <c r="Q726" s="32">
        <v>44643000</v>
      </c>
      <c r="R726" s="32"/>
      <c r="S726" s="32">
        <v>0</v>
      </c>
      <c r="T726" s="32">
        <v>24277086.614999998</v>
      </c>
      <c r="U726" s="32">
        <v>20365913.384999994</v>
      </c>
      <c r="V726" s="32">
        <v>0</v>
      </c>
      <c r="W726" s="95">
        <v>0</v>
      </c>
      <c r="X726" s="95">
        <v>0</v>
      </c>
      <c r="Y726" s="92">
        <v>-27.459333999999998</v>
      </c>
      <c r="Z726" s="92">
        <v>-58.822724000000001</v>
      </c>
    </row>
    <row r="727" spans="1:26" s="2" customFormat="1" ht="89.25">
      <c r="A727" s="88">
        <f t="shared" si="24"/>
        <v>1</v>
      </c>
      <c r="B727" s="88" t="s">
        <v>1601</v>
      </c>
      <c r="C727" s="88" t="s">
        <v>1931</v>
      </c>
      <c r="D727" s="93"/>
      <c r="E727" s="89" t="s">
        <v>1932</v>
      </c>
      <c r="F727" s="29" t="s">
        <v>1604</v>
      </c>
      <c r="G727" s="29" t="s">
        <v>1876</v>
      </c>
      <c r="H727" s="29" t="s">
        <v>1097</v>
      </c>
      <c r="I727" s="29" t="s">
        <v>1094</v>
      </c>
      <c r="J727" s="29" t="s">
        <v>168</v>
      </c>
      <c r="K727" s="146"/>
      <c r="L727" s="29"/>
      <c r="M727" s="29"/>
      <c r="N727" s="29">
        <v>270</v>
      </c>
      <c r="O727" s="32">
        <v>6559558.21</v>
      </c>
      <c r="P727" s="115"/>
      <c r="Q727" s="32">
        <v>6559558.21</v>
      </c>
      <c r="R727" s="32"/>
      <c r="S727" s="32">
        <v>0</v>
      </c>
      <c r="T727" s="32">
        <v>3911136.5827124999</v>
      </c>
      <c r="U727" s="32">
        <v>2648421.6272875001</v>
      </c>
      <c r="V727" s="32">
        <v>0</v>
      </c>
      <c r="W727" s="95">
        <v>0</v>
      </c>
      <c r="X727" s="95">
        <v>0</v>
      </c>
      <c r="Y727" s="20"/>
      <c r="Z727" s="20"/>
    </row>
    <row r="728" spans="1:26" s="2" customFormat="1" ht="63.75">
      <c r="A728" s="88">
        <f t="shared" si="24"/>
        <v>1</v>
      </c>
      <c r="B728" s="88" t="s">
        <v>1601</v>
      </c>
      <c r="C728" s="88" t="s">
        <v>1933</v>
      </c>
      <c r="D728" s="93"/>
      <c r="E728" s="89" t="s">
        <v>1934</v>
      </c>
      <c r="F728" s="29" t="s">
        <v>1604</v>
      </c>
      <c r="G728" s="29" t="s">
        <v>1876</v>
      </c>
      <c r="H728" s="29" t="s">
        <v>1212</v>
      </c>
      <c r="I728" s="29" t="s">
        <v>1207</v>
      </c>
      <c r="J728" s="29" t="s">
        <v>168</v>
      </c>
      <c r="K728" s="146"/>
      <c r="L728" s="29"/>
      <c r="M728" s="29"/>
      <c r="N728" s="29">
        <v>540</v>
      </c>
      <c r="O728" s="32">
        <v>2855278.69</v>
      </c>
      <c r="P728" s="115"/>
      <c r="Q728" s="32">
        <v>2855278.69</v>
      </c>
      <c r="R728" s="32"/>
      <c r="S728" s="32">
        <v>0</v>
      </c>
      <c r="T728" s="32">
        <v>2855278.69</v>
      </c>
      <c r="U728" s="32">
        <v>0</v>
      </c>
      <c r="V728" s="32">
        <v>0</v>
      </c>
      <c r="W728" s="95">
        <v>0</v>
      </c>
      <c r="X728" s="95">
        <v>0</v>
      </c>
      <c r="Y728" s="92">
        <v>-36.619804999999999</v>
      </c>
      <c r="Z728" s="92">
        <v>-64.290000000000006</v>
      </c>
    </row>
    <row r="729" spans="1:26" s="2" customFormat="1" ht="127.5">
      <c r="A729" s="88">
        <f t="shared" si="24"/>
        <v>1</v>
      </c>
      <c r="B729" s="88" t="s">
        <v>1601</v>
      </c>
      <c r="C729" s="88" t="s">
        <v>1935</v>
      </c>
      <c r="D729" s="93"/>
      <c r="E729" s="89" t="s">
        <v>1936</v>
      </c>
      <c r="F729" s="29" t="s">
        <v>1604</v>
      </c>
      <c r="G729" s="29" t="s">
        <v>1876</v>
      </c>
      <c r="H729" s="29" t="s">
        <v>1212</v>
      </c>
      <c r="I729" s="29" t="s">
        <v>713</v>
      </c>
      <c r="J729" s="29" t="s">
        <v>168</v>
      </c>
      <c r="K729" s="146"/>
      <c r="L729" s="29"/>
      <c r="M729" s="29"/>
      <c r="N729" s="29">
        <v>120</v>
      </c>
      <c r="O729" s="32">
        <v>6535423</v>
      </c>
      <c r="P729" s="115"/>
      <c r="Q729" s="32">
        <v>6535423</v>
      </c>
      <c r="R729" s="32"/>
      <c r="S729" s="32">
        <v>0</v>
      </c>
      <c r="T729" s="32">
        <v>4452256.9187500002</v>
      </c>
      <c r="U729" s="32">
        <v>2083166.08125</v>
      </c>
      <c r="V729" s="32">
        <v>0</v>
      </c>
      <c r="W729" s="95">
        <v>0</v>
      </c>
      <c r="X729" s="95">
        <v>0</v>
      </c>
      <c r="Y729" s="92">
        <v>-36.619804999999999</v>
      </c>
      <c r="Z729" s="92">
        <v>-64.290000000000006</v>
      </c>
    </row>
    <row r="730" spans="1:26" s="2" customFormat="1" ht="51">
      <c r="A730" s="88">
        <f t="shared" si="24"/>
        <v>1</v>
      </c>
      <c r="B730" s="88" t="s">
        <v>1601</v>
      </c>
      <c r="C730" s="88" t="s">
        <v>1937</v>
      </c>
      <c r="D730" s="93"/>
      <c r="E730" s="89" t="s">
        <v>1938</v>
      </c>
      <c r="F730" s="29" t="s">
        <v>1604</v>
      </c>
      <c r="G730" s="29" t="s">
        <v>1876</v>
      </c>
      <c r="H730" s="29" t="s">
        <v>1212</v>
      </c>
      <c r="I730" s="29" t="s">
        <v>1207</v>
      </c>
      <c r="J730" s="29" t="s">
        <v>168</v>
      </c>
      <c r="K730" s="146"/>
      <c r="L730" s="29"/>
      <c r="M730" s="29"/>
      <c r="N730" s="29">
        <v>720</v>
      </c>
      <c r="O730" s="32">
        <v>6245000</v>
      </c>
      <c r="P730" s="115"/>
      <c r="Q730" s="32">
        <v>6245000</v>
      </c>
      <c r="R730" s="32"/>
      <c r="S730" s="32">
        <v>0</v>
      </c>
      <c r="T730" s="32">
        <v>6025238.4500000011</v>
      </c>
      <c r="U730" s="32">
        <v>219761.55</v>
      </c>
      <c r="V730" s="32">
        <v>0</v>
      </c>
      <c r="W730" s="95">
        <v>0</v>
      </c>
      <c r="X730" s="95">
        <v>0</v>
      </c>
      <c r="Y730" s="92">
        <v>-36.619804999999999</v>
      </c>
      <c r="Z730" s="92">
        <v>-64.290000000000006</v>
      </c>
    </row>
    <row r="731" spans="1:26" s="2" customFormat="1" ht="89.25">
      <c r="A731" s="88">
        <f t="shared" si="24"/>
        <v>1</v>
      </c>
      <c r="B731" s="88" t="s">
        <v>1601</v>
      </c>
      <c r="C731" s="88" t="s">
        <v>1939</v>
      </c>
      <c r="D731" s="93"/>
      <c r="E731" s="89" t="s">
        <v>1940</v>
      </c>
      <c r="F731" s="29" t="s">
        <v>1604</v>
      </c>
      <c r="G731" s="29" t="s">
        <v>1811</v>
      </c>
      <c r="H731" s="29" t="s">
        <v>358</v>
      </c>
      <c r="I731" s="29" t="s">
        <v>452</v>
      </c>
      <c r="J731" s="29" t="s">
        <v>168</v>
      </c>
      <c r="K731" s="146"/>
      <c r="L731" s="29"/>
      <c r="M731" s="29"/>
      <c r="N731" s="29">
        <v>120</v>
      </c>
      <c r="O731" s="32">
        <v>65584164.229999997</v>
      </c>
      <c r="P731" s="115"/>
      <c r="Q731" s="32">
        <v>65584164.229999997</v>
      </c>
      <c r="R731" s="32"/>
      <c r="S731" s="32">
        <v>0</v>
      </c>
      <c r="T731" s="32">
        <v>24331724.929329999</v>
      </c>
      <c r="U731" s="32">
        <v>35399052.643142506</v>
      </c>
      <c r="V731" s="32">
        <v>5853386.6575274989</v>
      </c>
      <c r="W731" s="95">
        <v>0</v>
      </c>
      <c r="X731" s="95">
        <v>0</v>
      </c>
      <c r="Y731" s="20" t="s">
        <v>1704</v>
      </c>
      <c r="Z731" s="20" t="s">
        <v>1705</v>
      </c>
    </row>
    <row r="732" spans="1:26" s="2" customFormat="1" ht="89.25">
      <c r="A732" s="88">
        <f t="shared" si="24"/>
        <v>1</v>
      </c>
      <c r="B732" s="88" t="s">
        <v>1601</v>
      </c>
      <c r="C732" s="88" t="s">
        <v>1941</v>
      </c>
      <c r="D732" s="93"/>
      <c r="E732" s="89" t="s">
        <v>1942</v>
      </c>
      <c r="F732" s="29" t="s">
        <v>1604</v>
      </c>
      <c r="G732" s="29" t="s">
        <v>1876</v>
      </c>
      <c r="H732" s="29" t="s">
        <v>607</v>
      </c>
      <c r="I732" s="29" t="s">
        <v>1708</v>
      </c>
      <c r="J732" s="29" t="s">
        <v>168</v>
      </c>
      <c r="K732" s="146"/>
      <c r="L732" s="29"/>
      <c r="M732" s="29"/>
      <c r="N732" s="29">
        <v>240</v>
      </c>
      <c r="O732" s="32">
        <v>156501600</v>
      </c>
      <c r="P732" s="115"/>
      <c r="Q732" s="32">
        <v>156501600</v>
      </c>
      <c r="R732" s="32"/>
      <c r="S732" s="32">
        <v>0</v>
      </c>
      <c r="T732" s="32">
        <v>58062093.599999994</v>
      </c>
      <c r="U732" s="32">
        <v>84471738.599999994</v>
      </c>
      <c r="V732" s="32">
        <v>13967767.799999999</v>
      </c>
      <c r="W732" s="95">
        <v>0</v>
      </c>
      <c r="X732" s="95">
        <v>0</v>
      </c>
      <c r="Y732" s="20" t="s">
        <v>1709</v>
      </c>
      <c r="Z732" s="20" t="s">
        <v>1710</v>
      </c>
    </row>
    <row r="733" spans="1:26" s="2" customFormat="1" ht="51">
      <c r="A733" s="88">
        <f t="shared" si="24"/>
        <v>1</v>
      </c>
      <c r="B733" s="88" t="s">
        <v>1601</v>
      </c>
      <c r="C733" s="88" t="s">
        <v>1943</v>
      </c>
      <c r="D733" s="93"/>
      <c r="E733" s="89" t="s">
        <v>1944</v>
      </c>
      <c r="F733" s="29" t="s">
        <v>1604</v>
      </c>
      <c r="G733" s="29" t="s">
        <v>1811</v>
      </c>
      <c r="H733" s="29" t="s">
        <v>1794</v>
      </c>
      <c r="I733" s="29" t="s">
        <v>1945</v>
      </c>
      <c r="J733" s="29" t="s">
        <v>168</v>
      </c>
      <c r="K733" s="146"/>
      <c r="L733" s="29"/>
      <c r="M733" s="29"/>
      <c r="N733" s="29">
        <v>540</v>
      </c>
      <c r="O733" s="32">
        <v>24959477.27</v>
      </c>
      <c r="P733" s="115"/>
      <c r="Q733" s="32">
        <v>24959477.27</v>
      </c>
      <c r="R733" s="32"/>
      <c r="S733" s="32">
        <v>0</v>
      </c>
      <c r="T733" s="32">
        <v>14882088.322237499</v>
      </c>
      <c r="U733" s="32">
        <v>10077388.9477625</v>
      </c>
      <c r="V733" s="32">
        <v>0</v>
      </c>
      <c r="W733" s="95">
        <v>0</v>
      </c>
      <c r="X733" s="95">
        <v>0</v>
      </c>
      <c r="Y733" s="20" t="s">
        <v>1796</v>
      </c>
      <c r="Z733" s="20" t="s">
        <v>1797</v>
      </c>
    </row>
    <row r="734" spans="1:26" s="2" customFormat="1" ht="38.25">
      <c r="A734" s="88">
        <f t="shared" si="24"/>
        <v>1</v>
      </c>
      <c r="B734" s="88" t="s">
        <v>1601</v>
      </c>
      <c r="C734" s="88" t="s">
        <v>1946</v>
      </c>
      <c r="D734" s="93"/>
      <c r="E734" s="89" t="s">
        <v>1947</v>
      </c>
      <c r="F734" s="29" t="s">
        <v>1604</v>
      </c>
      <c r="G734" s="29" t="s">
        <v>1876</v>
      </c>
      <c r="H734" s="29" t="s">
        <v>1733</v>
      </c>
      <c r="I734" s="29" t="s">
        <v>1733</v>
      </c>
      <c r="J734" s="29" t="s">
        <v>137</v>
      </c>
      <c r="K734" s="146"/>
      <c r="L734" s="29"/>
      <c r="M734" s="29"/>
      <c r="N734" s="29">
        <v>90</v>
      </c>
      <c r="O734" s="32">
        <v>73825179.590000004</v>
      </c>
      <c r="P734" s="115"/>
      <c r="Q734" s="32">
        <v>73825179.590000004</v>
      </c>
      <c r="R734" s="32"/>
      <c r="S734" s="32">
        <v>0</v>
      </c>
      <c r="T734" s="32">
        <v>47419389.354248807</v>
      </c>
      <c r="U734" s="32">
        <v>25884953.593743756</v>
      </c>
      <c r="V734" s="32">
        <v>520836.64200744889</v>
      </c>
      <c r="W734" s="95">
        <v>0</v>
      </c>
      <c r="X734" s="95">
        <v>0</v>
      </c>
      <c r="Y734" s="20" t="s">
        <v>1734</v>
      </c>
      <c r="Z734" s="20" t="s">
        <v>1735</v>
      </c>
    </row>
    <row r="735" spans="1:26" s="2" customFormat="1" ht="89.25">
      <c r="A735" s="88">
        <f t="shared" si="24"/>
        <v>1</v>
      </c>
      <c r="B735" s="88" t="s">
        <v>1601</v>
      </c>
      <c r="C735" s="88" t="s">
        <v>1948</v>
      </c>
      <c r="D735" s="93"/>
      <c r="E735" s="89" t="s">
        <v>1949</v>
      </c>
      <c r="F735" s="29" t="s">
        <v>1604</v>
      </c>
      <c r="G735" s="29" t="s">
        <v>1876</v>
      </c>
      <c r="H735" s="29" t="s">
        <v>1448</v>
      </c>
      <c r="I735" s="29" t="s">
        <v>1448</v>
      </c>
      <c r="J735" s="29" t="s">
        <v>168</v>
      </c>
      <c r="K735" s="146"/>
      <c r="L735" s="29"/>
      <c r="M735" s="29"/>
      <c r="N735" s="29">
        <v>540</v>
      </c>
      <c r="O735" s="32">
        <v>29698670.34</v>
      </c>
      <c r="P735" s="115"/>
      <c r="Q735" s="32">
        <v>29698670.34</v>
      </c>
      <c r="R735" s="32"/>
      <c r="S735" s="32">
        <v>0</v>
      </c>
      <c r="T735" s="32">
        <v>22588734.413928151</v>
      </c>
      <c r="U735" s="32">
        <v>7109935.9260718487</v>
      </c>
      <c r="V735" s="32">
        <v>0</v>
      </c>
      <c r="W735" s="95">
        <v>0</v>
      </c>
      <c r="X735" s="95">
        <v>0</v>
      </c>
      <c r="Y735" s="20" t="s">
        <v>1714</v>
      </c>
      <c r="Z735" s="20" t="s">
        <v>1715</v>
      </c>
    </row>
    <row r="736" spans="1:26" s="2" customFormat="1" ht="63.75">
      <c r="A736" s="88">
        <f t="shared" si="24"/>
        <v>1</v>
      </c>
      <c r="B736" s="88" t="s">
        <v>1601</v>
      </c>
      <c r="C736" s="88" t="s">
        <v>1950</v>
      </c>
      <c r="D736" s="93"/>
      <c r="E736" s="89" t="s">
        <v>1951</v>
      </c>
      <c r="F736" s="29" t="s">
        <v>1604</v>
      </c>
      <c r="G736" s="29" t="s">
        <v>1876</v>
      </c>
      <c r="H736" s="29" t="s">
        <v>591</v>
      </c>
      <c r="I736" s="29" t="s">
        <v>1952</v>
      </c>
      <c r="J736" s="29" t="s">
        <v>168</v>
      </c>
      <c r="K736" s="146"/>
      <c r="L736" s="29"/>
      <c r="M736" s="29"/>
      <c r="N736" s="29">
        <v>270</v>
      </c>
      <c r="O736" s="32">
        <v>112255252.17</v>
      </c>
      <c r="P736" s="115"/>
      <c r="Q736" s="32">
        <v>112255252.17</v>
      </c>
      <c r="R736" s="32"/>
      <c r="S736" s="32">
        <v>0</v>
      </c>
      <c r="T736" s="32">
        <v>53096734.276409991</v>
      </c>
      <c r="U736" s="32">
        <v>59158517.893589996</v>
      </c>
      <c r="V736" s="32">
        <v>0</v>
      </c>
      <c r="W736" s="95">
        <v>0</v>
      </c>
      <c r="X736" s="95">
        <v>0</v>
      </c>
      <c r="Y736" s="20" t="s">
        <v>1725</v>
      </c>
      <c r="Z736" s="20" t="s">
        <v>1726</v>
      </c>
    </row>
    <row r="737" spans="1:26" s="2" customFormat="1" ht="63.75">
      <c r="A737" s="88">
        <f t="shared" si="24"/>
        <v>1</v>
      </c>
      <c r="B737" s="88" t="s">
        <v>1601</v>
      </c>
      <c r="C737" s="88" t="s">
        <v>1953</v>
      </c>
      <c r="D737" s="93"/>
      <c r="E737" s="89" t="s">
        <v>1954</v>
      </c>
      <c r="F737" s="29" t="s">
        <v>1604</v>
      </c>
      <c r="G737" s="29" t="s">
        <v>1876</v>
      </c>
      <c r="H737" s="29" t="s">
        <v>591</v>
      </c>
      <c r="I737" s="29" t="s">
        <v>591</v>
      </c>
      <c r="J737" s="29" t="s">
        <v>168</v>
      </c>
      <c r="K737" s="146"/>
      <c r="L737" s="29"/>
      <c r="M737" s="29"/>
      <c r="N737" s="29">
        <v>180</v>
      </c>
      <c r="O737" s="32">
        <v>101538640.75</v>
      </c>
      <c r="P737" s="115"/>
      <c r="Q737" s="32">
        <v>101538640.75</v>
      </c>
      <c r="R737" s="32"/>
      <c r="S737" s="32">
        <v>0</v>
      </c>
      <c r="T737" s="32">
        <v>48027777.074749999</v>
      </c>
      <c r="U737" s="32">
        <v>53510863.675250001</v>
      </c>
      <c r="V737" s="32">
        <v>0</v>
      </c>
      <c r="W737" s="95">
        <v>0</v>
      </c>
      <c r="X737" s="95">
        <v>0</v>
      </c>
      <c r="Y737" s="20" t="s">
        <v>1725</v>
      </c>
      <c r="Z737" s="20" t="s">
        <v>1726</v>
      </c>
    </row>
    <row r="738" spans="1:26" s="2" customFormat="1" ht="102">
      <c r="A738" s="88">
        <f t="shared" si="24"/>
        <v>1</v>
      </c>
      <c r="B738" s="88" t="s">
        <v>1601</v>
      </c>
      <c r="C738" s="88" t="s">
        <v>1955</v>
      </c>
      <c r="D738" s="93"/>
      <c r="E738" s="89" t="s">
        <v>1956</v>
      </c>
      <c r="F738" s="29" t="s">
        <v>1604</v>
      </c>
      <c r="G738" s="29" t="s">
        <v>1876</v>
      </c>
      <c r="H738" s="29" t="s">
        <v>591</v>
      </c>
      <c r="I738" s="29" t="s">
        <v>1957</v>
      </c>
      <c r="J738" s="29" t="s">
        <v>168</v>
      </c>
      <c r="K738" s="146"/>
      <c r="L738" s="29"/>
      <c r="M738" s="29"/>
      <c r="N738" s="29">
        <v>720</v>
      </c>
      <c r="O738" s="32">
        <v>17583719</v>
      </c>
      <c r="P738" s="115"/>
      <c r="Q738" s="32">
        <v>17583719</v>
      </c>
      <c r="R738" s="32"/>
      <c r="S738" s="32">
        <v>0</v>
      </c>
      <c r="T738" s="32">
        <v>11978908.56875</v>
      </c>
      <c r="U738" s="32">
        <v>5604810.4312500004</v>
      </c>
      <c r="V738" s="32">
        <v>0</v>
      </c>
      <c r="W738" s="95">
        <v>0</v>
      </c>
      <c r="X738" s="95">
        <v>0</v>
      </c>
      <c r="Y738" s="20" t="s">
        <v>1729</v>
      </c>
      <c r="Z738" s="20" t="s">
        <v>1730</v>
      </c>
    </row>
    <row r="739" spans="1:26" s="2" customFormat="1" ht="114.75">
      <c r="A739" s="88">
        <f t="shared" si="24"/>
        <v>1</v>
      </c>
      <c r="B739" s="88" t="s">
        <v>1601</v>
      </c>
      <c r="C739" s="88" t="s">
        <v>1958</v>
      </c>
      <c r="D739" s="93"/>
      <c r="E739" s="89" t="s">
        <v>1959</v>
      </c>
      <c r="F739" s="29" t="s">
        <v>1604</v>
      </c>
      <c r="G739" s="29" t="s">
        <v>288</v>
      </c>
      <c r="H739" s="29" t="s">
        <v>288</v>
      </c>
      <c r="I739" s="29" t="s">
        <v>288</v>
      </c>
      <c r="J739" s="29" t="s">
        <v>180</v>
      </c>
      <c r="K739" s="146"/>
      <c r="L739" s="29"/>
      <c r="M739" s="29"/>
      <c r="N739" s="29">
        <v>360</v>
      </c>
      <c r="O739" s="32">
        <v>18542634.27</v>
      </c>
      <c r="P739" s="115">
        <v>4620565.3600000003</v>
      </c>
      <c r="Q739" s="115">
        <v>13922068.909999998</v>
      </c>
      <c r="R739" s="32"/>
      <c r="S739" s="32">
        <v>9107239.5513708945</v>
      </c>
      <c r="T739" s="32">
        <v>4814829.3586291028</v>
      </c>
      <c r="U739" s="32">
        <v>0</v>
      </c>
      <c r="V739" s="32">
        <v>0</v>
      </c>
      <c r="W739" s="95">
        <v>0.1166</v>
      </c>
      <c r="X739" s="95">
        <v>0.24918602679208213</v>
      </c>
      <c r="Y739" s="20"/>
      <c r="Z739" s="20"/>
    </row>
    <row r="740" spans="1:26" s="2" customFormat="1" ht="63.75">
      <c r="A740" s="88">
        <f t="shared" si="24"/>
        <v>1</v>
      </c>
      <c r="B740" s="88" t="s">
        <v>1601</v>
      </c>
      <c r="C740" s="88" t="s">
        <v>1960</v>
      </c>
      <c r="D740" s="93"/>
      <c r="E740" s="89" t="s">
        <v>1961</v>
      </c>
      <c r="F740" s="29" t="s">
        <v>1604</v>
      </c>
      <c r="G740" s="29" t="s">
        <v>22</v>
      </c>
      <c r="H740" s="29" t="s">
        <v>1606</v>
      </c>
      <c r="I740" s="29" t="s">
        <v>1962</v>
      </c>
      <c r="J740" s="29" t="s">
        <v>180</v>
      </c>
      <c r="K740" s="146"/>
      <c r="L740" s="29"/>
      <c r="M740" s="29"/>
      <c r="N740" s="29">
        <v>270</v>
      </c>
      <c r="O740" s="32">
        <v>31894098.48</v>
      </c>
      <c r="P740" s="115">
        <v>5455923.3999999994</v>
      </c>
      <c r="Q740" s="115">
        <v>26438175.080000002</v>
      </c>
      <c r="R740" s="32"/>
      <c r="S740" s="32">
        <v>10317866.417171612</v>
      </c>
      <c r="T740" s="32">
        <v>16120308.662828388</v>
      </c>
      <c r="U740" s="32">
        <v>0</v>
      </c>
      <c r="V740" s="32">
        <v>0</v>
      </c>
      <c r="W740" s="95">
        <v>2.63E-2</v>
      </c>
      <c r="X740" s="95">
        <v>0.17106372840170647</v>
      </c>
      <c r="Y740" s="20"/>
      <c r="Z740" s="20"/>
    </row>
    <row r="741" spans="1:26" s="2" customFormat="1" ht="51">
      <c r="A741" s="88">
        <f t="shared" si="24"/>
        <v>1</v>
      </c>
      <c r="B741" s="88" t="s">
        <v>1601</v>
      </c>
      <c r="C741" s="88" t="s">
        <v>1963</v>
      </c>
      <c r="D741" s="93"/>
      <c r="E741" s="89" t="s">
        <v>1964</v>
      </c>
      <c r="F741" s="29" t="s">
        <v>1604</v>
      </c>
      <c r="G741" s="29" t="s">
        <v>22</v>
      </c>
      <c r="H741" s="29" t="s">
        <v>1606</v>
      </c>
      <c r="I741" s="29" t="s">
        <v>1965</v>
      </c>
      <c r="J741" s="29" t="s">
        <v>180</v>
      </c>
      <c r="K741" s="146"/>
      <c r="L741" s="29"/>
      <c r="M741" s="29"/>
      <c r="N741" s="29">
        <v>360</v>
      </c>
      <c r="O741" s="32">
        <v>41700250</v>
      </c>
      <c r="P741" s="115">
        <v>6255037.5</v>
      </c>
      <c r="Q741" s="115">
        <v>35445212.5</v>
      </c>
      <c r="R741" s="32"/>
      <c r="S741" s="32">
        <v>6638978.9641292151</v>
      </c>
      <c r="T741" s="32">
        <v>20462358.994446144</v>
      </c>
      <c r="U741" s="32">
        <v>8343874.5414246414</v>
      </c>
      <c r="V741" s="32">
        <v>0</v>
      </c>
      <c r="W741" s="95">
        <v>1.8700000000000001E-2</v>
      </c>
      <c r="X741" s="95">
        <v>0.15</v>
      </c>
      <c r="Y741" s="20"/>
      <c r="Z741" s="20"/>
    </row>
    <row r="742" spans="1:26" s="2" customFormat="1" ht="25.5">
      <c r="A742" s="88">
        <f t="shared" si="24"/>
        <v>1</v>
      </c>
      <c r="B742" s="88" t="s">
        <v>1601</v>
      </c>
      <c r="C742" s="88" t="s">
        <v>1966</v>
      </c>
      <c r="D742" s="93"/>
      <c r="E742" s="89" t="s">
        <v>1967</v>
      </c>
      <c r="F742" s="29" t="s">
        <v>1604</v>
      </c>
      <c r="G742" s="29" t="s">
        <v>22</v>
      </c>
      <c r="H742" s="29" t="s">
        <v>1606</v>
      </c>
      <c r="I742" s="29" t="s">
        <v>218</v>
      </c>
      <c r="J742" s="29" t="s">
        <v>180</v>
      </c>
      <c r="K742" s="146"/>
      <c r="L742" s="29"/>
      <c r="M742" s="29"/>
      <c r="N742" s="29">
        <v>540</v>
      </c>
      <c r="O742" s="32">
        <v>46346516.200000003</v>
      </c>
      <c r="P742" s="115">
        <v>6951977.4300000006</v>
      </c>
      <c r="Q742" s="115">
        <v>39394538.770000003</v>
      </c>
      <c r="R742" s="32"/>
      <c r="S742" s="32">
        <v>11775027.638353003</v>
      </c>
      <c r="T742" s="32">
        <v>27182231.751300003</v>
      </c>
      <c r="U742" s="32">
        <v>437279.38034699985</v>
      </c>
      <c r="V742" s="32">
        <v>0</v>
      </c>
      <c r="W742" s="95">
        <v>0</v>
      </c>
      <c r="X742" s="95">
        <v>0.15</v>
      </c>
      <c r="Y742" s="20"/>
      <c r="Z742" s="20"/>
    </row>
    <row r="743" spans="1:26" s="2" customFormat="1" ht="25.5">
      <c r="A743" s="88">
        <f t="shared" si="24"/>
        <v>1</v>
      </c>
      <c r="B743" s="88" t="s">
        <v>1601</v>
      </c>
      <c r="C743" s="88" t="s">
        <v>1968</v>
      </c>
      <c r="D743" s="93"/>
      <c r="E743" s="89" t="s">
        <v>1969</v>
      </c>
      <c r="F743" s="29" t="s">
        <v>1604</v>
      </c>
      <c r="G743" s="29" t="s">
        <v>1606</v>
      </c>
      <c r="H743" s="29" t="s">
        <v>1606</v>
      </c>
      <c r="I743" s="29" t="s">
        <v>1970</v>
      </c>
      <c r="J743" s="29" t="s">
        <v>137</v>
      </c>
      <c r="K743" s="146"/>
      <c r="L743" s="29"/>
      <c r="M743" s="29"/>
      <c r="N743" s="29">
        <v>240</v>
      </c>
      <c r="O743" s="32">
        <v>49630937.490000002</v>
      </c>
      <c r="P743" s="115"/>
      <c r="Q743" s="32">
        <v>49630937.490000002</v>
      </c>
      <c r="R743" s="32"/>
      <c r="S743" s="32">
        <v>13772585.153475001</v>
      </c>
      <c r="T743" s="32">
        <v>33609822.713540554</v>
      </c>
      <c r="U743" s="32">
        <v>2248529.6229844494</v>
      </c>
      <c r="V743" s="32">
        <v>0</v>
      </c>
      <c r="W743" s="95">
        <v>0</v>
      </c>
      <c r="X743" s="95">
        <v>0</v>
      </c>
      <c r="Y743" s="92">
        <v>-34.520833333333336</v>
      </c>
      <c r="Z743" s="92">
        <v>-58.69980555555555</v>
      </c>
    </row>
    <row r="744" spans="1:26" s="2" customFormat="1" ht="89.25">
      <c r="A744" s="88">
        <f t="shared" si="24"/>
        <v>1</v>
      </c>
      <c r="B744" s="88" t="s">
        <v>1601</v>
      </c>
      <c r="C744" s="88" t="s">
        <v>1971</v>
      </c>
      <c r="D744" s="93"/>
      <c r="E744" s="89" t="s">
        <v>1972</v>
      </c>
      <c r="F744" s="29" t="s">
        <v>1604</v>
      </c>
      <c r="G744" s="29" t="s">
        <v>22</v>
      </c>
      <c r="H744" s="29" t="s">
        <v>1606</v>
      </c>
      <c r="I744" s="29" t="s">
        <v>30</v>
      </c>
      <c r="J744" s="29" t="s">
        <v>180</v>
      </c>
      <c r="K744" s="146"/>
      <c r="L744" s="29"/>
      <c r="M744" s="29"/>
      <c r="N744" s="29">
        <v>420</v>
      </c>
      <c r="O744" s="32">
        <v>33102463.789999999</v>
      </c>
      <c r="P744" s="115">
        <v>4965369.57</v>
      </c>
      <c r="Q744" s="115">
        <v>28137094.219999999</v>
      </c>
      <c r="R744" s="32"/>
      <c r="S744" s="32">
        <v>7315644.4971999982</v>
      </c>
      <c r="T744" s="32">
        <v>19555280.482899994</v>
      </c>
      <c r="U744" s="32">
        <v>1266169.2398999997</v>
      </c>
      <c r="V744" s="32">
        <v>0</v>
      </c>
      <c r="W744" s="95">
        <v>0</v>
      </c>
      <c r="X744" s="95">
        <v>0.15000000004531386</v>
      </c>
      <c r="Y744" s="20"/>
      <c r="Z744" s="20"/>
    </row>
    <row r="745" spans="1:26" s="2" customFormat="1" ht="76.5">
      <c r="A745" s="88">
        <f t="shared" si="24"/>
        <v>1</v>
      </c>
      <c r="B745" s="88" t="s">
        <v>1601</v>
      </c>
      <c r="C745" s="88" t="s">
        <v>1973</v>
      </c>
      <c r="D745" s="93"/>
      <c r="E745" s="89" t="s">
        <v>1974</v>
      </c>
      <c r="F745" s="29" t="s">
        <v>1604</v>
      </c>
      <c r="G745" s="29" t="s">
        <v>320</v>
      </c>
      <c r="H745" s="29" t="s">
        <v>1975</v>
      </c>
      <c r="I745" s="29" t="s">
        <v>434</v>
      </c>
      <c r="J745" s="29" t="s">
        <v>180</v>
      </c>
      <c r="K745" s="146"/>
      <c r="L745" s="29"/>
      <c r="M745" s="29"/>
      <c r="N745" s="29">
        <v>180</v>
      </c>
      <c r="O745" s="32">
        <v>57943105.57</v>
      </c>
      <c r="P745" s="115">
        <v>0</v>
      </c>
      <c r="Q745" s="115">
        <v>57943105.57</v>
      </c>
      <c r="R745" s="32"/>
      <c r="S745" s="32">
        <v>8691465.8355</v>
      </c>
      <c r="T745" s="32">
        <v>39401311.787600003</v>
      </c>
      <c r="U745" s="32">
        <v>9850327.9468999989</v>
      </c>
      <c r="V745" s="32">
        <v>0</v>
      </c>
      <c r="W745" s="95">
        <v>0</v>
      </c>
      <c r="X745" s="95">
        <v>0</v>
      </c>
      <c r="Y745" s="20"/>
      <c r="Z745" s="20"/>
    </row>
    <row r="746" spans="1:26" s="2" customFormat="1" ht="140.25">
      <c r="A746" s="88">
        <f t="shared" si="24"/>
        <v>1</v>
      </c>
      <c r="B746" s="88" t="s">
        <v>1601</v>
      </c>
      <c r="C746" s="88" t="s">
        <v>1976</v>
      </c>
      <c r="D746" s="93"/>
      <c r="E746" s="89" t="s">
        <v>1977</v>
      </c>
      <c r="F746" s="29" t="s">
        <v>1604</v>
      </c>
      <c r="G746" s="29" t="s">
        <v>320</v>
      </c>
      <c r="H746" s="29" t="s">
        <v>1975</v>
      </c>
      <c r="I746" s="29" t="s">
        <v>434</v>
      </c>
      <c r="J746" s="29" t="s">
        <v>180</v>
      </c>
      <c r="K746" s="146"/>
      <c r="L746" s="29"/>
      <c r="M746" s="29"/>
      <c r="N746" s="29">
        <v>180</v>
      </c>
      <c r="O746" s="32">
        <v>25698593.710000001</v>
      </c>
      <c r="P746" s="115">
        <v>3854789.06</v>
      </c>
      <c r="Q746" s="115">
        <v>21843804.650000002</v>
      </c>
      <c r="R746" s="32"/>
      <c r="S746" s="32">
        <v>10677175.526477747</v>
      </c>
      <c r="T746" s="32">
        <v>11166629.123522256</v>
      </c>
      <c r="U746" s="32">
        <v>0</v>
      </c>
      <c r="V746" s="32">
        <v>0</v>
      </c>
      <c r="W746" s="95">
        <v>1.37E-2</v>
      </c>
      <c r="X746" s="95">
        <v>0.15000000013619422</v>
      </c>
      <c r="Y746" s="20"/>
      <c r="Z746" s="20"/>
    </row>
    <row r="747" spans="1:26" s="2" customFormat="1" ht="89.25">
      <c r="A747" s="88">
        <f t="shared" si="24"/>
        <v>1</v>
      </c>
      <c r="B747" s="88" t="s">
        <v>1601</v>
      </c>
      <c r="C747" s="88" t="s">
        <v>1978</v>
      </c>
      <c r="D747" s="93"/>
      <c r="E747" s="89" t="s">
        <v>1979</v>
      </c>
      <c r="F747" s="29" t="s">
        <v>1604</v>
      </c>
      <c r="G747" s="29" t="s">
        <v>1646</v>
      </c>
      <c r="H747" s="29" t="s">
        <v>1646</v>
      </c>
      <c r="I747" s="29" t="s">
        <v>1646</v>
      </c>
      <c r="J747" s="29" t="s">
        <v>137</v>
      </c>
      <c r="K747" s="146"/>
      <c r="L747" s="29"/>
      <c r="M747" s="29"/>
      <c r="N747" s="29">
        <v>360</v>
      </c>
      <c r="O747" s="32">
        <v>42483000</v>
      </c>
      <c r="P747" s="115"/>
      <c r="Q747" s="32">
        <v>42483000</v>
      </c>
      <c r="R747" s="32"/>
      <c r="S747" s="32">
        <v>10404192.907499999</v>
      </c>
      <c r="T747" s="32">
        <v>32078807.092500001</v>
      </c>
      <c r="U747" s="32">
        <v>0</v>
      </c>
      <c r="V747" s="32">
        <v>0</v>
      </c>
      <c r="W747" s="95">
        <v>0</v>
      </c>
      <c r="X747" s="95">
        <v>0</v>
      </c>
      <c r="Y747" s="20"/>
      <c r="Z747" s="20"/>
    </row>
    <row r="748" spans="1:26" s="2" customFormat="1" ht="89.25">
      <c r="A748" s="88">
        <f t="shared" si="24"/>
        <v>1</v>
      </c>
      <c r="B748" s="88" t="s">
        <v>1601</v>
      </c>
      <c r="C748" s="88" t="s">
        <v>1980</v>
      </c>
      <c r="D748" s="93"/>
      <c r="E748" s="89" t="s">
        <v>1981</v>
      </c>
      <c r="F748" s="29" t="s">
        <v>1604</v>
      </c>
      <c r="G748" s="29" t="s">
        <v>1646</v>
      </c>
      <c r="H748" s="29" t="s">
        <v>1646</v>
      </c>
      <c r="I748" s="29" t="s">
        <v>1646</v>
      </c>
      <c r="J748" s="29" t="s">
        <v>137</v>
      </c>
      <c r="K748" s="146"/>
      <c r="L748" s="29"/>
      <c r="M748" s="29"/>
      <c r="N748" s="29">
        <v>180</v>
      </c>
      <c r="O748" s="32">
        <v>45252940.75</v>
      </c>
      <c r="P748" s="115">
        <v>0</v>
      </c>
      <c r="Q748" s="32">
        <v>45252940.75</v>
      </c>
      <c r="R748" s="32"/>
      <c r="S748" s="32">
        <v>12557691.058124999</v>
      </c>
      <c r="T748" s="32">
        <v>30645065.211196247</v>
      </c>
      <c r="U748" s="32">
        <v>2050184.4806787493</v>
      </c>
      <c r="V748" s="32">
        <v>0</v>
      </c>
      <c r="W748" s="95">
        <v>0</v>
      </c>
      <c r="X748" s="95">
        <v>0</v>
      </c>
      <c r="Y748" s="20"/>
      <c r="Z748" s="20"/>
    </row>
    <row r="749" spans="1:26" s="2" customFormat="1" ht="89.25">
      <c r="A749" s="88">
        <f t="shared" si="24"/>
        <v>1</v>
      </c>
      <c r="B749" s="88" t="s">
        <v>1601</v>
      </c>
      <c r="C749" s="88" t="s">
        <v>1982</v>
      </c>
      <c r="D749" s="93"/>
      <c r="E749" s="89" t="s">
        <v>1983</v>
      </c>
      <c r="F749" s="29" t="s">
        <v>1604</v>
      </c>
      <c r="G749" s="29" t="s">
        <v>1606</v>
      </c>
      <c r="H749" s="29" t="s">
        <v>1606</v>
      </c>
      <c r="I749" s="29" t="s">
        <v>1620</v>
      </c>
      <c r="J749" s="29" t="s">
        <v>137</v>
      </c>
      <c r="K749" s="146"/>
      <c r="L749" s="29"/>
      <c r="M749" s="29"/>
      <c r="N749" s="29">
        <v>90</v>
      </c>
      <c r="O749" s="32">
        <v>23088467.16</v>
      </c>
      <c r="P749" s="115">
        <v>0</v>
      </c>
      <c r="Q749" s="32">
        <v>23088467.16</v>
      </c>
      <c r="R749" s="32"/>
      <c r="S749" s="32">
        <v>7437372.4839149993</v>
      </c>
      <c r="T749" s="32">
        <v>15651094.676084999</v>
      </c>
      <c r="U749" s="32">
        <v>0</v>
      </c>
      <c r="V749" s="32">
        <v>0</v>
      </c>
      <c r="W749" s="95">
        <v>0</v>
      </c>
      <c r="X749" s="95">
        <v>0</v>
      </c>
      <c r="Y749" s="92">
        <v>-34.601708000000002</v>
      </c>
      <c r="Z749" s="92">
        <v>-58.528165000000001</v>
      </c>
    </row>
    <row r="750" spans="1:26" s="2" customFormat="1" ht="63.75">
      <c r="A750" s="88">
        <f t="shared" si="24"/>
        <v>1</v>
      </c>
      <c r="B750" s="88" t="s">
        <v>1601</v>
      </c>
      <c r="C750" s="88" t="s">
        <v>1984</v>
      </c>
      <c r="D750" s="93"/>
      <c r="E750" s="89" t="s">
        <v>1985</v>
      </c>
      <c r="F750" s="29" t="s">
        <v>1604</v>
      </c>
      <c r="G750" s="29" t="s">
        <v>1606</v>
      </c>
      <c r="H750" s="29" t="s">
        <v>1606</v>
      </c>
      <c r="I750" s="29" t="s">
        <v>1986</v>
      </c>
      <c r="J750" s="29" t="s">
        <v>137</v>
      </c>
      <c r="K750" s="146"/>
      <c r="L750" s="29"/>
      <c r="M750" s="29"/>
      <c r="N750" s="29">
        <v>180</v>
      </c>
      <c r="O750" s="32">
        <v>45545708.579999998</v>
      </c>
      <c r="P750" s="115">
        <v>0</v>
      </c>
      <c r="Q750" s="32">
        <v>45545708.579999998</v>
      </c>
      <c r="R750" s="32"/>
      <c r="S750" s="32">
        <v>14671411.376332499</v>
      </c>
      <c r="T750" s="32">
        <v>30874297.203667495</v>
      </c>
      <c r="U750" s="32">
        <v>0</v>
      </c>
      <c r="V750" s="32">
        <v>0</v>
      </c>
      <c r="W750" s="95">
        <v>0</v>
      </c>
      <c r="X750" s="95">
        <v>0</v>
      </c>
      <c r="Y750" s="92">
        <v>-34.601708000000002</v>
      </c>
      <c r="Z750" s="92">
        <v>-58.528165000000001</v>
      </c>
    </row>
    <row r="751" spans="1:26" s="2" customFormat="1" ht="38.25">
      <c r="A751" s="88">
        <f t="shared" si="24"/>
        <v>1</v>
      </c>
      <c r="B751" s="88" t="s">
        <v>1601</v>
      </c>
      <c r="C751" s="88" t="s">
        <v>1987</v>
      </c>
      <c r="D751" s="93"/>
      <c r="E751" s="89" t="s">
        <v>1988</v>
      </c>
      <c r="F751" s="29" t="s">
        <v>1604</v>
      </c>
      <c r="G751" s="29" t="s">
        <v>22</v>
      </c>
      <c r="H751" s="29" t="s">
        <v>1606</v>
      </c>
      <c r="I751" s="29" t="s">
        <v>288</v>
      </c>
      <c r="J751" s="29" t="s">
        <v>180</v>
      </c>
      <c r="K751" s="146"/>
      <c r="L751" s="29"/>
      <c r="M751" s="29"/>
      <c r="N751" s="29">
        <v>720</v>
      </c>
      <c r="O751" s="32">
        <v>32631423.91</v>
      </c>
      <c r="P751" s="115">
        <v>0</v>
      </c>
      <c r="Q751" s="115">
        <v>32631423.91</v>
      </c>
      <c r="R751" s="32"/>
      <c r="S751" s="32">
        <v>10814053.883774001</v>
      </c>
      <c r="T751" s="32">
        <v>21817370.026226003</v>
      </c>
      <c r="U751" s="32">
        <v>0</v>
      </c>
      <c r="V751" s="32">
        <v>0</v>
      </c>
      <c r="W751" s="95">
        <v>0</v>
      </c>
      <c r="X751" s="95">
        <v>0</v>
      </c>
      <c r="Y751" s="20"/>
      <c r="Z751" s="20"/>
    </row>
    <row r="752" spans="1:26" s="2" customFormat="1" ht="25.5">
      <c r="A752" s="88">
        <f t="shared" si="24"/>
        <v>1</v>
      </c>
      <c r="B752" s="88" t="s">
        <v>1601</v>
      </c>
      <c r="C752" s="88" t="s">
        <v>1989</v>
      </c>
      <c r="D752" s="93"/>
      <c r="E752" s="89" t="s">
        <v>1990</v>
      </c>
      <c r="F752" s="29" t="s">
        <v>1604</v>
      </c>
      <c r="G752" s="29" t="s">
        <v>22</v>
      </c>
      <c r="H752" s="29" t="s">
        <v>1606</v>
      </c>
      <c r="I752" s="29" t="s">
        <v>99</v>
      </c>
      <c r="J752" s="29" t="s">
        <v>180</v>
      </c>
      <c r="K752" s="146"/>
      <c r="L752" s="29"/>
      <c r="M752" s="29"/>
      <c r="N752" s="29">
        <v>240</v>
      </c>
      <c r="O752" s="32">
        <v>27968000</v>
      </c>
      <c r="P752" s="115">
        <v>0</v>
      </c>
      <c r="Q752" s="115">
        <v>27968000</v>
      </c>
      <c r="R752" s="32"/>
      <c r="S752" s="32">
        <v>6966828.8000000007</v>
      </c>
      <c r="T752" s="32">
        <v>21001171.199999999</v>
      </c>
      <c r="U752" s="32">
        <v>0</v>
      </c>
      <c r="V752" s="32">
        <v>0</v>
      </c>
      <c r="W752" s="95">
        <v>0</v>
      </c>
      <c r="X752" s="95">
        <v>0</v>
      </c>
      <c r="Y752" s="20"/>
      <c r="Z752" s="20"/>
    </row>
    <row r="753" spans="1:26" s="2" customFormat="1" ht="38.25">
      <c r="A753" s="88">
        <f t="shared" si="24"/>
        <v>1</v>
      </c>
      <c r="B753" s="88" t="s">
        <v>1601</v>
      </c>
      <c r="C753" s="88" t="s">
        <v>1991</v>
      </c>
      <c r="D753" s="93"/>
      <c r="E753" s="89" t="s">
        <v>1992</v>
      </c>
      <c r="F753" s="29" t="s">
        <v>1604</v>
      </c>
      <c r="G753" s="29" t="s">
        <v>320</v>
      </c>
      <c r="H753" s="29" t="s">
        <v>330</v>
      </c>
      <c r="I753" s="29" t="s">
        <v>330</v>
      </c>
      <c r="J753" s="29" t="s">
        <v>180</v>
      </c>
      <c r="K753" s="146"/>
      <c r="L753" s="29"/>
      <c r="M753" s="29"/>
      <c r="N753" s="29">
        <v>300</v>
      </c>
      <c r="O753" s="32">
        <v>31726139.390000001</v>
      </c>
      <c r="P753" s="115">
        <v>0</v>
      </c>
      <c r="Q753" s="115">
        <v>31726139.390000001</v>
      </c>
      <c r="R753" s="32"/>
      <c r="S753" s="32">
        <v>7014649.419129001</v>
      </c>
      <c r="T753" s="32">
        <v>23899300.802487001</v>
      </c>
      <c r="U753" s="32">
        <v>812189.16838400089</v>
      </c>
      <c r="V753" s="32">
        <v>0</v>
      </c>
      <c r="W753" s="95">
        <v>0</v>
      </c>
      <c r="X753" s="95">
        <v>0</v>
      </c>
      <c r="Y753" s="92">
        <v>-24.728861111111108</v>
      </c>
      <c r="Z753" s="92">
        <v>-65.410499999999999</v>
      </c>
    </row>
    <row r="754" spans="1:26" s="2" customFormat="1" ht="76.5">
      <c r="A754" s="88">
        <f t="shared" si="24"/>
        <v>1</v>
      </c>
      <c r="B754" s="88" t="s">
        <v>1601</v>
      </c>
      <c r="C754" s="88" t="s">
        <v>1993</v>
      </c>
      <c r="D754" s="93"/>
      <c r="E754" s="89" t="s">
        <v>1994</v>
      </c>
      <c r="F754" s="29" t="s">
        <v>1604</v>
      </c>
      <c r="G754" s="29" t="s">
        <v>1811</v>
      </c>
      <c r="H754" s="29" t="s">
        <v>575</v>
      </c>
      <c r="I754" s="29" t="s">
        <v>337</v>
      </c>
      <c r="J754" s="29" t="s">
        <v>137</v>
      </c>
      <c r="K754" s="146"/>
      <c r="L754" s="29"/>
      <c r="M754" s="29"/>
      <c r="N754" s="29">
        <v>240</v>
      </c>
      <c r="O754" s="32">
        <v>81896397.950000003</v>
      </c>
      <c r="P754" s="115">
        <v>0</v>
      </c>
      <c r="Q754" s="32">
        <v>81896397.950000003</v>
      </c>
      <c r="R754" s="32"/>
      <c r="S754" s="32">
        <v>22726250.431125</v>
      </c>
      <c r="T754" s="32">
        <v>55459831.20975025</v>
      </c>
      <c r="U754" s="32">
        <v>3710316.3091247487</v>
      </c>
      <c r="V754" s="32">
        <v>0</v>
      </c>
      <c r="W754" s="95">
        <v>0</v>
      </c>
      <c r="X754" s="95">
        <v>0</v>
      </c>
      <c r="Y754" s="20"/>
      <c r="Z754" s="20"/>
    </row>
    <row r="755" spans="1:26" s="2" customFormat="1" ht="38.25">
      <c r="A755" s="88">
        <f t="shared" si="24"/>
        <v>1</v>
      </c>
      <c r="B755" s="88" t="s">
        <v>1601</v>
      </c>
      <c r="C755" s="88" t="s">
        <v>1995</v>
      </c>
      <c r="D755" s="93"/>
      <c r="E755" s="89" t="s">
        <v>1996</v>
      </c>
      <c r="F755" s="29" t="s">
        <v>1604</v>
      </c>
      <c r="G755" s="29" t="s">
        <v>1606</v>
      </c>
      <c r="H755" s="29" t="s">
        <v>1606</v>
      </c>
      <c r="I755" s="29" t="s">
        <v>129</v>
      </c>
      <c r="J755" s="29" t="s">
        <v>137</v>
      </c>
      <c r="K755" s="146"/>
      <c r="L755" s="29"/>
      <c r="M755" s="29"/>
      <c r="N755" s="29">
        <v>300</v>
      </c>
      <c r="O755" s="32">
        <v>147157273.5</v>
      </c>
      <c r="P755" s="115">
        <v>0</v>
      </c>
      <c r="Q755" s="32">
        <v>147157273.5</v>
      </c>
      <c r="R755" s="32"/>
      <c r="S755" s="32">
        <v>25726034.553269997</v>
      </c>
      <c r="T755" s="32">
        <v>83906134.204229996</v>
      </c>
      <c r="U755" s="32">
        <v>37525104.7425</v>
      </c>
      <c r="V755" s="32">
        <v>0</v>
      </c>
      <c r="W755" s="95">
        <v>0</v>
      </c>
      <c r="X755" s="95">
        <v>0</v>
      </c>
      <c r="Y755" s="20"/>
      <c r="Z755" s="20"/>
    </row>
    <row r="756" spans="1:26" s="2" customFormat="1" ht="76.5">
      <c r="A756" s="88">
        <f t="shared" si="24"/>
        <v>1</v>
      </c>
      <c r="B756" s="88" t="s">
        <v>1601</v>
      </c>
      <c r="C756" s="88" t="s">
        <v>1997</v>
      </c>
      <c r="D756" s="93"/>
      <c r="E756" s="89" t="s">
        <v>1998</v>
      </c>
      <c r="F756" s="29" t="s">
        <v>1604</v>
      </c>
      <c r="G756" s="29" t="s">
        <v>1606</v>
      </c>
      <c r="H756" s="29" t="s">
        <v>1606</v>
      </c>
      <c r="I756" s="29" t="s">
        <v>1745</v>
      </c>
      <c r="J756" s="29" t="s">
        <v>137</v>
      </c>
      <c r="K756" s="146"/>
      <c r="L756" s="29"/>
      <c r="M756" s="29"/>
      <c r="N756" s="29">
        <v>240</v>
      </c>
      <c r="O756" s="32">
        <v>3631200.006381751</v>
      </c>
      <c r="P756" s="115">
        <v>0</v>
      </c>
      <c r="Q756" s="32">
        <v>3631200.006381751</v>
      </c>
      <c r="R756" s="32"/>
      <c r="S756" s="32">
        <v>1007658.0017709358</v>
      </c>
      <c r="T756" s="32">
        <v>2623542.0046108151</v>
      </c>
      <c r="U756" s="32">
        <v>0</v>
      </c>
      <c r="V756" s="32">
        <v>0</v>
      </c>
      <c r="W756" s="95">
        <v>0</v>
      </c>
      <c r="X756" s="95">
        <v>0</v>
      </c>
      <c r="Y756" s="20"/>
      <c r="Z756" s="20"/>
    </row>
    <row r="757" spans="1:26" s="2" customFormat="1" ht="38.25">
      <c r="A757" s="88">
        <f t="shared" si="24"/>
        <v>1</v>
      </c>
      <c r="B757" s="88" t="s">
        <v>1601</v>
      </c>
      <c r="C757" s="88" t="s">
        <v>1999</v>
      </c>
      <c r="D757" s="93"/>
      <c r="E757" s="89" t="s">
        <v>2000</v>
      </c>
      <c r="F757" s="29" t="s">
        <v>1604</v>
      </c>
      <c r="G757" s="29" t="s">
        <v>1811</v>
      </c>
      <c r="H757" s="29" t="s">
        <v>340</v>
      </c>
      <c r="I757" s="29" t="s">
        <v>2001</v>
      </c>
      <c r="J757" s="29" t="s">
        <v>137</v>
      </c>
      <c r="K757" s="146"/>
      <c r="L757" s="29"/>
      <c r="M757" s="29"/>
      <c r="N757" s="29">
        <v>240</v>
      </c>
      <c r="O757" s="32">
        <v>34611460.310000002</v>
      </c>
      <c r="P757" s="115">
        <v>0</v>
      </c>
      <c r="Q757" s="32">
        <v>34611460.310000002</v>
      </c>
      <c r="R757" s="32"/>
      <c r="S757" s="32">
        <v>6294959.3438812504</v>
      </c>
      <c r="T757" s="32">
        <v>28316500.966118749</v>
      </c>
      <c r="U757" s="32">
        <v>0</v>
      </c>
      <c r="V757" s="32">
        <v>0</v>
      </c>
      <c r="W757" s="95">
        <v>0</v>
      </c>
      <c r="X757" s="95">
        <v>0</v>
      </c>
      <c r="Y757" s="20"/>
      <c r="Z757" s="20"/>
    </row>
    <row r="758" spans="1:26" s="2" customFormat="1" ht="76.5">
      <c r="A758" s="88">
        <f t="shared" si="24"/>
        <v>1</v>
      </c>
      <c r="B758" s="88" t="s">
        <v>1601</v>
      </c>
      <c r="C758" s="88" t="s">
        <v>2002</v>
      </c>
      <c r="D758" s="93"/>
      <c r="E758" s="89" t="s">
        <v>2003</v>
      </c>
      <c r="F758" s="29" t="s">
        <v>1604</v>
      </c>
      <c r="G758" s="29" t="s">
        <v>1876</v>
      </c>
      <c r="H758" s="29" t="s">
        <v>1212</v>
      </c>
      <c r="I758" s="29" t="s">
        <v>160</v>
      </c>
      <c r="J758" s="29" t="s">
        <v>137</v>
      </c>
      <c r="K758" s="146"/>
      <c r="L758" s="29"/>
      <c r="M758" s="29"/>
      <c r="N758" s="29">
        <v>240</v>
      </c>
      <c r="O758" s="32">
        <v>45412192.851162568</v>
      </c>
      <c r="P758" s="115">
        <v>0</v>
      </c>
      <c r="Q758" s="32">
        <v>45412192.851162568</v>
      </c>
      <c r="R758" s="32"/>
      <c r="S758" s="32">
        <v>8313383.0842980752</v>
      </c>
      <c r="T758" s="32">
        <v>32296924.494782556</v>
      </c>
      <c r="U758" s="32">
        <v>4801885.2720819293</v>
      </c>
      <c r="V758" s="32">
        <v>0</v>
      </c>
      <c r="W758" s="95">
        <v>0</v>
      </c>
      <c r="X758" s="95">
        <v>0</v>
      </c>
      <c r="Y758" s="92">
        <v>-36.619804999999999</v>
      </c>
      <c r="Z758" s="92">
        <v>-64.290000000000006</v>
      </c>
    </row>
    <row r="759" spans="1:26" s="2" customFormat="1" ht="63.75">
      <c r="A759" s="88">
        <f t="shared" ref="A759:A822" si="25">COUNTIF(C759:C1010,C759)</f>
        <v>1</v>
      </c>
      <c r="B759" s="88" t="s">
        <v>1601</v>
      </c>
      <c r="C759" s="88" t="s">
        <v>2004</v>
      </c>
      <c r="D759" s="93"/>
      <c r="E759" s="89" t="s">
        <v>2005</v>
      </c>
      <c r="F759" s="29" t="s">
        <v>1604</v>
      </c>
      <c r="G759" s="29" t="s">
        <v>1876</v>
      </c>
      <c r="H759" s="29" t="s">
        <v>1898</v>
      </c>
      <c r="I759" s="29" t="s">
        <v>2006</v>
      </c>
      <c r="J759" s="29" t="s">
        <v>137</v>
      </c>
      <c r="K759" s="146"/>
      <c r="L759" s="29"/>
      <c r="M759" s="29"/>
      <c r="N759" s="29">
        <v>300</v>
      </c>
      <c r="O759" s="32">
        <v>53554708.649999999</v>
      </c>
      <c r="P759" s="115">
        <v>0</v>
      </c>
      <c r="Q759" s="32">
        <v>53554708.649999999</v>
      </c>
      <c r="R759" s="32"/>
      <c r="S759" s="32">
        <v>9496722.5981328748</v>
      </c>
      <c r="T759" s="32">
        <v>42432868.417882882</v>
      </c>
      <c r="U759" s="32">
        <v>1625117.6339842468</v>
      </c>
      <c r="V759" s="32">
        <v>0</v>
      </c>
      <c r="W759" s="95">
        <v>0</v>
      </c>
      <c r="X759" s="95">
        <v>0</v>
      </c>
      <c r="Y759" s="92">
        <v>-41.965361111111115</v>
      </c>
      <c r="Z759" s="92">
        <v>-71.535444444444437</v>
      </c>
    </row>
    <row r="760" spans="1:26" s="2" customFormat="1" ht="25.5">
      <c r="A760" s="88">
        <f t="shared" si="25"/>
        <v>1</v>
      </c>
      <c r="B760" s="88" t="s">
        <v>1601</v>
      </c>
      <c r="C760" s="88" t="s">
        <v>2007</v>
      </c>
      <c r="D760" s="88"/>
      <c r="E760" s="89" t="s">
        <v>2008</v>
      </c>
      <c r="F760" s="29" t="s">
        <v>1604</v>
      </c>
      <c r="G760" s="29" t="s">
        <v>1811</v>
      </c>
      <c r="H760" s="29" t="s">
        <v>330</v>
      </c>
      <c r="I760" s="29" t="s">
        <v>1425</v>
      </c>
      <c r="J760" s="29" t="s">
        <v>168</v>
      </c>
      <c r="K760" s="146"/>
      <c r="L760" s="29"/>
      <c r="M760" s="29"/>
      <c r="N760" s="29">
        <v>688</v>
      </c>
      <c r="O760" s="32">
        <v>12344641.08</v>
      </c>
      <c r="P760" s="115">
        <v>0</v>
      </c>
      <c r="Q760" s="32">
        <v>12344641.08</v>
      </c>
      <c r="R760" s="32"/>
      <c r="S760" s="32">
        <v>0</v>
      </c>
      <c r="T760" s="32">
        <v>12344641.079999998</v>
      </c>
      <c r="U760" s="32">
        <v>0</v>
      </c>
      <c r="V760" s="32">
        <v>0</v>
      </c>
      <c r="W760" s="95">
        <v>0</v>
      </c>
      <c r="X760" s="95">
        <v>0</v>
      </c>
      <c r="Y760" s="92">
        <v>-24.728861111111108</v>
      </c>
      <c r="Z760" s="92">
        <v>-65.410499999999999</v>
      </c>
    </row>
    <row r="761" spans="1:26" s="2" customFormat="1" ht="25.5">
      <c r="A761" s="88">
        <f t="shared" si="25"/>
        <v>1</v>
      </c>
      <c r="B761" s="88" t="s">
        <v>1601</v>
      </c>
      <c r="C761" s="88" t="s">
        <v>2009</v>
      </c>
      <c r="D761" s="88"/>
      <c r="E761" s="89" t="s">
        <v>2010</v>
      </c>
      <c r="F761" s="29" t="s">
        <v>1604</v>
      </c>
      <c r="G761" s="29" t="s">
        <v>1876</v>
      </c>
      <c r="H761" s="29" t="s">
        <v>1733</v>
      </c>
      <c r="I761" s="29" t="s">
        <v>1733</v>
      </c>
      <c r="J761" s="29" t="s">
        <v>168</v>
      </c>
      <c r="K761" s="146"/>
      <c r="L761" s="29"/>
      <c r="M761" s="29"/>
      <c r="N761" s="29">
        <v>533</v>
      </c>
      <c r="O761" s="32">
        <v>30500009.170000002</v>
      </c>
      <c r="P761" s="115">
        <v>0</v>
      </c>
      <c r="Q761" s="32">
        <v>30500009.170000002</v>
      </c>
      <c r="R761" s="32"/>
      <c r="S761" s="32">
        <v>0</v>
      </c>
      <c r="T761" s="32">
        <v>25509445.169558752</v>
      </c>
      <c r="U761" s="32">
        <v>4990564.0004412504</v>
      </c>
      <c r="V761" s="32">
        <v>0</v>
      </c>
      <c r="W761" s="95">
        <v>0</v>
      </c>
      <c r="X761" s="95">
        <v>0</v>
      </c>
      <c r="Y761" s="20" t="s">
        <v>1734</v>
      </c>
      <c r="Z761" s="20" t="s">
        <v>1735</v>
      </c>
    </row>
    <row r="762" spans="1:26" s="2" customFormat="1" ht="63.75">
      <c r="A762" s="88">
        <f t="shared" si="25"/>
        <v>1</v>
      </c>
      <c r="B762" s="88" t="s">
        <v>1601</v>
      </c>
      <c r="C762" s="88" t="s">
        <v>2011</v>
      </c>
      <c r="D762" s="88"/>
      <c r="E762" s="89" t="s">
        <v>2012</v>
      </c>
      <c r="F762" s="29" t="s">
        <v>1604</v>
      </c>
      <c r="G762" s="29" t="s">
        <v>1646</v>
      </c>
      <c r="H762" s="29" t="s">
        <v>1646</v>
      </c>
      <c r="I762" s="29" t="s">
        <v>1646</v>
      </c>
      <c r="J762" s="29" t="s">
        <v>137</v>
      </c>
      <c r="K762" s="146"/>
      <c r="L762" s="29"/>
      <c r="M762" s="29"/>
      <c r="N762" s="29">
        <v>547</v>
      </c>
      <c r="O762" s="32">
        <v>10390188.982240343</v>
      </c>
      <c r="P762" s="115">
        <v>0</v>
      </c>
      <c r="Q762" s="32">
        <v>10390188.982240343</v>
      </c>
      <c r="R762" s="32"/>
      <c r="S762" s="32">
        <v>0</v>
      </c>
      <c r="T762" s="32">
        <v>10390188.982240345</v>
      </c>
      <c r="U762" s="32">
        <v>0</v>
      </c>
      <c r="V762" s="32">
        <v>0</v>
      </c>
      <c r="W762" s="95">
        <v>0</v>
      </c>
      <c r="X762" s="95">
        <v>0</v>
      </c>
      <c r="Y762" s="20"/>
      <c r="Z762" s="20"/>
    </row>
    <row r="763" spans="1:26" s="2" customFormat="1" ht="38.25">
      <c r="A763" s="88">
        <f t="shared" si="25"/>
        <v>1</v>
      </c>
      <c r="B763" s="88" t="s">
        <v>1601</v>
      </c>
      <c r="C763" s="88" t="s">
        <v>2013</v>
      </c>
      <c r="D763" s="88"/>
      <c r="E763" s="89" t="s">
        <v>2014</v>
      </c>
      <c r="F763" s="29" t="s">
        <v>1604</v>
      </c>
      <c r="G763" s="29" t="s">
        <v>1646</v>
      </c>
      <c r="H763" s="29" t="s">
        <v>1646</v>
      </c>
      <c r="I763" s="29" t="s">
        <v>1646</v>
      </c>
      <c r="J763" s="29" t="s">
        <v>168</v>
      </c>
      <c r="K763" s="146"/>
      <c r="L763" s="29"/>
      <c r="M763" s="29"/>
      <c r="N763" s="29">
        <v>614</v>
      </c>
      <c r="O763" s="32">
        <v>3788606.38</v>
      </c>
      <c r="P763" s="115">
        <v>0</v>
      </c>
      <c r="Q763" s="32">
        <v>3788606.38</v>
      </c>
      <c r="R763" s="32"/>
      <c r="S763" s="32">
        <v>0</v>
      </c>
      <c r="T763" s="32">
        <v>3788606.38</v>
      </c>
      <c r="U763" s="32">
        <v>0</v>
      </c>
      <c r="V763" s="32">
        <v>0</v>
      </c>
      <c r="W763" s="95">
        <v>0</v>
      </c>
      <c r="X763" s="95">
        <v>0</v>
      </c>
      <c r="Y763" s="20"/>
      <c r="Z763" s="20"/>
    </row>
    <row r="764" spans="1:26" s="2" customFormat="1" ht="76.5">
      <c r="A764" s="88">
        <f t="shared" si="25"/>
        <v>1</v>
      </c>
      <c r="B764" s="88" t="s">
        <v>1601</v>
      </c>
      <c r="C764" s="88" t="s">
        <v>2015</v>
      </c>
      <c r="D764" s="88"/>
      <c r="E764" s="89" t="s">
        <v>2016</v>
      </c>
      <c r="F764" s="29" t="s">
        <v>1604</v>
      </c>
      <c r="G764" s="29" t="s">
        <v>1606</v>
      </c>
      <c r="H764" s="29" t="s">
        <v>1606</v>
      </c>
      <c r="I764" s="29" t="s">
        <v>1922</v>
      </c>
      <c r="J764" s="29" t="s">
        <v>137</v>
      </c>
      <c r="K764" s="146"/>
      <c r="L764" s="29"/>
      <c r="M764" s="29"/>
      <c r="N764" s="29">
        <v>557</v>
      </c>
      <c r="O764" s="32">
        <v>48958784.939999998</v>
      </c>
      <c r="P764" s="115">
        <v>0</v>
      </c>
      <c r="Q764" s="32">
        <v>48958784.939999998</v>
      </c>
      <c r="R764" s="32"/>
      <c r="S764" s="32">
        <v>8558974.7832107991</v>
      </c>
      <c r="T764" s="32">
        <v>27915319.997089196</v>
      </c>
      <c r="U764" s="32">
        <v>12484490.159699999</v>
      </c>
      <c r="V764" s="32">
        <v>0</v>
      </c>
      <c r="W764" s="95">
        <v>0</v>
      </c>
      <c r="X764" s="95">
        <v>0</v>
      </c>
      <c r="Y764" s="20"/>
      <c r="Z764" s="20"/>
    </row>
    <row r="765" spans="1:26" s="2" customFormat="1" ht="51">
      <c r="A765" s="88">
        <f t="shared" si="25"/>
        <v>1</v>
      </c>
      <c r="B765" s="88" t="s">
        <v>1601</v>
      </c>
      <c r="C765" s="88" t="s">
        <v>2017</v>
      </c>
      <c r="D765" s="88"/>
      <c r="E765" s="89" t="s">
        <v>2018</v>
      </c>
      <c r="F765" s="29" t="s">
        <v>1604</v>
      </c>
      <c r="G765" s="29" t="s">
        <v>1606</v>
      </c>
      <c r="H765" s="29" t="s">
        <v>1606</v>
      </c>
      <c r="I765" s="29" t="s">
        <v>30</v>
      </c>
      <c r="J765" s="29" t="s">
        <v>137</v>
      </c>
      <c r="K765" s="146"/>
      <c r="L765" s="29"/>
      <c r="M765" s="29"/>
      <c r="N765" s="29">
        <v>390</v>
      </c>
      <c r="O765" s="32">
        <v>80053124</v>
      </c>
      <c r="P765" s="115">
        <v>0</v>
      </c>
      <c r="Q765" s="32">
        <v>80053124</v>
      </c>
      <c r="R765" s="32"/>
      <c r="S765" s="32">
        <v>12007968.6</v>
      </c>
      <c r="T765" s="32">
        <v>50060820.827779986</v>
      </c>
      <c r="U765" s="32">
        <v>17984334.572220005</v>
      </c>
      <c r="V765" s="32">
        <v>0</v>
      </c>
      <c r="W765" s="95">
        <v>0</v>
      </c>
      <c r="X765" s="95">
        <v>0</v>
      </c>
      <c r="Y765" s="92">
        <v>-34.922110000000004</v>
      </c>
      <c r="Z765" s="92">
        <v>-57.941569999999999</v>
      </c>
    </row>
    <row r="766" spans="1:26" s="2" customFormat="1" ht="89.25">
      <c r="A766" s="88">
        <f t="shared" si="25"/>
        <v>1</v>
      </c>
      <c r="B766" s="88" t="s">
        <v>1601</v>
      </c>
      <c r="C766" s="88" t="s">
        <v>2019</v>
      </c>
      <c r="D766" s="88"/>
      <c r="E766" s="89" t="s">
        <v>2020</v>
      </c>
      <c r="F766" s="29" t="s">
        <v>1604</v>
      </c>
      <c r="G766" s="29" t="s">
        <v>1606</v>
      </c>
      <c r="H766" s="29" t="s">
        <v>1606</v>
      </c>
      <c r="I766" s="29" t="s">
        <v>30</v>
      </c>
      <c r="J766" s="29" t="s">
        <v>137</v>
      </c>
      <c r="K766" s="146"/>
      <c r="L766" s="29"/>
      <c r="M766" s="29"/>
      <c r="N766" s="29">
        <v>270</v>
      </c>
      <c r="O766" s="32">
        <v>56405918</v>
      </c>
      <c r="P766" s="115">
        <v>0</v>
      </c>
      <c r="Q766" s="32">
        <v>56405918</v>
      </c>
      <c r="R766" s="32"/>
      <c r="S766" s="32">
        <v>8460887.6999999993</v>
      </c>
      <c r="T766" s="32">
        <v>39794375.148999996</v>
      </c>
      <c r="U766" s="32">
        <v>8150655.1509999996</v>
      </c>
      <c r="V766" s="32">
        <v>0</v>
      </c>
      <c r="W766" s="95">
        <v>0</v>
      </c>
      <c r="X766" s="95">
        <v>0</v>
      </c>
      <c r="Y766" s="92">
        <v>-34.922110000000004</v>
      </c>
      <c r="Z766" s="92">
        <v>-57.941569999999999</v>
      </c>
    </row>
    <row r="767" spans="1:26" s="2" customFormat="1" ht="51">
      <c r="A767" s="88">
        <f t="shared" si="25"/>
        <v>1</v>
      </c>
      <c r="B767" s="88" t="s">
        <v>1601</v>
      </c>
      <c r="C767" s="88" t="s">
        <v>2021</v>
      </c>
      <c r="D767" s="88"/>
      <c r="E767" s="89" t="s">
        <v>2022</v>
      </c>
      <c r="F767" s="29" t="s">
        <v>1604</v>
      </c>
      <c r="G767" s="29" t="s">
        <v>1606</v>
      </c>
      <c r="H767" s="29" t="s">
        <v>1606</v>
      </c>
      <c r="I767" s="29" t="s">
        <v>1615</v>
      </c>
      <c r="J767" s="29" t="s">
        <v>137</v>
      </c>
      <c r="K767" s="146"/>
      <c r="L767" s="29"/>
      <c r="M767" s="29"/>
      <c r="N767" s="29">
        <v>440</v>
      </c>
      <c r="O767" s="32">
        <v>13132800</v>
      </c>
      <c r="P767" s="115">
        <v>0</v>
      </c>
      <c r="Q767" s="32">
        <v>13132800</v>
      </c>
      <c r="R767" s="32"/>
      <c r="S767" s="32">
        <v>0</v>
      </c>
      <c r="T767" s="32">
        <v>12667307.903999999</v>
      </c>
      <c r="U767" s="32">
        <v>465492.09600000014</v>
      </c>
      <c r="V767" s="32">
        <v>0</v>
      </c>
      <c r="W767" s="95">
        <v>0</v>
      </c>
      <c r="X767" s="95">
        <v>0</v>
      </c>
      <c r="Y767" s="20"/>
      <c r="Z767" s="20"/>
    </row>
    <row r="768" spans="1:26" s="2" customFormat="1" ht="25.5">
      <c r="A768" s="88">
        <f t="shared" si="25"/>
        <v>1</v>
      </c>
      <c r="B768" s="88" t="s">
        <v>1601</v>
      </c>
      <c r="C768" s="88" t="s">
        <v>2023</v>
      </c>
      <c r="D768" s="88"/>
      <c r="E768" s="89" t="s">
        <v>1884</v>
      </c>
      <c r="F768" s="29" t="s">
        <v>1604</v>
      </c>
      <c r="G768" s="29" t="s">
        <v>1606</v>
      </c>
      <c r="H768" s="29" t="s">
        <v>1606</v>
      </c>
      <c r="I768" s="29" t="s">
        <v>2024</v>
      </c>
      <c r="J768" s="29" t="s">
        <v>137</v>
      </c>
      <c r="K768" s="146"/>
      <c r="L768" s="29"/>
      <c r="M768" s="29"/>
      <c r="N768" s="29">
        <v>360</v>
      </c>
      <c r="O768" s="32">
        <v>34667045.899360448</v>
      </c>
      <c r="P768" s="115">
        <v>0</v>
      </c>
      <c r="Q768" s="32">
        <v>34667045.899360448</v>
      </c>
      <c r="R768" s="32"/>
      <c r="S768" s="32">
        <v>0</v>
      </c>
      <c r="T768" s="32">
        <v>33438272.457457617</v>
      </c>
      <c r="U768" s="32">
        <v>1228773.4419028314</v>
      </c>
      <c r="V768" s="32">
        <v>0</v>
      </c>
      <c r="W768" s="95">
        <v>0</v>
      </c>
      <c r="X768" s="95">
        <v>0</v>
      </c>
      <c r="Y768" s="92">
        <v>-34.706277777777778</v>
      </c>
      <c r="Z768" s="92">
        <v>-58.277527777777777</v>
      </c>
    </row>
    <row r="769" spans="1:26" s="2" customFormat="1" ht="89.25">
      <c r="A769" s="88">
        <f t="shared" si="25"/>
        <v>1</v>
      </c>
      <c r="B769" s="88" t="s">
        <v>1601</v>
      </c>
      <c r="C769" s="88" t="s">
        <v>2025</v>
      </c>
      <c r="D769" s="88"/>
      <c r="E769" s="89" t="s">
        <v>2026</v>
      </c>
      <c r="F769" s="29" t="s">
        <v>1604</v>
      </c>
      <c r="G769" s="29" t="s">
        <v>1606</v>
      </c>
      <c r="H769" s="29" t="s">
        <v>1606</v>
      </c>
      <c r="I769" s="29" t="s">
        <v>2027</v>
      </c>
      <c r="J769" s="29" t="s">
        <v>137</v>
      </c>
      <c r="K769" s="146"/>
      <c r="L769" s="29"/>
      <c r="M769" s="29"/>
      <c r="N769" s="29">
        <v>210</v>
      </c>
      <c r="O769" s="32">
        <v>40463566.798546508</v>
      </c>
      <c r="P769" s="115">
        <v>0</v>
      </c>
      <c r="Q769" s="32">
        <v>40463566.798546508</v>
      </c>
      <c r="R769" s="32"/>
      <c r="S769" s="32">
        <v>0</v>
      </c>
      <c r="T769" s="32">
        <v>35132491.872838005</v>
      </c>
      <c r="U769" s="32">
        <v>5331074.9257085025</v>
      </c>
      <c r="V769" s="32">
        <v>0</v>
      </c>
      <c r="W769" s="95">
        <v>0</v>
      </c>
      <c r="X769" s="95">
        <v>0</v>
      </c>
      <c r="Y769" s="20"/>
      <c r="Z769" s="20"/>
    </row>
    <row r="770" spans="1:26" s="2" customFormat="1" ht="63.75">
      <c r="A770" s="88">
        <f t="shared" si="25"/>
        <v>1</v>
      </c>
      <c r="B770" s="88" t="s">
        <v>1601</v>
      </c>
      <c r="C770" s="88" t="s">
        <v>2028</v>
      </c>
      <c r="D770" s="88"/>
      <c r="E770" s="89" t="s">
        <v>2029</v>
      </c>
      <c r="F770" s="29" t="s">
        <v>1604</v>
      </c>
      <c r="G770" s="29" t="s">
        <v>1606</v>
      </c>
      <c r="H770" s="29" t="s">
        <v>1606</v>
      </c>
      <c r="I770" s="29" t="s">
        <v>1615</v>
      </c>
      <c r="J770" s="29" t="s">
        <v>137</v>
      </c>
      <c r="K770" s="146"/>
      <c r="L770" s="29"/>
      <c r="M770" s="29"/>
      <c r="N770" s="29">
        <v>240</v>
      </c>
      <c r="O770" s="32">
        <v>19414943.996737499</v>
      </c>
      <c r="P770" s="115">
        <v>0</v>
      </c>
      <c r="Q770" s="32">
        <v>19414943.996737499</v>
      </c>
      <c r="R770" s="32"/>
      <c r="S770" s="32">
        <v>0</v>
      </c>
      <c r="T770" s="32">
        <v>16857025.125167333</v>
      </c>
      <c r="U770" s="32">
        <v>2557918.8715701653</v>
      </c>
      <c r="V770" s="32">
        <v>0</v>
      </c>
      <c r="W770" s="95">
        <v>0</v>
      </c>
      <c r="X770" s="95">
        <v>0</v>
      </c>
      <c r="Y770" s="20"/>
      <c r="Z770" s="20"/>
    </row>
    <row r="771" spans="1:26" s="2" customFormat="1" ht="51">
      <c r="A771" s="88">
        <f t="shared" si="25"/>
        <v>1</v>
      </c>
      <c r="B771" s="88" t="s">
        <v>1601</v>
      </c>
      <c r="C771" s="88" t="s">
        <v>2030</v>
      </c>
      <c r="D771" s="88"/>
      <c r="E771" s="89" t="s">
        <v>2031</v>
      </c>
      <c r="F771" s="29" t="s">
        <v>1604</v>
      </c>
      <c r="G771" s="29" t="s">
        <v>1876</v>
      </c>
      <c r="H771" s="29" t="s">
        <v>806</v>
      </c>
      <c r="I771" s="29" t="s">
        <v>2032</v>
      </c>
      <c r="J771" s="29" t="s">
        <v>137</v>
      </c>
      <c r="K771" s="146"/>
      <c r="L771" s="29"/>
      <c r="M771" s="29"/>
      <c r="N771" s="29">
        <v>360</v>
      </c>
      <c r="O771" s="32">
        <v>8723721.0563719943</v>
      </c>
      <c r="P771" s="115">
        <v>0</v>
      </c>
      <c r="Q771" s="32">
        <v>8723721.0563719943</v>
      </c>
      <c r="R771" s="32"/>
      <c r="S771" s="32">
        <v>1308558.1584557991</v>
      </c>
      <c r="T771" s="32">
        <v>7415162.897916195</v>
      </c>
      <c r="U771" s="32">
        <v>0</v>
      </c>
      <c r="V771" s="32">
        <v>0</v>
      </c>
      <c r="W771" s="95">
        <v>0</v>
      </c>
      <c r="X771" s="95">
        <v>0</v>
      </c>
      <c r="Y771" s="92">
        <v>-54.807495000000003</v>
      </c>
      <c r="Z771" s="92">
        <v>-68.325388000000004</v>
      </c>
    </row>
    <row r="772" spans="1:26" s="2" customFormat="1" ht="51">
      <c r="A772" s="88">
        <f t="shared" si="25"/>
        <v>1</v>
      </c>
      <c r="B772" s="88" t="s">
        <v>1601</v>
      </c>
      <c r="C772" s="88" t="s">
        <v>2033</v>
      </c>
      <c r="D772" s="88"/>
      <c r="E772" s="89" t="s">
        <v>2034</v>
      </c>
      <c r="F772" s="29" t="s">
        <v>1604</v>
      </c>
      <c r="G772" s="29" t="s">
        <v>1876</v>
      </c>
      <c r="H772" s="29" t="s">
        <v>806</v>
      </c>
      <c r="I772" s="29" t="s">
        <v>1012</v>
      </c>
      <c r="J772" s="29" t="s">
        <v>137</v>
      </c>
      <c r="K772" s="146"/>
      <c r="L772" s="29"/>
      <c r="M772" s="29"/>
      <c r="N772" s="29">
        <v>180</v>
      </c>
      <c r="O772" s="32">
        <v>28032146.469999999</v>
      </c>
      <c r="P772" s="115">
        <v>0</v>
      </c>
      <c r="Q772" s="32">
        <v>28032146.469999999</v>
      </c>
      <c r="R772" s="32"/>
      <c r="S772" s="32">
        <v>0</v>
      </c>
      <c r="T772" s="32">
        <v>28032146.469999999</v>
      </c>
      <c r="U772" s="32">
        <v>0</v>
      </c>
      <c r="V772" s="32">
        <v>0</v>
      </c>
      <c r="W772" s="95">
        <v>0</v>
      </c>
      <c r="X772" s="95">
        <v>0</v>
      </c>
      <c r="Y772" s="92">
        <v>-54.807495000000003</v>
      </c>
      <c r="Z772" s="92">
        <v>-68.325388000000004</v>
      </c>
    </row>
    <row r="773" spans="1:26" s="2" customFormat="1" ht="114.75">
      <c r="A773" s="88">
        <f t="shared" si="25"/>
        <v>1</v>
      </c>
      <c r="B773" s="88" t="s">
        <v>1601</v>
      </c>
      <c r="C773" s="88" t="s">
        <v>2035</v>
      </c>
      <c r="D773" s="88"/>
      <c r="E773" s="89" t="s">
        <v>2036</v>
      </c>
      <c r="F773" s="29" t="s">
        <v>1604</v>
      </c>
      <c r="G773" s="29" t="s">
        <v>1876</v>
      </c>
      <c r="H773" s="29" t="s">
        <v>806</v>
      </c>
      <c r="I773" s="29" t="s">
        <v>1012</v>
      </c>
      <c r="J773" s="29" t="s">
        <v>137</v>
      </c>
      <c r="K773" s="146"/>
      <c r="L773" s="29"/>
      <c r="M773" s="29"/>
      <c r="N773" s="29">
        <v>150</v>
      </c>
      <c r="O773" s="32">
        <v>6869467.2000000002</v>
      </c>
      <c r="P773" s="115">
        <v>0</v>
      </c>
      <c r="Q773" s="32">
        <v>6869467.2000000002</v>
      </c>
      <c r="R773" s="32"/>
      <c r="S773" s="32">
        <v>0</v>
      </c>
      <c r="T773" s="32">
        <v>6869467.2000000002</v>
      </c>
      <c r="U773" s="32">
        <v>0</v>
      </c>
      <c r="V773" s="32">
        <v>0</v>
      </c>
      <c r="W773" s="95">
        <v>0</v>
      </c>
      <c r="X773" s="95">
        <v>0</v>
      </c>
      <c r="Y773" s="92">
        <v>-54.807495000000003</v>
      </c>
      <c r="Z773" s="92">
        <v>-68.325388000000004</v>
      </c>
    </row>
    <row r="774" spans="1:26" s="2" customFormat="1" ht="25.5">
      <c r="A774" s="88">
        <f t="shared" si="25"/>
        <v>1</v>
      </c>
      <c r="B774" s="88" t="s">
        <v>1601</v>
      </c>
      <c r="C774" s="88" t="s">
        <v>2037</v>
      </c>
      <c r="D774" s="93"/>
      <c r="E774" s="89" t="s">
        <v>2038</v>
      </c>
      <c r="F774" s="29" t="s">
        <v>1604</v>
      </c>
      <c r="G774" s="29" t="s">
        <v>1811</v>
      </c>
      <c r="H774" s="29" t="s">
        <v>358</v>
      </c>
      <c r="I774" s="29" t="s">
        <v>358</v>
      </c>
      <c r="J774" s="29" t="s">
        <v>137</v>
      </c>
      <c r="K774" s="146"/>
      <c r="L774" s="29"/>
      <c r="M774" s="29"/>
      <c r="N774" s="29">
        <v>360</v>
      </c>
      <c r="O774" s="32">
        <v>18081373.220656201</v>
      </c>
      <c r="P774" s="115">
        <v>0</v>
      </c>
      <c r="Q774" s="32">
        <v>18081373.220656201</v>
      </c>
      <c r="R774" s="32"/>
      <c r="S774" s="32">
        <v>2712205.9830984301</v>
      </c>
      <c r="T774" s="32">
        <v>15369167.237557771</v>
      </c>
      <c r="U774" s="32">
        <v>0</v>
      </c>
      <c r="V774" s="32">
        <v>0</v>
      </c>
      <c r="W774" s="95">
        <v>0</v>
      </c>
      <c r="X774" s="95">
        <v>0</v>
      </c>
      <c r="Y774" s="20"/>
      <c r="Z774" s="20"/>
    </row>
    <row r="775" spans="1:26" s="2" customFormat="1" ht="25.5">
      <c r="A775" s="88">
        <f t="shared" si="25"/>
        <v>1</v>
      </c>
      <c r="B775" s="88" t="s">
        <v>1601</v>
      </c>
      <c r="C775" s="88" t="s">
        <v>2039</v>
      </c>
      <c r="D775" s="93"/>
      <c r="E775" s="89" t="s">
        <v>2040</v>
      </c>
      <c r="F775" s="29" t="s">
        <v>1604</v>
      </c>
      <c r="G775" s="29" t="s">
        <v>1876</v>
      </c>
      <c r="H775" s="29" t="s">
        <v>719</v>
      </c>
      <c r="I775" s="29" t="s">
        <v>2041</v>
      </c>
      <c r="J775" s="29" t="s">
        <v>137</v>
      </c>
      <c r="K775" s="146"/>
      <c r="L775" s="29"/>
      <c r="M775" s="29"/>
      <c r="N775" s="29" t="s">
        <v>2042</v>
      </c>
      <c r="O775" s="32">
        <v>14151559.25</v>
      </c>
      <c r="P775" s="115">
        <v>0</v>
      </c>
      <c r="Q775" s="32">
        <v>14151559.25</v>
      </c>
      <c r="R775" s="32"/>
      <c r="S775" s="32">
        <v>2122733.8874999997</v>
      </c>
      <c r="T775" s="32">
        <v>12028825.362499997</v>
      </c>
      <c r="U775" s="32">
        <v>0</v>
      </c>
      <c r="V775" s="32">
        <v>0</v>
      </c>
      <c r="W775" s="95">
        <v>0</v>
      </c>
      <c r="X775" s="95">
        <v>0</v>
      </c>
      <c r="Y775" s="20"/>
      <c r="Z775" s="20"/>
    </row>
    <row r="776" spans="1:26" s="2" customFormat="1" ht="51">
      <c r="A776" s="88">
        <f t="shared" si="25"/>
        <v>1</v>
      </c>
      <c r="B776" s="88" t="s">
        <v>1601</v>
      </c>
      <c r="C776" s="88" t="s">
        <v>2043</v>
      </c>
      <c r="D776" s="93"/>
      <c r="E776" s="89" t="s">
        <v>2044</v>
      </c>
      <c r="F776" s="29" t="s">
        <v>1604</v>
      </c>
      <c r="G776" s="29" t="s">
        <v>1876</v>
      </c>
      <c r="H776" s="29" t="s">
        <v>806</v>
      </c>
      <c r="I776" s="29" t="s">
        <v>2032</v>
      </c>
      <c r="J776" s="29" t="s">
        <v>137</v>
      </c>
      <c r="K776" s="146"/>
      <c r="L776" s="29"/>
      <c r="M776" s="29"/>
      <c r="N776" s="29" t="s">
        <v>2045</v>
      </c>
      <c r="O776" s="32">
        <v>10791026.93</v>
      </c>
      <c r="P776" s="115">
        <v>0</v>
      </c>
      <c r="Q776" s="32">
        <v>10791026.93</v>
      </c>
      <c r="R776" s="32"/>
      <c r="S776" s="32">
        <v>0</v>
      </c>
      <c r="T776" s="32">
        <v>10791026.93</v>
      </c>
      <c r="U776" s="32">
        <v>0</v>
      </c>
      <c r="V776" s="32">
        <v>0</v>
      </c>
      <c r="W776" s="95">
        <v>0</v>
      </c>
      <c r="X776" s="95">
        <v>0</v>
      </c>
      <c r="Y776" s="20"/>
      <c r="Z776" s="20"/>
    </row>
    <row r="777" spans="1:26" s="2" customFormat="1" ht="51">
      <c r="A777" s="88">
        <f t="shared" si="25"/>
        <v>1</v>
      </c>
      <c r="B777" s="88" t="s">
        <v>1601</v>
      </c>
      <c r="C777" s="88" t="s">
        <v>2046</v>
      </c>
      <c r="D777" s="93"/>
      <c r="E777" s="89" t="s">
        <v>2047</v>
      </c>
      <c r="F777" s="29" t="s">
        <v>1604</v>
      </c>
      <c r="G777" s="29" t="s">
        <v>1606</v>
      </c>
      <c r="H777" s="29" t="s">
        <v>1606</v>
      </c>
      <c r="I777" s="29" t="s">
        <v>99</v>
      </c>
      <c r="J777" s="29" t="s">
        <v>137</v>
      </c>
      <c r="K777" s="146"/>
      <c r="L777" s="29"/>
      <c r="M777" s="29"/>
      <c r="N777" s="29">
        <v>270</v>
      </c>
      <c r="O777" s="32">
        <v>15652537.732152009</v>
      </c>
      <c r="P777" s="115">
        <v>0</v>
      </c>
      <c r="Q777" s="32">
        <v>15652537.732152009</v>
      </c>
      <c r="R777" s="32"/>
      <c r="S777" s="32">
        <v>0</v>
      </c>
      <c r="T777" s="32">
        <v>15652537.732152011</v>
      </c>
      <c r="U777" s="32">
        <v>0</v>
      </c>
      <c r="V777" s="32">
        <v>0</v>
      </c>
      <c r="W777" s="95">
        <v>0</v>
      </c>
      <c r="X777" s="95">
        <v>0</v>
      </c>
      <c r="Y777" s="20"/>
      <c r="Z777" s="20"/>
    </row>
    <row r="778" spans="1:26" s="2" customFormat="1" ht="38.25">
      <c r="A778" s="88">
        <f t="shared" si="25"/>
        <v>1</v>
      </c>
      <c r="B778" s="88" t="s">
        <v>1601</v>
      </c>
      <c r="C778" s="88" t="s">
        <v>2048</v>
      </c>
      <c r="D778" s="93"/>
      <c r="E778" s="89" t="s">
        <v>2049</v>
      </c>
      <c r="F778" s="29" t="s">
        <v>1604</v>
      </c>
      <c r="G778" s="29" t="s">
        <v>1811</v>
      </c>
      <c r="H778" s="29" t="s">
        <v>389</v>
      </c>
      <c r="I778" s="29" t="s">
        <v>434</v>
      </c>
      <c r="J778" s="29" t="s">
        <v>1889</v>
      </c>
      <c r="K778" s="146"/>
      <c r="L778" s="29"/>
      <c r="M778" s="29"/>
      <c r="N778" s="29">
        <v>360</v>
      </c>
      <c r="O778" s="32">
        <v>14552169.73</v>
      </c>
      <c r="P778" s="115">
        <v>0</v>
      </c>
      <c r="Q778" s="32">
        <v>14552169.73</v>
      </c>
      <c r="R778" s="32"/>
      <c r="S778" s="32">
        <v>0</v>
      </c>
      <c r="T778" s="32">
        <v>13686315.631065002</v>
      </c>
      <c r="U778" s="32">
        <v>865854.09893500002</v>
      </c>
      <c r="V778" s="32">
        <v>0</v>
      </c>
      <c r="W778" s="95">
        <v>0</v>
      </c>
      <c r="X778" s="95">
        <v>0</v>
      </c>
      <c r="Y778" s="20"/>
      <c r="Z778" s="20"/>
    </row>
    <row r="779" spans="1:26" s="2" customFormat="1" ht="89.25">
      <c r="A779" s="88">
        <f t="shared" si="25"/>
        <v>1</v>
      </c>
      <c r="B779" s="88" t="s">
        <v>1601</v>
      </c>
      <c r="C779" s="88" t="s">
        <v>2050</v>
      </c>
      <c r="D779" s="93"/>
      <c r="E779" s="89" t="s">
        <v>2051</v>
      </c>
      <c r="F779" s="29" t="s">
        <v>1604</v>
      </c>
      <c r="G779" s="29" t="s">
        <v>1876</v>
      </c>
      <c r="H779" s="29" t="s">
        <v>1898</v>
      </c>
      <c r="I779" s="29" t="s">
        <v>672</v>
      </c>
      <c r="J779" s="29" t="s">
        <v>137</v>
      </c>
      <c r="K779" s="146"/>
      <c r="L779" s="29"/>
      <c r="M779" s="29"/>
      <c r="N779" s="29">
        <v>480</v>
      </c>
      <c r="O779" s="32">
        <v>136480910.44</v>
      </c>
      <c r="P779" s="115">
        <v>0</v>
      </c>
      <c r="Q779" s="32">
        <v>136480910.44</v>
      </c>
      <c r="R779" s="32"/>
      <c r="S779" s="32">
        <v>0</v>
      </c>
      <c r="T779" s="32">
        <v>95877839.584099993</v>
      </c>
      <c r="U779" s="32">
        <v>40603070.855899997</v>
      </c>
      <c r="V779" s="32">
        <v>0</v>
      </c>
      <c r="W779" s="95">
        <v>0</v>
      </c>
      <c r="X779" s="95">
        <v>0</v>
      </c>
      <c r="Y779" s="92">
        <v>-41.965361111111115</v>
      </c>
      <c r="Z779" s="92">
        <v>-71.535444444444437</v>
      </c>
    </row>
    <row r="780" spans="1:26" s="2" customFormat="1" ht="76.5">
      <c r="A780" s="88">
        <f t="shared" si="25"/>
        <v>1</v>
      </c>
      <c r="B780" s="88" t="s">
        <v>1601</v>
      </c>
      <c r="C780" s="88" t="s">
        <v>2052</v>
      </c>
      <c r="D780" s="93"/>
      <c r="E780" s="89" t="s">
        <v>2053</v>
      </c>
      <c r="F780" s="29" t="s">
        <v>1604</v>
      </c>
      <c r="G780" s="29" t="s">
        <v>1606</v>
      </c>
      <c r="H780" s="29" t="s">
        <v>1606</v>
      </c>
      <c r="I780" s="29" t="s">
        <v>99</v>
      </c>
      <c r="J780" s="29" t="s">
        <v>168</v>
      </c>
      <c r="K780" s="146"/>
      <c r="L780" s="29"/>
      <c r="M780" s="29"/>
      <c r="N780" s="29">
        <v>360</v>
      </c>
      <c r="O780" s="32">
        <v>17892320.579999998</v>
      </c>
      <c r="P780" s="115">
        <v>0</v>
      </c>
      <c r="Q780" s="32">
        <v>17892320.579999998</v>
      </c>
      <c r="R780" s="32"/>
      <c r="S780" s="32">
        <v>0</v>
      </c>
      <c r="T780" s="32">
        <v>8893467.405891899</v>
      </c>
      <c r="U780" s="32">
        <v>8998853.1741080992</v>
      </c>
      <c r="V780" s="32">
        <v>0</v>
      </c>
      <c r="W780" s="95">
        <v>0</v>
      </c>
      <c r="X780" s="95">
        <v>0</v>
      </c>
      <c r="Y780" s="20"/>
      <c r="Z780" s="20"/>
    </row>
    <row r="781" spans="1:26" s="2" customFormat="1" ht="114.75">
      <c r="A781" s="88">
        <f t="shared" si="25"/>
        <v>1</v>
      </c>
      <c r="B781" s="88" t="s">
        <v>1601</v>
      </c>
      <c r="C781" s="88" t="s">
        <v>2054</v>
      </c>
      <c r="D781" s="93"/>
      <c r="E781" s="89" t="s">
        <v>2055</v>
      </c>
      <c r="F781" s="29" t="s">
        <v>1604</v>
      </c>
      <c r="G781" s="29" t="s">
        <v>1606</v>
      </c>
      <c r="H781" s="29" t="s">
        <v>1606</v>
      </c>
      <c r="I781" s="29" t="s">
        <v>30</v>
      </c>
      <c r="J781" s="29" t="s">
        <v>137</v>
      </c>
      <c r="K781" s="146"/>
      <c r="L781" s="29"/>
      <c r="M781" s="29"/>
      <c r="N781" s="29">
        <v>540</v>
      </c>
      <c r="O781" s="32">
        <v>31881619</v>
      </c>
      <c r="P781" s="115">
        <v>0</v>
      </c>
      <c r="Q781" s="32">
        <v>31881619</v>
      </c>
      <c r="R781" s="32"/>
      <c r="S781" s="32">
        <v>0</v>
      </c>
      <c r="T781" s="32">
        <v>24022799.916499998</v>
      </c>
      <c r="U781" s="32">
        <v>7858819.0834999997</v>
      </c>
      <c r="V781" s="32">
        <v>0</v>
      </c>
      <c r="W781" s="95">
        <v>0</v>
      </c>
      <c r="X781" s="95">
        <v>0</v>
      </c>
      <c r="Y781" s="92">
        <v>-34.922110000000004</v>
      </c>
      <c r="Z781" s="92">
        <v>-57.941569999999999</v>
      </c>
    </row>
    <row r="782" spans="1:26" s="2" customFormat="1" ht="25.5">
      <c r="A782" s="88">
        <f t="shared" si="25"/>
        <v>1</v>
      </c>
      <c r="B782" s="88" t="s">
        <v>1601</v>
      </c>
      <c r="C782" s="88" t="s">
        <v>2056</v>
      </c>
      <c r="D782" s="88"/>
      <c r="E782" s="89" t="s">
        <v>1884</v>
      </c>
      <c r="F782" s="29" t="s">
        <v>1604</v>
      </c>
      <c r="G782" s="29" t="s">
        <v>1606</v>
      </c>
      <c r="H782" s="29" t="s">
        <v>1606</v>
      </c>
      <c r="I782" s="29" t="s">
        <v>218</v>
      </c>
      <c r="J782" s="29" t="s">
        <v>168</v>
      </c>
      <c r="K782" s="146"/>
      <c r="L782" s="29"/>
      <c r="M782" s="29"/>
      <c r="N782" s="29">
        <v>660</v>
      </c>
      <c r="O782" s="32">
        <v>28199324</v>
      </c>
      <c r="P782" s="115">
        <v>0</v>
      </c>
      <c r="Q782" s="32">
        <v>28199324</v>
      </c>
      <c r="R782" s="32"/>
      <c r="S782" s="32">
        <v>0</v>
      </c>
      <c r="T782" s="32">
        <v>20768802.125999998</v>
      </c>
      <c r="U782" s="32">
        <v>7430521.8739999989</v>
      </c>
      <c r="V782" s="32">
        <v>0</v>
      </c>
      <c r="W782" s="95">
        <v>0</v>
      </c>
      <c r="X782" s="95">
        <v>0</v>
      </c>
      <c r="Y782" s="20"/>
      <c r="Z782" s="20"/>
    </row>
    <row r="783" spans="1:26" s="2" customFormat="1" ht="38.25">
      <c r="A783" s="88">
        <f t="shared" si="25"/>
        <v>1</v>
      </c>
      <c r="B783" s="88" t="s">
        <v>1601</v>
      </c>
      <c r="C783" s="88" t="s">
        <v>2057</v>
      </c>
      <c r="D783" s="88"/>
      <c r="E783" s="89" t="s">
        <v>2058</v>
      </c>
      <c r="F783" s="29" t="s">
        <v>1604</v>
      </c>
      <c r="G783" s="29" t="s">
        <v>1876</v>
      </c>
      <c r="H783" s="29" t="s">
        <v>1212</v>
      </c>
      <c r="I783" s="29" t="s">
        <v>713</v>
      </c>
      <c r="J783" s="29" t="s">
        <v>168</v>
      </c>
      <c r="K783" s="146"/>
      <c r="L783" s="29"/>
      <c r="M783" s="29"/>
      <c r="N783" s="29">
        <v>720</v>
      </c>
      <c r="O783" s="32">
        <v>2662000</v>
      </c>
      <c r="P783" s="115">
        <v>0</v>
      </c>
      <c r="Q783" s="32">
        <v>2662000</v>
      </c>
      <c r="R783" s="32"/>
      <c r="S783" s="32">
        <v>0</v>
      </c>
      <c r="T783" s="32">
        <v>2020977.09</v>
      </c>
      <c r="U783" s="32">
        <v>641022.91</v>
      </c>
      <c r="V783" s="32">
        <v>0</v>
      </c>
      <c r="W783" s="95">
        <v>0</v>
      </c>
      <c r="X783" s="95">
        <v>0</v>
      </c>
      <c r="Y783" s="92">
        <v>-36.619804999999999</v>
      </c>
      <c r="Z783" s="92">
        <v>-64.290000000000006</v>
      </c>
    </row>
    <row r="784" spans="1:26" s="2" customFormat="1" ht="89.25">
      <c r="A784" s="88">
        <f t="shared" si="25"/>
        <v>1</v>
      </c>
      <c r="B784" s="88" t="s">
        <v>1601</v>
      </c>
      <c r="C784" s="88" t="s">
        <v>2059</v>
      </c>
      <c r="D784" s="93"/>
      <c r="E784" s="89" t="s">
        <v>2060</v>
      </c>
      <c r="F784" s="29" t="s">
        <v>1604</v>
      </c>
      <c r="G784" s="29" t="s">
        <v>1606</v>
      </c>
      <c r="H784" s="29" t="s">
        <v>1606</v>
      </c>
      <c r="I784" s="29" t="s">
        <v>30</v>
      </c>
      <c r="J784" s="29" t="s">
        <v>168</v>
      </c>
      <c r="K784" s="146"/>
      <c r="L784" s="29"/>
      <c r="M784" s="29"/>
      <c r="N784" s="29">
        <v>360</v>
      </c>
      <c r="O784" s="32">
        <v>37298679</v>
      </c>
      <c r="P784" s="115">
        <v>0</v>
      </c>
      <c r="Q784" s="32">
        <v>37298679</v>
      </c>
      <c r="R784" s="32"/>
      <c r="S784" s="32">
        <v>0</v>
      </c>
      <c r="T784" s="32">
        <v>23209475.994539998</v>
      </c>
      <c r="U784" s="32">
        <v>14089203.00546</v>
      </c>
      <c r="V784" s="32">
        <v>0</v>
      </c>
      <c r="W784" s="95">
        <v>0</v>
      </c>
      <c r="X784" s="95">
        <v>0</v>
      </c>
      <c r="Y784" s="20"/>
      <c r="Z784" s="20"/>
    </row>
    <row r="785" spans="1:26" s="2" customFormat="1" ht="38.25">
      <c r="A785" s="88">
        <f t="shared" si="25"/>
        <v>1</v>
      </c>
      <c r="B785" s="88" t="s">
        <v>1601</v>
      </c>
      <c r="C785" s="88" t="s">
        <v>2061</v>
      </c>
      <c r="D785" s="93"/>
      <c r="E785" s="89" t="s">
        <v>2062</v>
      </c>
      <c r="F785" s="29" t="s">
        <v>1604</v>
      </c>
      <c r="G785" s="29" t="s">
        <v>1876</v>
      </c>
      <c r="H785" s="29" t="s">
        <v>2063</v>
      </c>
      <c r="I785" s="29" t="s">
        <v>807</v>
      </c>
      <c r="J785" s="29" t="s">
        <v>168</v>
      </c>
      <c r="K785" s="146"/>
      <c r="L785" s="29"/>
      <c r="M785" s="29"/>
      <c r="N785" s="29">
        <v>360</v>
      </c>
      <c r="O785" s="32">
        <v>5964830.2000000002</v>
      </c>
      <c r="P785" s="115">
        <v>0</v>
      </c>
      <c r="Q785" s="32">
        <v>5964830.2000000002</v>
      </c>
      <c r="R785" s="32"/>
      <c r="S785" s="32">
        <v>0</v>
      </c>
      <c r="T785" s="32">
        <v>2688274.4107625</v>
      </c>
      <c r="U785" s="32">
        <v>3276555.7892375002</v>
      </c>
      <c r="V785" s="32">
        <v>0</v>
      </c>
      <c r="W785" s="95">
        <v>0</v>
      </c>
      <c r="X785" s="95">
        <v>0</v>
      </c>
      <c r="Y785" s="20"/>
      <c r="Z785" s="20"/>
    </row>
    <row r="786" spans="1:26" s="2" customFormat="1" ht="102">
      <c r="A786" s="88">
        <f t="shared" si="25"/>
        <v>1</v>
      </c>
      <c r="B786" s="88" t="s">
        <v>1601</v>
      </c>
      <c r="C786" s="88" t="s">
        <v>2064</v>
      </c>
      <c r="D786" s="93"/>
      <c r="E786" s="89" t="s">
        <v>2065</v>
      </c>
      <c r="F786" s="29" t="s">
        <v>1604</v>
      </c>
      <c r="G786" s="29" t="s">
        <v>1646</v>
      </c>
      <c r="H786" s="29" t="s">
        <v>1646</v>
      </c>
      <c r="I786" s="29" t="s">
        <v>1646</v>
      </c>
      <c r="J786" s="29" t="s">
        <v>1889</v>
      </c>
      <c r="K786" s="146"/>
      <c r="L786" s="29"/>
      <c r="M786" s="29"/>
      <c r="N786" s="29">
        <v>540</v>
      </c>
      <c r="O786" s="32">
        <v>32426115.059999999</v>
      </c>
      <c r="P786" s="115">
        <v>0</v>
      </c>
      <c r="Q786" s="32">
        <v>32426115.059999999</v>
      </c>
      <c r="R786" s="32"/>
      <c r="S786" s="32">
        <v>0</v>
      </c>
      <c r="T786" s="32">
        <v>17023710.406500001</v>
      </c>
      <c r="U786" s="32">
        <v>15402404.653499998</v>
      </c>
      <c r="V786" s="32">
        <v>0</v>
      </c>
      <c r="W786" s="95">
        <v>0</v>
      </c>
      <c r="X786" s="95">
        <v>0</v>
      </c>
      <c r="Y786" s="20"/>
      <c r="Z786" s="20"/>
    </row>
    <row r="787" spans="1:26" s="2" customFormat="1" ht="63.75">
      <c r="A787" s="88">
        <f t="shared" si="25"/>
        <v>1</v>
      </c>
      <c r="B787" s="88" t="s">
        <v>1601</v>
      </c>
      <c r="C787" s="88" t="s">
        <v>2066</v>
      </c>
      <c r="D787" s="93"/>
      <c r="E787" s="89" t="s">
        <v>2067</v>
      </c>
      <c r="F787" s="29" t="s">
        <v>1604</v>
      </c>
      <c r="G787" s="29" t="s">
        <v>1646</v>
      </c>
      <c r="H787" s="29" t="s">
        <v>1646</v>
      </c>
      <c r="I787" s="29" t="s">
        <v>1646</v>
      </c>
      <c r="J787" s="29" t="s">
        <v>1889</v>
      </c>
      <c r="K787" s="146"/>
      <c r="L787" s="29"/>
      <c r="M787" s="29"/>
      <c r="N787" s="29">
        <v>480</v>
      </c>
      <c r="O787" s="32">
        <v>20084598</v>
      </c>
      <c r="P787" s="115">
        <v>0</v>
      </c>
      <c r="Q787" s="32">
        <v>20084598</v>
      </c>
      <c r="R787" s="32"/>
      <c r="S787" s="32">
        <v>0</v>
      </c>
      <c r="T787" s="32">
        <v>16218312.885000002</v>
      </c>
      <c r="U787" s="32">
        <v>3866285.1149999998</v>
      </c>
      <c r="V787" s="32">
        <v>0</v>
      </c>
      <c r="W787" s="95">
        <v>0</v>
      </c>
      <c r="X787" s="95">
        <v>0</v>
      </c>
      <c r="Y787" s="20"/>
      <c r="Z787" s="20"/>
    </row>
    <row r="788" spans="1:26" s="2" customFormat="1" ht="76.5">
      <c r="A788" s="88">
        <f t="shared" si="25"/>
        <v>1</v>
      </c>
      <c r="B788" s="88" t="s">
        <v>1601</v>
      </c>
      <c r="C788" s="88" t="s">
        <v>2068</v>
      </c>
      <c r="D788" s="93"/>
      <c r="E788" s="89" t="s">
        <v>2069</v>
      </c>
      <c r="F788" s="29" t="s">
        <v>1604</v>
      </c>
      <c r="G788" s="29" t="s">
        <v>1646</v>
      </c>
      <c r="H788" s="29" t="s">
        <v>1646</v>
      </c>
      <c r="I788" s="29" t="s">
        <v>1646</v>
      </c>
      <c r="J788" s="29" t="s">
        <v>1889</v>
      </c>
      <c r="K788" s="146"/>
      <c r="L788" s="29"/>
      <c r="M788" s="29"/>
      <c r="N788" s="29">
        <v>420</v>
      </c>
      <c r="O788" s="32">
        <v>11509197</v>
      </c>
      <c r="P788" s="115">
        <v>0</v>
      </c>
      <c r="Q788" s="32">
        <v>11509197</v>
      </c>
      <c r="R788" s="32"/>
      <c r="S788" s="32">
        <v>0</v>
      </c>
      <c r="T788" s="32">
        <v>6042328.4249999998</v>
      </c>
      <c r="U788" s="32">
        <v>5466868.5750000002</v>
      </c>
      <c r="V788" s="32">
        <v>0</v>
      </c>
      <c r="W788" s="95">
        <v>0</v>
      </c>
      <c r="X788" s="95">
        <v>0</v>
      </c>
      <c r="Y788" s="20"/>
      <c r="Z788" s="20"/>
    </row>
    <row r="789" spans="1:26" s="2" customFormat="1" ht="51">
      <c r="A789" s="88">
        <f t="shared" si="25"/>
        <v>1</v>
      </c>
      <c r="B789" s="88" t="s">
        <v>1601</v>
      </c>
      <c r="C789" s="88" t="s">
        <v>2070</v>
      </c>
      <c r="D789" s="93"/>
      <c r="E789" s="89" t="s">
        <v>2071</v>
      </c>
      <c r="F789" s="29" t="s">
        <v>1604</v>
      </c>
      <c r="G789" s="29" t="s">
        <v>1646</v>
      </c>
      <c r="H789" s="29" t="s">
        <v>1646</v>
      </c>
      <c r="I789" s="29" t="s">
        <v>1646</v>
      </c>
      <c r="J789" s="29" t="s">
        <v>1889</v>
      </c>
      <c r="K789" s="146"/>
      <c r="L789" s="29"/>
      <c r="M789" s="29"/>
      <c r="N789" s="29">
        <v>360</v>
      </c>
      <c r="O789" s="32">
        <v>3286301</v>
      </c>
      <c r="P789" s="115">
        <v>0</v>
      </c>
      <c r="Q789" s="32">
        <v>3286301</v>
      </c>
      <c r="R789" s="32"/>
      <c r="S789" s="32">
        <v>0</v>
      </c>
      <c r="T789" s="32">
        <v>2653688.0575000001</v>
      </c>
      <c r="U789" s="32">
        <v>632612.9425</v>
      </c>
      <c r="V789" s="32">
        <v>0</v>
      </c>
      <c r="W789" s="95">
        <v>0</v>
      </c>
      <c r="X789" s="95">
        <v>0</v>
      </c>
      <c r="Y789" s="20"/>
      <c r="Z789" s="20"/>
    </row>
    <row r="790" spans="1:26" s="2" customFormat="1" ht="114.75">
      <c r="A790" s="88">
        <f t="shared" si="25"/>
        <v>1</v>
      </c>
      <c r="B790" s="88" t="s">
        <v>1601</v>
      </c>
      <c r="C790" s="88" t="s">
        <v>2072</v>
      </c>
      <c r="D790" s="88"/>
      <c r="E790" s="89" t="s">
        <v>2073</v>
      </c>
      <c r="F790" s="29" t="s">
        <v>1604</v>
      </c>
      <c r="G790" s="29" t="s">
        <v>1646</v>
      </c>
      <c r="H790" s="29" t="s">
        <v>1646</v>
      </c>
      <c r="I790" s="29" t="s">
        <v>1646</v>
      </c>
      <c r="J790" s="29" t="s">
        <v>1889</v>
      </c>
      <c r="K790" s="146"/>
      <c r="L790" s="29"/>
      <c r="M790" s="29"/>
      <c r="N790" s="29">
        <v>739</v>
      </c>
      <c r="O790" s="32">
        <v>11034800</v>
      </c>
      <c r="P790" s="115">
        <v>0</v>
      </c>
      <c r="Q790" s="32">
        <v>11034800</v>
      </c>
      <c r="R790" s="32"/>
      <c r="S790" s="32">
        <v>0</v>
      </c>
      <c r="T790" s="32">
        <v>9158884</v>
      </c>
      <c r="U790" s="32">
        <v>1875916</v>
      </c>
      <c r="V790" s="32">
        <v>0</v>
      </c>
      <c r="W790" s="95">
        <v>0</v>
      </c>
      <c r="X790" s="95">
        <v>0</v>
      </c>
      <c r="Y790" s="20"/>
      <c r="Z790" s="20"/>
    </row>
    <row r="791" spans="1:26" s="2" customFormat="1" ht="140.25">
      <c r="A791" s="88">
        <f t="shared" si="25"/>
        <v>1</v>
      </c>
      <c r="B791" s="88" t="s">
        <v>1601</v>
      </c>
      <c r="C791" s="88" t="s">
        <v>2074</v>
      </c>
      <c r="D791" s="93"/>
      <c r="E791" s="89" t="s">
        <v>2075</v>
      </c>
      <c r="F791" s="29" t="s">
        <v>1604</v>
      </c>
      <c r="G791" s="29" t="s">
        <v>1646</v>
      </c>
      <c r="H791" s="29" t="s">
        <v>1646</v>
      </c>
      <c r="I791" s="29" t="s">
        <v>1646</v>
      </c>
      <c r="J791" s="29" t="s">
        <v>1889</v>
      </c>
      <c r="K791" s="146"/>
      <c r="L791" s="29"/>
      <c r="M791" s="29"/>
      <c r="N791" s="29">
        <v>270</v>
      </c>
      <c r="O791" s="32">
        <v>54811304.340000004</v>
      </c>
      <c r="P791" s="115">
        <v>0</v>
      </c>
      <c r="Q791" s="32">
        <v>54811304.340000004</v>
      </c>
      <c r="R791" s="32"/>
      <c r="S791" s="32">
        <v>0</v>
      </c>
      <c r="T791" s="32">
        <v>20828295.6492</v>
      </c>
      <c r="U791" s="32">
        <v>33983008.690799996</v>
      </c>
      <c r="V791" s="32">
        <v>0</v>
      </c>
      <c r="W791" s="95">
        <v>0</v>
      </c>
      <c r="X791" s="95">
        <v>0</v>
      </c>
      <c r="Y791" s="20"/>
      <c r="Z791" s="20"/>
    </row>
    <row r="792" spans="1:26" s="2" customFormat="1" ht="89.25">
      <c r="A792" s="88">
        <f t="shared" si="25"/>
        <v>1</v>
      </c>
      <c r="B792" s="88" t="s">
        <v>1601</v>
      </c>
      <c r="C792" s="88" t="s">
        <v>2076</v>
      </c>
      <c r="D792" s="93"/>
      <c r="E792" s="89" t="s">
        <v>2077</v>
      </c>
      <c r="F792" s="29" t="s">
        <v>1604</v>
      </c>
      <c r="G792" s="29" t="s">
        <v>1646</v>
      </c>
      <c r="H792" s="29" t="s">
        <v>1646</v>
      </c>
      <c r="I792" s="29" t="s">
        <v>1646</v>
      </c>
      <c r="J792" s="29" t="s">
        <v>1889</v>
      </c>
      <c r="K792" s="146"/>
      <c r="L792" s="29"/>
      <c r="M792" s="29"/>
      <c r="N792" s="29">
        <v>360</v>
      </c>
      <c r="O792" s="32">
        <v>59984100</v>
      </c>
      <c r="P792" s="115">
        <v>0</v>
      </c>
      <c r="Q792" s="32">
        <v>59984100</v>
      </c>
      <c r="R792" s="32"/>
      <c r="S792" s="32">
        <v>0</v>
      </c>
      <c r="T792" s="32">
        <v>42990604.469999999</v>
      </c>
      <c r="U792" s="32">
        <v>16993495.529999997</v>
      </c>
      <c r="V792" s="32">
        <v>0</v>
      </c>
      <c r="W792" s="95">
        <v>0</v>
      </c>
      <c r="X792" s="95">
        <v>0</v>
      </c>
      <c r="Y792" s="20"/>
      <c r="Z792" s="20"/>
    </row>
    <row r="793" spans="1:26" s="2" customFormat="1" ht="102">
      <c r="A793" s="88">
        <f t="shared" si="25"/>
        <v>1</v>
      </c>
      <c r="B793" s="88" t="s">
        <v>1601</v>
      </c>
      <c r="C793" s="88" t="s">
        <v>2078</v>
      </c>
      <c r="D793" s="93"/>
      <c r="E793" s="89" t="s">
        <v>2079</v>
      </c>
      <c r="F793" s="29" t="s">
        <v>1604</v>
      </c>
      <c r="G793" s="29" t="s">
        <v>1646</v>
      </c>
      <c r="H793" s="29" t="s">
        <v>1646</v>
      </c>
      <c r="I793" s="29" t="s">
        <v>1646</v>
      </c>
      <c r="J793" s="29" t="s">
        <v>1889</v>
      </c>
      <c r="K793" s="146"/>
      <c r="L793" s="29"/>
      <c r="M793" s="29"/>
      <c r="N793" s="29">
        <v>360</v>
      </c>
      <c r="O793" s="32">
        <v>675000</v>
      </c>
      <c r="P793" s="115">
        <v>0</v>
      </c>
      <c r="Q793" s="32">
        <v>675000</v>
      </c>
      <c r="R793" s="32"/>
      <c r="S793" s="32">
        <v>0</v>
      </c>
      <c r="T793" s="32">
        <v>675000</v>
      </c>
      <c r="U793" s="32">
        <v>0</v>
      </c>
      <c r="V793" s="32">
        <v>0</v>
      </c>
      <c r="W793" s="95">
        <v>0</v>
      </c>
      <c r="X793" s="95">
        <v>0</v>
      </c>
      <c r="Y793" s="20"/>
      <c r="Z793" s="20"/>
    </row>
    <row r="794" spans="1:26" s="2" customFormat="1" ht="114.75">
      <c r="A794" s="88">
        <f t="shared" si="25"/>
        <v>1</v>
      </c>
      <c r="B794" s="88" t="s">
        <v>1601</v>
      </c>
      <c r="C794" s="88" t="s">
        <v>2080</v>
      </c>
      <c r="D794" s="88"/>
      <c r="E794" s="89" t="s">
        <v>2081</v>
      </c>
      <c r="F794" s="29" t="s">
        <v>1604</v>
      </c>
      <c r="G794" s="29" t="s">
        <v>1646</v>
      </c>
      <c r="H794" s="29" t="s">
        <v>1646</v>
      </c>
      <c r="I794" s="29" t="s">
        <v>1646</v>
      </c>
      <c r="J794" s="29" t="s">
        <v>1889</v>
      </c>
      <c r="K794" s="146"/>
      <c r="L794" s="29"/>
      <c r="M794" s="29"/>
      <c r="N794" s="29">
        <v>300</v>
      </c>
      <c r="O794" s="32">
        <v>4573495.1100000003</v>
      </c>
      <c r="P794" s="115">
        <v>0</v>
      </c>
      <c r="Q794" s="32">
        <v>4573495.1100000003</v>
      </c>
      <c r="R794" s="32"/>
      <c r="S794" s="32">
        <v>0</v>
      </c>
      <c r="T794" s="32">
        <v>4573495.1100000003</v>
      </c>
      <c r="U794" s="32">
        <v>0</v>
      </c>
      <c r="V794" s="32">
        <v>0</v>
      </c>
      <c r="W794" s="95">
        <v>0</v>
      </c>
      <c r="X794" s="95">
        <v>0</v>
      </c>
      <c r="Y794" s="20"/>
      <c r="Z794" s="20"/>
    </row>
    <row r="795" spans="1:26" s="2" customFormat="1" ht="165.75">
      <c r="A795" s="88">
        <f t="shared" si="25"/>
        <v>1</v>
      </c>
      <c r="B795" s="88" t="s">
        <v>1601</v>
      </c>
      <c r="C795" s="88" t="s">
        <v>2082</v>
      </c>
      <c r="D795" s="93"/>
      <c r="E795" s="89" t="s">
        <v>2083</v>
      </c>
      <c r="F795" s="29" t="s">
        <v>1604</v>
      </c>
      <c r="G795" s="29" t="s">
        <v>1646</v>
      </c>
      <c r="H795" s="29" t="s">
        <v>1646</v>
      </c>
      <c r="I795" s="29" t="s">
        <v>1646</v>
      </c>
      <c r="J795" s="29" t="s">
        <v>1889</v>
      </c>
      <c r="K795" s="146"/>
      <c r="L795" s="29"/>
      <c r="M795" s="29"/>
      <c r="N795" s="29">
        <v>210</v>
      </c>
      <c r="O795" s="32">
        <v>11695525.960000001</v>
      </c>
      <c r="P795" s="115">
        <v>0</v>
      </c>
      <c r="Q795" s="32">
        <v>11695525.960000001</v>
      </c>
      <c r="R795" s="32"/>
      <c r="S795" s="32">
        <v>0</v>
      </c>
      <c r="T795" s="32">
        <v>6140151.1290000007</v>
      </c>
      <c r="U795" s="32">
        <v>5555374.8310000002</v>
      </c>
      <c r="V795" s="32">
        <v>0</v>
      </c>
      <c r="W795" s="95">
        <v>0</v>
      </c>
      <c r="X795" s="95">
        <v>0</v>
      </c>
      <c r="Y795" s="20"/>
      <c r="Z795" s="20"/>
    </row>
    <row r="796" spans="1:26" s="2" customFormat="1" ht="63.75">
      <c r="A796" s="88">
        <f t="shared" si="25"/>
        <v>1</v>
      </c>
      <c r="B796" s="88" t="s">
        <v>1601</v>
      </c>
      <c r="C796" s="88" t="s">
        <v>2084</v>
      </c>
      <c r="D796" s="93"/>
      <c r="E796" s="89" t="s">
        <v>2085</v>
      </c>
      <c r="F796" s="29" t="s">
        <v>1604</v>
      </c>
      <c r="G796" s="29" t="s">
        <v>1876</v>
      </c>
      <c r="H796" s="29" t="s">
        <v>1898</v>
      </c>
      <c r="I796" s="29" t="s">
        <v>2086</v>
      </c>
      <c r="J796" s="29" t="s">
        <v>168</v>
      </c>
      <c r="K796" s="146"/>
      <c r="L796" s="29"/>
      <c r="M796" s="29"/>
      <c r="N796" s="29">
        <v>120</v>
      </c>
      <c r="O796" s="32">
        <v>235626205.5</v>
      </c>
      <c r="P796" s="115">
        <v>0</v>
      </c>
      <c r="Q796" s="32">
        <v>235626205.5</v>
      </c>
      <c r="R796" s="32"/>
      <c r="S796" s="32">
        <v>0</v>
      </c>
      <c r="T796" s="32">
        <v>104264595.93375</v>
      </c>
      <c r="U796" s="32">
        <v>123703757.88749997</v>
      </c>
      <c r="V796" s="32">
        <v>7657851.67875</v>
      </c>
      <c r="W796" s="95">
        <v>0</v>
      </c>
      <c r="X796" s="95">
        <v>0</v>
      </c>
      <c r="Y796" s="92">
        <v>-41.965361111111115</v>
      </c>
      <c r="Z796" s="92">
        <v>-71.535444444444437</v>
      </c>
    </row>
    <row r="797" spans="1:26" s="2" customFormat="1" ht="38.25">
      <c r="A797" s="88">
        <f t="shared" si="25"/>
        <v>1</v>
      </c>
      <c r="B797" s="88" t="s">
        <v>1601</v>
      </c>
      <c r="C797" s="88" t="s">
        <v>2087</v>
      </c>
      <c r="D797" s="93"/>
      <c r="E797" s="89" t="s">
        <v>2088</v>
      </c>
      <c r="F797" s="29" t="s">
        <v>1604</v>
      </c>
      <c r="G797" s="29" t="s">
        <v>1876</v>
      </c>
      <c r="H797" s="29" t="s">
        <v>1733</v>
      </c>
      <c r="I797" s="29" t="s">
        <v>1733</v>
      </c>
      <c r="J797" s="29" t="s">
        <v>1889</v>
      </c>
      <c r="K797" s="146"/>
      <c r="L797" s="29"/>
      <c r="M797" s="29"/>
      <c r="N797" s="29">
        <v>360</v>
      </c>
      <c r="O797" s="32">
        <v>155756047.75</v>
      </c>
      <c r="P797" s="115">
        <v>0</v>
      </c>
      <c r="Q797" s="32">
        <v>155756047.75</v>
      </c>
      <c r="R797" s="32"/>
      <c r="S797" s="32">
        <v>0</v>
      </c>
      <c r="T797" s="32">
        <v>30699517.011525001</v>
      </c>
      <c r="U797" s="32">
        <v>98064007.663399994</v>
      </c>
      <c r="V797" s="32">
        <v>26992523.075074993</v>
      </c>
      <c r="W797" s="95">
        <v>0</v>
      </c>
      <c r="X797" s="95">
        <v>0</v>
      </c>
      <c r="Y797" s="20" t="s">
        <v>1734</v>
      </c>
      <c r="Z797" s="20" t="s">
        <v>1735</v>
      </c>
    </row>
    <row r="798" spans="1:26" s="2" customFormat="1" ht="153">
      <c r="A798" s="88">
        <f t="shared" si="25"/>
        <v>1</v>
      </c>
      <c r="B798" s="88" t="s">
        <v>1601</v>
      </c>
      <c r="C798" s="88" t="s">
        <v>2089</v>
      </c>
      <c r="D798" s="93"/>
      <c r="E798" s="89" t="s">
        <v>2090</v>
      </c>
      <c r="F798" s="29" t="s">
        <v>1604</v>
      </c>
      <c r="G798" s="29" t="s">
        <v>1876</v>
      </c>
      <c r="H798" s="29" t="s">
        <v>591</v>
      </c>
      <c r="I798" s="29" t="s">
        <v>804</v>
      </c>
      <c r="J798" s="29" t="s">
        <v>1889</v>
      </c>
      <c r="K798" s="146"/>
      <c r="L798" s="29"/>
      <c r="M798" s="29"/>
      <c r="N798" s="29">
        <v>210</v>
      </c>
      <c r="O798" s="32">
        <v>108642939</v>
      </c>
      <c r="P798" s="115">
        <v>0</v>
      </c>
      <c r="Q798" s="32">
        <v>108642939</v>
      </c>
      <c r="R798" s="32"/>
      <c r="S798" s="32">
        <v>0</v>
      </c>
      <c r="T798" s="32">
        <v>32473374.467100002</v>
      </c>
      <c r="U798" s="32">
        <v>74963627.910000011</v>
      </c>
      <c r="V798" s="32">
        <v>1205936.6228999994</v>
      </c>
      <c r="W798" s="95">
        <v>0</v>
      </c>
      <c r="X798" s="95">
        <v>0</v>
      </c>
      <c r="Y798" s="20" t="s">
        <v>1729</v>
      </c>
      <c r="Z798" s="20" t="s">
        <v>1730</v>
      </c>
    </row>
    <row r="799" spans="1:26" s="2" customFormat="1" ht="102">
      <c r="A799" s="88">
        <f t="shared" si="25"/>
        <v>1</v>
      </c>
      <c r="B799" s="88" t="s">
        <v>1601</v>
      </c>
      <c r="C799" s="88" t="s">
        <v>2091</v>
      </c>
      <c r="D799" s="93"/>
      <c r="E799" s="89" t="s">
        <v>2092</v>
      </c>
      <c r="F799" s="29" t="s">
        <v>1604</v>
      </c>
      <c r="G799" s="29" t="s">
        <v>1876</v>
      </c>
      <c r="H799" s="29" t="s">
        <v>591</v>
      </c>
      <c r="I799" s="29" t="s">
        <v>804</v>
      </c>
      <c r="J799" s="29" t="s">
        <v>1889</v>
      </c>
      <c r="K799" s="146"/>
      <c r="L799" s="29"/>
      <c r="M799" s="29"/>
      <c r="N799" s="29">
        <v>540</v>
      </c>
      <c r="O799" s="32">
        <v>132328000</v>
      </c>
      <c r="P799" s="115">
        <v>0</v>
      </c>
      <c r="Q799" s="32">
        <v>132328000</v>
      </c>
      <c r="R799" s="32"/>
      <c r="S799" s="32">
        <v>0</v>
      </c>
      <c r="T799" s="32">
        <v>26690557.600000001</v>
      </c>
      <c r="U799" s="32">
        <v>87879024.799999997</v>
      </c>
      <c r="V799" s="32">
        <v>17758417.600000001</v>
      </c>
      <c r="W799" s="95">
        <v>0</v>
      </c>
      <c r="X799" s="95">
        <v>0</v>
      </c>
      <c r="Y799" s="20" t="s">
        <v>1729</v>
      </c>
      <c r="Z799" s="20" t="s">
        <v>1730</v>
      </c>
    </row>
    <row r="800" spans="1:26" s="2" customFormat="1" ht="102">
      <c r="A800" s="88">
        <f t="shared" si="25"/>
        <v>1</v>
      </c>
      <c r="B800" s="88" t="s">
        <v>1601</v>
      </c>
      <c r="C800" s="88" t="s">
        <v>2093</v>
      </c>
      <c r="D800" s="93"/>
      <c r="E800" s="89" t="s">
        <v>2094</v>
      </c>
      <c r="F800" s="29" t="s">
        <v>1604</v>
      </c>
      <c r="G800" s="29" t="s">
        <v>1606</v>
      </c>
      <c r="H800" s="29" t="s">
        <v>1606</v>
      </c>
      <c r="I800" s="29" t="s">
        <v>30</v>
      </c>
      <c r="J800" s="29" t="s">
        <v>1889</v>
      </c>
      <c r="K800" s="146"/>
      <c r="L800" s="29"/>
      <c r="M800" s="29"/>
      <c r="N800" s="29">
        <v>270</v>
      </c>
      <c r="O800" s="32">
        <v>34513050</v>
      </c>
      <c r="P800" s="115">
        <v>0</v>
      </c>
      <c r="Q800" s="32">
        <v>34513050</v>
      </c>
      <c r="R800" s="32"/>
      <c r="S800" s="32">
        <v>0</v>
      </c>
      <c r="T800" s="32">
        <v>5572131.9224999994</v>
      </c>
      <c r="U800" s="32">
        <v>28940918.077500001</v>
      </c>
      <c r="V800" s="32">
        <v>0</v>
      </c>
      <c r="W800" s="95">
        <v>0</v>
      </c>
      <c r="X800" s="95">
        <v>0</v>
      </c>
      <c r="Y800" s="20"/>
      <c r="Z800" s="20"/>
    </row>
    <row r="801" spans="1:26" s="2" customFormat="1" ht="38.25">
      <c r="A801" s="88">
        <f t="shared" si="25"/>
        <v>1</v>
      </c>
      <c r="B801" s="88" t="s">
        <v>1601</v>
      </c>
      <c r="C801" s="88" t="s">
        <v>2095</v>
      </c>
      <c r="D801" s="88"/>
      <c r="E801" s="89" t="s">
        <v>2096</v>
      </c>
      <c r="F801" s="29" t="s">
        <v>1604</v>
      </c>
      <c r="G801" s="29" t="s">
        <v>1811</v>
      </c>
      <c r="H801" s="29" t="s">
        <v>979</v>
      </c>
      <c r="I801" s="29" t="s">
        <v>2097</v>
      </c>
      <c r="J801" s="29" t="s">
        <v>1889</v>
      </c>
      <c r="K801" s="146"/>
      <c r="L801" s="29"/>
      <c r="M801" s="29"/>
      <c r="N801" s="29">
        <v>630</v>
      </c>
      <c r="O801" s="32">
        <v>12896841</v>
      </c>
      <c r="P801" s="115">
        <v>0</v>
      </c>
      <c r="Q801" s="32">
        <v>12896841</v>
      </c>
      <c r="R801" s="32"/>
      <c r="S801" s="32">
        <v>0</v>
      </c>
      <c r="T801" s="32">
        <v>4562257.5037500001</v>
      </c>
      <c r="U801" s="32">
        <v>8334583.4962499999</v>
      </c>
      <c r="V801" s="32">
        <v>0</v>
      </c>
      <c r="W801" s="95">
        <v>0</v>
      </c>
      <c r="X801" s="95">
        <v>0</v>
      </c>
      <c r="Y801" s="92">
        <v>-28.458638888888888</v>
      </c>
      <c r="Z801" s="92">
        <v>-65.783583333333326</v>
      </c>
    </row>
    <row r="802" spans="1:26" s="2" customFormat="1" ht="38.25">
      <c r="A802" s="88">
        <f t="shared" si="25"/>
        <v>1</v>
      </c>
      <c r="B802" s="88" t="s">
        <v>1601</v>
      </c>
      <c r="C802" s="88" t="s">
        <v>2098</v>
      </c>
      <c r="D802" s="93"/>
      <c r="E802" s="89" t="s">
        <v>1884</v>
      </c>
      <c r="F802" s="29" t="s">
        <v>1604</v>
      </c>
      <c r="G802" s="29" t="s">
        <v>1811</v>
      </c>
      <c r="H802" s="29" t="s">
        <v>979</v>
      </c>
      <c r="I802" s="29" t="s">
        <v>2097</v>
      </c>
      <c r="J802" s="29" t="s">
        <v>1889</v>
      </c>
      <c r="K802" s="146"/>
      <c r="L802" s="29"/>
      <c r="M802" s="29"/>
      <c r="N802" s="29">
        <v>210</v>
      </c>
      <c r="O802" s="32">
        <v>51729499.869999997</v>
      </c>
      <c r="P802" s="115">
        <v>0</v>
      </c>
      <c r="Q802" s="32">
        <v>51729499.869999997</v>
      </c>
      <c r="R802" s="32"/>
      <c r="S802" s="32">
        <v>0</v>
      </c>
      <c r="T802" s="32">
        <v>8351727.7540114988</v>
      </c>
      <c r="U802" s="32">
        <v>43377772.115988493</v>
      </c>
      <c r="V802" s="32">
        <v>0</v>
      </c>
      <c r="W802" s="95">
        <v>0</v>
      </c>
      <c r="X802" s="95">
        <v>0</v>
      </c>
      <c r="Y802" s="92">
        <v>-28.458638888888888</v>
      </c>
      <c r="Z802" s="92">
        <v>-65.783583333333326</v>
      </c>
    </row>
    <row r="803" spans="1:26" s="2" customFormat="1" ht="63.75">
      <c r="A803" s="88">
        <f t="shared" si="25"/>
        <v>1</v>
      </c>
      <c r="B803" s="88" t="s">
        <v>1601</v>
      </c>
      <c r="C803" s="88" t="s">
        <v>2099</v>
      </c>
      <c r="D803" s="93"/>
      <c r="E803" s="89" t="s">
        <v>2100</v>
      </c>
      <c r="F803" s="29" t="s">
        <v>1604</v>
      </c>
      <c r="G803" s="29" t="s">
        <v>1876</v>
      </c>
      <c r="H803" s="29" t="s">
        <v>1097</v>
      </c>
      <c r="I803" s="29" t="s">
        <v>1097</v>
      </c>
      <c r="J803" s="29" t="s">
        <v>1889</v>
      </c>
      <c r="K803" s="146"/>
      <c r="L803" s="29"/>
      <c r="M803" s="29"/>
      <c r="N803" s="29">
        <v>210</v>
      </c>
      <c r="O803" s="32">
        <v>31324460.199999999</v>
      </c>
      <c r="P803" s="115">
        <v>0</v>
      </c>
      <c r="Q803" s="32">
        <v>31324460.199999999</v>
      </c>
      <c r="R803" s="32"/>
      <c r="S803" s="32">
        <v>0</v>
      </c>
      <c r="T803" s="32">
        <v>4698669.03</v>
      </c>
      <c r="U803" s="32">
        <v>24956197.441340007</v>
      </c>
      <c r="V803" s="32">
        <v>1669593.7286599993</v>
      </c>
      <c r="W803" s="95">
        <v>0</v>
      </c>
      <c r="X803" s="95">
        <v>0</v>
      </c>
      <c r="Y803" s="20"/>
      <c r="Z803" s="20"/>
    </row>
    <row r="804" spans="1:26" s="2" customFormat="1" ht="38.25">
      <c r="A804" s="88">
        <f t="shared" si="25"/>
        <v>1</v>
      </c>
      <c r="B804" s="88" t="s">
        <v>1601</v>
      </c>
      <c r="C804" s="88" t="s">
        <v>2101</v>
      </c>
      <c r="D804" s="93"/>
      <c r="E804" s="89" t="s">
        <v>2102</v>
      </c>
      <c r="F804" s="29" t="s">
        <v>1604</v>
      </c>
      <c r="G804" s="29" t="s">
        <v>1606</v>
      </c>
      <c r="H804" s="29" t="s">
        <v>1606</v>
      </c>
      <c r="I804" s="29" t="s">
        <v>2103</v>
      </c>
      <c r="J804" s="29" t="s">
        <v>1889</v>
      </c>
      <c r="K804" s="146"/>
      <c r="L804" s="29"/>
      <c r="M804" s="29"/>
      <c r="N804" s="29">
        <v>720</v>
      </c>
      <c r="O804" s="32">
        <v>38883819.359999999</v>
      </c>
      <c r="P804" s="115">
        <v>0</v>
      </c>
      <c r="Q804" s="32">
        <v>38883819.359999999</v>
      </c>
      <c r="R804" s="32"/>
      <c r="S804" s="32">
        <v>0</v>
      </c>
      <c r="T804" s="32">
        <v>6277792.6356719993</v>
      </c>
      <c r="U804" s="32">
        <v>32606026.724328</v>
      </c>
      <c r="V804" s="32">
        <v>0</v>
      </c>
      <c r="W804" s="95">
        <v>0</v>
      </c>
      <c r="X804" s="95">
        <v>0</v>
      </c>
      <c r="Y804" s="20"/>
      <c r="Z804" s="20"/>
    </row>
    <row r="805" spans="1:26" s="2" customFormat="1" ht="38.25">
      <c r="A805" s="88">
        <f t="shared" si="25"/>
        <v>1</v>
      </c>
      <c r="B805" s="88" t="s">
        <v>1601</v>
      </c>
      <c r="C805" s="88" t="s">
        <v>2104</v>
      </c>
      <c r="D805" s="93"/>
      <c r="E805" s="89" t="s">
        <v>2105</v>
      </c>
      <c r="F805" s="29" t="s">
        <v>1604</v>
      </c>
      <c r="G805" s="29" t="s">
        <v>1811</v>
      </c>
      <c r="H805" s="29" t="s">
        <v>979</v>
      </c>
      <c r="I805" s="29" t="s">
        <v>2097</v>
      </c>
      <c r="J805" s="29" t="s">
        <v>1889</v>
      </c>
      <c r="K805" s="146"/>
      <c r="L805" s="29"/>
      <c r="M805" s="29"/>
      <c r="N805" s="29">
        <v>270</v>
      </c>
      <c r="O805" s="32">
        <v>1758207.47</v>
      </c>
      <c r="P805" s="115">
        <v>0</v>
      </c>
      <c r="Q805" s="32">
        <v>1758207.47</v>
      </c>
      <c r="R805" s="32"/>
      <c r="S805" s="32">
        <v>0</v>
      </c>
      <c r="T805" s="32">
        <v>1142834.8555000001</v>
      </c>
      <c r="U805" s="32">
        <v>615372.61450000003</v>
      </c>
      <c r="V805" s="32">
        <v>0</v>
      </c>
      <c r="W805" s="95">
        <v>0</v>
      </c>
      <c r="X805" s="95">
        <v>0</v>
      </c>
      <c r="Y805" s="92">
        <v>-28.458638888888888</v>
      </c>
      <c r="Z805" s="92">
        <v>-65.783583333333326</v>
      </c>
    </row>
    <row r="806" spans="1:26" s="2" customFormat="1" ht="51">
      <c r="A806" s="88">
        <f t="shared" si="25"/>
        <v>1</v>
      </c>
      <c r="B806" s="88" t="s">
        <v>1601</v>
      </c>
      <c r="C806" s="88" t="s">
        <v>2106</v>
      </c>
      <c r="D806" s="93"/>
      <c r="E806" s="89" t="s">
        <v>2107</v>
      </c>
      <c r="F806" s="29" t="s">
        <v>1604</v>
      </c>
      <c r="G806" s="29" t="s">
        <v>1811</v>
      </c>
      <c r="H806" s="29" t="s">
        <v>358</v>
      </c>
      <c r="I806" s="29" t="s">
        <v>358</v>
      </c>
      <c r="J806" s="29" t="s">
        <v>1889</v>
      </c>
      <c r="K806" s="146"/>
      <c r="L806" s="29"/>
      <c r="M806" s="29"/>
      <c r="N806" s="29">
        <v>540</v>
      </c>
      <c r="O806" s="32">
        <v>31982069.68</v>
      </c>
      <c r="P806" s="115">
        <v>0</v>
      </c>
      <c r="Q806" s="32">
        <v>31982069.68</v>
      </c>
      <c r="R806" s="32"/>
      <c r="S806" s="32">
        <v>0</v>
      </c>
      <c r="T806" s="32">
        <v>9559440.6273519993</v>
      </c>
      <c r="U806" s="32">
        <v>22067628.0792</v>
      </c>
      <c r="V806" s="32">
        <v>355000.9734479998</v>
      </c>
      <c r="W806" s="95">
        <v>0</v>
      </c>
      <c r="X806" s="95">
        <v>0</v>
      </c>
      <c r="Y806" s="20"/>
      <c r="Z806" s="20"/>
    </row>
    <row r="807" spans="1:26" s="2" customFormat="1" ht="51">
      <c r="A807" s="88">
        <f t="shared" si="25"/>
        <v>1</v>
      </c>
      <c r="B807" s="88" t="s">
        <v>1601</v>
      </c>
      <c r="C807" s="88" t="s">
        <v>2108</v>
      </c>
      <c r="D807" s="88"/>
      <c r="E807" s="89" t="s">
        <v>2109</v>
      </c>
      <c r="F807" s="29" t="s">
        <v>1604</v>
      </c>
      <c r="G807" s="29" t="s">
        <v>1876</v>
      </c>
      <c r="H807" s="29" t="s">
        <v>591</v>
      </c>
      <c r="I807" s="29" t="s">
        <v>804</v>
      </c>
      <c r="J807" s="29" t="s">
        <v>1889</v>
      </c>
      <c r="K807" s="146"/>
      <c r="L807" s="29"/>
      <c r="M807" s="29"/>
      <c r="N807" s="29">
        <v>560</v>
      </c>
      <c r="O807" s="32">
        <v>14134058</v>
      </c>
      <c r="P807" s="115">
        <v>0</v>
      </c>
      <c r="Q807" s="32">
        <v>14134058</v>
      </c>
      <c r="R807" s="32"/>
      <c r="S807" s="32">
        <v>0</v>
      </c>
      <c r="T807" s="32">
        <v>4999923.0175000001</v>
      </c>
      <c r="U807" s="32">
        <v>9134134.9824999999</v>
      </c>
      <c r="V807" s="32">
        <v>0</v>
      </c>
      <c r="W807" s="95">
        <v>0</v>
      </c>
      <c r="X807" s="95">
        <v>0</v>
      </c>
      <c r="Y807" s="20" t="s">
        <v>1729</v>
      </c>
      <c r="Z807" s="20" t="s">
        <v>1730</v>
      </c>
    </row>
    <row r="808" spans="1:26" s="2" customFormat="1" ht="76.5">
      <c r="A808" s="88">
        <f t="shared" si="25"/>
        <v>1</v>
      </c>
      <c r="B808" s="88" t="s">
        <v>1601</v>
      </c>
      <c r="C808" s="88" t="s">
        <v>2110</v>
      </c>
      <c r="D808" s="93"/>
      <c r="E808" s="89" t="s">
        <v>2111</v>
      </c>
      <c r="F808" s="29" t="s">
        <v>1604</v>
      </c>
      <c r="G808" s="29" t="s">
        <v>1876</v>
      </c>
      <c r="H808" s="29" t="s">
        <v>1097</v>
      </c>
      <c r="I808" s="29" t="s">
        <v>598</v>
      </c>
      <c r="J808" s="29" t="s">
        <v>1889</v>
      </c>
      <c r="K808" s="146"/>
      <c r="L808" s="29"/>
      <c r="M808" s="29"/>
      <c r="N808" s="29">
        <v>720</v>
      </c>
      <c r="O808" s="32">
        <v>18491540.489999998</v>
      </c>
      <c r="P808" s="115">
        <v>0</v>
      </c>
      <c r="Q808" s="32">
        <v>18491540.489999998</v>
      </c>
      <c r="R808" s="32"/>
      <c r="S808" s="32">
        <v>0</v>
      </c>
      <c r="T808" s="32">
        <v>2450129.1149249999</v>
      </c>
      <c r="U808" s="32">
        <v>15463550.734762499</v>
      </c>
      <c r="V808" s="32">
        <v>577860.64031249995</v>
      </c>
      <c r="W808" s="95">
        <v>0</v>
      </c>
      <c r="X808" s="95">
        <v>0</v>
      </c>
      <c r="Y808" s="20"/>
      <c r="Z808" s="20"/>
    </row>
    <row r="809" spans="1:26" s="2" customFormat="1" ht="51">
      <c r="A809" s="88">
        <f t="shared" si="25"/>
        <v>1</v>
      </c>
      <c r="B809" s="88" t="s">
        <v>1601</v>
      </c>
      <c r="C809" s="88" t="s">
        <v>2112</v>
      </c>
      <c r="D809" s="93"/>
      <c r="E809" s="89" t="s">
        <v>2113</v>
      </c>
      <c r="F809" s="29" t="s">
        <v>1604</v>
      </c>
      <c r="G809" s="29" t="s">
        <v>1811</v>
      </c>
      <c r="H809" s="29" t="s">
        <v>979</v>
      </c>
      <c r="I809" s="29" t="s">
        <v>2097</v>
      </c>
      <c r="J809" s="29" t="s">
        <v>1889</v>
      </c>
      <c r="K809" s="146"/>
      <c r="L809" s="29"/>
      <c r="M809" s="29"/>
      <c r="N809" s="29">
        <v>720</v>
      </c>
      <c r="O809" s="32">
        <v>609000</v>
      </c>
      <c r="P809" s="115">
        <v>0</v>
      </c>
      <c r="Q809" s="32">
        <v>609000</v>
      </c>
      <c r="R809" s="32"/>
      <c r="S809" s="32">
        <v>0</v>
      </c>
      <c r="T809" s="32">
        <v>395850</v>
      </c>
      <c r="U809" s="32">
        <v>213150</v>
      </c>
      <c r="V809" s="32">
        <v>0</v>
      </c>
      <c r="W809" s="95">
        <v>0</v>
      </c>
      <c r="X809" s="95">
        <v>0</v>
      </c>
      <c r="Y809" s="92">
        <v>-28.458638888888888</v>
      </c>
      <c r="Z809" s="92">
        <v>-65.783583333333326</v>
      </c>
    </row>
    <row r="810" spans="1:26" s="2" customFormat="1" ht="63.75">
      <c r="A810" s="88">
        <f t="shared" si="25"/>
        <v>1</v>
      </c>
      <c r="B810" s="88" t="s">
        <v>1601</v>
      </c>
      <c r="C810" s="88" t="s">
        <v>2114</v>
      </c>
      <c r="D810" s="88"/>
      <c r="E810" s="89" t="s">
        <v>2115</v>
      </c>
      <c r="F810" s="29" t="s">
        <v>1604</v>
      </c>
      <c r="G810" s="29" t="s">
        <v>1811</v>
      </c>
      <c r="H810" s="29" t="s">
        <v>979</v>
      </c>
      <c r="I810" s="29" t="s">
        <v>2097</v>
      </c>
      <c r="J810" s="29" t="s">
        <v>1889</v>
      </c>
      <c r="K810" s="146"/>
      <c r="L810" s="29"/>
      <c r="M810" s="29"/>
      <c r="N810" s="29">
        <v>515</v>
      </c>
      <c r="O810" s="32">
        <v>28632600</v>
      </c>
      <c r="P810" s="115">
        <v>0</v>
      </c>
      <c r="Q810" s="32">
        <v>28632600</v>
      </c>
      <c r="R810" s="32"/>
      <c r="S810" s="32">
        <v>0</v>
      </c>
      <c r="T810" s="32">
        <v>5798101.5</v>
      </c>
      <c r="U810" s="32">
        <v>22834498.5</v>
      </c>
      <c r="V810" s="32">
        <v>0</v>
      </c>
      <c r="W810" s="95">
        <v>0</v>
      </c>
      <c r="X810" s="95">
        <v>0</v>
      </c>
      <c r="Y810" s="92">
        <v>-28.458638888888888</v>
      </c>
      <c r="Z810" s="92">
        <v>-65.783583333333326</v>
      </c>
    </row>
    <row r="811" spans="1:26" s="2" customFormat="1" ht="89.25">
      <c r="A811" s="88">
        <f t="shared" si="25"/>
        <v>1</v>
      </c>
      <c r="B811" s="88" t="s">
        <v>1601</v>
      </c>
      <c r="C811" s="88" t="s">
        <v>2116</v>
      </c>
      <c r="D811" s="93"/>
      <c r="E811" s="89" t="s">
        <v>2117</v>
      </c>
      <c r="F811" s="29" t="s">
        <v>1604</v>
      </c>
      <c r="G811" s="29" t="s">
        <v>1811</v>
      </c>
      <c r="H811" s="29" t="s">
        <v>979</v>
      </c>
      <c r="I811" s="29" t="s">
        <v>2097</v>
      </c>
      <c r="J811" s="29" t="s">
        <v>1889</v>
      </c>
      <c r="K811" s="146"/>
      <c r="L811" s="29"/>
      <c r="M811" s="29"/>
      <c r="N811" s="29">
        <v>360</v>
      </c>
      <c r="O811" s="32">
        <v>3424000</v>
      </c>
      <c r="P811" s="115">
        <v>0</v>
      </c>
      <c r="Q811" s="32">
        <v>3424000</v>
      </c>
      <c r="R811" s="32"/>
      <c r="S811" s="32">
        <v>0</v>
      </c>
      <c r="T811" s="32">
        <v>2225600</v>
      </c>
      <c r="U811" s="32">
        <v>1198400</v>
      </c>
      <c r="V811" s="32">
        <v>0</v>
      </c>
      <c r="W811" s="95">
        <v>0</v>
      </c>
      <c r="X811" s="95">
        <v>0</v>
      </c>
      <c r="Y811" s="92">
        <v>-28.458638888888888</v>
      </c>
      <c r="Z811" s="92">
        <v>-65.783583333333326</v>
      </c>
    </row>
    <row r="812" spans="1:26" s="2" customFormat="1" ht="63.75">
      <c r="A812" s="88">
        <f t="shared" si="25"/>
        <v>1</v>
      </c>
      <c r="B812" s="88" t="s">
        <v>1601</v>
      </c>
      <c r="C812" s="88" t="s">
        <v>2118</v>
      </c>
      <c r="D812" s="93"/>
      <c r="E812" s="89" t="s">
        <v>2119</v>
      </c>
      <c r="F812" s="29" t="s">
        <v>1604</v>
      </c>
      <c r="G812" s="29" t="s">
        <v>1811</v>
      </c>
      <c r="H812" s="29" t="s">
        <v>979</v>
      </c>
      <c r="I812" s="29" t="s">
        <v>2097</v>
      </c>
      <c r="J812" s="29" t="s">
        <v>1889</v>
      </c>
      <c r="K812" s="146"/>
      <c r="L812" s="29"/>
      <c r="M812" s="29"/>
      <c r="N812" s="29">
        <v>360</v>
      </c>
      <c r="O812" s="32">
        <v>600000</v>
      </c>
      <c r="P812" s="115">
        <v>0</v>
      </c>
      <c r="Q812" s="32">
        <v>600000</v>
      </c>
      <c r="R812" s="32"/>
      <c r="S812" s="32">
        <v>0</v>
      </c>
      <c r="T812" s="32">
        <v>600000</v>
      </c>
      <c r="U812" s="32">
        <v>0</v>
      </c>
      <c r="V812" s="32">
        <v>0</v>
      </c>
      <c r="W812" s="95">
        <v>0</v>
      </c>
      <c r="X812" s="95">
        <v>0</v>
      </c>
      <c r="Y812" s="92">
        <v>-28.458638888888888</v>
      </c>
      <c r="Z812" s="92">
        <v>-65.783583333333326</v>
      </c>
    </row>
    <row r="813" spans="1:26" s="2" customFormat="1" ht="63.75">
      <c r="A813" s="88">
        <f t="shared" si="25"/>
        <v>1</v>
      </c>
      <c r="B813" s="88" t="s">
        <v>1601</v>
      </c>
      <c r="C813" s="88" t="s">
        <v>2120</v>
      </c>
      <c r="D813" s="93"/>
      <c r="E813" s="89" t="s">
        <v>2121</v>
      </c>
      <c r="F813" s="29" t="s">
        <v>1604</v>
      </c>
      <c r="G813" s="29" t="s">
        <v>1811</v>
      </c>
      <c r="H813" s="29" t="s">
        <v>979</v>
      </c>
      <c r="I813" s="29" t="s">
        <v>2097</v>
      </c>
      <c r="J813" s="29" t="s">
        <v>1889</v>
      </c>
      <c r="K813" s="146"/>
      <c r="L813" s="29"/>
      <c r="M813" s="29"/>
      <c r="N813" s="29">
        <v>240</v>
      </c>
      <c r="O813" s="32">
        <v>4020000</v>
      </c>
      <c r="P813" s="115">
        <v>0</v>
      </c>
      <c r="Q813" s="32">
        <v>4020000</v>
      </c>
      <c r="R813" s="32"/>
      <c r="S813" s="32">
        <v>0</v>
      </c>
      <c r="T813" s="32">
        <v>2613000</v>
      </c>
      <c r="U813" s="32">
        <v>1407000</v>
      </c>
      <c r="V813" s="32">
        <v>0</v>
      </c>
      <c r="W813" s="95">
        <v>0</v>
      </c>
      <c r="X813" s="95">
        <v>0</v>
      </c>
      <c r="Y813" s="92">
        <v>-28.458638888888888</v>
      </c>
      <c r="Z813" s="92">
        <v>-65.783583333333326</v>
      </c>
    </row>
    <row r="814" spans="1:26" s="2" customFormat="1" ht="38.25">
      <c r="A814" s="88">
        <f t="shared" si="25"/>
        <v>1</v>
      </c>
      <c r="B814" s="88" t="s">
        <v>1601</v>
      </c>
      <c r="C814" s="88" t="s">
        <v>2122</v>
      </c>
      <c r="D814" s="93"/>
      <c r="E814" s="89" t="s">
        <v>2123</v>
      </c>
      <c r="F814" s="29" t="s">
        <v>1604</v>
      </c>
      <c r="G814" s="29" t="s">
        <v>1876</v>
      </c>
      <c r="H814" s="29" t="s">
        <v>1898</v>
      </c>
      <c r="I814" s="29" t="s">
        <v>821</v>
      </c>
      <c r="J814" s="29" t="s">
        <v>1889</v>
      </c>
      <c r="K814" s="146"/>
      <c r="L814" s="29"/>
      <c r="M814" s="29"/>
      <c r="N814" s="29">
        <v>365</v>
      </c>
      <c r="O814" s="32">
        <v>8803790.7799999993</v>
      </c>
      <c r="P814" s="115">
        <v>0</v>
      </c>
      <c r="Q814" s="32">
        <v>8803790.7799999993</v>
      </c>
      <c r="R814" s="32"/>
      <c r="S814" s="32">
        <v>0</v>
      </c>
      <c r="T814" s="32">
        <v>5376475.0293459995</v>
      </c>
      <c r="U814" s="32">
        <v>3427315.7506540003</v>
      </c>
      <c r="V814" s="32">
        <v>0</v>
      </c>
      <c r="W814" s="95">
        <v>0</v>
      </c>
      <c r="X814" s="95">
        <v>0</v>
      </c>
      <c r="Y814" s="20"/>
      <c r="Z814" s="20"/>
    </row>
    <row r="815" spans="1:26" s="2" customFormat="1" ht="89.25">
      <c r="A815" s="88">
        <f t="shared" si="25"/>
        <v>1</v>
      </c>
      <c r="B815" s="88" t="s">
        <v>1601</v>
      </c>
      <c r="C815" s="88" t="s">
        <v>2124</v>
      </c>
      <c r="D815" s="93"/>
      <c r="E815" s="89" t="s">
        <v>2125</v>
      </c>
      <c r="F815" s="29" t="s">
        <v>1604</v>
      </c>
      <c r="G815" s="29" t="s">
        <v>1876</v>
      </c>
      <c r="H815" s="29" t="s">
        <v>1898</v>
      </c>
      <c r="I815" s="29" t="s">
        <v>2086</v>
      </c>
      <c r="J815" s="29" t="s">
        <v>1889</v>
      </c>
      <c r="K815" s="146"/>
      <c r="L815" s="29"/>
      <c r="M815" s="29"/>
      <c r="N815" s="29">
        <v>270</v>
      </c>
      <c r="O815" s="32">
        <v>4951030.71</v>
      </c>
      <c r="P815" s="115">
        <v>0</v>
      </c>
      <c r="Q815" s="32">
        <v>4951030.71</v>
      </c>
      <c r="R815" s="32"/>
      <c r="S815" s="32">
        <v>0</v>
      </c>
      <c r="T815" s="32">
        <v>3023594.4545969996</v>
      </c>
      <c r="U815" s="32">
        <v>1927436.2554030004</v>
      </c>
      <c r="V815" s="32">
        <v>0</v>
      </c>
      <c r="W815" s="95">
        <v>0</v>
      </c>
      <c r="X815" s="95">
        <v>0</v>
      </c>
      <c r="Y815" s="20"/>
      <c r="Z815" s="20"/>
    </row>
    <row r="816" spans="1:26" s="2" customFormat="1" ht="127.5">
      <c r="A816" s="88">
        <f t="shared" si="25"/>
        <v>1</v>
      </c>
      <c r="B816" s="88" t="s">
        <v>1601</v>
      </c>
      <c r="C816" s="88" t="s">
        <v>2126</v>
      </c>
      <c r="D816" s="93"/>
      <c r="E816" s="89" t="s">
        <v>2127</v>
      </c>
      <c r="F816" s="29" t="s">
        <v>1604</v>
      </c>
      <c r="G816" s="29" t="s">
        <v>1646</v>
      </c>
      <c r="H816" s="29" t="s">
        <v>1646</v>
      </c>
      <c r="I816" s="29" t="s">
        <v>1646</v>
      </c>
      <c r="J816" s="29" t="s">
        <v>1889</v>
      </c>
      <c r="K816" s="146"/>
      <c r="L816" s="29"/>
      <c r="M816" s="29"/>
      <c r="N816" s="29">
        <v>360</v>
      </c>
      <c r="O816" s="32">
        <v>5036686</v>
      </c>
      <c r="P816" s="115">
        <v>0</v>
      </c>
      <c r="Q816" s="32">
        <v>5036686</v>
      </c>
      <c r="R816" s="32"/>
      <c r="S816" s="32">
        <v>0</v>
      </c>
      <c r="T816" s="32">
        <v>5036686</v>
      </c>
      <c r="U816" s="32">
        <v>0</v>
      </c>
      <c r="V816" s="32">
        <v>0</v>
      </c>
      <c r="W816" s="95">
        <v>0</v>
      </c>
      <c r="X816" s="95">
        <v>0</v>
      </c>
      <c r="Y816" s="20"/>
      <c r="Z816" s="20"/>
    </row>
    <row r="817" spans="1:26" s="2" customFormat="1" ht="89.25">
      <c r="A817" s="88">
        <f t="shared" si="25"/>
        <v>1</v>
      </c>
      <c r="B817" s="88" t="s">
        <v>1601</v>
      </c>
      <c r="C817" s="88" t="s">
        <v>2128</v>
      </c>
      <c r="D817" s="93"/>
      <c r="E817" s="89" t="s">
        <v>2129</v>
      </c>
      <c r="F817" s="29" t="s">
        <v>1604</v>
      </c>
      <c r="G817" s="29" t="s">
        <v>1876</v>
      </c>
      <c r="H817" s="29" t="s">
        <v>719</v>
      </c>
      <c r="I817" s="29" t="s">
        <v>719</v>
      </c>
      <c r="J817" s="29" t="s">
        <v>1889</v>
      </c>
      <c r="K817" s="146"/>
      <c r="L817" s="29"/>
      <c r="M817" s="29"/>
      <c r="N817" s="29">
        <v>720</v>
      </c>
      <c r="O817" s="32">
        <v>7986670.6699999999</v>
      </c>
      <c r="P817" s="115">
        <v>0</v>
      </c>
      <c r="Q817" s="32">
        <v>7986670.6699999999</v>
      </c>
      <c r="R817" s="32"/>
      <c r="S817" s="32">
        <v>0</v>
      </c>
      <c r="T817" s="32">
        <v>5737224.8757945001</v>
      </c>
      <c r="U817" s="32">
        <v>2249445.7942054998</v>
      </c>
      <c r="V817" s="32">
        <v>0</v>
      </c>
      <c r="W817" s="95">
        <v>0</v>
      </c>
      <c r="X817" s="95">
        <v>0</v>
      </c>
      <c r="Y817" s="92">
        <v>-38.940778999999999</v>
      </c>
      <c r="Z817" s="92">
        <v>-68.057440999999997</v>
      </c>
    </row>
    <row r="818" spans="1:26" s="2" customFormat="1" ht="76.5">
      <c r="A818" s="88">
        <f t="shared" si="25"/>
        <v>1</v>
      </c>
      <c r="B818" s="88" t="s">
        <v>1601</v>
      </c>
      <c r="C818" s="88" t="s">
        <v>2130</v>
      </c>
      <c r="D818" s="93"/>
      <c r="E818" s="89" t="s">
        <v>2131</v>
      </c>
      <c r="F818" s="29" t="s">
        <v>1604</v>
      </c>
      <c r="G818" s="29" t="s">
        <v>1606</v>
      </c>
      <c r="H818" s="29" t="s">
        <v>1606</v>
      </c>
      <c r="I818" s="29" t="s">
        <v>2132</v>
      </c>
      <c r="J818" s="29" t="s">
        <v>1889</v>
      </c>
      <c r="K818" s="146"/>
      <c r="L818" s="29"/>
      <c r="M818" s="29"/>
      <c r="N818" s="29">
        <v>360</v>
      </c>
      <c r="O818" s="32">
        <v>39998338.579999998</v>
      </c>
      <c r="P818" s="115">
        <v>0</v>
      </c>
      <c r="Q818" s="32">
        <v>39998338.579999998</v>
      </c>
      <c r="R818" s="32"/>
      <c r="S818" s="32">
        <v>0</v>
      </c>
      <c r="T818" s="32">
        <v>15199368.660399999</v>
      </c>
      <c r="U818" s="32">
        <v>22667058.473285999</v>
      </c>
      <c r="V818" s="32">
        <v>2131911.4463139991</v>
      </c>
      <c r="W818" s="95">
        <v>0</v>
      </c>
      <c r="X818" s="95">
        <v>0</v>
      </c>
      <c r="Y818" s="20"/>
      <c r="Z818" s="20"/>
    </row>
    <row r="819" spans="1:26" s="2" customFormat="1" ht="25.5">
      <c r="A819" s="88">
        <f t="shared" si="25"/>
        <v>1</v>
      </c>
      <c r="B819" s="88" t="s">
        <v>1601</v>
      </c>
      <c r="C819" s="88" t="s">
        <v>2133</v>
      </c>
      <c r="D819" s="93"/>
      <c r="E819" s="89" t="s">
        <v>2134</v>
      </c>
      <c r="F819" s="29" t="s">
        <v>1604</v>
      </c>
      <c r="G819" s="29" t="s">
        <v>1606</v>
      </c>
      <c r="H819" s="29" t="s">
        <v>1606</v>
      </c>
      <c r="I819" s="29" t="s">
        <v>1626</v>
      </c>
      <c r="J819" s="29" t="s">
        <v>1889</v>
      </c>
      <c r="K819" s="146"/>
      <c r="L819" s="29"/>
      <c r="M819" s="29"/>
      <c r="N819" s="29">
        <v>420</v>
      </c>
      <c r="O819" s="32">
        <v>43694755.990000002</v>
      </c>
      <c r="P819" s="115">
        <v>0</v>
      </c>
      <c r="Q819" s="32">
        <v>43694755.990000002</v>
      </c>
      <c r="R819" s="32"/>
      <c r="S819" s="32">
        <v>0</v>
      </c>
      <c r="T819" s="32">
        <v>16604007.276199998</v>
      </c>
      <c r="U819" s="32">
        <v>24761818.219533</v>
      </c>
      <c r="V819" s="32">
        <v>2328930.4942669994</v>
      </c>
      <c r="W819" s="95">
        <v>0</v>
      </c>
      <c r="X819" s="95">
        <v>0</v>
      </c>
      <c r="Y819" s="20"/>
      <c r="Z819" s="20"/>
    </row>
    <row r="820" spans="1:26" s="2" customFormat="1" ht="51">
      <c r="A820" s="88">
        <f t="shared" si="25"/>
        <v>1</v>
      </c>
      <c r="B820" s="88" t="s">
        <v>1601</v>
      </c>
      <c r="C820" s="88" t="s">
        <v>2135</v>
      </c>
      <c r="D820" s="93"/>
      <c r="E820" s="89" t="s">
        <v>2136</v>
      </c>
      <c r="F820" s="29" t="s">
        <v>1604</v>
      </c>
      <c r="G820" s="29" t="s">
        <v>1876</v>
      </c>
      <c r="H820" s="29" t="s">
        <v>719</v>
      </c>
      <c r="I820" s="29" t="s">
        <v>719</v>
      </c>
      <c r="J820" s="29" t="s">
        <v>1889</v>
      </c>
      <c r="K820" s="146"/>
      <c r="L820" s="29"/>
      <c r="M820" s="29"/>
      <c r="N820" s="29">
        <v>660</v>
      </c>
      <c r="O820" s="32">
        <v>36000000</v>
      </c>
      <c r="P820" s="115">
        <v>0</v>
      </c>
      <c r="Q820" s="32">
        <v>36000000</v>
      </c>
      <c r="R820" s="32"/>
      <c r="S820" s="32">
        <v>0</v>
      </c>
      <c r="T820" s="32">
        <v>13680000</v>
      </c>
      <c r="U820" s="32">
        <v>20401200</v>
      </c>
      <c r="V820" s="32">
        <v>1918800</v>
      </c>
      <c r="W820" s="95">
        <v>0</v>
      </c>
      <c r="X820" s="95">
        <v>0</v>
      </c>
      <c r="Y820" s="92">
        <v>-38.940778999999999</v>
      </c>
      <c r="Z820" s="92">
        <v>-68.057440999999997</v>
      </c>
    </row>
    <row r="821" spans="1:26" s="2" customFormat="1" ht="51">
      <c r="A821" s="88">
        <f t="shared" si="25"/>
        <v>1</v>
      </c>
      <c r="B821" s="88" t="s">
        <v>1601</v>
      </c>
      <c r="C821" s="88" t="s">
        <v>2137</v>
      </c>
      <c r="D821" s="93"/>
      <c r="E821" s="89" t="s">
        <v>2138</v>
      </c>
      <c r="F821" s="29" t="s">
        <v>1604</v>
      </c>
      <c r="G821" s="29" t="s">
        <v>1646</v>
      </c>
      <c r="H821" s="29" t="s">
        <v>1646</v>
      </c>
      <c r="I821" s="29" t="s">
        <v>1646</v>
      </c>
      <c r="J821" s="29" t="s">
        <v>1889</v>
      </c>
      <c r="K821" s="146"/>
      <c r="L821" s="29"/>
      <c r="M821" s="29"/>
      <c r="N821" s="29">
        <v>720</v>
      </c>
      <c r="O821" s="32">
        <v>75000000</v>
      </c>
      <c r="P821" s="115">
        <v>0</v>
      </c>
      <c r="Q821" s="32">
        <v>75000000</v>
      </c>
      <c r="R821" s="32"/>
      <c r="S821" s="32">
        <v>0</v>
      </c>
      <c r="T821" s="32">
        <v>28500000</v>
      </c>
      <c r="U821" s="32">
        <v>42502500</v>
      </c>
      <c r="V821" s="32">
        <v>3997500</v>
      </c>
      <c r="W821" s="95">
        <v>0</v>
      </c>
      <c r="X821" s="95">
        <v>0</v>
      </c>
      <c r="Y821" s="20"/>
      <c r="Z821" s="20"/>
    </row>
    <row r="822" spans="1:26" s="2" customFormat="1" ht="204">
      <c r="A822" s="88">
        <f t="shared" si="25"/>
        <v>1</v>
      </c>
      <c r="B822" s="88" t="s">
        <v>1601</v>
      </c>
      <c r="C822" s="88" t="s">
        <v>2139</v>
      </c>
      <c r="D822" s="93"/>
      <c r="E822" s="89" t="s">
        <v>2140</v>
      </c>
      <c r="F822" s="29" t="s">
        <v>1604</v>
      </c>
      <c r="G822" s="29" t="s">
        <v>1646</v>
      </c>
      <c r="H822" s="29" t="s">
        <v>1646</v>
      </c>
      <c r="I822" s="29" t="s">
        <v>1646</v>
      </c>
      <c r="J822" s="29" t="s">
        <v>1889</v>
      </c>
      <c r="K822" s="146"/>
      <c r="L822" s="29"/>
      <c r="M822" s="29"/>
      <c r="N822" s="29">
        <v>420</v>
      </c>
      <c r="O822" s="32">
        <v>3471792.21</v>
      </c>
      <c r="P822" s="115">
        <v>0</v>
      </c>
      <c r="Q822" s="32">
        <v>3471792.21</v>
      </c>
      <c r="R822" s="32"/>
      <c r="S822" s="32">
        <v>0</v>
      </c>
      <c r="T822" s="32">
        <v>2493961.9340535002</v>
      </c>
      <c r="U822" s="32">
        <v>977830.27594649978</v>
      </c>
      <c r="V822" s="32">
        <v>0</v>
      </c>
      <c r="W822" s="95">
        <v>0</v>
      </c>
      <c r="X822" s="95">
        <v>0</v>
      </c>
      <c r="Y822" s="20"/>
      <c r="Z822" s="20"/>
    </row>
    <row r="823" spans="1:26" s="2" customFormat="1" ht="102">
      <c r="A823" s="88">
        <f t="shared" ref="A823:A878" si="26">COUNTIF(C823:C1074,C823)</f>
        <v>1</v>
      </c>
      <c r="B823" s="88" t="s">
        <v>1601</v>
      </c>
      <c r="C823" s="88" t="s">
        <v>2141</v>
      </c>
      <c r="D823" s="93"/>
      <c r="E823" s="89" t="s">
        <v>2142</v>
      </c>
      <c r="F823" s="29" t="s">
        <v>1604</v>
      </c>
      <c r="G823" s="29" t="s">
        <v>1646</v>
      </c>
      <c r="H823" s="29" t="s">
        <v>1646</v>
      </c>
      <c r="I823" s="29" t="s">
        <v>1646</v>
      </c>
      <c r="J823" s="29" t="s">
        <v>1889</v>
      </c>
      <c r="K823" s="146"/>
      <c r="L823" s="29"/>
      <c r="M823" s="29"/>
      <c r="N823" s="29">
        <v>420</v>
      </c>
      <c r="O823" s="32">
        <v>3926943</v>
      </c>
      <c r="P823" s="115">
        <v>0</v>
      </c>
      <c r="Q823" s="32">
        <v>3926943</v>
      </c>
      <c r="R823" s="32"/>
      <c r="S823" s="32">
        <v>0</v>
      </c>
      <c r="T823" s="32">
        <v>3826413.2592000002</v>
      </c>
      <c r="U823" s="32">
        <v>100529.74080000009</v>
      </c>
      <c r="V823" s="32">
        <v>0</v>
      </c>
      <c r="W823" s="95">
        <v>0</v>
      </c>
      <c r="X823" s="95">
        <v>0</v>
      </c>
      <c r="Y823" s="20"/>
      <c r="Z823" s="20"/>
    </row>
    <row r="824" spans="1:26" s="2" customFormat="1" ht="229.5">
      <c r="A824" s="88">
        <f t="shared" si="26"/>
        <v>1</v>
      </c>
      <c r="B824" s="88" t="s">
        <v>1601</v>
      </c>
      <c r="C824" s="88" t="s">
        <v>2143</v>
      </c>
      <c r="D824" s="93"/>
      <c r="E824" s="89" t="s">
        <v>2144</v>
      </c>
      <c r="F824" s="29" t="s">
        <v>1604</v>
      </c>
      <c r="G824" s="29" t="s">
        <v>1646</v>
      </c>
      <c r="H824" s="29" t="s">
        <v>1646</v>
      </c>
      <c r="I824" s="29" t="s">
        <v>1646</v>
      </c>
      <c r="J824" s="29" t="s">
        <v>1889</v>
      </c>
      <c r="K824" s="146"/>
      <c r="L824" s="29"/>
      <c r="M824" s="29"/>
      <c r="N824" s="29">
        <v>540</v>
      </c>
      <c r="O824" s="32">
        <v>8500000</v>
      </c>
      <c r="P824" s="115">
        <v>0</v>
      </c>
      <c r="Q824" s="32">
        <v>8500000</v>
      </c>
      <c r="R824" s="32"/>
      <c r="S824" s="32">
        <v>0</v>
      </c>
      <c r="T824" s="32">
        <v>6105975.0000000009</v>
      </c>
      <c r="U824" s="32">
        <v>2394025</v>
      </c>
      <c r="V824" s="32">
        <v>0</v>
      </c>
      <c r="W824" s="95">
        <v>0</v>
      </c>
      <c r="X824" s="95">
        <v>0</v>
      </c>
      <c r="Y824" s="20"/>
      <c r="Z824" s="20"/>
    </row>
    <row r="825" spans="1:26" s="2" customFormat="1" ht="89.25">
      <c r="A825" s="88">
        <f t="shared" si="26"/>
        <v>1</v>
      </c>
      <c r="B825" s="88" t="s">
        <v>1601</v>
      </c>
      <c r="C825" s="88" t="s">
        <v>2145</v>
      </c>
      <c r="D825" s="93"/>
      <c r="E825" s="89" t="s">
        <v>2146</v>
      </c>
      <c r="F825" s="29" t="s">
        <v>1604</v>
      </c>
      <c r="G825" s="29" t="s">
        <v>1606</v>
      </c>
      <c r="H825" s="29" t="s">
        <v>1606</v>
      </c>
      <c r="I825" s="29" t="s">
        <v>30</v>
      </c>
      <c r="J825" s="29" t="s">
        <v>1889</v>
      </c>
      <c r="K825" s="146"/>
      <c r="L825" s="29"/>
      <c r="M825" s="29"/>
      <c r="N825" s="29">
        <v>210</v>
      </c>
      <c r="O825" s="32">
        <v>6539825</v>
      </c>
      <c r="P825" s="115">
        <v>0</v>
      </c>
      <c r="Q825" s="32">
        <v>6539825</v>
      </c>
      <c r="R825" s="32"/>
      <c r="S825" s="32">
        <v>0</v>
      </c>
      <c r="T825" s="32">
        <v>3993871.1274999995</v>
      </c>
      <c r="U825" s="32">
        <v>2545953.8725000005</v>
      </c>
      <c r="V825" s="32">
        <v>0</v>
      </c>
      <c r="W825" s="95">
        <v>0</v>
      </c>
      <c r="X825" s="95">
        <v>0</v>
      </c>
      <c r="Y825" s="20"/>
      <c r="Z825" s="20"/>
    </row>
    <row r="826" spans="1:26" s="2" customFormat="1" ht="76.5">
      <c r="A826" s="88">
        <f t="shared" si="26"/>
        <v>1</v>
      </c>
      <c r="B826" s="88" t="s">
        <v>1601</v>
      </c>
      <c r="C826" s="88" t="s">
        <v>2147</v>
      </c>
      <c r="D826" s="88"/>
      <c r="E826" s="89" t="s">
        <v>2148</v>
      </c>
      <c r="F826" s="29" t="s">
        <v>1604</v>
      </c>
      <c r="G826" s="29" t="s">
        <v>1606</v>
      </c>
      <c r="H826" s="29" t="s">
        <v>1606</v>
      </c>
      <c r="I826" s="29" t="s">
        <v>30</v>
      </c>
      <c r="J826" s="29" t="s">
        <v>1889</v>
      </c>
      <c r="K826" s="146"/>
      <c r="L826" s="20"/>
      <c r="M826" s="29"/>
      <c r="N826" s="29">
        <v>740</v>
      </c>
      <c r="O826" s="32">
        <v>33278474</v>
      </c>
      <c r="P826" s="115">
        <v>0</v>
      </c>
      <c r="Q826" s="32">
        <v>33278474</v>
      </c>
      <c r="R826" s="32"/>
      <c r="S826" s="32">
        <v>0</v>
      </c>
      <c r="T826" s="32">
        <v>11028486.283599999</v>
      </c>
      <c r="U826" s="32">
        <v>22249987.716400001</v>
      </c>
      <c r="V826" s="32">
        <v>0</v>
      </c>
      <c r="W826" s="95">
        <v>0</v>
      </c>
      <c r="X826" s="95">
        <v>0</v>
      </c>
      <c r="Y826" s="20"/>
      <c r="Z826" s="20"/>
    </row>
    <row r="827" spans="1:26" s="2" customFormat="1" ht="127.5">
      <c r="A827" s="88">
        <f t="shared" si="26"/>
        <v>1</v>
      </c>
      <c r="B827" s="88" t="s">
        <v>1601</v>
      </c>
      <c r="C827" s="88" t="s">
        <v>2149</v>
      </c>
      <c r="D827" s="88"/>
      <c r="E827" s="89" t="s">
        <v>2150</v>
      </c>
      <c r="F827" s="29" t="s">
        <v>1604</v>
      </c>
      <c r="G827" s="29" t="s">
        <v>1606</v>
      </c>
      <c r="H827" s="29" t="s">
        <v>1606</v>
      </c>
      <c r="I827" s="29" t="s">
        <v>30</v>
      </c>
      <c r="J827" s="29" t="s">
        <v>1889</v>
      </c>
      <c r="K827" s="146"/>
      <c r="L827" s="20"/>
      <c r="M827" s="29"/>
      <c r="N827" s="29">
        <v>720</v>
      </c>
      <c r="O827" s="32">
        <v>27678032</v>
      </c>
      <c r="P827" s="115">
        <v>0</v>
      </c>
      <c r="Q827" s="32">
        <v>27678032</v>
      </c>
      <c r="R827" s="32"/>
      <c r="S827" s="32">
        <v>0</v>
      </c>
      <c r="T827" s="32">
        <v>11300940.465600001</v>
      </c>
      <c r="U827" s="32">
        <v>16377091.534400001</v>
      </c>
      <c r="V827" s="32">
        <v>0</v>
      </c>
      <c r="W827" s="95">
        <v>0</v>
      </c>
      <c r="X827" s="95">
        <v>0</v>
      </c>
      <c r="Y827" s="20"/>
      <c r="Z827" s="20"/>
    </row>
    <row r="828" spans="1:26" s="2" customFormat="1" ht="25.5">
      <c r="A828" s="88">
        <f t="shared" si="26"/>
        <v>1</v>
      </c>
      <c r="B828" s="88" t="s">
        <v>1601</v>
      </c>
      <c r="C828" s="88" t="s">
        <v>2151</v>
      </c>
      <c r="D828" s="88"/>
      <c r="E828" s="89" t="s">
        <v>2152</v>
      </c>
      <c r="F828" s="29" t="s">
        <v>1604</v>
      </c>
      <c r="G828" s="29" t="s">
        <v>1606</v>
      </c>
      <c r="H828" s="29" t="s">
        <v>1606</v>
      </c>
      <c r="I828" s="29" t="s">
        <v>129</v>
      </c>
      <c r="J828" s="29" t="s">
        <v>1889</v>
      </c>
      <c r="K828" s="146"/>
      <c r="L828" s="29"/>
      <c r="M828" s="29"/>
      <c r="N828" s="29">
        <v>270</v>
      </c>
      <c r="O828" s="32">
        <v>76240000</v>
      </c>
      <c r="P828" s="115">
        <v>0</v>
      </c>
      <c r="Q828" s="32">
        <v>76240000</v>
      </c>
      <c r="R828" s="32"/>
      <c r="S828" s="32">
        <v>0</v>
      </c>
      <c r="T828" s="32">
        <v>22788136</v>
      </c>
      <c r="U828" s="32">
        <v>52605600</v>
      </c>
      <c r="V828" s="32">
        <v>846264</v>
      </c>
      <c r="W828" s="95">
        <v>0</v>
      </c>
      <c r="X828" s="95">
        <v>0</v>
      </c>
      <c r="Y828" s="20"/>
      <c r="Z828" s="20"/>
    </row>
    <row r="829" spans="1:26" s="2" customFormat="1" ht="127.5">
      <c r="A829" s="88">
        <f t="shared" si="26"/>
        <v>1</v>
      </c>
      <c r="B829" s="88" t="s">
        <v>1601</v>
      </c>
      <c r="C829" s="88" t="s">
        <v>2153</v>
      </c>
      <c r="D829" s="93"/>
      <c r="E829" s="89" t="s">
        <v>2154</v>
      </c>
      <c r="F829" s="29" t="s">
        <v>1604</v>
      </c>
      <c r="G829" s="29" t="s">
        <v>1606</v>
      </c>
      <c r="H829" s="29" t="s">
        <v>1606</v>
      </c>
      <c r="I829" s="29" t="s">
        <v>2155</v>
      </c>
      <c r="J829" s="29" t="s">
        <v>1889</v>
      </c>
      <c r="K829" s="146"/>
      <c r="L829" s="29"/>
      <c r="M829" s="29"/>
      <c r="N829" s="29">
        <v>720</v>
      </c>
      <c r="O829" s="32">
        <v>3470000</v>
      </c>
      <c r="P829" s="115">
        <v>0</v>
      </c>
      <c r="Q829" s="32">
        <v>3470000</v>
      </c>
      <c r="R829" s="32"/>
      <c r="S829" s="32">
        <v>0</v>
      </c>
      <c r="T829" s="32">
        <v>1416801</v>
      </c>
      <c r="U829" s="32">
        <v>2053199</v>
      </c>
      <c r="V829" s="32">
        <v>0</v>
      </c>
      <c r="W829" s="95">
        <v>0</v>
      </c>
      <c r="X829" s="95">
        <v>0</v>
      </c>
      <c r="Y829" s="20"/>
      <c r="Z829" s="20"/>
    </row>
    <row r="830" spans="1:26" s="2" customFormat="1" ht="76.5">
      <c r="A830" s="88">
        <f t="shared" si="26"/>
        <v>1</v>
      </c>
      <c r="B830" s="88" t="s">
        <v>1601</v>
      </c>
      <c r="C830" s="88" t="s">
        <v>2156</v>
      </c>
      <c r="D830" s="93"/>
      <c r="E830" s="89" t="s">
        <v>2157</v>
      </c>
      <c r="F830" s="29" t="s">
        <v>1604</v>
      </c>
      <c r="G830" s="29" t="s">
        <v>1606</v>
      </c>
      <c r="H830" s="29" t="s">
        <v>1606</v>
      </c>
      <c r="I830" s="29" t="s">
        <v>1639</v>
      </c>
      <c r="J830" s="29" t="s">
        <v>1889</v>
      </c>
      <c r="K830" s="146"/>
      <c r="L830" s="29"/>
      <c r="M830" s="29"/>
      <c r="N830" s="29">
        <v>360</v>
      </c>
      <c r="O830" s="32">
        <v>119009119.77</v>
      </c>
      <c r="P830" s="115">
        <v>0</v>
      </c>
      <c r="Q830" s="32">
        <v>119009119.77</v>
      </c>
      <c r="R830" s="32"/>
      <c r="S830" s="32">
        <v>0</v>
      </c>
      <c r="T830" s="32">
        <v>32804863.864600502</v>
      </c>
      <c r="U830" s="32">
        <v>86204255.905399486</v>
      </c>
      <c r="V830" s="32">
        <v>0</v>
      </c>
      <c r="W830" s="95">
        <v>0</v>
      </c>
      <c r="X830" s="95">
        <v>0</v>
      </c>
      <c r="Y830" s="20"/>
      <c r="Z830" s="20"/>
    </row>
    <row r="831" spans="1:26" s="2" customFormat="1" ht="38.25">
      <c r="A831" s="88">
        <f t="shared" si="26"/>
        <v>1</v>
      </c>
      <c r="B831" s="88" t="s">
        <v>1601</v>
      </c>
      <c r="C831" s="88" t="s">
        <v>2158</v>
      </c>
      <c r="D831" s="93"/>
      <c r="E831" s="89" t="s">
        <v>2159</v>
      </c>
      <c r="F831" s="29" t="s">
        <v>1604</v>
      </c>
      <c r="G831" s="29" t="s">
        <v>1876</v>
      </c>
      <c r="H831" s="29" t="s">
        <v>1733</v>
      </c>
      <c r="I831" s="29" t="s">
        <v>1733</v>
      </c>
      <c r="J831" s="29" t="s">
        <v>1889</v>
      </c>
      <c r="K831" s="146"/>
      <c r="L831" s="29"/>
      <c r="M831" s="29"/>
      <c r="N831" s="29">
        <v>900</v>
      </c>
      <c r="O831" s="32">
        <v>18356417.489999998</v>
      </c>
      <c r="P831" s="115">
        <v>0</v>
      </c>
      <c r="Q831" s="32">
        <v>18356417.489999998</v>
      </c>
      <c r="R831" s="32"/>
      <c r="S831" s="32">
        <v>0</v>
      </c>
      <c r="T831" s="32">
        <v>15970083.2163</v>
      </c>
      <c r="U831" s="32">
        <v>2386334.2736999998</v>
      </c>
      <c r="V831" s="32">
        <v>0</v>
      </c>
      <c r="W831" s="95">
        <v>0</v>
      </c>
      <c r="X831" s="95">
        <v>0</v>
      </c>
      <c r="Y831" s="20" t="s">
        <v>1734</v>
      </c>
      <c r="Z831" s="20" t="s">
        <v>1735</v>
      </c>
    </row>
    <row r="832" spans="1:26" s="2" customFormat="1" ht="63.75">
      <c r="A832" s="88">
        <f t="shared" si="26"/>
        <v>1</v>
      </c>
      <c r="B832" s="88" t="s">
        <v>1601</v>
      </c>
      <c r="C832" s="88" t="s">
        <v>2160</v>
      </c>
      <c r="D832" s="93"/>
      <c r="E832" s="89" t="s">
        <v>2161</v>
      </c>
      <c r="F832" s="29" t="s">
        <v>1604</v>
      </c>
      <c r="G832" s="29" t="s">
        <v>1811</v>
      </c>
      <c r="H832" s="29" t="s">
        <v>1794</v>
      </c>
      <c r="I832" s="29" t="s">
        <v>1346</v>
      </c>
      <c r="J832" s="29" t="s">
        <v>1889</v>
      </c>
      <c r="K832" s="146"/>
      <c r="L832" s="29"/>
      <c r="M832" s="29"/>
      <c r="N832" s="29">
        <v>210</v>
      </c>
      <c r="O832" s="32">
        <v>20374627.609999999</v>
      </c>
      <c r="P832" s="115">
        <v>0</v>
      </c>
      <c r="Q832" s="32">
        <v>20374627.609999999</v>
      </c>
      <c r="R832" s="32"/>
      <c r="S832" s="32">
        <v>0</v>
      </c>
      <c r="T832" s="32">
        <v>13701937.067724999</v>
      </c>
      <c r="U832" s="32">
        <v>6672690.5422750004</v>
      </c>
      <c r="V832" s="32">
        <v>0</v>
      </c>
      <c r="W832" s="95">
        <v>0</v>
      </c>
      <c r="X832" s="95">
        <v>0</v>
      </c>
      <c r="Y832" s="20" t="s">
        <v>1796</v>
      </c>
      <c r="Z832" s="20" t="s">
        <v>1797</v>
      </c>
    </row>
    <row r="833" spans="1:26" s="2" customFormat="1" ht="25.5">
      <c r="A833" s="88">
        <f t="shared" si="26"/>
        <v>1</v>
      </c>
      <c r="B833" s="88" t="s">
        <v>1601</v>
      </c>
      <c r="C833" s="88" t="s">
        <v>2162</v>
      </c>
      <c r="D833" s="88"/>
      <c r="E833" s="89" t="s">
        <v>2163</v>
      </c>
      <c r="F833" s="29" t="s">
        <v>1604</v>
      </c>
      <c r="G833" s="29" t="s">
        <v>1606</v>
      </c>
      <c r="H833" s="29" t="s">
        <v>1606</v>
      </c>
      <c r="I833" s="29" t="s">
        <v>1615</v>
      </c>
      <c r="J833" s="29" t="s">
        <v>1889</v>
      </c>
      <c r="K833" s="146"/>
      <c r="L833" s="29"/>
      <c r="M833" s="29"/>
      <c r="N833" s="29">
        <v>517</v>
      </c>
      <c r="O833" s="32">
        <v>4157200</v>
      </c>
      <c r="P833" s="115">
        <v>0</v>
      </c>
      <c r="Q833" s="32">
        <v>4157200</v>
      </c>
      <c r="R833" s="32"/>
      <c r="S833" s="32">
        <v>0</v>
      </c>
      <c r="T833" s="32">
        <v>3935621.24</v>
      </c>
      <c r="U833" s="32">
        <v>221578.76</v>
      </c>
      <c r="V833" s="32">
        <v>0</v>
      </c>
      <c r="W833" s="95">
        <v>0</v>
      </c>
      <c r="X833" s="95">
        <v>0</v>
      </c>
      <c r="Y833" s="20"/>
      <c r="Z833" s="20"/>
    </row>
    <row r="834" spans="1:26" s="2" customFormat="1" ht="51">
      <c r="A834" s="88">
        <f t="shared" si="26"/>
        <v>1</v>
      </c>
      <c r="B834" s="88" t="s">
        <v>1601</v>
      </c>
      <c r="C834" s="88" t="s">
        <v>2164</v>
      </c>
      <c r="D834" s="88"/>
      <c r="E834" s="89" t="s">
        <v>2165</v>
      </c>
      <c r="F834" s="29" t="s">
        <v>1604</v>
      </c>
      <c r="G834" s="29" t="s">
        <v>1606</v>
      </c>
      <c r="H834" s="29" t="s">
        <v>1606</v>
      </c>
      <c r="I834" s="29" t="s">
        <v>71</v>
      </c>
      <c r="J834" s="29" t="s">
        <v>1889</v>
      </c>
      <c r="K834" s="146"/>
      <c r="L834" s="29"/>
      <c r="M834" s="29"/>
      <c r="N834" s="29">
        <v>540</v>
      </c>
      <c r="O834" s="32">
        <v>4134500</v>
      </c>
      <c r="P834" s="115">
        <v>0</v>
      </c>
      <c r="Q834" s="32">
        <v>4134500</v>
      </c>
      <c r="R834" s="32"/>
      <c r="S834" s="32">
        <v>0</v>
      </c>
      <c r="T834" s="32">
        <v>3914131.15</v>
      </c>
      <c r="U834" s="32">
        <v>220368.85</v>
      </c>
      <c r="V834" s="32">
        <v>0</v>
      </c>
      <c r="W834" s="95">
        <v>0</v>
      </c>
      <c r="X834" s="95">
        <v>0</v>
      </c>
      <c r="Y834" s="20"/>
      <c r="Z834" s="20"/>
    </row>
    <row r="835" spans="1:26" s="2" customFormat="1" ht="51">
      <c r="A835" s="88">
        <f t="shared" si="26"/>
        <v>1</v>
      </c>
      <c r="B835" s="88" t="s">
        <v>1601</v>
      </c>
      <c r="C835" s="88" t="s">
        <v>2166</v>
      </c>
      <c r="D835" s="93"/>
      <c r="E835" s="89" t="s">
        <v>2167</v>
      </c>
      <c r="F835" s="29" t="s">
        <v>1604</v>
      </c>
      <c r="G835" s="29" t="s">
        <v>1606</v>
      </c>
      <c r="H835" s="29" t="s">
        <v>1606</v>
      </c>
      <c r="I835" s="29" t="s">
        <v>71</v>
      </c>
      <c r="J835" s="29" t="s">
        <v>1889</v>
      </c>
      <c r="K835" s="146"/>
      <c r="L835" s="29"/>
      <c r="M835" s="29"/>
      <c r="N835" s="29">
        <v>360</v>
      </c>
      <c r="O835" s="32">
        <v>10101400</v>
      </c>
      <c r="P835" s="115">
        <v>0</v>
      </c>
      <c r="Q835" s="32">
        <v>10101400</v>
      </c>
      <c r="R835" s="32"/>
      <c r="S835" s="32">
        <v>0</v>
      </c>
      <c r="T835" s="32">
        <v>8788218</v>
      </c>
      <c r="U835" s="32">
        <v>1313182</v>
      </c>
      <c r="V835" s="32">
        <v>0</v>
      </c>
      <c r="W835" s="95">
        <v>0</v>
      </c>
      <c r="X835" s="95">
        <v>0</v>
      </c>
      <c r="Y835" s="20"/>
      <c r="Z835" s="20"/>
    </row>
    <row r="836" spans="1:26" s="2" customFormat="1" ht="89.25">
      <c r="A836" s="88">
        <f t="shared" si="26"/>
        <v>1</v>
      </c>
      <c r="B836" s="88" t="s">
        <v>1601</v>
      </c>
      <c r="C836" s="88" t="s">
        <v>2168</v>
      </c>
      <c r="D836" s="88"/>
      <c r="E836" s="89" t="s">
        <v>2169</v>
      </c>
      <c r="F836" s="29" t="s">
        <v>1604</v>
      </c>
      <c r="G836" s="29" t="s">
        <v>1646</v>
      </c>
      <c r="H836" s="29" t="s">
        <v>1646</v>
      </c>
      <c r="I836" s="29" t="s">
        <v>1646</v>
      </c>
      <c r="J836" s="29" t="s">
        <v>1889</v>
      </c>
      <c r="K836" s="146"/>
      <c r="L836" s="29"/>
      <c r="M836" s="29"/>
      <c r="N836" s="29">
        <v>698</v>
      </c>
      <c r="O836" s="32">
        <v>160231810.94999999</v>
      </c>
      <c r="P836" s="115">
        <v>0</v>
      </c>
      <c r="Q836" s="32">
        <v>160231810.94999999</v>
      </c>
      <c r="R836" s="32"/>
      <c r="S836" s="32">
        <v>0</v>
      </c>
      <c r="T836" s="32">
        <v>47893288.292954996</v>
      </c>
      <c r="U836" s="32">
        <v>110559949.5555</v>
      </c>
      <c r="V836" s="32">
        <v>1778573.1015449988</v>
      </c>
      <c r="W836" s="95">
        <v>0</v>
      </c>
      <c r="X836" s="95">
        <v>0</v>
      </c>
      <c r="Y836" s="20"/>
      <c r="Z836" s="20"/>
    </row>
    <row r="837" spans="1:26" s="2" customFormat="1" ht="63.75">
      <c r="A837" s="88">
        <f t="shared" si="26"/>
        <v>1</v>
      </c>
      <c r="B837" s="88" t="s">
        <v>1601</v>
      </c>
      <c r="C837" s="88" t="s">
        <v>2170</v>
      </c>
      <c r="D837" s="88"/>
      <c r="E837" s="89" t="s">
        <v>2171</v>
      </c>
      <c r="F837" s="29" t="s">
        <v>1604</v>
      </c>
      <c r="G837" s="29" t="s">
        <v>1811</v>
      </c>
      <c r="H837" s="29" t="s">
        <v>575</v>
      </c>
      <c r="I837" s="29" t="s">
        <v>2172</v>
      </c>
      <c r="J837" s="29" t="s">
        <v>1889</v>
      </c>
      <c r="K837" s="146"/>
      <c r="L837" s="29"/>
      <c r="M837" s="29"/>
      <c r="N837" s="29">
        <v>628</v>
      </c>
      <c r="O837" s="32">
        <v>28195120.199999999</v>
      </c>
      <c r="P837" s="115">
        <v>0</v>
      </c>
      <c r="Q837" s="32">
        <v>28195120.199999999</v>
      </c>
      <c r="R837" s="32"/>
      <c r="S837" s="32">
        <v>0</v>
      </c>
      <c r="T837" s="32">
        <v>18961218.3345</v>
      </c>
      <c r="U837" s="32">
        <v>9233901.8654999994</v>
      </c>
      <c r="V837" s="32">
        <v>0</v>
      </c>
      <c r="W837" s="95">
        <v>0</v>
      </c>
      <c r="X837" s="95">
        <v>0</v>
      </c>
      <c r="Y837" s="20"/>
      <c r="Z837" s="20"/>
    </row>
    <row r="838" spans="1:26" s="2" customFormat="1" ht="38.25">
      <c r="A838" s="88">
        <f t="shared" si="26"/>
        <v>1</v>
      </c>
      <c r="B838" s="88" t="s">
        <v>1601</v>
      </c>
      <c r="C838" s="88" t="s">
        <v>2173</v>
      </c>
      <c r="D838" s="88"/>
      <c r="E838" s="89" t="s">
        <v>2174</v>
      </c>
      <c r="F838" s="29" t="s">
        <v>1604</v>
      </c>
      <c r="G838" s="29" t="s">
        <v>1876</v>
      </c>
      <c r="H838" s="29" t="s">
        <v>1904</v>
      </c>
      <c r="I838" s="29" t="s">
        <v>770</v>
      </c>
      <c r="J838" s="29" t="s">
        <v>1889</v>
      </c>
      <c r="K838" s="146"/>
      <c r="L838" s="29"/>
      <c r="M838" s="29"/>
      <c r="N838" s="29">
        <v>720</v>
      </c>
      <c r="O838" s="32">
        <v>7673495.1600000001</v>
      </c>
      <c r="P838" s="115">
        <v>0</v>
      </c>
      <c r="Q838" s="32">
        <v>7673495.1600000001</v>
      </c>
      <c r="R838" s="32"/>
      <c r="S838" s="32">
        <v>0</v>
      </c>
      <c r="T838" s="32">
        <v>6867778.1682000002</v>
      </c>
      <c r="U838" s="32">
        <v>805716.99179999996</v>
      </c>
      <c r="V838" s="32">
        <v>0</v>
      </c>
      <c r="W838" s="95">
        <v>0</v>
      </c>
      <c r="X838" s="95">
        <v>0</v>
      </c>
      <c r="Y838" s="20"/>
      <c r="Z838" s="20"/>
    </row>
    <row r="839" spans="1:26" s="2" customFormat="1" ht="51">
      <c r="A839" s="88">
        <f t="shared" si="26"/>
        <v>1</v>
      </c>
      <c r="B839" s="88" t="s">
        <v>1601</v>
      </c>
      <c r="C839" s="88" t="s">
        <v>2175</v>
      </c>
      <c r="D839" s="88"/>
      <c r="E839" s="89" t="s">
        <v>2176</v>
      </c>
      <c r="F839" s="29" t="s">
        <v>1604</v>
      </c>
      <c r="G839" s="29" t="s">
        <v>1811</v>
      </c>
      <c r="H839" s="29" t="s">
        <v>575</v>
      </c>
      <c r="I839" s="29" t="s">
        <v>2172</v>
      </c>
      <c r="J839" s="29" t="s">
        <v>1889</v>
      </c>
      <c r="K839" s="146"/>
      <c r="L839" s="29"/>
      <c r="M839" s="29"/>
      <c r="N839" s="29">
        <v>210</v>
      </c>
      <c r="O839" s="32">
        <v>54160000</v>
      </c>
      <c r="P839" s="115">
        <v>0</v>
      </c>
      <c r="Q839" s="32">
        <v>54160000</v>
      </c>
      <c r="R839" s="32"/>
      <c r="S839" s="32">
        <v>0</v>
      </c>
      <c r="T839" s="32">
        <v>10967400</v>
      </c>
      <c r="U839" s="32">
        <v>43192600</v>
      </c>
      <c r="V839" s="32">
        <v>0</v>
      </c>
      <c r="W839" s="95">
        <v>0</v>
      </c>
      <c r="X839" s="95">
        <v>0</v>
      </c>
      <c r="Y839" s="20"/>
      <c r="Z839" s="20"/>
    </row>
    <row r="840" spans="1:26" s="2" customFormat="1" ht="25.5">
      <c r="A840" s="88">
        <f t="shared" si="26"/>
        <v>1</v>
      </c>
      <c r="B840" s="88" t="s">
        <v>1601</v>
      </c>
      <c r="C840" s="88" t="s">
        <v>2177</v>
      </c>
      <c r="D840" s="93"/>
      <c r="E840" s="89" t="s">
        <v>2178</v>
      </c>
      <c r="F840" s="29" t="s">
        <v>1604</v>
      </c>
      <c r="G840" s="29" t="s">
        <v>1876</v>
      </c>
      <c r="H840" s="29" t="s">
        <v>607</v>
      </c>
      <c r="I840" s="29" t="s">
        <v>674</v>
      </c>
      <c r="J840" s="29" t="s">
        <v>1889</v>
      </c>
      <c r="K840" s="146"/>
      <c r="L840" s="29"/>
      <c r="M840" s="29"/>
      <c r="N840" s="29">
        <v>300</v>
      </c>
      <c r="O840" s="32">
        <v>20846801.559999999</v>
      </c>
      <c r="P840" s="115">
        <v>0</v>
      </c>
      <c r="Q840" s="32">
        <v>20846801.559999999</v>
      </c>
      <c r="R840" s="32"/>
      <c r="S840" s="32">
        <v>0</v>
      </c>
      <c r="T840" s="32">
        <v>2084680.156</v>
      </c>
      <c r="U840" s="32">
        <v>14436410.0803</v>
      </c>
      <c r="V840" s="32">
        <v>4325711.3236999996</v>
      </c>
      <c r="W840" s="95">
        <v>0</v>
      </c>
      <c r="X840" s="95">
        <v>0</v>
      </c>
      <c r="Y840" s="20" t="s">
        <v>1709</v>
      </c>
      <c r="Z840" s="20" t="s">
        <v>1710</v>
      </c>
    </row>
    <row r="841" spans="1:26" s="2" customFormat="1" ht="89.25">
      <c r="A841" s="88">
        <f t="shared" si="26"/>
        <v>1</v>
      </c>
      <c r="B841" s="88" t="s">
        <v>1601</v>
      </c>
      <c r="C841" s="88" t="s">
        <v>2179</v>
      </c>
      <c r="D841" s="93"/>
      <c r="E841" s="89" t="s">
        <v>2180</v>
      </c>
      <c r="F841" s="29" t="s">
        <v>1604</v>
      </c>
      <c r="G841" s="29" t="s">
        <v>1606</v>
      </c>
      <c r="H841" s="29" t="s">
        <v>1606</v>
      </c>
      <c r="I841" s="29" t="s">
        <v>135</v>
      </c>
      <c r="J841" s="29" t="s">
        <v>137</v>
      </c>
      <c r="K841" s="146"/>
      <c r="L841" s="29"/>
      <c r="M841" s="29"/>
      <c r="N841" s="29">
        <v>540</v>
      </c>
      <c r="O841" s="32">
        <v>22621522.835999999</v>
      </c>
      <c r="P841" s="115">
        <v>0</v>
      </c>
      <c r="Q841" s="32">
        <v>22621522.835999999</v>
      </c>
      <c r="R841" s="32"/>
      <c r="S841" s="32">
        <v>0</v>
      </c>
      <c r="T841" s="32">
        <v>19641137.202356998</v>
      </c>
      <c r="U841" s="32">
        <v>2980385.6336429999</v>
      </c>
      <c r="V841" s="32">
        <v>0</v>
      </c>
      <c r="W841" s="95">
        <v>0</v>
      </c>
      <c r="X841" s="95">
        <v>0</v>
      </c>
      <c r="Y841" s="20"/>
      <c r="Z841" s="20"/>
    </row>
    <row r="842" spans="1:26" s="2" customFormat="1" ht="63.75">
      <c r="A842" s="88">
        <f t="shared" si="26"/>
        <v>1</v>
      </c>
      <c r="B842" s="88" t="s">
        <v>1601</v>
      </c>
      <c r="C842" s="88" t="s">
        <v>2181</v>
      </c>
      <c r="D842" s="93"/>
      <c r="E842" s="89" t="s">
        <v>2182</v>
      </c>
      <c r="F842" s="29" t="s">
        <v>1604</v>
      </c>
      <c r="G842" s="27" t="s">
        <v>585</v>
      </c>
      <c r="H842" s="29" t="s">
        <v>656</v>
      </c>
      <c r="I842" s="29" t="s">
        <v>656</v>
      </c>
      <c r="J842" s="29" t="s">
        <v>1889</v>
      </c>
      <c r="K842" s="146"/>
      <c r="L842" s="29"/>
      <c r="M842" s="29"/>
      <c r="N842" s="29">
        <v>540</v>
      </c>
      <c r="O842" s="32">
        <v>7973630.4000000004</v>
      </c>
      <c r="P842" s="115">
        <v>0</v>
      </c>
      <c r="Q842" s="32">
        <v>7973630.4000000004</v>
      </c>
      <c r="R842" s="32"/>
      <c r="S842" s="32">
        <v>0</v>
      </c>
      <c r="T842" s="32">
        <v>1614660.156</v>
      </c>
      <c r="U842" s="32">
        <v>6358970.2440000009</v>
      </c>
      <c r="V842" s="32">
        <v>0</v>
      </c>
      <c r="W842" s="95">
        <v>0</v>
      </c>
      <c r="X842" s="95">
        <v>0</v>
      </c>
      <c r="Y842" s="20"/>
      <c r="Z842" s="20"/>
    </row>
    <row r="843" spans="1:26" s="2" customFormat="1" ht="76.5">
      <c r="A843" s="88">
        <f t="shared" si="26"/>
        <v>1</v>
      </c>
      <c r="B843" s="88" t="s">
        <v>1601</v>
      </c>
      <c r="C843" s="88" t="s">
        <v>2183</v>
      </c>
      <c r="D843" s="93"/>
      <c r="E843" s="89" t="s">
        <v>2184</v>
      </c>
      <c r="F843" s="29" t="s">
        <v>1604</v>
      </c>
      <c r="G843" s="29" t="s">
        <v>1811</v>
      </c>
      <c r="H843" s="29" t="s">
        <v>575</v>
      </c>
      <c r="I843" s="29" t="s">
        <v>2172</v>
      </c>
      <c r="J843" s="29" t="s">
        <v>1889</v>
      </c>
      <c r="K843" s="146"/>
      <c r="L843" s="29"/>
      <c r="M843" s="29"/>
      <c r="N843" s="29">
        <v>360</v>
      </c>
      <c r="O843" s="32">
        <v>2465980</v>
      </c>
      <c r="P843" s="115">
        <v>0</v>
      </c>
      <c r="Q843" s="32">
        <v>2465980</v>
      </c>
      <c r="R843" s="32"/>
      <c r="S843" s="32">
        <v>0</v>
      </c>
      <c r="T843" s="32">
        <v>2465980</v>
      </c>
      <c r="U843" s="32">
        <v>0</v>
      </c>
      <c r="V843" s="32">
        <v>0</v>
      </c>
      <c r="W843" s="95">
        <v>0</v>
      </c>
      <c r="X843" s="95">
        <v>0</v>
      </c>
      <c r="Y843" s="20"/>
      <c r="Z843" s="20"/>
    </row>
    <row r="844" spans="1:26" s="2" customFormat="1" ht="51">
      <c r="A844" s="88">
        <f t="shared" si="26"/>
        <v>1</v>
      </c>
      <c r="B844" s="88" t="s">
        <v>1601</v>
      </c>
      <c r="C844" s="88" t="s">
        <v>2185</v>
      </c>
      <c r="D844" s="93"/>
      <c r="E844" s="89" t="s">
        <v>2186</v>
      </c>
      <c r="F844" s="29" t="s">
        <v>1604</v>
      </c>
      <c r="G844" s="29" t="s">
        <v>1876</v>
      </c>
      <c r="H844" s="29" t="s">
        <v>2063</v>
      </c>
      <c r="I844" s="29" t="s">
        <v>1012</v>
      </c>
      <c r="J844" s="29" t="s">
        <v>1889</v>
      </c>
      <c r="K844" s="146"/>
      <c r="L844" s="29"/>
      <c r="M844" s="29"/>
      <c r="N844" s="29">
        <v>540</v>
      </c>
      <c r="O844" s="32">
        <v>29240000</v>
      </c>
      <c r="P844" s="115">
        <v>0</v>
      </c>
      <c r="Q844" s="32">
        <v>29240000</v>
      </c>
      <c r="R844" s="32"/>
      <c r="S844" s="32">
        <v>0</v>
      </c>
      <c r="T844" s="32">
        <v>9649200</v>
      </c>
      <c r="U844" s="32">
        <v>19590800</v>
      </c>
      <c r="V844" s="32">
        <v>0</v>
      </c>
      <c r="W844" s="95">
        <v>0</v>
      </c>
      <c r="X844" s="95">
        <v>0</v>
      </c>
      <c r="Y844" s="20"/>
      <c r="Z844" s="20"/>
    </row>
    <row r="845" spans="1:26" s="2" customFormat="1" ht="38.25">
      <c r="A845" s="88">
        <f t="shared" si="26"/>
        <v>1</v>
      </c>
      <c r="B845" s="88" t="s">
        <v>1601</v>
      </c>
      <c r="C845" s="88" t="s">
        <v>2187</v>
      </c>
      <c r="D845" s="93"/>
      <c r="E845" s="89" t="s">
        <v>2188</v>
      </c>
      <c r="F845" s="29" t="s">
        <v>1604</v>
      </c>
      <c r="G845" s="29" t="s">
        <v>1876</v>
      </c>
      <c r="H845" s="29" t="s">
        <v>1097</v>
      </c>
      <c r="I845" s="29" t="s">
        <v>706</v>
      </c>
      <c r="J845" s="29" t="s">
        <v>1889</v>
      </c>
      <c r="K845" s="146"/>
      <c r="L845" s="29"/>
      <c r="M845" s="29"/>
      <c r="N845" s="29">
        <v>730</v>
      </c>
      <c r="O845" s="32">
        <v>24759618.370000001</v>
      </c>
      <c r="P845" s="115">
        <v>0</v>
      </c>
      <c r="Q845" s="32">
        <v>24759618.370000001</v>
      </c>
      <c r="R845" s="32"/>
      <c r="S845" s="32">
        <v>0</v>
      </c>
      <c r="T845" s="32">
        <v>3997440.3858364997</v>
      </c>
      <c r="U845" s="32">
        <v>20762177.9841635</v>
      </c>
      <c r="V845" s="32">
        <v>0</v>
      </c>
      <c r="W845" s="95">
        <v>0</v>
      </c>
      <c r="X845" s="95">
        <v>0</v>
      </c>
      <c r="Y845" s="20"/>
      <c r="Z845" s="20"/>
    </row>
    <row r="846" spans="1:26" s="2" customFormat="1" ht="63.75">
      <c r="A846" s="88">
        <f t="shared" si="26"/>
        <v>1</v>
      </c>
      <c r="B846" s="88" t="s">
        <v>1601</v>
      </c>
      <c r="C846" s="88" t="s">
        <v>2189</v>
      </c>
      <c r="D846" s="93"/>
      <c r="E846" s="89" t="s">
        <v>2190</v>
      </c>
      <c r="F846" s="29" t="s">
        <v>1604</v>
      </c>
      <c r="G846" s="29" t="s">
        <v>1876</v>
      </c>
      <c r="H846" s="29" t="s">
        <v>1097</v>
      </c>
      <c r="I846" s="29" t="s">
        <v>1094</v>
      </c>
      <c r="J846" s="29" t="s">
        <v>1889</v>
      </c>
      <c r="K846" s="146"/>
      <c r="L846" s="29"/>
      <c r="M846" s="29"/>
      <c r="N846" s="29">
        <v>240</v>
      </c>
      <c r="O846" s="32">
        <v>21489484.140000001</v>
      </c>
      <c r="P846" s="115">
        <v>0</v>
      </c>
      <c r="Q846" s="32">
        <v>21489484.140000001</v>
      </c>
      <c r="R846" s="32"/>
      <c r="S846" s="32">
        <v>0</v>
      </c>
      <c r="T846" s="32">
        <v>4351620.53835</v>
      </c>
      <c r="U846" s="32">
        <v>17137863.60165</v>
      </c>
      <c r="V846" s="32">
        <v>0</v>
      </c>
      <c r="W846" s="95">
        <v>0</v>
      </c>
      <c r="X846" s="95">
        <v>0</v>
      </c>
      <c r="Y846" s="20"/>
      <c r="Z846" s="20"/>
    </row>
    <row r="847" spans="1:26" s="2" customFormat="1" ht="63.75">
      <c r="A847" s="88">
        <f t="shared" si="26"/>
        <v>1</v>
      </c>
      <c r="B847" s="88" t="s">
        <v>1601</v>
      </c>
      <c r="C847" s="88" t="s">
        <v>2191</v>
      </c>
      <c r="D847" s="93"/>
      <c r="E847" s="89" t="s">
        <v>2192</v>
      </c>
      <c r="F847" s="29" t="s">
        <v>1604</v>
      </c>
      <c r="G847" s="29" t="s">
        <v>1876</v>
      </c>
      <c r="H847" s="29" t="s">
        <v>591</v>
      </c>
      <c r="I847" s="29" t="s">
        <v>804</v>
      </c>
      <c r="J847" s="29" t="s">
        <v>1889</v>
      </c>
      <c r="K847" s="146"/>
      <c r="L847" s="29"/>
      <c r="M847" s="29"/>
      <c r="N847" s="29">
        <v>360</v>
      </c>
      <c r="O847" s="32">
        <v>7008954.5</v>
      </c>
      <c r="P847" s="115">
        <v>0</v>
      </c>
      <c r="Q847" s="32">
        <v>7008954.5</v>
      </c>
      <c r="R847" s="32"/>
      <c r="S847" s="32">
        <v>0</v>
      </c>
      <c r="T847" s="32">
        <v>1419313.2862499999</v>
      </c>
      <c r="U847" s="32">
        <v>5589641.2137500001</v>
      </c>
      <c r="V847" s="32">
        <v>0</v>
      </c>
      <c r="W847" s="95">
        <v>0</v>
      </c>
      <c r="X847" s="95">
        <v>0</v>
      </c>
      <c r="Y847" s="20" t="s">
        <v>1729</v>
      </c>
      <c r="Z847" s="20" t="s">
        <v>1730</v>
      </c>
    </row>
    <row r="848" spans="1:26" s="2" customFormat="1" ht="76.5">
      <c r="A848" s="88">
        <f t="shared" si="26"/>
        <v>1</v>
      </c>
      <c r="B848" s="88" t="s">
        <v>1601</v>
      </c>
      <c r="C848" s="88" t="s">
        <v>2193</v>
      </c>
      <c r="D848" s="93"/>
      <c r="E848" s="89" t="s">
        <v>2194</v>
      </c>
      <c r="F848" s="29" t="s">
        <v>1604</v>
      </c>
      <c r="G848" s="29" t="s">
        <v>1876</v>
      </c>
      <c r="H848" s="29" t="s">
        <v>591</v>
      </c>
      <c r="I848" s="29" t="s">
        <v>804</v>
      </c>
      <c r="J848" s="29" t="s">
        <v>137</v>
      </c>
      <c r="K848" s="146"/>
      <c r="L848" s="29"/>
      <c r="M848" s="29"/>
      <c r="N848" s="29">
        <v>300</v>
      </c>
      <c r="O848" s="32">
        <v>9100312.6300000008</v>
      </c>
      <c r="P848" s="115">
        <v>0</v>
      </c>
      <c r="Q848" s="32">
        <v>9100312.6300000008</v>
      </c>
      <c r="R848" s="32"/>
      <c r="S848" s="32">
        <v>1365046.8945000002</v>
      </c>
      <c r="T848" s="32">
        <v>7735265.7355000023</v>
      </c>
      <c r="U848" s="32">
        <v>0</v>
      </c>
      <c r="V848" s="32">
        <v>0</v>
      </c>
      <c r="W848" s="95">
        <v>0</v>
      </c>
      <c r="X848" s="95">
        <v>0</v>
      </c>
      <c r="Y848" s="20" t="s">
        <v>1729</v>
      </c>
      <c r="Z848" s="20" t="s">
        <v>1730</v>
      </c>
    </row>
    <row r="849" spans="1:26" s="2" customFormat="1" ht="89.25">
      <c r="A849" s="88">
        <f t="shared" si="26"/>
        <v>1</v>
      </c>
      <c r="B849" s="88" t="s">
        <v>1601</v>
      </c>
      <c r="C849" s="88" t="s">
        <v>2195</v>
      </c>
      <c r="D849" s="88"/>
      <c r="E849" s="89" t="s">
        <v>2196</v>
      </c>
      <c r="F849" s="29" t="s">
        <v>1604</v>
      </c>
      <c r="G849" s="29" t="s">
        <v>1606</v>
      </c>
      <c r="H849" s="29" t="s">
        <v>1606</v>
      </c>
      <c r="I849" s="29" t="s">
        <v>30</v>
      </c>
      <c r="J849" s="29" t="s">
        <v>1889</v>
      </c>
      <c r="K849" s="146"/>
      <c r="L849" s="29"/>
      <c r="M849" s="29"/>
      <c r="N849" s="29">
        <v>540</v>
      </c>
      <c r="O849" s="32">
        <v>24840015</v>
      </c>
      <c r="P849" s="115">
        <v>0</v>
      </c>
      <c r="Q849" s="32">
        <v>24840015</v>
      </c>
      <c r="R849" s="32"/>
      <c r="S849" s="32">
        <v>0</v>
      </c>
      <c r="T849" s="32">
        <v>3726002.25</v>
      </c>
      <c r="U849" s="32">
        <v>19790039.950500004</v>
      </c>
      <c r="V849" s="32">
        <v>1323972.7994999997</v>
      </c>
      <c r="W849" s="95">
        <v>0</v>
      </c>
      <c r="X849" s="95">
        <v>0</v>
      </c>
      <c r="Y849" s="20"/>
      <c r="Z849" s="20"/>
    </row>
    <row r="850" spans="1:26" s="2" customFormat="1" ht="76.5">
      <c r="A850" s="88">
        <f t="shared" si="26"/>
        <v>1</v>
      </c>
      <c r="B850" s="88" t="s">
        <v>1601</v>
      </c>
      <c r="C850" s="88" t="s">
        <v>2197</v>
      </c>
      <c r="D850" s="88"/>
      <c r="E850" s="89" t="s">
        <v>2198</v>
      </c>
      <c r="F850" s="29" t="s">
        <v>1604</v>
      </c>
      <c r="G850" s="29" t="s">
        <v>1811</v>
      </c>
      <c r="H850" s="29" t="s">
        <v>345</v>
      </c>
      <c r="I850" s="29" t="s">
        <v>2199</v>
      </c>
      <c r="J850" s="29" t="s">
        <v>1889</v>
      </c>
      <c r="K850" s="146"/>
      <c r="L850" s="29"/>
      <c r="M850" s="29"/>
      <c r="N850" s="29">
        <v>540</v>
      </c>
      <c r="O850" s="32">
        <v>6690000</v>
      </c>
      <c r="P850" s="115">
        <v>0</v>
      </c>
      <c r="Q850" s="32">
        <v>6690000</v>
      </c>
      <c r="R850" s="32"/>
      <c r="S850" s="32">
        <v>0</v>
      </c>
      <c r="T850" s="32">
        <v>1354725</v>
      </c>
      <c r="U850" s="32">
        <v>5335275</v>
      </c>
      <c r="V850" s="32">
        <v>0</v>
      </c>
      <c r="W850" s="95">
        <v>0</v>
      </c>
      <c r="X850" s="95">
        <v>0</v>
      </c>
      <c r="Y850" s="20" t="s">
        <v>1807</v>
      </c>
      <c r="Z850" s="20" t="s">
        <v>1808</v>
      </c>
    </row>
    <row r="851" spans="1:26" s="2" customFormat="1" ht="127.5">
      <c r="A851" s="88">
        <f t="shared" si="26"/>
        <v>1</v>
      </c>
      <c r="B851" s="88" t="s">
        <v>1601</v>
      </c>
      <c r="C851" s="88" t="s">
        <v>2200</v>
      </c>
      <c r="D851" s="93"/>
      <c r="E851" s="89" t="s">
        <v>2201</v>
      </c>
      <c r="F851" s="29" t="s">
        <v>1604</v>
      </c>
      <c r="G851" s="29" t="s">
        <v>585</v>
      </c>
      <c r="H851" s="29" t="s">
        <v>1733</v>
      </c>
      <c r="I851" s="29" t="s">
        <v>2202</v>
      </c>
      <c r="J851" s="29" t="s">
        <v>180</v>
      </c>
      <c r="K851" s="146"/>
      <c r="L851" s="29"/>
      <c r="M851" s="29"/>
      <c r="N851" s="29">
        <v>360</v>
      </c>
      <c r="O851" s="32">
        <v>2926517.93</v>
      </c>
      <c r="P851" s="115">
        <v>0</v>
      </c>
      <c r="Q851" s="32">
        <v>2926517.93</v>
      </c>
      <c r="R851" s="26"/>
      <c r="S851" s="32">
        <v>2926517.93</v>
      </c>
      <c r="T851" s="32">
        <v>0</v>
      </c>
      <c r="U851" s="32">
        <v>0</v>
      </c>
      <c r="V851" s="32">
        <v>0</v>
      </c>
      <c r="W851" s="95">
        <v>0.73199999999999998</v>
      </c>
      <c r="X851" s="95">
        <v>0</v>
      </c>
      <c r="Y851" s="20" t="s">
        <v>1734</v>
      </c>
      <c r="Z851" s="20" t="s">
        <v>1735</v>
      </c>
    </row>
    <row r="852" spans="1:26" s="2" customFormat="1" ht="102">
      <c r="A852" s="88">
        <f t="shared" si="26"/>
        <v>1</v>
      </c>
      <c r="B852" s="88" t="s">
        <v>1601</v>
      </c>
      <c r="C852" s="88" t="s">
        <v>2203</v>
      </c>
      <c r="D852" s="93"/>
      <c r="E852" s="89" t="s">
        <v>2204</v>
      </c>
      <c r="F852" s="29" t="s">
        <v>1604</v>
      </c>
      <c r="G852" s="29" t="s">
        <v>22</v>
      </c>
      <c r="H852" s="29" t="s">
        <v>1606</v>
      </c>
      <c r="I852" s="29" t="s">
        <v>30</v>
      </c>
      <c r="J852" s="29" t="s">
        <v>180</v>
      </c>
      <c r="K852" s="146"/>
      <c r="L852" s="29"/>
      <c r="M852" s="29"/>
      <c r="N852" s="29">
        <v>540</v>
      </c>
      <c r="O852" s="32">
        <v>35120180</v>
      </c>
      <c r="P852" s="115">
        <v>0</v>
      </c>
      <c r="Q852" s="32">
        <v>35120180</v>
      </c>
      <c r="R852" s="26"/>
      <c r="S852" s="32">
        <v>13503709.209999997</v>
      </c>
      <c r="T852" s="32">
        <v>21616470.789999999</v>
      </c>
      <c r="U852" s="32">
        <v>0</v>
      </c>
      <c r="V852" s="32">
        <v>0</v>
      </c>
      <c r="W852" s="95">
        <v>0.1983</v>
      </c>
      <c r="X852" s="95">
        <v>0</v>
      </c>
      <c r="Y852" s="20"/>
      <c r="Z852" s="20"/>
    </row>
    <row r="853" spans="1:26" s="2" customFormat="1" ht="63.75">
      <c r="A853" s="88">
        <f t="shared" si="26"/>
        <v>1</v>
      </c>
      <c r="B853" s="88" t="s">
        <v>1601</v>
      </c>
      <c r="C853" s="88" t="s">
        <v>2205</v>
      </c>
      <c r="D853" s="93"/>
      <c r="E853" s="89" t="s">
        <v>2206</v>
      </c>
      <c r="F853" s="29" t="s">
        <v>1604</v>
      </c>
      <c r="G853" s="29" t="s">
        <v>22</v>
      </c>
      <c r="H853" s="29" t="s">
        <v>1606</v>
      </c>
      <c r="I853" s="29" t="s">
        <v>30</v>
      </c>
      <c r="J853" s="29" t="s">
        <v>180</v>
      </c>
      <c r="K853" s="146"/>
      <c r="L853" s="29"/>
      <c r="M853" s="29"/>
      <c r="N853" s="29">
        <v>120</v>
      </c>
      <c r="O853" s="32">
        <v>10173737</v>
      </c>
      <c r="P853" s="115">
        <v>0</v>
      </c>
      <c r="Q853" s="32">
        <v>10173737</v>
      </c>
      <c r="R853" s="26"/>
      <c r="S853" s="32">
        <v>8233605.3540999983</v>
      </c>
      <c r="T853" s="32">
        <v>1940131.6458999994</v>
      </c>
      <c r="U853" s="32">
        <v>0</v>
      </c>
      <c r="V853" s="32">
        <v>0</v>
      </c>
      <c r="W853" s="95">
        <v>0.25</v>
      </c>
      <c r="X853" s="95">
        <v>0</v>
      </c>
      <c r="Y853" s="20"/>
      <c r="Z853" s="20"/>
    </row>
    <row r="854" spans="1:26" s="2" customFormat="1" ht="89.25">
      <c r="A854" s="88">
        <f t="shared" si="26"/>
        <v>1</v>
      </c>
      <c r="B854" s="88" t="s">
        <v>1601</v>
      </c>
      <c r="C854" s="88" t="s">
        <v>2207</v>
      </c>
      <c r="D854" s="88"/>
      <c r="E854" s="89" t="s">
        <v>2208</v>
      </c>
      <c r="F854" s="29" t="s">
        <v>1604</v>
      </c>
      <c r="G854" s="29" t="s">
        <v>22</v>
      </c>
      <c r="H854" s="29" t="s">
        <v>1606</v>
      </c>
      <c r="I854" s="29" t="s">
        <v>30</v>
      </c>
      <c r="J854" s="29" t="s">
        <v>180</v>
      </c>
      <c r="K854" s="146"/>
      <c r="L854" s="29"/>
      <c r="M854" s="29"/>
      <c r="N854" s="29">
        <v>360</v>
      </c>
      <c r="O854" s="32">
        <v>3292146.53</v>
      </c>
      <c r="P854" s="115">
        <v>0</v>
      </c>
      <c r="Q854" s="32">
        <v>3292146.53</v>
      </c>
      <c r="R854" s="26"/>
      <c r="S854" s="32">
        <v>3292146.53</v>
      </c>
      <c r="T854" s="32">
        <v>0</v>
      </c>
      <c r="U854" s="32">
        <v>0</v>
      </c>
      <c r="V854" s="32">
        <v>0</v>
      </c>
      <c r="W854" s="95">
        <v>0</v>
      </c>
      <c r="X854" s="95">
        <v>0</v>
      </c>
      <c r="Y854" s="20"/>
      <c r="Z854" s="20"/>
    </row>
    <row r="855" spans="1:26" s="2" customFormat="1" ht="140.25">
      <c r="A855" s="88">
        <f t="shared" si="26"/>
        <v>1</v>
      </c>
      <c r="B855" s="88" t="s">
        <v>1601</v>
      </c>
      <c r="C855" s="88" t="s">
        <v>2209</v>
      </c>
      <c r="D855" s="88"/>
      <c r="E855" s="89" t="s">
        <v>2210</v>
      </c>
      <c r="F855" s="29" t="s">
        <v>1604</v>
      </c>
      <c r="G855" s="29" t="s">
        <v>22</v>
      </c>
      <c r="H855" s="29" t="s">
        <v>1606</v>
      </c>
      <c r="I855" s="29" t="s">
        <v>30</v>
      </c>
      <c r="J855" s="29" t="s">
        <v>180</v>
      </c>
      <c r="K855" s="146"/>
      <c r="L855" s="29"/>
      <c r="M855" s="29"/>
      <c r="N855" s="29">
        <v>150</v>
      </c>
      <c r="O855" s="32">
        <v>2450431.81</v>
      </c>
      <c r="P855" s="115">
        <v>0</v>
      </c>
      <c r="Q855" s="32">
        <v>2450431.81</v>
      </c>
      <c r="R855" s="26"/>
      <c r="S855" s="32">
        <v>2450431.81</v>
      </c>
      <c r="T855" s="32">
        <v>0</v>
      </c>
      <c r="U855" s="32">
        <v>0</v>
      </c>
      <c r="V855" s="32">
        <v>0</v>
      </c>
      <c r="W855" s="95">
        <v>0.5</v>
      </c>
      <c r="X855" s="95">
        <v>0</v>
      </c>
      <c r="Y855" s="20"/>
      <c r="Z855" s="20"/>
    </row>
    <row r="856" spans="1:26" s="2" customFormat="1" ht="76.5">
      <c r="A856" s="88">
        <f t="shared" si="26"/>
        <v>1</v>
      </c>
      <c r="B856" s="88" t="s">
        <v>1601</v>
      </c>
      <c r="C856" s="88" t="s">
        <v>2211</v>
      </c>
      <c r="D856" s="93"/>
      <c r="E856" s="89" t="s">
        <v>2212</v>
      </c>
      <c r="F856" s="29" t="s">
        <v>1604</v>
      </c>
      <c r="G856" s="29" t="s">
        <v>1811</v>
      </c>
      <c r="H856" s="29" t="s">
        <v>575</v>
      </c>
      <c r="I856" s="29" t="s">
        <v>337</v>
      </c>
      <c r="J856" s="29" t="s">
        <v>172</v>
      </c>
      <c r="K856" s="146"/>
      <c r="L856" s="29"/>
      <c r="M856" s="29"/>
      <c r="N856" s="29">
        <v>540</v>
      </c>
      <c r="O856" s="32">
        <v>1817249.88</v>
      </c>
      <c r="P856" s="115">
        <v>0</v>
      </c>
      <c r="Q856" s="115">
        <v>1817249.88</v>
      </c>
      <c r="R856" s="32"/>
      <c r="S856" s="115">
        <v>1817249.88</v>
      </c>
      <c r="T856" s="115">
        <v>0</v>
      </c>
      <c r="U856" s="115">
        <v>0</v>
      </c>
      <c r="V856" s="32">
        <v>0</v>
      </c>
      <c r="W856" s="95">
        <v>1</v>
      </c>
      <c r="X856" s="95">
        <v>0</v>
      </c>
      <c r="Y856" s="20"/>
      <c r="Z856" s="20"/>
    </row>
    <row r="857" spans="1:26" s="2" customFormat="1" ht="63.75">
      <c r="A857" s="88">
        <f t="shared" si="26"/>
        <v>1</v>
      </c>
      <c r="B857" s="88" t="s">
        <v>1601</v>
      </c>
      <c r="C857" s="88" t="s">
        <v>2213</v>
      </c>
      <c r="D857" s="93"/>
      <c r="E857" s="89" t="s">
        <v>2214</v>
      </c>
      <c r="F857" s="29" t="s">
        <v>1604</v>
      </c>
      <c r="G857" s="27" t="s">
        <v>585</v>
      </c>
      <c r="H857" s="29" t="s">
        <v>656</v>
      </c>
      <c r="I857" s="29" t="s">
        <v>1671</v>
      </c>
      <c r="J857" s="29" t="s">
        <v>172</v>
      </c>
      <c r="K857" s="146"/>
      <c r="L857" s="29"/>
      <c r="M857" s="29"/>
      <c r="N857" s="29">
        <v>240</v>
      </c>
      <c r="O857" s="32">
        <v>7318727.75</v>
      </c>
      <c r="P857" s="115">
        <v>0</v>
      </c>
      <c r="Q857" s="115">
        <v>7318727.75</v>
      </c>
      <c r="R857" s="32"/>
      <c r="S857" s="115">
        <v>7318727.75</v>
      </c>
      <c r="T857" s="115">
        <v>0</v>
      </c>
      <c r="U857" s="115">
        <v>0</v>
      </c>
      <c r="V857" s="32">
        <v>0</v>
      </c>
      <c r="W857" s="95">
        <v>1</v>
      </c>
      <c r="X857" s="95">
        <v>0</v>
      </c>
      <c r="Y857" s="20"/>
      <c r="Z857" s="20"/>
    </row>
    <row r="858" spans="1:26" s="2" customFormat="1" ht="102">
      <c r="A858" s="88">
        <f t="shared" si="26"/>
        <v>1</v>
      </c>
      <c r="B858" s="88" t="s">
        <v>1601</v>
      </c>
      <c r="C858" s="88" t="s">
        <v>2215</v>
      </c>
      <c r="D858" s="93"/>
      <c r="E858" s="89" t="s">
        <v>2216</v>
      </c>
      <c r="F858" s="29" t="s">
        <v>1604</v>
      </c>
      <c r="G858" s="27" t="s">
        <v>585</v>
      </c>
      <c r="H858" s="29" t="s">
        <v>656</v>
      </c>
      <c r="I858" s="29" t="s">
        <v>1671</v>
      </c>
      <c r="J858" s="29" t="s">
        <v>172</v>
      </c>
      <c r="K858" s="146"/>
      <c r="L858" s="29"/>
      <c r="M858" s="29"/>
      <c r="N858" s="29">
        <v>360</v>
      </c>
      <c r="O858" s="32">
        <v>957719.46</v>
      </c>
      <c r="P858" s="115">
        <v>0</v>
      </c>
      <c r="Q858" s="115">
        <v>957719.46</v>
      </c>
      <c r="R858" s="32"/>
      <c r="S858" s="115">
        <v>957719.46</v>
      </c>
      <c r="T858" s="115">
        <v>0</v>
      </c>
      <c r="U858" s="115">
        <v>0</v>
      </c>
      <c r="V858" s="32">
        <v>0</v>
      </c>
      <c r="W858" s="95">
        <v>1</v>
      </c>
      <c r="X858" s="95">
        <v>0</v>
      </c>
      <c r="Y858" s="20"/>
      <c r="Z858" s="20"/>
    </row>
    <row r="859" spans="1:26" s="2" customFormat="1" ht="102">
      <c r="A859" s="88">
        <f t="shared" si="26"/>
        <v>1</v>
      </c>
      <c r="B859" s="88" t="s">
        <v>1601</v>
      </c>
      <c r="C859" s="88" t="s">
        <v>2217</v>
      </c>
      <c r="D859" s="93"/>
      <c r="E859" s="89" t="s">
        <v>2218</v>
      </c>
      <c r="F859" s="29" t="s">
        <v>1604</v>
      </c>
      <c r="G859" s="29" t="s">
        <v>1744</v>
      </c>
      <c r="H859" s="29" t="s">
        <v>1606</v>
      </c>
      <c r="I859" s="29" t="s">
        <v>160</v>
      </c>
      <c r="J859" s="29" t="s">
        <v>172</v>
      </c>
      <c r="K859" s="146"/>
      <c r="L859" s="29"/>
      <c r="M859" s="29"/>
      <c r="N859" s="29">
        <v>90</v>
      </c>
      <c r="O859" s="32">
        <v>4998875.47</v>
      </c>
      <c r="P859" s="115">
        <v>0</v>
      </c>
      <c r="Q859" s="115">
        <v>4998875.47</v>
      </c>
      <c r="R859" s="32"/>
      <c r="S859" s="115">
        <v>4998875.47</v>
      </c>
      <c r="T859" s="115">
        <v>0</v>
      </c>
      <c r="U859" s="115">
        <v>0</v>
      </c>
      <c r="V859" s="32">
        <v>0</v>
      </c>
      <c r="W859" s="95">
        <v>1</v>
      </c>
      <c r="X859" s="95">
        <v>0</v>
      </c>
      <c r="Y859" s="20"/>
      <c r="Z859" s="20"/>
    </row>
    <row r="860" spans="1:26" s="79" customFormat="1" ht="51">
      <c r="A860" s="88">
        <f t="shared" si="26"/>
        <v>1</v>
      </c>
      <c r="B860" s="88" t="s">
        <v>1601</v>
      </c>
      <c r="C860" s="88" t="s">
        <v>2219</v>
      </c>
      <c r="D860" s="118"/>
      <c r="E860" s="89" t="s">
        <v>2220</v>
      </c>
      <c r="F860" s="29" t="s">
        <v>1604</v>
      </c>
      <c r="G860" s="29" t="s">
        <v>1846</v>
      </c>
      <c r="H860" s="29" t="s">
        <v>591</v>
      </c>
      <c r="I860" s="29" t="s">
        <v>804</v>
      </c>
      <c r="J860" s="29" t="s">
        <v>172</v>
      </c>
      <c r="K860" s="147"/>
      <c r="L860" s="118"/>
      <c r="M860" s="118"/>
      <c r="N860" s="118"/>
      <c r="O860" s="32">
        <v>7491014.1399999997</v>
      </c>
      <c r="P860" s="115">
        <v>0</v>
      </c>
      <c r="Q860" s="115">
        <v>7491014.1399999997</v>
      </c>
      <c r="R860" s="32"/>
      <c r="S860" s="115">
        <v>7491014.1399999997</v>
      </c>
      <c r="T860" s="115">
        <v>0</v>
      </c>
      <c r="U860" s="115">
        <v>0</v>
      </c>
      <c r="V860" s="32">
        <v>0</v>
      </c>
      <c r="W860" s="95">
        <v>1</v>
      </c>
      <c r="X860" s="95">
        <v>0</v>
      </c>
      <c r="Y860" s="20"/>
      <c r="Z860" s="20"/>
    </row>
    <row r="861" spans="1:26" s="121" customFormat="1" ht="127.5">
      <c r="A861" s="88">
        <f t="shared" si="26"/>
        <v>1</v>
      </c>
      <c r="B861" s="88" t="s">
        <v>1601</v>
      </c>
      <c r="C861" s="88" t="s">
        <v>2221</v>
      </c>
      <c r="D861" s="119"/>
      <c r="E861" s="89" t="s">
        <v>2222</v>
      </c>
      <c r="F861" s="29" t="s">
        <v>1604</v>
      </c>
      <c r="G861" s="29" t="s">
        <v>1744</v>
      </c>
      <c r="H861" s="29" t="s">
        <v>1606</v>
      </c>
      <c r="I861" s="29" t="s">
        <v>30</v>
      </c>
      <c r="J861" s="29" t="s">
        <v>172</v>
      </c>
      <c r="K861" s="148"/>
      <c r="L861" s="119"/>
      <c r="M861" s="119"/>
      <c r="N861" s="120"/>
      <c r="O861" s="32">
        <v>283020.84999999998</v>
      </c>
      <c r="P861" s="115">
        <v>0</v>
      </c>
      <c r="Q861" s="115">
        <v>283020.84999999998</v>
      </c>
      <c r="R861" s="32"/>
      <c r="S861" s="115">
        <v>283020.84999999998</v>
      </c>
      <c r="T861" s="115">
        <v>0</v>
      </c>
      <c r="U861" s="115">
        <v>0</v>
      </c>
      <c r="V861" s="32">
        <v>0</v>
      </c>
      <c r="W861" s="95">
        <v>1</v>
      </c>
      <c r="X861" s="95">
        <v>0</v>
      </c>
      <c r="Y861" s="20"/>
      <c r="Z861" s="20"/>
    </row>
    <row r="862" spans="1:26" s="79" customFormat="1" ht="140.25">
      <c r="A862" s="88">
        <f t="shared" si="26"/>
        <v>1</v>
      </c>
      <c r="B862" s="88" t="s">
        <v>1601</v>
      </c>
      <c r="C862" s="88" t="s">
        <v>2223</v>
      </c>
      <c r="D862" s="118"/>
      <c r="E862" s="89" t="s">
        <v>2224</v>
      </c>
      <c r="F862" s="29" t="s">
        <v>1604</v>
      </c>
      <c r="G862" s="29" t="s">
        <v>1646</v>
      </c>
      <c r="H862" s="29" t="s">
        <v>1646</v>
      </c>
      <c r="I862" s="29" t="s">
        <v>1646</v>
      </c>
      <c r="J862" s="29" t="s">
        <v>1889</v>
      </c>
      <c r="K862" s="147"/>
      <c r="L862" s="118"/>
      <c r="M862" s="118"/>
      <c r="N862" s="118"/>
      <c r="O862" s="32">
        <v>7500000</v>
      </c>
      <c r="P862" s="115"/>
      <c r="Q862" s="32">
        <v>7500000</v>
      </c>
      <c r="R862" s="32"/>
      <c r="S862" s="32">
        <v>0</v>
      </c>
      <c r="T862" s="32">
        <v>7308000</v>
      </c>
      <c r="U862" s="32">
        <v>192000</v>
      </c>
      <c r="V862" s="32">
        <v>0</v>
      </c>
      <c r="W862" s="95">
        <v>0</v>
      </c>
      <c r="X862" s="95">
        <v>0</v>
      </c>
      <c r="Y862" s="20"/>
      <c r="Z862" s="20"/>
    </row>
    <row r="863" spans="1:26" s="79" customFormat="1" ht="38.25">
      <c r="A863" s="88">
        <f t="shared" si="26"/>
        <v>1</v>
      </c>
      <c r="B863" s="88" t="s">
        <v>1601</v>
      </c>
      <c r="C863" s="88" t="s">
        <v>2225</v>
      </c>
      <c r="D863" s="118"/>
      <c r="E863" s="89" t="s">
        <v>2226</v>
      </c>
      <c r="F863" s="29" t="s">
        <v>1604</v>
      </c>
      <c r="G863" s="29" t="s">
        <v>1846</v>
      </c>
      <c r="H863" s="29" t="s">
        <v>607</v>
      </c>
      <c r="I863" s="29" t="s">
        <v>1319</v>
      </c>
      <c r="J863" s="29" t="s">
        <v>1889</v>
      </c>
      <c r="K863" s="147"/>
      <c r="L863" s="118"/>
      <c r="M863" s="118"/>
      <c r="N863" s="118"/>
      <c r="O863" s="32">
        <v>47600590.079999998</v>
      </c>
      <c r="P863" s="115"/>
      <c r="Q863" s="32">
        <v>47600590.079999998</v>
      </c>
      <c r="R863" s="32"/>
      <c r="S863" s="32">
        <v>0</v>
      </c>
      <c r="T863" s="32">
        <v>7140088.5119999992</v>
      </c>
      <c r="U863" s="32">
        <v>37923390.116735995</v>
      </c>
      <c r="V863" s="32">
        <v>2537111.4512639991</v>
      </c>
      <c r="W863" s="95">
        <v>0</v>
      </c>
      <c r="X863" s="95">
        <v>0</v>
      </c>
      <c r="Y863" s="20"/>
      <c r="Z863" s="20"/>
    </row>
    <row r="864" spans="1:26" s="123" customFormat="1" ht="25.5">
      <c r="A864" s="88">
        <f t="shared" si="26"/>
        <v>1</v>
      </c>
      <c r="B864" s="88" t="s">
        <v>1601</v>
      </c>
      <c r="C864" s="88" t="s">
        <v>2227</v>
      </c>
      <c r="D864" s="122"/>
      <c r="E864" s="89" t="s">
        <v>2228</v>
      </c>
      <c r="F864" s="29" t="s">
        <v>1604</v>
      </c>
      <c r="G864" s="29" t="s">
        <v>1744</v>
      </c>
      <c r="H864" s="29" t="s">
        <v>1606</v>
      </c>
      <c r="I864" s="29" t="s">
        <v>1620</v>
      </c>
      <c r="J864" s="29" t="s">
        <v>1889</v>
      </c>
      <c r="K864" s="149"/>
      <c r="L864" s="122"/>
      <c r="M864" s="122"/>
      <c r="N864" s="122"/>
      <c r="O864" s="32">
        <v>32400000</v>
      </c>
      <c r="P864" s="115"/>
      <c r="Q864" s="32">
        <v>32400000</v>
      </c>
      <c r="R864" s="32"/>
      <c r="S864" s="32">
        <v>0</v>
      </c>
      <c r="T864" s="32">
        <v>6561000</v>
      </c>
      <c r="U864" s="32">
        <v>25839000</v>
      </c>
      <c r="V864" s="32">
        <v>0</v>
      </c>
      <c r="W864" s="95">
        <v>0</v>
      </c>
      <c r="X864" s="95">
        <v>0</v>
      </c>
      <c r="Y864" s="20"/>
      <c r="Z864" s="20"/>
    </row>
    <row r="865" spans="1:26" s="123" customFormat="1" ht="51">
      <c r="A865" s="88">
        <f t="shared" si="26"/>
        <v>1</v>
      </c>
      <c r="B865" s="88" t="s">
        <v>1601</v>
      </c>
      <c r="C865" s="88" t="s">
        <v>2229</v>
      </c>
      <c r="D865" s="122"/>
      <c r="E865" s="89" t="s">
        <v>2230</v>
      </c>
      <c r="F865" s="29" t="s">
        <v>1604</v>
      </c>
      <c r="G865" s="29" t="s">
        <v>1811</v>
      </c>
      <c r="H865" s="29" t="s">
        <v>575</v>
      </c>
      <c r="I865" s="29" t="s">
        <v>337</v>
      </c>
      <c r="J865" s="29" t="s">
        <v>1889</v>
      </c>
      <c r="K865" s="149"/>
      <c r="L865" s="122"/>
      <c r="M865" s="122"/>
      <c r="N865" s="122"/>
      <c r="O865" s="32">
        <v>66195360.5</v>
      </c>
      <c r="P865" s="115"/>
      <c r="Q865" s="32">
        <v>66195360.5</v>
      </c>
      <c r="R865" s="32"/>
      <c r="S865" s="32">
        <v>0</v>
      </c>
      <c r="T865" s="32">
        <v>6619536.0499999998</v>
      </c>
      <c r="U865" s="32">
        <v>45840287.146250002</v>
      </c>
      <c r="V865" s="32">
        <v>13735537.303750001</v>
      </c>
      <c r="W865" s="95">
        <v>0</v>
      </c>
      <c r="X865" s="95">
        <v>0</v>
      </c>
      <c r="Y865" s="20"/>
      <c r="Z865" s="20"/>
    </row>
    <row r="866" spans="1:26" s="123" customFormat="1" ht="38.25">
      <c r="A866" s="88">
        <f t="shared" si="26"/>
        <v>1</v>
      </c>
      <c r="B866" s="88" t="s">
        <v>1601</v>
      </c>
      <c r="C866" s="88" t="s">
        <v>2231</v>
      </c>
      <c r="D866" s="122"/>
      <c r="E866" s="89" t="s">
        <v>2232</v>
      </c>
      <c r="F866" s="29" t="s">
        <v>1604</v>
      </c>
      <c r="G866" s="29" t="s">
        <v>1744</v>
      </c>
      <c r="H866" s="29" t="s">
        <v>1606</v>
      </c>
      <c r="I866" s="29" t="s">
        <v>218</v>
      </c>
      <c r="J866" s="29" t="s">
        <v>1889</v>
      </c>
      <c r="K866" s="149"/>
      <c r="L866" s="122"/>
      <c r="M866" s="122"/>
      <c r="N866" s="122"/>
      <c r="O866" s="32">
        <v>38719899</v>
      </c>
      <c r="P866" s="115"/>
      <c r="Q866" s="32">
        <v>38719899</v>
      </c>
      <c r="R866" s="32"/>
      <c r="S866" s="32">
        <v>0</v>
      </c>
      <c r="T866" s="32">
        <v>7840779.5475000003</v>
      </c>
      <c r="U866" s="32">
        <v>30879119.452500001</v>
      </c>
      <c r="V866" s="32">
        <v>0</v>
      </c>
      <c r="W866" s="95">
        <v>0</v>
      </c>
      <c r="X866" s="95">
        <v>0</v>
      </c>
      <c r="Y866" s="20"/>
      <c r="Z866" s="20"/>
    </row>
    <row r="867" spans="1:26" s="123" customFormat="1" ht="38.25">
      <c r="A867" s="88">
        <f t="shared" si="26"/>
        <v>1</v>
      </c>
      <c r="B867" s="88" t="s">
        <v>1601</v>
      </c>
      <c r="C867" s="88" t="s">
        <v>2233</v>
      </c>
      <c r="D867" s="122"/>
      <c r="E867" s="89" t="s">
        <v>2234</v>
      </c>
      <c r="F867" s="29" t="s">
        <v>1604</v>
      </c>
      <c r="G867" s="29" t="s">
        <v>1811</v>
      </c>
      <c r="H867" s="29" t="s">
        <v>330</v>
      </c>
      <c r="I867" s="29" t="s">
        <v>2235</v>
      </c>
      <c r="J867" s="29" t="s">
        <v>1889</v>
      </c>
      <c r="K867" s="149"/>
      <c r="L867" s="122"/>
      <c r="M867" s="122"/>
      <c r="N867" s="122"/>
      <c r="O867" s="32">
        <v>7100000</v>
      </c>
      <c r="P867" s="115"/>
      <c r="Q867" s="32">
        <v>7100000</v>
      </c>
      <c r="R867" s="32"/>
      <c r="S867" s="32">
        <v>0</v>
      </c>
      <c r="T867" s="32">
        <v>3753060</v>
      </c>
      <c r="U867" s="32">
        <v>3346940</v>
      </c>
      <c r="V867" s="32">
        <v>0</v>
      </c>
      <c r="W867" s="95">
        <v>0</v>
      </c>
      <c r="X867" s="95">
        <v>0</v>
      </c>
      <c r="Y867" s="92">
        <v>-24.728861111111108</v>
      </c>
      <c r="Z867" s="92">
        <v>-65.410499999999999</v>
      </c>
    </row>
    <row r="868" spans="1:26" s="123" customFormat="1" ht="51">
      <c r="A868" s="88">
        <f t="shared" si="26"/>
        <v>1</v>
      </c>
      <c r="B868" s="88" t="s">
        <v>1601</v>
      </c>
      <c r="C868" s="88" t="s">
        <v>2236</v>
      </c>
      <c r="D868" s="122"/>
      <c r="E868" s="89" t="s">
        <v>2237</v>
      </c>
      <c r="F868" s="29" t="s">
        <v>1604</v>
      </c>
      <c r="G868" s="29" t="s">
        <v>1811</v>
      </c>
      <c r="H868" s="29" t="s">
        <v>330</v>
      </c>
      <c r="I868" s="29" t="s">
        <v>330</v>
      </c>
      <c r="J868" s="29" t="s">
        <v>1889</v>
      </c>
      <c r="K868" s="149"/>
      <c r="L868" s="122"/>
      <c r="M868" s="122"/>
      <c r="N868" s="122"/>
      <c r="O868" s="32">
        <v>8853000</v>
      </c>
      <c r="P868" s="115"/>
      <c r="Q868" s="32">
        <v>8853000</v>
      </c>
      <c r="R868" s="32"/>
      <c r="S868" s="32">
        <v>0</v>
      </c>
      <c r="T868" s="32">
        <v>4679695.8</v>
      </c>
      <c r="U868" s="32">
        <v>4173304.2</v>
      </c>
      <c r="V868" s="32">
        <v>0</v>
      </c>
      <c r="W868" s="95">
        <v>0</v>
      </c>
      <c r="X868" s="95">
        <v>0</v>
      </c>
      <c r="Y868" s="92">
        <v>-24.728861111111108</v>
      </c>
      <c r="Z868" s="92">
        <v>-65.410499999999999</v>
      </c>
    </row>
    <row r="869" spans="1:26" s="123" customFormat="1" ht="51">
      <c r="A869" s="88">
        <f t="shared" si="26"/>
        <v>1</v>
      </c>
      <c r="B869" s="88" t="s">
        <v>1601</v>
      </c>
      <c r="C869" s="88" t="s">
        <v>2238</v>
      </c>
      <c r="D869" s="122"/>
      <c r="E869" s="89" t="s">
        <v>2239</v>
      </c>
      <c r="F869" s="29" t="s">
        <v>1604</v>
      </c>
      <c r="G869" s="29" t="s">
        <v>1811</v>
      </c>
      <c r="H869" s="29" t="s">
        <v>330</v>
      </c>
      <c r="I869" s="29" t="s">
        <v>330</v>
      </c>
      <c r="J869" s="29" t="s">
        <v>1889</v>
      </c>
      <c r="K869" s="149"/>
      <c r="L869" s="122"/>
      <c r="M869" s="122"/>
      <c r="N869" s="122"/>
      <c r="O869" s="32">
        <v>70000000</v>
      </c>
      <c r="P869" s="115"/>
      <c r="Q869" s="32">
        <v>70000000</v>
      </c>
      <c r="R869" s="32"/>
      <c r="S869" s="32">
        <v>0</v>
      </c>
      <c r="T869" s="32">
        <v>11301500</v>
      </c>
      <c r="U869" s="32">
        <v>58698500</v>
      </c>
      <c r="V869" s="32">
        <v>0</v>
      </c>
      <c r="W869" s="95">
        <v>0</v>
      </c>
      <c r="X869" s="95">
        <v>0</v>
      </c>
      <c r="Y869" s="92">
        <v>-24.728861111111108</v>
      </c>
      <c r="Z869" s="92">
        <v>-65.410499999999999</v>
      </c>
    </row>
    <row r="870" spans="1:26" s="123" customFormat="1" ht="51">
      <c r="A870" s="88">
        <f t="shared" si="26"/>
        <v>1</v>
      </c>
      <c r="B870" s="88" t="s">
        <v>1601</v>
      </c>
      <c r="C870" s="88" t="s">
        <v>2240</v>
      </c>
      <c r="D870" s="124"/>
      <c r="E870" s="89" t="s">
        <v>2241</v>
      </c>
      <c r="F870" s="29" t="s">
        <v>1604</v>
      </c>
      <c r="G870" s="29" t="s">
        <v>1811</v>
      </c>
      <c r="H870" s="29" t="s">
        <v>330</v>
      </c>
      <c r="I870" s="29" t="s">
        <v>330</v>
      </c>
      <c r="J870" s="29" t="s">
        <v>1889</v>
      </c>
      <c r="K870" s="149"/>
      <c r="L870" s="122"/>
      <c r="M870" s="122"/>
      <c r="N870" s="122"/>
      <c r="O870" s="32">
        <v>40000000</v>
      </c>
      <c r="P870" s="115"/>
      <c r="Q870" s="32">
        <v>40000000</v>
      </c>
      <c r="R870" s="32"/>
      <c r="S870" s="32">
        <v>0</v>
      </c>
      <c r="T870" s="32">
        <v>6458000</v>
      </c>
      <c r="U870" s="32">
        <v>33542000</v>
      </c>
      <c r="V870" s="32">
        <v>0</v>
      </c>
      <c r="W870" s="95">
        <v>0</v>
      </c>
      <c r="X870" s="95">
        <v>0</v>
      </c>
      <c r="Y870" s="92">
        <v>-24.728861111111108</v>
      </c>
      <c r="Z870" s="92">
        <v>-65.410499999999999</v>
      </c>
    </row>
    <row r="871" spans="1:26" s="123" customFormat="1" ht="38.25">
      <c r="A871" s="88">
        <f t="shared" si="26"/>
        <v>1</v>
      </c>
      <c r="B871" s="88" t="s">
        <v>1601</v>
      </c>
      <c r="C871" s="88" t="s">
        <v>2242</v>
      </c>
      <c r="D871" s="124"/>
      <c r="E871" s="89" t="s">
        <v>2243</v>
      </c>
      <c r="F871" s="29" t="s">
        <v>1604</v>
      </c>
      <c r="G871" s="29" t="s">
        <v>1744</v>
      </c>
      <c r="H871" s="29" t="s">
        <v>1606</v>
      </c>
      <c r="I871" s="29" t="s">
        <v>2244</v>
      </c>
      <c r="J871" s="29" t="s">
        <v>1889</v>
      </c>
      <c r="K871" s="149"/>
      <c r="L871" s="122"/>
      <c r="M871" s="122"/>
      <c r="N871" s="122"/>
      <c r="O871" s="32">
        <v>49968000</v>
      </c>
      <c r="P871" s="115"/>
      <c r="Q871" s="32">
        <v>49968000</v>
      </c>
      <c r="R871" s="32"/>
      <c r="S871" s="32">
        <v>0</v>
      </c>
      <c r="T871" s="32">
        <v>7495200</v>
      </c>
      <c r="U871" s="32">
        <v>39809505.600000001</v>
      </c>
      <c r="V871" s="32">
        <v>2663294.4</v>
      </c>
      <c r="W871" s="95">
        <v>0</v>
      </c>
      <c r="X871" s="95">
        <v>0</v>
      </c>
      <c r="Y871" s="20"/>
      <c r="Z871" s="20"/>
    </row>
    <row r="872" spans="1:26" s="123" customFormat="1" ht="38.25">
      <c r="A872" s="88">
        <f t="shared" si="26"/>
        <v>1</v>
      </c>
      <c r="B872" s="88" t="s">
        <v>1601</v>
      </c>
      <c r="C872" s="88" t="s">
        <v>2245</v>
      </c>
      <c r="D872" s="124"/>
      <c r="E872" s="89" t="s">
        <v>2246</v>
      </c>
      <c r="F872" s="29" t="s">
        <v>1604</v>
      </c>
      <c r="G872" s="29" t="s">
        <v>1744</v>
      </c>
      <c r="H872" s="29" t="s">
        <v>1606</v>
      </c>
      <c r="I872" s="29" t="s">
        <v>99</v>
      </c>
      <c r="J872" s="29" t="s">
        <v>1889</v>
      </c>
      <c r="K872" s="149"/>
      <c r="L872" s="122"/>
      <c r="M872" s="122"/>
      <c r="N872" s="122"/>
      <c r="O872" s="32">
        <v>49000000</v>
      </c>
      <c r="P872" s="115"/>
      <c r="Q872" s="32">
        <v>49000000</v>
      </c>
      <c r="R872" s="32"/>
      <c r="S872" s="32">
        <v>0</v>
      </c>
      <c r="T872" s="32">
        <v>7350000</v>
      </c>
      <c r="U872" s="32">
        <v>39038300</v>
      </c>
      <c r="V872" s="32">
        <v>2611700</v>
      </c>
      <c r="W872" s="95">
        <v>0</v>
      </c>
      <c r="X872" s="95">
        <v>0</v>
      </c>
      <c r="Y872" s="20"/>
      <c r="Z872" s="20"/>
    </row>
    <row r="873" spans="1:26" s="123" customFormat="1" ht="63.75">
      <c r="A873" s="88">
        <f t="shared" si="26"/>
        <v>1</v>
      </c>
      <c r="B873" s="88" t="s">
        <v>1601</v>
      </c>
      <c r="C873" s="88" t="s">
        <v>2247</v>
      </c>
      <c r="D873" s="124"/>
      <c r="E873" s="89" t="s">
        <v>2248</v>
      </c>
      <c r="F873" s="29" t="s">
        <v>1604</v>
      </c>
      <c r="G873" s="29" t="s">
        <v>1646</v>
      </c>
      <c r="H873" s="29" t="s">
        <v>1646</v>
      </c>
      <c r="I873" s="29" t="s">
        <v>1646</v>
      </c>
      <c r="J873" s="29" t="s">
        <v>1889</v>
      </c>
      <c r="K873" s="149"/>
      <c r="L873" s="122"/>
      <c r="M873" s="122"/>
      <c r="N873" s="122"/>
      <c r="O873" s="32">
        <v>239386711.296</v>
      </c>
      <c r="P873" s="115"/>
      <c r="Q873" s="32">
        <v>239386711.296</v>
      </c>
      <c r="R873" s="32"/>
      <c r="S873" s="32">
        <v>0</v>
      </c>
      <c r="T873" s="32">
        <v>62240544.936959997</v>
      </c>
      <c r="U873" s="32">
        <v>152010561.67295998</v>
      </c>
      <c r="V873" s="116">
        <v>25135604.686079998</v>
      </c>
      <c r="W873" s="95">
        <v>0</v>
      </c>
      <c r="X873" s="95">
        <v>0</v>
      </c>
      <c r="Y873" s="20"/>
      <c r="Z873" s="20"/>
    </row>
    <row r="874" spans="1:26" s="123" customFormat="1" ht="165.75">
      <c r="A874" s="88">
        <f t="shared" si="26"/>
        <v>1</v>
      </c>
      <c r="B874" s="88" t="s">
        <v>1601</v>
      </c>
      <c r="C874" s="88" t="s">
        <v>2249</v>
      </c>
      <c r="D874" s="124"/>
      <c r="E874" s="89" t="s">
        <v>2250</v>
      </c>
      <c r="F874" s="29" t="s">
        <v>1604</v>
      </c>
      <c r="G874" s="29" t="s">
        <v>1646</v>
      </c>
      <c r="H874" s="29" t="s">
        <v>1646</v>
      </c>
      <c r="I874" s="29" t="s">
        <v>1646</v>
      </c>
      <c r="J874" s="29" t="s">
        <v>1889</v>
      </c>
      <c r="K874" s="149"/>
      <c r="L874" s="122"/>
      <c r="M874" s="122"/>
      <c r="N874" s="122"/>
      <c r="O874" s="32">
        <v>18360000</v>
      </c>
      <c r="P874" s="115"/>
      <c r="Q874" s="32">
        <v>18360000</v>
      </c>
      <c r="R874" s="32"/>
      <c r="S874" s="32">
        <v>0</v>
      </c>
      <c r="T874" s="32">
        <v>9639000</v>
      </c>
      <c r="U874" s="32">
        <v>8721000</v>
      </c>
      <c r="V874" s="116">
        <v>0</v>
      </c>
      <c r="W874" s="95">
        <v>0</v>
      </c>
      <c r="X874" s="95">
        <v>0</v>
      </c>
      <c r="Y874" s="20"/>
      <c r="Z874" s="20"/>
    </row>
    <row r="875" spans="1:26" s="123" customFormat="1" ht="63.75">
      <c r="A875" s="88">
        <f t="shared" si="26"/>
        <v>1</v>
      </c>
      <c r="B875" s="88" t="s">
        <v>1601</v>
      </c>
      <c r="C875" s="88" t="s">
        <v>2251</v>
      </c>
      <c r="D875" s="124"/>
      <c r="E875" s="89" t="s">
        <v>2252</v>
      </c>
      <c r="F875" s="29" t="s">
        <v>1604</v>
      </c>
      <c r="G875" s="29" t="s">
        <v>1646</v>
      </c>
      <c r="H875" s="29" t="s">
        <v>1646</v>
      </c>
      <c r="I875" s="29" t="s">
        <v>1646</v>
      </c>
      <c r="J875" s="29" t="s">
        <v>1889</v>
      </c>
      <c r="K875" s="149"/>
      <c r="L875" s="122"/>
      <c r="M875" s="122"/>
      <c r="N875" s="122"/>
      <c r="O875" s="32">
        <v>96073634.447999999</v>
      </c>
      <c r="P875" s="115"/>
      <c r="Q875" s="32">
        <v>96073634.447999999</v>
      </c>
      <c r="R875" s="32"/>
      <c r="S875" s="32">
        <v>0</v>
      </c>
      <c r="T875" s="32">
        <v>28716409.336507201</v>
      </c>
      <c r="U875" s="32">
        <v>66290807.769119993</v>
      </c>
      <c r="V875" s="116">
        <v>1066417.3423727993</v>
      </c>
      <c r="W875" s="95">
        <v>0</v>
      </c>
      <c r="X875" s="95">
        <v>0</v>
      </c>
      <c r="Y875" s="20"/>
      <c r="Z875" s="20"/>
    </row>
    <row r="876" spans="1:26" s="123" customFormat="1" ht="89.25">
      <c r="A876" s="88">
        <f t="shared" si="26"/>
        <v>1</v>
      </c>
      <c r="B876" s="88" t="s">
        <v>1601</v>
      </c>
      <c r="C876" s="88" t="s">
        <v>2253</v>
      </c>
      <c r="D876" s="124"/>
      <c r="E876" s="89" t="s">
        <v>2254</v>
      </c>
      <c r="F876" s="29" t="s">
        <v>1604</v>
      </c>
      <c r="G876" s="29" t="s">
        <v>1646</v>
      </c>
      <c r="H876" s="29" t="s">
        <v>1646</v>
      </c>
      <c r="I876" s="29" t="s">
        <v>1646</v>
      </c>
      <c r="J876" s="29" t="s">
        <v>1889</v>
      </c>
      <c r="K876" s="149"/>
      <c r="L876" s="122"/>
      <c r="M876" s="122"/>
      <c r="N876" s="122"/>
      <c r="O876" s="32">
        <v>15984228</v>
      </c>
      <c r="P876" s="115"/>
      <c r="Q876" s="32">
        <v>15984228</v>
      </c>
      <c r="R876" s="32"/>
      <c r="S876" s="32">
        <v>0</v>
      </c>
      <c r="T876" s="32">
        <v>15984228</v>
      </c>
      <c r="U876" s="32">
        <v>0</v>
      </c>
      <c r="V876" s="116">
        <v>0</v>
      </c>
      <c r="W876" s="95">
        <v>0</v>
      </c>
      <c r="X876" s="95">
        <v>0</v>
      </c>
      <c r="Y876" s="20"/>
      <c r="Z876" s="20"/>
    </row>
    <row r="877" spans="1:26" s="123" customFormat="1" ht="165.75">
      <c r="A877" s="88">
        <f t="shared" si="26"/>
        <v>1</v>
      </c>
      <c r="B877" s="88" t="s">
        <v>1601</v>
      </c>
      <c r="C877" s="88" t="s">
        <v>2255</v>
      </c>
      <c r="D877" s="124"/>
      <c r="E877" s="89" t="s">
        <v>2256</v>
      </c>
      <c r="F877" s="29" t="s">
        <v>1604</v>
      </c>
      <c r="G877" s="29" t="s">
        <v>1646</v>
      </c>
      <c r="H877" s="29" t="s">
        <v>1646</v>
      </c>
      <c r="I877" s="29" t="s">
        <v>1646</v>
      </c>
      <c r="J877" s="29" t="s">
        <v>1889</v>
      </c>
      <c r="K877" s="149"/>
      <c r="L877" s="122"/>
      <c r="M877" s="122"/>
      <c r="N877" s="122"/>
      <c r="O877" s="32">
        <v>207308141.00399998</v>
      </c>
      <c r="P877" s="115"/>
      <c r="Q877" s="32">
        <v>207308141.00399998</v>
      </c>
      <c r="R877" s="32"/>
      <c r="S877" s="32">
        <v>0</v>
      </c>
      <c r="T877" s="32">
        <v>61964403.346095592</v>
      </c>
      <c r="U877" s="32">
        <v>143042617.29275998</v>
      </c>
      <c r="V877" s="116">
        <v>2301120.3651443985</v>
      </c>
      <c r="W877" s="95">
        <v>0</v>
      </c>
      <c r="X877" s="95">
        <v>0</v>
      </c>
      <c r="Y877" s="20"/>
      <c r="Z877" s="20"/>
    </row>
    <row r="878" spans="1:26" s="123" customFormat="1" ht="63.75">
      <c r="A878" s="88">
        <f t="shared" si="26"/>
        <v>1</v>
      </c>
      <c r="B878" s="88" t="s">
        <v>1601</v>
      </c>
      <c r="C878" s="88" t="s">
        <v>2257</v>
      </c>
      <c r="D878" s="124"/>
      <c r="E878" s="89" t="s">
        <v>2258</v>
      </c>
      <c r="F878" s="29" t="s">
        <v>1604</v>
      </c>
      <c r="G878" s="29" t="s">
        <v>1646</v>
      </c>
      <c r="H878" s="29" t="s">
        <v>1646</v>
      </c>
      <c r="I878" s="29" t="s">
        <v>1646</v>
      </c>
      <c r="J878" s="29" t="s">
        <v>1889</v>
      </c>
      <c r="K878" s="149"/>
      <c r="L878" s="122"/>
      <c r="M878" s="122"/>
      <c r="N878" s="122"/>
      <c r="O878" s="32">
        <v>17360507.435999997</v>
      </c>
      <c r="P878" s="115"/>
      <c r="Q878" s="32">
        <v>17360507.435999997</v>
      </c>
      <c r="R878" s="32"/>
      <c r="S878" s="32">
        <v>0</v>
      </c>
      <c r="T878" s="32">
        <v>12442275.679381199</v>
      </c>
      <c r="U878" s="32">
        <v>4918231.7566187987</v>
      </c>
      <c r="V878" s="116">
        <v>0</v>
      </c>
      <c r="W878" s="95">
        <v>0</v>
      </c>
      <c r="X878" s="95">
        <v>0</v>
      </c>
      <c r="Y878" s="20"/>
      <c r="Z878" s="20"/>
    </row>
    <row r="879" spans="1:26" s="2" customFormat="1" ht="38.25">
      <c r="A879" s="22">
        <v>1</v>
      </c>
      <c r="B879" s="22" t="s">
        <v>2259</v>
      </c>
      <c r="C879" s="22" t="s">
        <v>2260</v>
      </c>
      <c r="D879" s="20" t="str">
        <f>+C879</f>
        <v>06-185b</v>
      </c>
      <c r="E879" s="96" t="s">
        <v>2261</v>
      </c>
      <c r="F879" s="29" t="s">
        <v>344</v>
      </c>
      <c r="G879" s="22" t="s">
        <v>22</v>
      </c>
      <c r="H879" s="22" t="s">
        <v>22</v>
      </c>
      <c r="I879" s="29" t="s">
        <v>175</v>
      </c>
      <c r="J879" s="33" t="s">
        <v>2262</v>
      </c>
      <c r="K879" s="56"/>
      <c r="L879" s="21"/>
      <c r="M879" s="21"/>
      <c r="N879" s="97">
        <v>270</v>
      </c>
      <c r="O879" s="98">
        <v>2089061.4</v>
      </c>
      <c r="P879" s="67">
        <v>0</v>
      </c>
      <c r="Q879" s="98">
        <f t="shared" ref="Q879:Q942" si="27">+O879-P879</f>
        <v>2089061.4</v>
      </c>
      <c r="R879" s="99">
        <v>0</v>
      </c>
      <c r="S879" s="98">
        <v>0</v>
      </c>
      <c r="T879" s="98">
        <v>2089061.4</v>
      </c>
      <c r="U879" s="98">
        <v>0</v>
      </c>
      <c r="V879" s="98">
        <f t="shared" ref="V879:V916" si="28">+O879-P879-S879-T879-U879</f>
        <v>0</v>
      </c>
      <c r="W879" s="154"/>
      <c r="X879" s="95">
        <v>0.7419</v>
      </c>
      <c r="Y879" s="125" t="s">
        <v>2263</v>
      </c>
      <c r="Z879" s="125" t="s">
        <v>2264</v>
      </c>
    </row>
    <row r="880" spans="1:26" s="2" customFormat="1" ht="89.25">
      <c r="A880" s="22">
        <v>1</v>
      </c>
      <c r="B880" s="22" t="s">
        <v>2259</v>
      </c>
      <c r="C880" s="22"/>
      <c r="D880" s="20" t="s">
        <v>2265</v>
      </c>
      <c r="E880" s="96" t="s">
        <v>2266</v>
      </c>
      <c r="F880" s="29" t="s">
        <v>344</v>
      </c>
      <c r="G880" s="22" t="s">
        <v>22</v>
      </c>
      <c r="H880" s="22" t="s">
        <v>22</v>
      </c>
      <c r="I880" s="29" t="s">
        <v>2267</v>
      </c>
      <c r="J880" s="33" t="s">
        <v>180</v>
      </c>
      <c r="K880" s="56">
        <v>41486</v>
      </c>
      <c r="L880" s="21"/>
      <c r="M880" s="21"/>
      <c r="N880" s="97">
        <v>240</v>
      </c>
      <c r="O880" s="98">
        <v>3975390.11</v>
      </c>
      <c r="P880" s="67">
        <v>3601875.47</v>
      </c>
      <c r="Q880" s="98">
        <f t="shared" si="27"/>
        <v>373514.63999999966</v>
      </c>
      <c r="R880" s="99">
        <v>0</v>
      </c>
      <c r="S880" s="98">
        <v>373514.64</v>
      </c>
      <c r="T880" s="98">
        <v>0</v>
      </c>
      <c r="U880" s="98">
        <v>0</v>
      </c>
      <c r="V880" s="98">
        <f t="shared" si="28"/>
        <v>-3.4924596548080444E-10</v>
      </c>
      <c r="W880" s="154"/>
      <c r="X880" s="95">
        <v>0.96956999999999993</v>
      </c>
      <c r="Y880" s="125" t="s">
        <v>2268</v>
      </c>
      <c r="Z880" s="125" t="s">
        <v>2269</v>
      </c>
    </row>
    <row r="881" spans="1:26" s="2" customFormat="1" ht="38.25">
      <c r="A881" s="22">
        <v>1</v>
      </c>
      <c r="B881" s="22" t="s">
        <v>2259</v>
      </c>
      <c r="C881" s="22"/>
      <c r="D881" s="20" t="s">
        <v>2270</v>
      </c>
      <c r="E881" s="96" t="s">
        <v>2271</v>
      </c>
      <c r="F881" s="29" t="s">
        <v>344</v>
      </c>
      <c r="G881" s="22" t="s">
        <v>22</v>
      </c>
      <c r="H881" s="22" t="s">
        <v>22</v>
      </c>
      <c r="I881" s="29" t="s">
        <v>115</v>
      </c>
      <c r="J881" s="33" t="s">
        <v>180</v>
      </c>
      <c r="K881" s="56">
        <v>41671</v>
      </c>
      <c r="L881" s="21"/>
      <c r="M881" s="21"/>
      <c r="N881" s="97">
        <v>240</v>
      </c>
      <c r="O881" s="98">
        <v>7276780.8700000001</v>
      </c>
      <c r="P881" s="67">
        <v>2338632.2000000002</v>
      </c>
      <c r="Q881" s="98">
        <f t="shared" si="27"/>
        <v>4938148.67</v>
      </c>
      <c r="R881" s="99">
        <v>0</v>
      </c>
      <c r="S881" s="98">
        <v>3363170.5494154221</v>
      </c>
      <c r="T881" s="98">
        <v>1574978.1205845769</v>
      </c>
      <c r="U881" s="98">
        <v>0</v>
      </c>
      <c r="V881" s="98">
        <f t="shared" si="28"/>
        <v>9.3132257461547852E-10</v>
      </c>
      <c r="W881" s="154"/>
      <c r="X881" s="95">
        <v>0.35570000000000002</v>
      </c>
      <c r="Y881" s="125" t="s">
        <v>2272</v>
      </c>
      <c r="Z881" s="125" t="s">
        <v>2273</v>
      </c>
    </row>
    <row r="882" spans="1:26" s="2" customFormat="1" ht="25.5">
      <c r="A882" s="22">
        <v>1</v>
      </c>
      <c r="B882" s="22" t="s">
        <v>2259</v>
      </c>
      <c r="C882" s="22"/>
      <c r="D882" s="20" t="s">
        <v>2274</v>
      </c>
      <c r="E882" s="96" t="s">
        <v>2275</v>
      </c>
      <c r="F882" s="29" t="s">
        <v>344</v>
      </c>
      <c r="G882" s="22" t="s">
        <v>22</v>
      </c>
      <c r="H882" s="22" t="s">
        <v>22</v>
      </c>
      <c r="I882" s="29" t="s">
        <v>2276</v>
      </c>
      <c r="J882" s="33" t="s">
        <v>180</v>
      </c>
      <c r="K882" s="56">
        <v>41671</v>
      </c>
      <c r="L882" s="21"/>
      <c r="M882" s="21"/>
      <c r="N882" s="97">
        <v>270</v>
      </c>
      <c r="O882" s="98">
        <v>9325588.8399999999</v>
      </c>
      <c r="P882" s="67">
        <v>4076832.56</v>
      </c>
      <c r="Q882" s="98">
        <f t="shared" si="27"/>
        <v>5248756.2799999993</v>
      </c>
      <c r="R882" s="99">
        <v>0</v>
      </c>
      <c r="S882" s="98">
        <v>2649681.4038566491</v>
      </c>
      <c r="T882" s="98">
        <v>2599074.8761433512</v>
      </c>
      <c r="U882" s="98">
        <v>0</v>
      </c>
      <c r="V882" s="98">
        <f t="shared" si="28"/>
        <v>-9.3132257461547852E-10</v>
      </c>
      <c r="W882" s="154"/>
      <c r="X882" s="95">
        <v>0.4022</v>
      </c>
      <c r="Y882" s="125" t="s">
        <v>2277</v>
      </c>
      <c r="Z882" s="125" t="s">
        <v>2278</v>
      </c>
    </row>
    <row r="883" spans="1:26" s="2" customFormat="1" ht="51">
      <c r="A883" s="22">
        <v>1</v>
      </c>
      <c r="B883" s="22" t="s">
        <v>2259</v>
      </c>
      <c r="C883" s="22"/>
      <c r="D883" s="20" t="s">
        <v>2279</v>
      </c>
      <c r="E883" s="96" t="s">
        <v>2280</v>
      </c>
      <c r="F883" s="29" t="s">
        <v>344</v>
      </c>
      <c r="G883" s="22" t="s">
        <v>22</v>
      </c>
      <c r="H883" s="22" t="s">
        <v>22</v>
      </c>
      <c r="I883" s="29" t="s">
        <v>105</v>
      </c>
      <c r="J883" s="33" t="s">
        <v>180</v>
      </c>
      <c r="K883" s="56">
        <v>41517</v>
      </c>
      <c r="L883" s="21"/>
      <c r="M883" s="21"/>
      <c r="N883" s="97">
        <v>270</v>
      </c>
      <c r="O883" s="98">
        <v>12383749.65</v>
      </c>
      <c r="P883" s="67">
        <v>9778537.8900000006</v>
      </c>
      <c r="Q883" s="98">
        <f t="shared" si="27"/>
        <v>2605211.7599999998</v>
      </c>
      <c r="R883" s="99">
        <v>0</v>
      </c>
      <c r="S883" s="98">
        <v>2605211.7599999998</v>
      </c>
      <c r="T883" s="98">
        <v>0</v>
      </c>
      <c r="U883" s="98">
        <v>0</v>
      </c>
      <c r="V883" s="98">
        <f t="shared" si="28"/>
        <v>0</v>
      </c>
      <c r="W883" s="154"/>
      <c r="X883" s="95">
        <v>0.79689999999999994</v>
      </c>
      <c r="Y883" s="125" t="s">
        <v>2281</v>
      </c>
      <c r="Z883" s="125" t="s">
        <v>2282</v>
      </c>
    </row>
    <row r="884" spans="1:26" s="2" customFormat="1" ht="25.5">
      <c r="A884" s="22">
        <v>1</v>
      </c>
      <c r="B884" s="22" t="s">
        <v>2259</v>
      </c>
      <c r="C884" s="22"/>
      <c r="D884" s="20" t="s">
        <v>2283</v>
      </c>
      <c r="E884" s="20" t="s">
        <v>2284</v>
      </c>
      <c r="F884" s="29" t="s">
        <v>344</v>
      </c>
      <c r="G884" s="22" t="s">
        <v>22</v>
      </c>
      <c r="H884" s="22" t="s">
        <v>22</v>
      </c>
      <c r="I884" s="29" t="s">
        <v>2285</v>
      </c>
      <c r="J884" s="33" t="s">
        <v>172</v>
      </c>
      <c r="K884" s="56"/>
      <c r="L884" s="21"/>
      <c r="M884" s="21"/>
      <c r="N884" s="97">
        <v>210</v>
      </c>
      <c r="O884" s="98">
        <v>3381022.32</v>
      </c>
      <c r="P884" s="67">
        <v>3345970.95</v>
      </c>
      <c r="Q884" s="98">
        <f t="shared" si="27"/>
        <v>35051.369999999646</v>
      </c>
      <c r="R884" s="99">
        <v>0</v>
      </c>
      <c r="S884" s="98">
        <v>35051.369999999646</v>
      </c>
      <c r="T884" s="98">
        <v>0</v>
      </c>
      <c r="U884" s="98">
        <v>0</v>
      </c>
      <c r="V884" s="98">
        <f t="shared" si="28"/>
        <v>0</v>
      </c>
      <c r="W884" s="154"/>
      <c r="X884" s="95">
        <v>1</v>
      </c>
      <c r="Y884" s="125" t="s">
        <v>2286</v>
      </c>
      <c r="Z884" s="125" t="s">
        <v>2287</v>
      </c>
    </row>
    <row r="885" spans="1:26" s="2" customFormat="1" ht="25.5">
      <c r="A885" s="22">
        <v>1</v>
      </c>
      <c r="B885" s="22" t="s">
        <v>2259</v>
      </c>
      <c r="C885" s="22"/>
      <c r="D885" s="20" t="s">
        <v>2288</v>
      </c>
      <c r="E885" s="20" t="s">
        <v>2289</v>
      </c>
      <c r="F885" s="29" t="s">
        <v>344</v>
      </c>
      <c r="G885" s="22" t="s">
        <v>22</v>
      </c>
      <c r="H885" s="22" t="s">
        <v>22</v>
      </c>
      <c r="I885" s="29" t="s">
        <v>2290</v>
      </c>
      <c r="J885" s="33" t="s">
        <v>180</v>
      </c>
      <c r="K885" s="56">
        <v>41455</v>
      </c>
      <c r="L885" s="21"/>
      <c r="M885" s="21"/>
      <c r="N885" s="97">
        <v>270</v>
      </c>
      <c r="O885" s="98">
        <v>7134614.2199999997</v>
      </c>
      <c r="P885" s="67">
        <v>6965113.290000001</v>
      </c>
      <c r="Q885" s="98">
        <f t="shared" si="27"/>
        <v>169500.92999999877</v>
      </c>
      <c r="R885" s="99">
        <v>0</v>
      </c>
      <c r="S885" s="98">
        <v>169500.93</v>
      </c>
      <c r="T885" s="98">
        <v>0</v>
      </c>
      <c r="U885" s="98">
        <v>0</v>
      </c>
      <c r="V885" s="98">
        <f t="shared" si="28"/>
        <v>-1.2223608791828156E-9</v>
      </c>
      <c r="W885" s="154"/>
      <c r="X885" s="95">
        <v>0.96674000000000004</v>
      </c>
      <c r="Y885" s="125" t="s">
        <v>2291</v>
      </c>
      <c r="Z885" s="125" t="s">
        <v>2292</v>
      </c>
    </row>
    <row r="886" spans="1:26" s="2" customFormat="1" ht="38.25">
      <c r="A886" s="22">
        <v>1</v>
      </c>
      <c r="B886" s="22" t="s">
        <v>2259</v>
      </c>
      <c r="C886" s="22"/>
      <c r="D886" s="20" t="s">
        <v>2293</v>
      </c>
      <c r="E886" s="20" t="s">
        <v>2294</v>
      </c>
      <c r="F886" s="29" t="s">
        <v>344</v>
      </c>
      <c r="G886" s="22" t="s">
        <v>22</v>
      </c>
      <c r="H886" s="22" t="s">
        <v>22</v>
      </c>
      <c r="I886" s="29" t="s">
        <v>175</v>
      </c>
      <c r="J886" s="33" t="s">
        <v>180</v>
      </c>
      <c r="K886" s="56">
        <v>41608</v>
      </c>
      <c r="L886" s="21"/>
      <c r="M886" s="21"/>
      <c r="N886" s="97">
        <v>360</v>
      </c>
      <c r="O886" s="98">
        <v>21128835.780000001</v>
      </c>
      <c r="P886" s="67">
        <v>15562288.82</v>
      </c>
      <c r="Q886" s="98">
        <f t="shared" si="27"/>
        <v>5566546.9600000009</v>
      </c>
      <c r="R886" s="99">
        <v>0</v>
      </c>
      <c r="S886" s="98">
        <v>3228855.5452436204</v>
      </c>
      <c r="T886" s="98">
        <v>2337691.414756381</v>
      </c>
      <c r="U886" s="98">
        <v>0</v>
      </c>
      <c r="V886" s="98">
        <f t="shared" si="28"/>
        <v>-4.6566128730773926E-10</v>
      </c>
      <c r="W886" s="154"/>
      <c r="X886" s="95">
        <v>0.74140000000000006</v>
      </c>
      <c r="Y886" s="125" t="s">
        <v>2295</v>
      </c>
      <c r="Z886" s="125" t="s">
        <v>2296</v>
      </c>
    </row>
    <row r="887" spans="1:26" s="2" customFormat="1" ht="63.75">
      <c r="A887" s="22">
        <v>1</v>
      </c>
      <c r="B887" s="22" t="s">
        <v>2259</v>
      </c>
      <c r="C887" s="22"/>
      <c r="D887" s="20" t="s">
        <v>2297</v>
      </c>
      <c r="E887" s="20" t="s">
        <v>2298</v>
      </c>
      <c r="F887" s="29" t="s">
        <v>344</v>
      </c>
      <c r="G887" s="22" t="s">
        <v>22</v>
      </c>
      <c r="H887" s="22" t="s">
        <v>22</v>
      </c>
      <c r="I887" s="29" t="s">
        <v>936</v>
      </c>
      <c r="J887" s="33" t="s">
        <v>198</v>
      </c>
      <c r="K887" s="56"/>
      <c r="L887" s="21"/>
      <c r="M887" s="21"/>
      <c r="N887" s="97">
        <v>300</v>
      </c>
      <c r="O887" s="98">
        <v>11889276.448000001</v>
      </c>
      <c r="P887" s="67">
        <v>0</v>
      </c>
      <c r="Q887" s="98">
        <f t="shared" si="27"/>
        <v>11889276.448000001</v>
      </c>
      <c r="R887" s="99">
        <v>0</v>
      </c>
      <c r="S887" s="98">
        <v>0</v>
      </c>
      <c r="T887" s="98">
        <v>11889276.448000001</v>
      </c>
      <c r="U887" s="98">
        <v>0</v>
      </c>
      <c r="V887" s="98">
        <f t="shared" si="28"/>
        <v>0</v>
      </c>
      <c r="W887" s="154"/>
      <c r="X887" s="95">
        <v>0.53039999999999998</v>
      </c>
      <c r="Y887" s="125" t="s">
        <v>2299</v>
      </c>
      <c r="Z887" s="125" t="s">
        <v>2300</v>
      </c>
    </row>
    <row r="888" spans="1:26" s="2" customFormat="1" ht="76.5">
      <c r="A888" s="22">
        <v>2</v>
      </c>
      <c r="B888" s="22" t="s">
        <v>2259</v>
      </c>
      <c r="C888" s="22"/>
      <c r="D888" s="20" t="s">
        <v>2301</v>
      </c>
      <c r="E888" s="20" t="s">
        <v>2302</v>
      </c>
      <c r="F888" s="29" t="s">
        <v>344</v>
      </c>
      <c r="G888" s="22" t="s">
        <v>22</v>
      </c>
      <c r="H888" s="22" t="s">
        <v>22</v>
      </c>
      <c r="I888" s="21" t="s">
        <v>2303</v>
      </c>
      <c r="J888" s="33" t="s">
        <v>198</v>
      </c>
      <c r="K888" s="56"/>
      <c r="L888" s="21"/>
      <c r="M888" s="21"/>
      <c r="N888" s="21">
        <v>60</v>
      </c>
      <c r="O888" s="98">
        <v>1278305.200952997</v>
      </c>
      <c r="P888" s="67">
        <v>0</v>
      </c>
      <c r="Q888" s="98">
        <f t="shared" si="27"/>
        <v>1278305.200952997</v>
      </c>
      <c r="R888" s="99">
        <v>0</v>
      </c>
      <c r="S888" s="98">
        <v>0</v>
      </c>
      <c r="T888" s="98">
        <v>1278305.200952997</v>
      </c>
      <c r="U888" s="98">
        <v>0</v>
      </c>
      <c r="V888" s="98">
        <f t="shared" si="28"/>
        <v>0</v>
      </c>
      <c r="W888" s="154"/>
      <c r="X888" s="95">
        <v>0</v>
      </c>
      <c r="Y888" s="125" t="s">
        <v>2304</v>
      </c>
      <c r="Z888" s="125" t="s">
        <v>2305</v>
      </c>
    </row>
    <row r="889" spans="1:26" s="2" customFormat="1" ht="38.25">
      <c r="A889" s="22">
        <v>1</v>
      </c>
      <c r="B889" s="22" t="s">
        <v>2259</v>
      </c>
      <c r="C889" s="22"/>
      <c r="D889" s="20" t="s">
        <v>2306</v>
      </c>
      <c r="E889" s="20" t="s">
        <v>2307</v>
      </c>
      <c r="F889" s="29" t="s">
        <v>344</v>
      </c>
      <c r="G889" s="22" t="s">
        <v>22</v>
      </c>
      <c r="H889" s="22" t="s">
        <v>22</v>
      </c>
      <c r="I889" s="21" t="s">
        <v>2308</v>
      </c>
      <c r="J889" s="33" t="s">
        <v>198</v>
      </c>
      <c r="K889" s="56"/>
      <c r="L889" s="21"/>
      <c r="M889" s="21"/>
      <c r="N889" s="21">
        <v>60</v>
      </c>
      <c r="O889" s="98">
        <v>588329.87053500139</v>
      </c>
      <c r="P889" s="67">
        <v>0</v>
      </c>
      <c r="Q889" s="98">
        <f t="shared" si="27"/>
        <v>588329.87053500139</v>
      </c>
      <c r="R889" s="99">
        <v>0</v>
      </c>
      <c r="S889" s="98">
        <v>0</v>
      </c>
      <c r="T889" s="98">
        <v>588329.87053500139</v>
      </c>
      <c r="U889" s="98">
        <v>0</v>
      </c>
      <c r="V889" s="98">
        <f t="shared" si="28"/>
        <v>0</v>
      </c>
      <c r="W889" s="154"/>
      <c r="X889" s="95">
        <v>0</v>
      </c>
      <c r="Y889" s="125" t="s">
        <v>2309</v>
      </c>
      <c r="Z889" s="125" t="s">
        <v>2310</v>
      </c>
    </row>
    <row r="890" spans="1:26" s="2" customFormat="1" ht="51">
      <c r="A890" s="22">
        <v>1</v>
      </c>
      <c r="B890" s="22" t="s">
        <v>2259</v>
      </c>
      <c r="C890" s="22"/>
      <c r="D890" s="20" t="s">
        <v>2311</v>
      </c>
      <c r="E890" s="96" t="s">
        <v>2312</v>
      </c>
      <c r="F890" s="29" t="s">
        <v>344</v>
      </c>
      <c r="G890" s="22" t="s">
        <v>22</v>
      </c>
      <c r="H890" s="22" t="s">
        <v>22</v>
      </c>
      <c r="I890" s="29" t="s">
        <v>2313</v>
      </c>
      <c r="J890" s="33" t="s">
        <v>172</v>
      </c>
      <c r="K890" s="56"/>
      <c r="L890" s="21"/>
      <c r="M890" s="21"/>
      <c r="N890" s="97">
        <v>450</v>
      </c>
      <c r="O890" s="98">
        <v>12559305.18</v>
      </c>
      <c r="P890" s="67">
        <v>12490399.060000001</v>
      </c>
      <c r="Q890" s="98">
        <f t="shared" si="27"/>
        <v>68906.11999999918</v>
      </c>
      <c r="R890" s="99">
        <v>0</v>
      </c>
      <c r="S890" s="98">
        <v>68906.11999999918</v>
      </c>
      <c r="T890" s="98">
        <v>0</v>
      </c>
      <c r="U890" s="98">
        <v>0</v>
      </c>
      <c r="V890" s="98">
        <f t="shared" si="28"/>
        <v>0</v>
      </c>
      <c r="W890" s="154"/>
      <c r="X890" s="95">
        <v>1</v>
      </c>
      <c r="Y890" s="125" t="s">
        <v>2314</v>
      </c>
      <c r="Z890" s="125" t="s">
        <v>2315</v>
      </c>
    </row>
    <row r="891" spans="1:26" s="2" customFormat="1" ht="63.75">
      <c r="A891" s="22">
        <v>1</v>
      </c>
      <c r="B891" s="22" t="s">
        <v>2259</v>
      </c>
      <c r="C891" s="22"/>
      <c r="D891" s="20" t="s">
        <v>2316</v>
      </c>
      <c r="E891" s="96" t="s">
        <v>2317</v>
      </c>
      <c r="F891" s="29" t="s">
        <v>344</v>
      </c>
      <c r="G891" s="22" t="s">
        <v>22</v>
      </c>
      <c r="H891" s="22" t="s">
        <v>22</v>
      </c>
      <c r="I891" s="29" t="s">
        <v>2318</v>
      </c>
      <c r="J891" s="33" t="s">
        <v>180</v>
      </c>
      <c r="K891" s="56">
        <v>41486</v>
      </c>
      <c r="L891" s="21"/>
      <c r="M891" s="21"/>
      <c r="N891" s="97">
        <v>360</v>
      </c>
      <c r="O891" s="98">
        <v>14294476.34135535</v>
      </c>
      <c r="P891" s="67">
        <v>13655599.780000001</v>
      </c>
      <c r="Q891" s="98">
        <f t="shared" si="27"/>
        <v>638876.56135534868</v>
      </c>
      <c r="R891" s="99">
        <v>0</v>
      </c>
      <c r="S891" s="98">
        <v>638876.56135534937</v>
      </c>
      <c r="T891" s="98">
        <v>0</v>
      </c>
      <c r="U891" s="98">
        <v>0</v>
      </c>
      <c r="V891" s="98">
        <f t="shared" si="28"/>
        <v>-6.9849193096160889E-10</v>
      </c>
      <c r="W891" s="154"/>
      <c r="X891" s="95">
        <v>0.95223000000000002</v>
      </c>
      <c r="Y891" s="125" t="s">
        <v>2319</v>
      </c>
      <c r="Z891" s="125" t="s">
        <v>2320</v>
      </c>
    </row>
    <row r="892" spans="1:26" s="2" customFormat="1" ht="38.25">
      <c r="A892" s="22">
        <v>1</v>
      </c>
      <c r="B892" s="22" t="s">
        <v>2259</v>
      </c>
      <c r="C892" s="22"/>
      <c r="D892" s="20" t="s">
        <v>2321</v>
      </c>
      <c r="E892" s="20" t="s">
        <v>2322</v>
      </c>
      <c r="F892" s="29" t="s">
        <v>344</v>
      </c>
      <c r="G892" s="22" t="s">
        <v>22</v>
      </c>
      <c r="H892" s="22" t="s">
        <v>22</v>
      </c>
      <c r="I892" s="29" t="s">
        <v>2323</v>
      </c>
      <c r="J892" s="33" t="s">
        <v>172</v>
      </c>
      <c r="K892" s="56"/>
      <c r="L892" s="21"/>
      <c r="M892" s="21"/>
      <c r="N892" s="97">
        <v>450</v>
      </c>
      <c r="O892" s="98">
        <v>16078781.780000001</v>
      </c>
      <c r="P892" s="67">
        <v>16030778.280000001</v>
      </c>
      <c r="Q892" s="98">
        <f t="shared" si="27"/>
        <v>48003.5</v>
      </c>
      <c r="R892" s="99">
        <v>0</v>
      </c>
      <c r="S892" s="98">
        <v>48003.5</v>
      </c>
      <c r="T892" s="98">
        <v>0</v>
      </c>
      <c r="U892" s="98">
        <v>0</v>
      </c>
      <c r="V892" s="98">
        <f t="shared" si="28"/>
        <v>0</v>
      </c>
      <c r="W892" s="154"/>
      <c r="X892" s="95">
        <v>1</v>
      </c>
      <c r="Y892" s="125" t="s">
        <v>2324</v>
      </c>
      <c r="Z892" s="125" t="s">
        <v>2325</v>
      </c>
    </row>
    <row r="893" spans="1:26" s="2" customFormat="1" ht="51">
      <c r="A893" s="22">
        <v>1</v>
      </c>
      <c r="B893" s="22" t="s">
        <v>2259</v>
      </c>
      <c r="C893" s="22"/>
      <c r="D893" s="20" t="s">
        <v>2326</v>
      </c>
      <c r="E893" s="96" t="s">
        <v>2327</v>
      </c>
      <c r="F893" s="29" t="s">
        <v>344</v>
      </c>
      <c r="G893" s="22" t="s">
        <v>22</v>
      </c>
      <c r="H893" s="22" t="s">
        <v>22</v>
      </c>
      <c r="I893" s="29" t="s">
        <v>121</v>
      </c>
      <c r="J893" s="33" t="s">
        <v>180</v>
      </c>
      <c r="K893" s="56">
        <v>41547</v>
      </c>
      <c r="L893" s="21"/>
      <c r="M893" s="21"/>
      <c r="N893" s="97">
        <v>120</v>
      </c>
      <c r="O893" s="98">
        <v>20782364.960000001</v>
      </c>
      <c r="P893" s="67">
        <v>16220904.869999999</v>
      </c>
      <c r="Q893" s="98">
        <f t="shared" si="27"/>
        <v>4561460.0900000017</v>
      </c>
      <c r="R893" s="99">
        <v>0</v>
      </c>
      <c r="S893" s="98">
        <v>4561460.09</v>
      </c>
      <c r="T893" s="98">
        <v>0</v>
      </c>
      <c r="U893" s="98">
        <v>0</v>
      </c>
      <c r="V893" s="98">
        <f t="shared" si="28"/>
        <v>1.862645149230957E-9</v>
      </c>
      <c r="W893" s="154"/>
      <c r="X893" s="95">
        <v>0.79567999999999994</v>
      </c>
      <c r="Y893" s="125" t="s">
        <v>2328</v>
      </c>
      <c r="Z893" s="125" t="s">
        <v>2329</v>
      </c>
    </row>
    <row r="894" spans="1:26" s="2" customFormat="1" ht="51">
      <c r="A894" s="22">
        <v>1</v>
      </c>
      <c r="B894" s="22" t="s">
        <v>2259</v>
      </c>
      <c r="C894" s="22"/>
      <c r="D894" s="20" t="s">
        <v>2330</v>
      </c>
      <c r="E894" s="34" t="s">
        <v>2331</v>
      </c>
      <c r="F894" s="29" t="s">
        <v>344</v>
      </c>
      <c r="G894" s="22" t="s">
        <v>22</v>
      </c>
      <c r="H894" s="22" t="s">
        <v>22</v>
      </c>
      <c r="I894" s="29" t="s">
        <v>2267</v>
      </c>
      <c r="J894" s="33" t="s">
        <v>172</v>
      </c>
      <c r="K894" s="56"/>
      <c r="L894" s="21"/>
      <c r="M894" s="21"/>
      <c r="N894" s="97">
        <v>450</v>
      </c>
      <c r="O894" s="98">
        <v>9153066.1600000001</v>
      </c>
      <c r="P894" s="67">
        <v>9135975.4300000016</v>
      </c>
      <c r="Q894" s="98">
        <f t="shared" si="27"/>
        <v>17090.729999998584</v>
      </c>
      <c r="R894" s="99">
        <v>0</v>
      </c>
      <c r="S894" s="98">
        <v>17090.729999999472</v>
      </c>
      <c r="T894" s="98">
        <v>0</v>
      </c>
      <c r="U894" s="98">
        <v>0</v>
      </c>
      <c r="V894" s="98">
        <f t="shared" si="28"/>
        <v>-8.8766682893037796E-10</v>
      </c>
      <c r="W894" s="154"/>
      <c r="X894" s="95">
        <v>1</v>
      </c>
      <c r="Y894" s="125" t="s">
        <v>2332</v>
      </c>
      <c r="Z894" s="125" t="s">
        <v>2333</v>
      </c>
    </row>
    <row r="895" spans="1:26" s="2" customFormat="1" ht="38.25">
      <c r="A895" s="22">
        <v>1</v>
      </c>
      <c r="B895" s="22" t="s">
        <v>2259</v>
      </c>
      <c r="C895" s="22"/>
      <c r="D895" s="20" t="s">
        <v>2334</v>
      </c>
      <c r="E895" s="20" t="s">
        <v>2335</v>
      </c>
      <c r="F895" s="29" t="s">
        <v>344</v>
      </c>
      <c r="G895" s="22" t="s">
        <v>22</v>
      </c>
      <c r="H895" s="22" t="s">
        <v>22</v>
      </c>
      <c r="I895" s="21" t="s">
        <v>2336</v>
      </c>
      <c r="J895" s="33" t="s">
        <v>198</v>
      </c>
      <c r="K895" s="56"/>
      <c r="L895" s="21"/>
      <c r="M895" s="21"/>
      <c r="N895" s="21">
        <v>180</v>
      </c>
      <c r="O895" s="98">
        <v>8252425.9112955024</v>
      </c>
      <c r="P895" s="67">
        <v>0</v>
      </c>
      <c r="Q895" s="98">
        <f t="shared" si="27"/>
        <v>8252425.9112955024</v>
      </c>
      <c r="R895" s="99">
        <v>0</v>
      </c>
      <c r="S895" s="98">
        <v>0</v>
      </c>
      <c r="T895" s="98">
        <v>8252425.9112955024</v>
      </c>
      <c r="U895" s="98">
        <v>0</v>
      </c>
      <c r="V895" s="98">
        <f t="shared" si="28"/>
        <v>0</v>
      </c>
      <c r="W895" s="154"/>
      <c r="X895" s="95">
        <v>0</v>
      </c>
      <c r="Y895" s="125" t="s">
        <v>2337</v>
      </c>
      <c r="Z895" s="125" t="s">
        <v>2338</v>
      </c>
    </row>
    <row r="896" spans="1:26" s="2" customFormat="1" ht="63.75">
      <c r="A896" s="22">
        <v>1</v>
      </c>
      <c r="B896" s="22" t="s">
        <v>2259</v>
      </c>
      <c r="C896" s="22"/>
      <c r="D896" s="20" t="s">
        <v>2339</v>
      </c>
      <c r="E896" s="96" t="s">
        <v>2340</v>
      </c>
      <c r="F896" s="29" t="s">
        <v>344</v>
      </c>
      <c r="G896" s="22" t="s">
        <v>22</v>
      </c>
      <c r="H896" s="22" t="s">
        <v>22</v>
      </c>
      <c r="I896" s="29" t="s">
        <v>2341</v>
      </c>
      <c r="J896" s="33" t="s">
        <v>180</v>
      </c>
      <c r="K896" s="56">
        <v>41517</v>
      </c>
      <c r="L896" s="21"/>
      <c r="M896" s="21"/>
      <c r="N896" s="97">
        <v>360</v>
      </c>
      <c r="O896" s="98">
        <v>17665751.550000001</v>
      </c>
      <c r="P896" s="67">
        <v>17433001.720000003</v>
      </c>
      <c r="Q896" s="98">
        <f t="shared" si="27"/>
        <v>232749.82999999821</v>
      </c>
      <c r="R896" s="99">
        <v>0</v>
      </c>
      <c r="S896" s="98">
        <v>232749.83</v>
      </c>
      <c r="T896" s="98">
        <v>0</v>
      </c>
      <c r="U896" s="98">
        <v>0</v>
      </c>
      <c r="V896" s="98">
        <f t="shared" si="28"/>
        <v>-1.7753336578607559E-9</v>
      </c>
      <c r="W896" s="154"/>
      <c r="X896" s="95">
        <v>0.90280000000000005</v>
      </c>
      <c r="Y896" s="125" t="s">
        <v>2342</v>
      </c>
      <c r="Z896" s="125" t="s">
        <v>2343</v>
      </c>
    </row>
    <row r="897" spans="1:26" s="2" customFormat="1" ht="25.5">
      <c r="A897" s="22">
        <v>1</v>
      </c>
      <c r="B897" s="22" t="s">
        <v>2259</v>
      </c>
      <c r="C897" s="22"/>
      <c r="D897" s="20" t="s">
        <v>2344</v>
      </c>
      <c r="E897" s="29" t="s">
        <v>2345</v>
      </c>
      <c r="F897" s="29" t="s">
        <v>344</v>
      </c>
      <c r="G897" s="22" t="s">
        <v>22</v>
      </c>
      <c r="H897" s="22" t="s">
        <v>22</v>
      </c>
      <c r="I897" s="29" t="s">
        <v>2346</v>
      </c>
      <c r="J897" s="33" t="s">
        <v>180</v>
      </c>
      <c r="K897" s="56">
        <v>41730</v>
      </c>
      <c r="L897" s="21"/>
      <c r="M897" s="21"/>
      <c r="N897" s="97">
        <v>270</v>
      </c>
      <c r="O897" s="98">
        <v>7019982.7199999997</v>
      </c>
      <c r="P897" s="67">
        <v>1311430.8899999999</v>
      </c>
      <c r="Q897" s="98">
        <f t="shared" si="27"/>
        <v>5708551.8300000001</v>
      </c>
      <c r="R897" s="99">
        <v>0</v>
      </c>
      <c r="S897" s="98">
        <v>2014782.9988235282</v>
      </c>
      <c r="T897" s="98">
        <v>3693768.8311764682</v>
      </c>
      <c r="U897" s="98">
        <v>0</v>
      </c>
      <c r="V897" s="98">
        <f t="shared" si="28"/>
        <v>3.7252902984619141E-9</v>
      </c>
      <c r="W897" s="154"/>
      <c r="X897" s="95">
        <v>0.1081</v>
      </c>
      <c r="Y897" s="125" t="s">
        <v>2347</v>
      </c>
      <c r="Z897" s="125" t="s">
        <v>2348</v>
      </c>
    </row>
    <row r="898" spans="1:26" s="2" customFormat="1" ht="38.25">
      <c r="A898" s="22">
        <v>1</v>
      </c>
      <c r="B898" s="22" t="s">
        <v>2259</v>
      </c>
      <c r="C898" s="22" t="s">
        <v>2349</v>
      </c>
      <c r="D898" s="20" t="str">
        <f>+C898</f>
        <v>06-317b</v>
      </c>
      <c r="E898" s="29" t="s">
        <v>2350</v>
      </c>
      <c r="F898" s="29" t="s">
        <v>344</v>
      </c>
      <c r="G898" s="22" t="s">
        <v>22</v>
      </c>
      <c r="H898" s="22" t="s">
        <v>22</v>
      </c>
      <c r="I898" s="29" t="s">
        <v>2351</v>
      </c>
      <c r="J898" s="33" t="s">
        <v>2262</v>
      </c>
      <c r="K898" s="56"/>
      <c r="L898" s="21"/>
      <c r="M898" s="21"/>
      <c r="N898" s="97">
        <v>420</v>
      </c>
      <c r="O898" s="98">
        <v>6790065.8600000003</v>
      </c>
      <c r="P898" s="67">
        <v>0</v>
      </c>
      <c r="Q898" s="98">
        <f t="shared" si="27"/>
        <v>6790065.8600000003</v>
      </c>
      <c r="R898" s="99">
        <v>0</v>
      </c>
      <c r="S898" s="98">
        <v>0</v>
      </c>
      <c r="T898" s="98">
        <v>6790065.8600000003</v>
      </c>
      <c r="U898" s="98">
        <v>0</v>
      </c>
      <c r="V898" s="98">
        <f t="shared" si="28"/>
        <v>0</v>
      </c>
      <c r="W898" s="154"/>
      <c r="X898" s="95">
        <v>0.79980000000000007</v>
      </c>
      <c r="Y898" s="125" t="s">
        <v>2352</v>
      </c>
      <c r="Z898" s="125" t="s">
        <v>2353</v>
      </c>
    </row>
    <row r="899" spans="1:26" s="2" customFormat="1" ht="38.25">
      <c r="A899" s="22">
        <v>1</v>
      </c>
      <c r="B899" s="22" t="s">
        <v>2259</v>
      </c>
      <c r="C899" s="22"/>
      <c r="D899" s="20" t="s">
        <v>2354</v>
      </c>
      <c r="E899" s="29" t="s">
        <v>2355</v>
      </c>
      <c r="F899" s="29" t="s">
        <v>344</v>
      </c>
      <c r="G899" s="22" t="s">
        <v>22</v>
      </c>
      <c r="H899" s="22" t="s">
        <v>22</v>
      </c>
      <c r="I899" s="29" t="s">
        <v>2356</v>
      </c>
      <c r="J899" s="33" t="s">
        <v>180</v>
      </c>
      <c r="K899" s="56">
        <v>41455</v>
      </c>
      <c r="L899" s="21"/>
      <c r="M899" s="21"/>
      <c r="N899" s="97">
        <v>360</v>
      </c>
      <c r="O899" s="98">
        <v>8822827.8200000003</v>
      </c>
      <c r="P899" s="67">
        <v>8437150.3900000006</v>
      </c>
      <c r="Q899" s="98">
        <f t="shared" si="27"/>
        <v>385677.4299999997</v>
      </c>
      <c r="R899" s="99">
        <v>0</v>
      </c>
      <c r="S899" s="98">
        <v>385677.43</v>
      </c>
      <c r="T899" s="98">
        <v>0</v>
      </c>
      <c r="U899" s="98">
        <v>0</v>
      </c>
      <c r="V899" s="98">
        <f t="shared" si="28"/>
        <v>-2.9103830456733704E-10</v>
      </c>
      <c r="W899" s="154"/>
      <c r="X899" s="95">
        <v>0.97219999999999995</v>
      </c>
      <c r="Y899" s="125" t="s">
        <v>2357</v>
      </c>
      <c r="Z899" s="125" t="s">
        <v>2358</v>
      </c>
    </row>
    <row r="900" spans="1:26" s="2" customFormat="1" ht="25.5">
      <c r="A900" s="22">
        <v>1</v>
      </c>
      <c r="B900" s="22" t="s">
        <v>2259</v>
      </c>
      <c r="C900" s="22"/>
      <c r="D900" s="20" t="s">
        <v>2359</v>
      </c>
      <c r="E900" s="20" t="s">
        <v>2360</v>
      </c>
      <c r="F900" s="29" t="s">
        <v>344</v>
      </c>
      <c r="G900" s="22" t="s">
        <v>22</v>
      </c>
      <c r="H900" s="22" t="s">
        <v>22</v>
      </c>
      <c r="I900" s="21" t="s">
        <v>197</v>
      </c>
      <c r="J900" s="33" t="s">
        <v>172</v>
      </c>
      <c r="K900" s="56"/>
      <c r="L900" s="21"/>
      <c r="M900" s="21"/>
      <c r="N900" s="21">
        <v>270</v>
      </c>
      <c r="O900" s="98">
        <v>6310924.4500000002</v>
      </c>
      <c r="P900" s="67">
        <v>6310924.4500000002</v>
      </c>
      <c r="Q900" s="98">
        <f t="shared" si="27"/>
        <v>0</v>
      </c>
      <c r="R900" s="99">
        <v>0</v>
      </c>
      <c r="S900" s="98">
        <v>0</v>
      </c>
      <c r="T900" s="98">
        <v>0</v>
      </c>
      <c r="U900" s="98">
        <v>0</v>
      </c>
      <c r="V900" s="98">
        <f t="shared" si="28"/>
        <v>0</v>
      </c>
      <c r="W900" s="154"/>
      <c r="X900" s="95">
        <v>0.93840000000000001</v>
      </c>
      <c r="Y900" s="125" t="s">
        <v>2361</v>
      </c>
      <c r="Z900" s="125" t="s">
        <v>2362</v>
      </c>
    </row>
    <row r="901" spans="1:26" s="127" customFormat="1" ht="38.25">
      <c r="A901" s="22">
        <v>1</v>
      </c>
      <c r="B901" s="22" t="s">
        <v>2259</v>
      </c>
      <c r="C901" s="126"/>
      <c r="D901" s="100" t="s">
        <v>2363</v>
      </c>
      <c r="E901" s="100" t="s">
        <v>2364</v>
      </c>
      <c r="F901" s="29" t="s">
        <v>344</v>
      </c>
      <c r="G901" s="22" t="s">
        <v>22</v>
      </c>
      <c r="H901" s="22" t="s">
        <v>22</v>
      </c>
      <c r="I901" s="21" t="s">
        <v>197</v>
      </c>
      <c r="J901" s="33" t="s">
        <v>198</v>
      </c>
      <c r="K901" s="56"/>
      <c r="L901" s="126"/>
      <c r="M901" s="126"/>
      <c r="N901" s="126"/>
      <c r="O901" s="98">
        <v>4470932.55</v>
      </c>
      <c r="P901" s="122">
        <v>0</v>
      </c>
      <c r="Q901" s="98">
        <f t="shared" si="27"/>
        <v>4470932.55</v>
      </c>
      <c r="R901" s="122"/>
      <c r="S901" s="98">
        <v>1348656.8037074998</v>
      </c>
      <c r="T901" s="98">
        <v>3122275.7462924998</v>
      </c>
      <c r="U901" s="98">
        <v>0</v>
      </c>
      <c r="V901" s="98">
        <f t="shared" si="28"/>
        <v>0</v>
      </c>
      <c r="W901" s="156"/>
      <c r="X901" s="160"/>
      <c r="Y901" s="126"/>
      <c r="Z901" s="126"/>
    </row>
    <row r="902" spans="1:26" s="123" customFormat="1" ht="38.25">
      <c r="A902" s="22">
        <v>1</v>
      </c>
      <c r="B902" s="22" t="s">
        <v>2259</v>
      </c>
      <c r="C902" s="126"/>
      <c r="D902" s="100" t="s">
        <v>2365</v>
      </c>
      <c r="E902" s="101" t="s">
        <v>2366</v>
      </c>
      <c r="F902" s="29" t="s">
        <v>344</v>
      </c>
      <c r="G902" s="22" t="s">
        <v>22</v>
      </c>
      <c r="H902" s="22" t="s">
        <v>22</v>
      </c>
      <c r="I902" s="21" t="s">
        <v>197</v>
      </c>
      <c r="J902" s="33" t="s">
        <v>198</v>
      </c>
      <c r="K902" s="56"/>
      <c r="L902" s="126"/>
      <c r="M902" s="126"/>
      <c r="N902" s="126"/>
      <c r="O902" s="98">
        <v>4463195.4000000004</v>
      </c>
      <c r="P902" s="122">
        <v>0</v>
      </c>
      <c r="Q902" s="98">
        <f t="shared" si="27"/>
        <v>4463195.4000000004</v>
      </c>
      <c r="R902" s="122"/>
      <c r="S902" s="98">
        <v>1346322.8924100001</v>
      </c>
      <c r="T902" s="98">
        <v>3116872.5075900005</v>
      </c>
      <c r="U902" s="98">
        <v>0</v>
      </c>
      <c r="V902" s="98">
        <f t="shared" si="28"/>
        <v>0</v>
      </c>
      <c r="W902" s="156"/>
      <c r="X902" s="160"/>
      <c r="Y902" s="126"/>
      <c r="Z902" s="126"/>
    </row>
    <row r="903" spans="1:26" s="123" customFormat="1" ht="25.5">
      <c r="A903" s="22">
        <v>1</v>
      </c>
      <c r="B903" s="22" t="s">
        <v>2259</v>
      </c>
      <c r="C903" s="22"/>
      <c r="D903" s="20" t="s">
        <v>2367</v>
      </c>
      <c r="E903" s="96" t="s">
        <v>2368</v>
      </c>
      <c r="F903" s="29" t="s">
        <v>344</v>
      </c>
      <c r="G903" s="22" t="s">
        <v>22</v>
      </c>
      <c r="H903" s="22" t="s">
        <v>22</v>
      </c>
      <c r="I903" s="29" t="s">
        <v>855</v>
      </c>
      <c r="J903" s="33" t="s">
        <v>180</v>
      </c>
      <c r="K903" s="56">
        <v>41670</v>
      </c>
      <c r="L903" s="21"/>
      <c r="M903" s="21"/>
      <c r="N903" s="97">
        <v>270</v>
      </c>
      <c r="O903" s="98">
        <v>4489907.79</v>
      </c>
      <c r="P903" s="67">
        <v>2894319.07</v>
      </c>
      <c r="Q903" s="98">
        <f t="shared" si="27"/>
        <v>1595588.7200000002</v>
      </c>
      <c r="R903" s="99">
        <v>0</v>
      </c>
      <c r="S903" s="98">
        <v>1108047.7222222225</v>
      </c>
      <c r="T903" s="98">
        <v>487540.99777777778</v>
      </c>
      <c r="U903" s="98">
        <v>0</v>
      </c>
      <c r="V903" s="98">
        <f t="shared" si="28"/>
        <v>-5.8207660913467407E-11</v>
      </c>
      <c r="W903" s="154"/>
      <c r="X903" s="95">
        <v>0.62619999999999998</v>
      </c>
      <c r="Y903" s="125" t="s">
        <v>2369</v>
      </c>
      <c r="Z903" s="125" t="s">
        <v>2370</v>
      </c>
    </row>
    <row r="904" spans="1:26" s="123" customFormat="1" ht="25.5">
      <c r="A904" s="22">
        <v>1</v>
      </c>
      <c r="B904" s="22" t="s">
        <v>2259</v>
      </c>
      <c r="C904" s="22"/>
      <c r="D904" s="20" t="s">
        <v>2371</v>
      </c>
      <c r="E904" s="96" t="s">
        <v>2372</v>
      </c>
      <c r="F904" s="29" t="s">
        <v>344</v>
      </c>
      <c r="G904" s="22" t="s">
        <v>22</v>
      </c>
      <c r="H904" s="22" t="s">
        <v>22</v>
      </c>
      <c r="I904" s="29" t="s">
        <v>855</v>
      </c>
      <c r="J904" s="33" t="s">
        <v>180</v>
      </c>
      <c r="K904" s="56">
        <v>41639</v>
      </c>
      <c r="L904" s="21"/>
      <c r="M904" s="21"/>
      <c r="N904" s="97">
        <v>270</v>
      </c>
      <c r="O904" s="98">
        <v>4501728.41</v>
      </c>
      <c r="P904" s="67">
        <v>2839009.96</v>
      </c>
      <c r="Q904" s="98">
        <f t="shared" si="27"/>
        <v>1662718.4500000002</v>
      </c>
      <c r="R904" s="99">
        <v>0</v>
      </c>
      <c r="S904" s="98">
        <v>1354177.4986863937</v>
      </c>
      <c r="T904" s="98">
        <v>308540.95131360611</v>
      </c>
      <c r="U904" s="98">
        <v>0</v>
      </c>
      <c r="V904" s="98">
        <f t="shared" si="28"/>
        <v>3.4924596548080444E-10</v>
      </c>
      <c r="W904" s="154"/>
      <c r="X904" s="95">
        <v>0.61049999999999993</v>
      </c>
      <c r="Y904" s="125" t="s">
        <v>2373</v>
      </c>
      <c r="Z904" s="125" t="s">
        <v>2374</v>
      </c>
    </row>
    <row r="905" spans="1:26" s="123" customFormat="1" ht="25.5">
      <c r="A905" s="22">
        <v>1</v>
      </c>
      <c r="B905" s="22" t="s">
        <v>2259</v>
      </c>
      <c r="C905" s="22"/>
      <c r="D905" s="20" t="s">
        <v>2375</v>
      </c>
      <c r="E905" s="20" t="s">
        <v>2376</v>
      </c>
      <c r="F905" s="29" t="s">
        <v>344</v>
      </c>
      <c r="G905" s="22" t="s">
        <v>22</v>
      </c>
      <c r="H905" s="22" t="s">
        <v>22</v>
      </c>
      <c r="I905" s="21" t="s">
        <v>855</v>
      </c>
      <c r="J905" s="33" t="s">
        <v>180</v>
      </c>
      <c r="K905" s="56">
        <v>41699</v>
      </c>
      <c r="L905" s="21"/>
      <c r="M905" s="21"/>
      <c r="N905" s="21">
        <v>270</v>
      </c>
      <c r="O905" s="98">
        <v>4693501.7699999996</v>
      </c>
      <c r="P905" s="67">
        <v>2188152.9900000002</v>
      </c>
      <c r="Q905" s="98">
        <f t="shared" si="27"/>
        <v>2505348.7799999993</v>
      </c>
      <c r="R905" s="99">
        <v>0</v>
      </c>
      <c r="S905" s="98">
        <v>1628360.3955431751</v>
      </c>
      <c r="T905" s="98">
        <v>876988.38445682416</v>
      </c>
      <c r="U905" s="98">
        <v>0</v>
      </c>
      <c r="V905" s="98">
        <f t="shared" si="28"/>
        <v>1.1641532182693481E-10</v>
      </c>
      <c r="W905" s="154"/>
      <c r="X905" s="95">
        <v>0.41240000000000004</v>
      </c>
      <c r="Y905" s="125" t="s">
        <v>2377</v>
      </c>
      <c r="Z905" s="125" t="s">
        <v>2378</v>
      </c>
    </row>
    <row r="906" spans="1:26" s="123" customFormat="1" ht="51">
      <c r="A906" s="22">
        <v>1</v>
      </c>
      <c r="B906" s="22" t="s">
        <v>2259</v>
      </c>
      <c r="C906" s="22"/>
      <c r="D906" s="20" t="s">
        <v>2379</v>
      </c>
      <c r="E906" s="20" t="s">
        <v>2380</v>
      </c>
      <c r="F906" s="29" t="s">
        <v>344</v>
      </c>
      <c r="G906" s="22" t="s">
        <v>22</v>
      </c>
      <c r="H906" s="22" t="s">
        <v>22</v>
      </c>
      <c r="I906" s="21" t="s">
        <v>858</v>
      </c>
      <c r="J906" s="33" t="s">
        <v>180</v>
      </c>
      <c r="K906" s="56">
        <v>41670</v>
      </c>
      <c r="L906" s="21"/>
      <c r="M906" s="21"/>
      <c r="N906" s="21">
        <v>420</v>
      </c>
      <c r="O906" s="98">
        <v>17632256.68</v>
      </c>
      <c r="P906" s="67">
        <v>7675797.4800000004</v>
      </c>
      <c r="Q906" s="98">
        <f t="shared" si="27"/>
        <v>9956459.1999999993</v>
      </c>
      <c r="R906" s="99">
        <v>0</v>
      </c>
      <c r="S906" s="98">
        <v>5149004.9301844481</v>
      </c>
      <c r="T906" s="98">
        <v>4807454.2698155465</v>
      </c>
      <c r="U906" s="98">
        <v>0</v>
      </c>
      <c r="V906" s="98">
        <f t="shared" si="28"/>
        <v>4.6566128730773926E-9</v>
      </c>
      <c r="W906" s="154"/>
      <c r="X906" s="95">
        <v>0.41987999999999998</v>
      </c>
      <c r="Y906" s="125" t="s">
        <v>2381</v>
      </c>
      <c r="Z906" s="125" t="s">
        <v>2382</v>
      </c>
    </row>
    <row r="907" spans="1:26" s="123" customFormat="1" ht="51">
      <c r="A907" s="22">
        <v>1</v>
      </c>
      <c r="B907" s="22" t="s">
        <v>2259</v>
      </c>
      <c r="C907" s="22"/>
      <c r="D907" s="20" t="s">
        <v>2383</v>
      </c>
      <c r="E907" s="20" t="s">
        <v>2384</v>
      </c>
      <c r="F907" s="29" t="s">
        <v>344</v>
      </c>
      <c r="G907" s="22" t="s">
        <v>22</v>
      </c>
      <c r="H907" s="22" t="s">
        <v>22</v>
      </c>
      <c r="I907" s="21" t="s">
        <v>1615</v>
      </c>
      <c r="J907" s="33" t="s">
        <v>172</v>
      </c>
      <c r="K907" s="56"/>
      <c r="L907" s="21"/>
      <c r="M907" s="21"/>
      <c r="N907" s="21">
        <v>420</v>
      </c>
      <c r="O907" s="98">
        <v>19460538.890000001</v>
      </c>
      <c r="P907" s="67">
        <v>17956675.07</v>
      </c>
      <c r="Q907" s="98">
        <f t="shared" si="27"/>
        <v>1503863.8200000003</v>
      </c>
      <c r="R907" s="99">
        <v>0</v>
      </c>
      <c r="S907" s="98">
        <v>1503863.82</v>
      </c>
      <c r="T907" s="98">
        <v>0</v>
      </c>
      <c r="U907" s="98">
        <v>0</v>
      </c>
      <c r="V907" s="98">
        <f t="shared" si="28"/>
        <v>2.3283064365386963E-10</v>
      </c>
      <c r="W907" s="154"/>
      <c r="X907" s="95">
        <v>1</v>
      </c>
      <c r="Y907" s="125" t="s">
        <v>2385</v>
      </c>
      <c r="Z907" s="125" t="s">
        <v>2386</v>
      </c>
    </row>
    <row r="908" spans="1:26" s="123" customFormat="1" ht="51">
      <c r="A908" s="22">
        <v>1</v>
      </c>
      <c r="B908" s="22" t="s">
        <v>2259</v>
      </c>
      <c r="C908" s="22"/>
      <c r="D908" s="20" t="s">
        <v>2387</v>
      </c>
      <c r="E908" s="20" t="s">
        <v>2388</v>
      </c>
      <c r="F908" s="29" t="s">
        <v>344</v>
      </c>
      <c r="G908" s="22" t="s">
        <v>22</v>
      </c>
      <c r="H908" s="22" t="s">
        <v>22</v>
      </c>
      <c r="I908" s="21" t="s">
        <v>2389</v>
      </c>
      <c r="J908" s="33" t="s">
        <v>180</v>
      </c>
      <c r="K908" s="56">
        <v>41579</v>
      </c>
      <c r="L908" s="21"/>
      <c r="M908" s="21"/>
      <c r="N908" s="21">
        <v>360</v>
      </c>
      <c r="O908" s="98">
        <v>10094760.869999999</v>
      </c>
      <c r="P908" s="67">
        <v>6240391.0699999994</v>
      </c>
      <c r="Q908" s="98">
        <f t="shared" si="27"/>
        <v>3854369.8</v>
      </c>
      <c r="R908" s="99">
        <v>0</v>
      </c>
      <c r="S908" s="98">
        <v>3310366.2754079583</v>
      </c>
      <c r="T908" s="98">
        <v>544003.52459204115</v>
      </c>
      <c r="U908" s="98">
        <v>0</v>
      </c>
      <c r="V908" s="98">
        <f t="shared" si="28"/>
        <v>3.4924596548080444E-10</v>
      </c>
      <c r="W908" s="154"/>
      <c r="X908" s="95">
        <v>0.65069999999999995</v>
      </c>
      <c r="Y908" s="125" t="s">
        <v>2390</v>
      </c>
      <c r="Z908" s="125" t="s">
        <v>2391</v>
      </c>
    </row>
    <row r="909" spans="1:26" s="123" customFormat="1" ht="51">
      <c r="A909" s="22">
        <v>1</v>
      </c>
      <c r="B909" s="22" t="s">
        <v>2259</v>
      </c>
      <c r="C909" s="22"/>
      <c r="D909" s="20" t="s">
        <v>2392</v>
      </c>
      <c r="E909" s="20" t="s">
        <v>2393</v>
      </c>
      <c r="F909" s="29" t="s">
        <v>344</v>
      </c>
      <c r="G909" s="22" t="s">
        <v>22</v>
      </c>
      <c r="H909" s="22" t="s">
        <v>22</v>
      </c>
      <c r="I909" s="21" t="s">
        <v>112</v>
      </c>
      <c r="J909" s="33" t="s">
        <v>523</v>
      </c>
      <c r="K909" s="56"/>
      <c r="L909" s="21"/>
      <c r="M909" s="21"/>
      <c r="N909" s="21">
        <v>360</v>
      </c>
      <c r="O909" s="98">
        <v>16262400</v>
      </c>
      <c r="P909" s="67">
        <v>0</v>
      </c>
      <c r="Q909" s="98">
        <f t="shared" si="27"/>
        <v>16262400</v>
      </c>
      <c r="R909" s="99">
        <v>0</v>
      </c>
      <c r="S909" s="98">
        <v>2240958.7200000002</v>
      </c>
      <c r="T909" s="98">
        <v>12748095.360000001</v>
      </c>
      <c r="U909" s="98">
        <v>1273345.92</v>
      </c>
      <c r="V909" s="98">
        <f t="shared" si="28"/>
        <v>-1.862645149230957E-9</v>
      </c>
      <c r="W909" s="154"/>
      <c r="X909" s="95">
        <v>0</v>
      </c>
      <c r="Y909" s="125" t="s">
        <v>2394</v>
      </c>
      <c r="Z909" s="125" t="s">
        <v>2395</v>
      </c>
    </row>
    <row r="910" spans="1:26" s="123" customFormat="1" ht="51">
      <c r="A910" s="22">
        <v>1</v>
      </c>
      <c r="B910" s="22" t="s">
        <v>2259</v>
      </c>
      <c r="C910" s="22"/>
      <c r="D910" s="20" t="s">
        <v>2396</v>
      </c>
      <c r="E910" s="20" t="s">
        <v>2397</v>
      </c>
      <c r="F910" s="29" t="s">
        <v>344</v>
      </c>
      <c r="G910" s="22" t="s">
        <v>22</v>
      </c>
      <c r="H910" s="22" t="s">
        <v>22</v>
      </c>
      <c r="I910" s="21" t="s">
        <v>855</v>
      </c>
      <c r="J910" s="33" t="s">
        <v>198</v>
      </c>
      <c r="K910" s="56"/>
      <c r="L910" s="21"/>
      <c r="M910" s="21"/>
      <c r="N910" s="21">
        <v>400</v>
      </c>
      <c r="O910" s="98">
        <v>10190574.75</v>
      </c>
      <c r="P910" s="67">
        <v>0</v>
      </c>
      <c r="Q910" s="98">
        <f t="shared" si="27"/>
        <v>10190574.75</v>
      </c>
      <c r="R910" s="99">
        <v>0</v>
      </c>
      <c r="S910" s="98">
        <v>0</v>
      </c>
      <c r="T910" s="98">
        <v>7205245.876987502</v>
      </c>
      <c r="U910" s="98">
        <v>2985328.8730125008</v>
      </c>
      <c r="V910" s="98">
        <f t="shared" si="28"/>
        <v>0</v>
      </c>
      <c r="W910" s="154"/>
      <c r="X910" s="95">
        <v>5.1060000000000001E-2</v>
      </c>
      <c r="Y910" s="125" t="s">
        <v>2398</v>
      </c>
      <c r="Z910" s="125" t="s">
        <v>2399</v>
      </c>
    </row>
    <row r="911" spans="1:26" s="123" customFormat="1" ht="51">
      <c r="A911" s="22">
        <v>1</v>
      </c>
      <c r="B911" s="22" t="s">
        <v>2259</v>
      </c>
      <c r="C911" s="22"/>
      <c r="D911" s="20" t="s">
        <v>2400</v>
      </c>
      <c r="E911" s="20" t="s">
        <v>2401</v>
      </c>
      <c r="F911" s="29" t="s">
        <v>344</v>
      </c>
      <c r="G911" s="22" t="s">
        <v>22</v>
      </c>
      <c r="H911" s="22" t="s">
        <v>22</v>
      </c>
      <c r="I911" s="21" t="s">
        <v>855</v>
      </c>
      <c r="J911" s="33" t="s">
        <v>198</v>
      </c>
      <c r="K911" s="56"/>
      <c r="L911" s="21"/>
      <c r="M911" s="21"/>
      <c r="N911" s="21">
        <v>400</v>
      </c>
      <c r="O911" s="98">
        <v>10191004.74</v>
      </c>
      <c r="P911" s="67">
        <v>0</v>
      </c>
      <c r="Q911" s="98">
        <f t="shared" si="27"/>
        <v>10191004.74</v>
      </c>
      <c r="R911" s="99">
        <v>0</v>
      </c>
      <c r="S911" s="98">
        <v>0</v>
      </c>
      <c r="T911" s="98">
        <v>7205549.9014170021</v>
      </c>
      <c r="U911" s="98">
        <v>2985454.8385830005</v>
      </c>
      <c r="V911" s="98">
        <f t="shared" si="28"/>
        <v>0</v>
      </c>
      <c r="W911" s="154"/>
      <c r="X911" s="95">
        <v>4.9739999999999999E-2</v>
      </c>
      <c r="Y911" s="125" t="s">
        <v>2398</v>
      </c>
      <c r="Z911" s="125" t="s">
        <v>2399</v>
      </c>
    </row>
    <row r="912" spans="1:26" s="123" customFormat="1" ht="51">
      <c r="A912" s="22">
        <v>1</v>
      </c>
      <c r="B912" s="22" t="s">
        <v>2259</v>
      </c>
      <c r="C912" s="22"/>
      <c r="D912" s="20" t="s">
        <v>2402</v>
      </c>
      <c r="E912" s="20" t="s">
        <v>2403</v>
      </c>
      <c r="F912" s="29" t="s">
        <v>344</v>
      </c>
      <c r="G912" s="22" t="s">
        <v>22</v>
      </c>
      <c r="H912" s="22" t="s">
        <v>22</v>
      </c>
      <c r="I912" s="21" t="s">
        <v>483</v>
      </c>
      <c r="J912" s="33" t="s">
        <v>198</v>
      </c>
      <c r="K912" s="56"/>
      <c r="L912" s="21"/>
      <c r="M912" s="21"/>
      <c r="N912" s="21">
        <v>400</v>
      </c>
      <c r="O912" s="98">
        <v>25973388.190000001</v>
      </c>
      <c r="P912" s="67">
        <v>25973388.190000001</v>
      </c>
      <c r="Q912" s="98">
        <f t="shared" si="27"/>
        <v>0</v>
      </c>
      <c r="R912" s="99">
        <v>0</v>
      </c>
      <c r="S912" s="98">
        <v>0</v>
      </c>
      <c r="T912" s="98">
        <v>0</v>
      </c>
      <c r="U912" s="98">
        <v>0</v>
      </c>
      <c r="V912" s="98">
        <f t="shared" si="28"/>
        <v>0</v>
      </c>
      <c r="W912" s="154"/>
      <c r="X912" s="95">
        <v>0.1197</v>
      </c>
      <c r="Y912" s="125" t="s">
        <v>2404</v>
      </c>
      <c r="Z912" s="125" t="s">
        <v>2405</v>
      </c>
    </row>
    <row r="913" spans="1:26" s="123" customFormat="1" ht="38.25">
      <c r="A913" s="22">
        <v>1</v>
      </c>
      <c r="B913" s="22" t="s">
        <v>2259</v>
      </c>
      <c r="C913" s="22"/>
      <c r="D913" s="20" t="s">
        <v>2406</v>
      </c>
      <c r="E913" s="20" t="s">
        <v>2407</v>
      </c>
      <c r="F913" s="29" t="s">
        <v>344</v>
      </c>
      <c r="G913" s="22" t="s">
        <v>22</v>
      </c>
      <c r="H913" s="22" t="s">
        <v>22</v>
      </c>
      <c r="I913" s="21" t="s">
        <v>877</v>
      </c>
      <c r="J913" s="33" t="s">
        <v>172</v>
      </c>
      <c r="K913" s="56"/>
      <c r="L913" s="21"/>
      <c r="M913" s="21"/>
      <c r="N913" s="21">
        <v>360</v>
      </c>
      <c r="O913" s="98">
        <v>13049107.33</v>
      </c>
      <c r="P913" s="67">
        <v>13049107.33</v>
      </c>
      <c r="Q913" s="98">
        <f t="shared" si="27"/>
        <v>0</v>
      </c>
      <c r="R913" s="99">
        <v>0</v>
      </c>
      <c r="S913" s="98">
        <v>0</v>
      </c>
      <c r="T913" s="98">
        <v>0</v>
      </c>
      <c r="U913" s="98">
        <v>0</v>
      </c>
      <c r="V913" s="98">
        <f t="shared" si="28"/>
        <v>0</v>
      </c>
      <c r="W913" s="154"/>
      <c r="X913" s="95">
        <v>1</v>
      </c>
      <c r="Y913" s="125" t="s">
        <v>2408</v>
      </c>
      <c r="Z913" s="125" t="s">
        <v>2409</v>
      </c>
    </row>
    <row r="914" spans="1:26" s="123" customFormat="1" ht="25.5">
      <c r="A914" s="22">
        <v>1</v>
      </c>
      <c r="B914" s="22" t="s">
        <v>2259</v>
      </c>
      <c r="C914" s="22"/>
      <c r="D914" s="20" t="s">
        <v>2410</v>
      </c>
      <c r="E914" s="20" t="s">
        <v>2411</v>
      </c>
      <c r="F914" s="29" t="s">
        <v>344</v>
      </c>
      <c r="G914" s="22" t="s">
        <v>22</v>
      </c>
      <c r="H914" s="22" t="s">
        <v>22</v>
      </c>
      <c r="I914" s="21" t="s">
        <v>2341</v>
      </c>
      <c r="J914" s="33" t="s">
        <v>180</v>
      </c>
      <c r="K914" s="56">
        <v>41517</v>
      </c>
      <c r="L914" s="21"/>
      <c r="M914" s="21"/>
      <c r="N914" s="21">
        <v>540</v>
      </c>
      <c r="O914" s="98">
        <v>31024433.899999999</v>
      </c>
      <c r="P914" s="67">
        <v>29614437.059999999</v>
      </c>
      <c r="Q914" s="98">
        <f t="shared" si="27"/>
        <v>1409996.8399999999</v>
      </c>
      <c r="R914" s="99">
        <v>0</v>
      </c>
      <c r="S914" s="98">
        <v>1409996.84</v>
      </c>
      <c r="T914" s="98">
        <v>0</v>
      </c>
      <c r="U914" s="98">
        <v>0</v>
      </c>
      <c r="V914" s="98">
        <f t="shared" si="28"/>
        <v>-2.3283064365386963E-10</v>
      </c>
      <c r="W914" s="154"/>
      <c r="X914" s="95">
        <v>0.95400000000000007</v>
      </c>
      <c r="Y914" s="125" t="s">
        <v>2412</v>
      </c>
      <c r="Z914" s="125" t="s">
        <v>2413</v>
      </c>
    </row>
    <row r="915" spans="1:26" s="123" customFormat="1" ht="38.25">
      <c r="A915" s="22">
        <v>1</v>
      </c>
      <c r="B915" s="22" t="s">
        <v>2259</v>
      </c>
      <c r="C915" s="22"/>
      <c r="D915" s="20" t="s">
        <v>2414</v>
      </c>
      <c r="E915" s="20" t="s">
        <v>2415</v>
      </c>
      <c r="F915" s="29" t="s">
        <v>344</v>
      </c>
      <c r="G915" s="22" t="s">
        <v>22</v>
      </c>
      <c r="H915" s="22" t="s">
        <v>22</v>
      </c>
      <c r="I915" s="21" t="s">
        <v>99</v>
      </c>
      <c r="J915" s="33" t="s">
        <v>180</v>
      </c>
      <c r="K915" s="56">
        <v>41608</v>
      </c>
      <c r="L915" s="21"/>
      <c r="M915" s="21"/>
      <c r="N915" s="21">
        <v>420</v>
      </c>
      <c r="O915" s="98">
        <v>19647285.530000001</v>
      </c>
      <c r="P915" s="67">
        <v>12350048.35</v>
      </c>
      <c r="Q915" s="98">
        <f t="shared" si="27"/>
        <v>7297237.1800000016</v>
      </c>
      <c r="R915" s="99">
        <v>0</v>
      </c>
      <c r="S915" s="98">
        <v>7297237.1800000034</v>
      </c>
      <c r="T915" s="98">
        <v>0</v>
      </c>
      <c r="U915" s="98">
        <v>0</v>
      </c>
      <c r="V915" s="98">
        <f t="shared" si="28"/>
        <v>-1.862645149230957E-9</v>
      </c>
      <c r="W915" s="154"/>
      <c r="X915" s="95">
        <v>0.6018</v>
      </c>
      <c r="Y915" s="125" t="s">
        <v>2416</v>
      </c>
      <c r="Z915" s="125" t="s">
        <v>2417</v>
      </c>
    </row>
    <row r="916" spans="1:26" s="123" customFormat="1" ht="51">
      <c r="A916" s="22">
        <v>1</v>
      </c>
      <c r="B916" s="22" t="s">
        <v>2259</v>
      </c>
      <c r="C916" s="22"/>
      <c r="D916" s="20" t="s">
        <v>2418</v>
      </c>
      <c r="E916" s="20" t="s">
        <v>2419</v>
      </c>
      <c r="F916" s="29" t="s">
        <v>344</v>
      </c>
      <c r="G916" s="22" t="s">
        <v>22</v>
      </c>
      <c r="H916" s="22" t="s">
        <v>22</v>
      </c>
      <c r="I916" s="21" t="s">
        <v>179</v>
      </c>
      <c r="J916" s="33" t="s">
        <v>180</v>
      </c>
      <c r="K916" s="56">
        <v>41791</v>
      </c>
      <c r="L916" s="21"/>
      <c r="M916" s="21"/>
      <c r="N916" s="21">
        <v>420</v>
      </c>
      <c r="O916" s="98">
        <v>32290940.559999999</v>
      </c>
      <c r="P916" s="67">
        <v>9066401.9900000002</v>
      </c>
      <c r="Q916" s="98">
        <f t="shared" si="27"/>
        <v>23224538.57</v>
      </c>
      <c r="R916" s="99">
        <v>0</v>
      </c>
      <c r="S916" s="98">
        <v>10519721.107156722</v>
      </c>
      <c r="T916" s="98">
        <v>12704817.462843277</v>
      </c>
      <c r="U916" s="98">
        <v>0</v>
      </c>
      <c r="V916" s="98">
        <f t="shared" si="28"/>
        <v>1.862645149230957E-9</v>
      </c>
      <c r="W916" s="154"/>
      <c r="X916" s="95">
        <v>0.22734000000000001</v>
      </c>
      <c r="Y916" s="125" t="s">
        <v>2420</v>
      </c>
      <c r="Z916" s="125" t="s">
        <v>2421</v>
      </c>
    </row>
    <row r="917" spans="1:26" s="123" customFormat="1" ht="51">
      <c r="A917" s="22">
        <v>1</v>
      </c>
      <c r="B917" s="22" t="s">
        <v>2259</v>
      </c>
      <c r="C917" s="22"/>
      <c r="D917" s="20" t="s">
        <v>2422</v>
      </c>
      <c r="E917" s="20" t="s">
        <v>2423</v>
      </c>
      <c r="F917" s="29" t="s">
        <v>344</v>
      </c>
      <c r="G917" s="22" t="s">
        <v>22</v>
      </c>
      <c r="H917" s="22" t="s">
        <v>22</v>
      </c>
      <c r="I917" s="21" t="s">
        <v>2424</v>
      </c>
      <c r="J917" s="33" t="s">
        <v>180</v>
      </c>
      <c r="K917" s="56">
        <v>41486</v>
      </c>
      <c r="L917" s="21"/>
      <c r="M917" s="21"/>
      <c r="N917" s="21">
        <v>360</v>
      </c>
      <c r="O917" s="98">
        <v>15961409.710000001</v>
      </c>
      <c r="P917" s="67">
        <v>14579016.719999999</v>
      </c>
      <c r="Q917" s="98">
        <f t="shared" si="27"/>
        <v>1382392.9900000021</v>
      </c>
      <c r="R917" s="99">
        <v>0</v>
      </c>
      <c r="S917" s="98">
        <v>1382392.99</v>
      </c>
      <c r="T917" s="98">
        <v>0</v>
      </c>
      <c r="U917" s="98">
        <v>0</v>
      </c>
      <c r="V917" s="98" t="s">
        <v>332</v>
      </c>
      <c r="W917" s="154"/>
      <c r="X917" s="95">
        <v>0.90595000000000003</v>
      </c>
      <c r="Y917" s="125" t="s">
        <v>2425</v>
      </c>
      <c r="Z917" s="125" t="s">
        <v>2426</v>
      </c>
    </row>
    <row r="918" spans="1:26" s="123" customFormat="1" ht="38.25">
      <c r="A918" s="22">
        <v>1</v>
      </c>
      <c r="B918" s="22" t="s">
        <v>2259</v>
      </c>
      <c r="C918" s="22"/>
      <c r="D918" s="20" t="s">
        <v>2427</v>
      </c>
      <c r="E918" s="20" t="s">
        <v>2428</v>
      </c>
      <c r="F918" s="29" t="s">
        <v>344</v>
      </c>
      <c r="G918" s="22" t="s">
        <v>22</v>
      </c>
      <c r="H918" s="22" t="s">
        <v>22</v>
      </c>
      <c r="I918" s="21" t="s">
        <v>2429</v>
      </c>
      <c r="J918" s="33" t="s">
        <v>180</v>
      </c>
      <c r="K918" s="56">
        <v>41730</v>
      </c>
      <c r="L918" s="21"/>
      <c r="M918" s="21"/>
      <c r="N918" s="21"/>
      <c r="O918" s="98">
        <v>24631133.59</v>
      </c>
      <c r="P918" s="67">
        <v>14322165.680000002</v>
      </c>
      <c r="Q918" s="98">
        <f t="shared" si="27"/>
        <v>10308967.909999998</v>
      </c>
      <c r="R918" s="99">
        <v>0</v>
      </c>
      <c r="S918" s="98">
        <v>5542455.8655913975</v>
      </c>
      <c r="T918" s="98">
        <v>4766512.0444086017</v>
      </c>
      <c r="U918" s="98">
        <v>0</v>
      </c>
      <c r="V918" s="98">
        <f t="shared" ref="V918:V981" si="29">+O918-P918-S918-T918-U918</f>
        <v>-9.3132257461547852E-10</v>
      </c>
      <c r="W918" s="154"/>
      <c r="X918" s="95">
        <v>0.53500000000000003</v>
      </c>
      <c r="Y918" s="125" t="s">
        <v>2430</v>
      </c>
      <c r="Z918" s="125" t="s">
        <v>2431</v>
      </c>
    </row>
    <row r="919" spans="1:26" s="123" customFormat="1" ht="38.25">
      <c r="A919" s="22">
        <v>1</v>
      </c>
      <c r="B919" s="22" t="s">
        <v>2259</v>
      </c>
      <c r="C919" s="22"/>
      <c r="D919" s="20" t="s">
        <v>2432</v>
      </c>
      <c r="E919" s="20" t="s">
        <v>2433</v>
      </c>
      <c r="F919" s="29" t="s">
        <v>344</v>
      </c>
      <c r="G919" s="22" t="s">
        <v>22</v>
      </c>
      <c r="H919" s="22" t="s">
        <v>22</v>
      </c>
      <c r="I919" s="21" t="s">
        <v>926</v>
      </c>
      <c r="J919" s="33" t="s">
        <v>180</v>
      </c>
      <c r="K919" s="56">
        <v>41973</v>
      </c>
      <c r="L919" s="21"/>
      <c r="M919" s="21"/>
      <c r="N919" s="21">
        <v>360</v>
      </c>
      <c r="O919" s="98">
        <v>15809814</v>
      </c>
      <c r="P919" s="67">
        <v>0</v>
      </c>
      <c r="Q919" s="98">
        <f t="shared" si="27"/>
        <v>15809814</v>
      </c>
      <c r="R919" s="99">
        <v>0</v>
      </c>
      <c r="S919" s="98">
        <v>3402271.972800001</v>
      </c>
      <c r="T919" s="98">
        <v>12407542.027200004</v>
      </c>
      <c r="U919" s="98">
        <v>0</v>
      </c>
      <c r="V919" s="98">
        <f t="shared" si="29"/>
        <v>-5.5879354476928711E-9</v>
      </c>
      <c r="W919" s="154"/>
      <c r="X919" s="95">
        <v>0</v>
      </c>
      <c r="Y919" s="125" t="s">
        <v>2434</v>
      </c>
      <c r="Z919" s="125" t="s">
        <v>2435</v>
      </c>
    </row>
    <row r="920" spans="1:26" s="123" customFormat="1" ht="38.25">
      <c r="A920" s="22">
        <v>1</v>
      </c>
      <c r="B920" s="22" t="s">
        <v>2259</v>
      </c>
      <c r="C920" s="22"/>
      <c r="D920" s="20" t="s">
        <v>2436</v>
      </c>
      <c r="E920" s="20" t="s">
        <v>2437</v>
      </c>
      <c r="F920" s="29" t="s">
        <v>344</v>
      </c>
      <c r="G920" s="22" t="s">
        <v>22</v>
      </c>
      <c r="H920" s="22" t="s">
        <v>22</v>
      </c>
      <c r="I920" s="21" t="s">
        <v>926</v>
      </c>
      <c r="J920" s="33" t="s">
        <v>180</v>
      </c>
      <c r="K920" s="56">
        <v>41973</v>
      </c>
      <c r="L920" s="21"/>
      <c r="M920" s="21"/>
      <c r="N920" s="21">
        <v>360</v>
      </c>
      <c r="O920" s="98">
        <v>15809814</v>
      </c>
      <c r="P920" s="67">
        <v>0</v>
      </c>
      <c r="Q920" s="98">
        <f t="shared" si="27"/>
        <v>15809814</v>
      </c>
      <c r="R920" s="99">
        <v>0</v>
      </c>
      <c r="S920" s="98">
        <v>3402271.972800001</v>
      </c>
      <c r="T920" s="98">
        <v>12407542.027200004</v>
      </c>
      <c r="U920" s="98">
        <v>0</v>
      </c>
      <c r="V920" s="98">
        <f t="shared" si="29"/>
        <v>-5.5879354476928711E-9</v>
      </c>
      <c r="W920" s="154"/>
      <c r="X920" s="95">
        <v>0</v>
      </c>
      <c r="Y920" s="125" t="s">
        <v>2438</v>
      </c>
      <c r="Z920" s="125" t="s">
        <v>2439</v>
      </c>
    </row>
    <row r="921" spans="1:26" s="123" customFormat="1" ht="51">
      <c r="A921" s="22">
        <v>1</v>
      </c>
      <c r="B921" s="22" t="s">
        <v>2259</v>
      </c>
      <c r="C921" s="22"/>
      <c r="D921" s="20" t="s">
        <v>2440</v>
      </c>
      <c r="E921" s="20" t="s">
        <v>2441</v>
      </c>
      <c r="F921" s="29" t="s">
        <v>344</v>
      </c>
      <c r="G921" s="22" t="s">
        <v>22</v>
      </c>
      <c r="H921" s="22" t="s">
        <v>22</v>
      </c>
      <c r="I921" s="21" t="s">
        <v>99</v>
      </c>
      <c r="J921" s="33" t="s">
        <v>180</v>
      </c>
      <c r="K921" s="56">
        <v>41671</v>
      </c>
      <c r="L921" s="21"/>
      <c r="M921" s="21"/>
      <c r="N921" s="21">
        <v>420</v>
      </c>
      <c r="O921" s="98">
        <v>19939754.190000001</v>
      </c>
      <c r="P921" s="67">
        <v>9925806.1100000013</v>
      </c>
      <c r="Q921" s="98">
        <f t="shared" si="27"/>
        <v>10013948.08</v>
      </c>
      <c r="R921" s="99">
        <v>0</v>
      </c>
      <c r="S921" s="98">
        <v>6989277.8416365841</v>
      </c>
      <c r="T921" s="98">
        <v>3024670.2383634183</v>
      </c>
      <c r="U921" s="98">
        <v>0</v>
      </c>
      <c r="V921" s="98">
        <f t="shared" si="29"/>
        <v>-2.3283064365386963E-9</v>
      </c>
      <c r="W921" s="154"/>
      <c r="X921" s="95">
        <v>0.58447000000000005</v>
      </c>
      <c r="Y921" s="125" t="s">
        <v>2442</v>
      </c>
      <c r="Z921" s="125" t="s">
        <v>2443</v>
      </c>
    </row>
    <row r="922" spans="1:26" s="123" customFormat="1" ht="38.25">
      <c r="A922" s="22">
        <v>1</v>
      </c>
      <c r="B922" s="22" t="s">
        <v>2259</v>
      </c>
      <c r="C922" s="22"/>
      <c r="D922" s="20" t="s">
        <v>2444</v>
      </c>
      <c r="E922" s="20" t="s">
        <v>2445</v>
      </c>
      <c r="F922" s="29" t="s">
        <v>344</v>
      </c>
      <c r="G922" s="22" t="s">
        <v>22</v>
      </c>
      <c r="H922" s="22" t="s">
        <v>22</v>
      </c>
      <c r="I922" s="21" t="s">
        <v>135</v>
      </c>
      <c r="J922" s="33" t="s">
        <v>180</v>
      </c>
      <c r="K922" s="56">
        <v>42063</v>
      </c>
      <c r="L922" s="21"/>
      <c r="M922" s="21"/>
      <c r="N922" s="21">
        <v>420</v>
      </c>
      <c r="O922" s="98">
        <v>20452834.059999999</v>
      </c>
      <c r="P922" s="67">
        <v>2045283.4</v>
      </c>
      <c r="Q922" s="98">
        <f t="shared" si="27"/>
        <v>18407550.66</v>
      </c>
      <c r="R922" s="99">
        <v>0</v>
      </c>
      <c r="S922" s="98">
        <v>3903054.9662762508</v>
      </c>
      <c r="T922" s="98">
        <v>11709164.898828749</v>
      </c>
      <c r="U922" s="98">
        <v>2795330.794894991</v>
      </c>
      <c r="V922" s="98">
        <f t="shared" si="29"/>
        <v>9.7788870334625244E-9</v>
      </c>
      <c r="W922" s="154"/>
      <c r="X922" s="95">
        <v>0</v>
      </c>
      <c r="Y922" s="125" t="s">
        <v>2446</v>
      </c>
      <c r="Z922" s="125" t="s">
        <v>2447</v>
      </c>
    </row>
    <row r="923" spans="1:26" s="2" customFormat="1" ht="38.25">
      <c r="A923" s="22">
        <v>1</v>
      </c>
      <c r="B923" s="22" t="s">
        <v>2259</v>
      </c>
      <c r="C923" s="22"/>
      <c r="D923" s="20" t="s">
        <v>2448</v>
      </c>
      <c r="E923" s="20" t="s">
        <v>2449</v>
      </c>
      <c r="F923" s="29" t="s">
        <v>344</v>
      </c>
      <c r="G923" s="22" t="s">
        <v>22</v>
      </c>
      <c r="H923" s="22" t="s">
        <v>22</v>
      </c>
      <c r="I923" s="21" t="s">
        <v>2450</v>
      </c>
      <c r="J923" s="33" t="s">
        <v>180</v>
      </c>
      <c r="K923" s="56">
        <v>42035</v>
      </c>
      <c r="L923" s="21"/>
      <c r="M923" s="21"/>
      <c r="N923" s="21">
        <v>450</v>
      </c>
      <c r="O923" s="98">
        <v>28355574.239999998</v>
      </c>
      <c r="P923" s="67">
        <v>4110971.1</v>
      </c>
      <c r="Q923" s="98">
        <f t="shared" si="27"/>
        <v>24244603.139999997</v>
      </c>
      <c r="R923" s="99">
        <v>0</v>
      </c>
      <c r="S923" s="98">
        <v>5104126.9768421063</v>
      </c>
      <c r="T923" s="98">
        <v>16090760.294494741</v>
      </c>
      <c r="U923" s="98">
        <v>3049715.8686631587</v>
      </c>
      <c r="V923" s="98">
        <f t="shared" si="29"/>
        <v>-7.9162418842315674E-9</v>
      </c>
      <c r="W923" s="154"/>
      <c r="X923" s="95">
        <v>0.05</v>
      </c>
      <c r="Y923" s="125" t="s">
        <v>2451</v>
      </c>
      <c r="Z923" s="125" t="s">
        <v>2452</v>
      </c>
    </row>
    <row r="924" spans="1:26" s="2" customFormat="1" ht="38.25">
      <c r="A924" s="22">
        <v>1</v>
      </c>
      <c r="B924" s="22" t="s">
        <v>2259</v>
      </c>
      <c r="C924" s="22"/>
      <c r="D924" s="20" t="s">
        <v>2453</v>
      </c>
      <c r="E924" s="20" t="s">
        <v>2454</v>
      </c>
      <c r="F924" s="29" t="s">
        <v>344</v>
      </c>
      <c r="G924" s="22" t="s">
        <v>22</v>
      </c>
      <c r="H924" s="22" t="s">
        <v>22</v>
      </c>
      <c r="I924" s="21" t="s">
        <v>2455</v>
      </c>
      <c r="J924" s="33" t="s">
        <v>180</v>
      </c>
      <c r="K924" s="56">
        <v>42004</v>
      </c>
      <c r="L924" s="21"/>
      <c r="M924" s="21"/>
      <c r="N924" s="21">
        <v>420</v>
      </c>
      <c r="O924" s="98">
        <v>24645837.050000001</v>
      </c>
      <c r="P924" s="67">
        <v>2464583.71</v>
      </c>
      <c r="Q924" s="98">
        <f t="shared" si="27"/>
        <v>22181253.34</v>
      </c>
      <c r="R924" s="99">
        <v>0</v>
      </c>
      <c r="S924" s="98">
        <v>5545313.3349999972</v>
      </c>
      <c r="T924" s="98">
        <v>15970502.404799988</v>
      </c>
      <c r="U924" s="98">
        <v>665437.60019999964</v>
      </c>
      <c r="V924" s="98">
        <f t="shared" si="29"/>
        <v>1.4551915228366852E-8</v>
      </c>
      <c r="W924" s="154"/>
      <c r="X924" s="95">
        <v>0</v>
      </c>
      <c r="Y924" s="125" t="s">
        <v>2456</v>
      </c>
      <c r="Z924" s="125" t="s">
        <v>2457</v>
      </c>
    </row>
    <row r="925" spans="1:26" s="2" customFormat="1" ht="63.75">
      <c r="A925" s="22">
        <v>1</v>
      </c>
      <c r="B925" s="22" t="s">
        <v>2259</v>
      </c>
      <c r="C925" s="22"/>
      <c r="D925" s="20" t="s">
        <v>2458</v>
      </c>
      <c r="E925" s="20" t="s">
        <v>2459</v>
      </c>
      <c r="F925" s="29" t="s">
        <v>344</v>
      </c>
      <c r="G925" s="22" t="s">
        <v>22</v>
      </c>
      <c r="H925" s="22" t="s">
        <v>22</v>
      </c>
      <c r="I925" s="21" t="s">
        <v>115</v>
      </c>
      <c r="J925" s="33" t="s">
        <v>2460</v>
      </c>
      <c r="K925" s="56"/>
      <c r="L925" s="21"/>
      <c r="M925" s="21"/>
      <c r="N925" s="21">
        <v>360</v>
      </c>
      <c r="O925" s="98">
        <v>16170109.07</v>
      </c>
      <c r="P925" s="67">
        <v>0</v>
      </c>
      <c r="Q925" s="98">
        <f t="shared" si="27"/>
        <v>16170109.07</v>
      </c>
      <c r="R925" s="99">
        <v>0</v>
      </c>
      <c r="S925" s="98">
        <v>2228241.0298460005</v>
      </c>
      <c r="T925" s="98">
        <v>12675748.499973003</v>
      </c>
      <c r="U925" s="98">
        <v>1266119.5401810003</v>
      </c>
      <c r="V925" s="98">
        <f t="shared" si="29"/>
        <v>-4.1909515857696533E-9</v>
      </c>
      <c r="W925" s="154"/>
      <c r="X925" s="95">
        <v>0</v>
      </c>
      <c r="Y925" s="125" t="s">
        <v>2461</v>
      </c>
      <c r="Z925" s="125" t="s">
        <v>2462</v>
      </c>
    </row>
    <row r="926" spans="1:26" s="2" customFormat="1" ht="38.25">
      <c r="A926" s="22">
        <v>1</v>
      </c>
      <c r="B926" s="22" t="s">
        <v>2259</v>
      </c>
      <c r="C926" s="22"/>
      <c r="D926" s="20" t="s">
        <v>2463</v>
      </c>
      <c r="E926" s="20" t="s">
        <v>2464</v>
      </c>
      <c r="F926" s="29" t="s">
        <v>344</v>
      </c>
      <c r="G926" s="22" t="s">
        <v>22</v>
      </c>
      <c r="H926" s="22" t="s">
        <v>22</v>
      </c>
      <c r="I926" s="21" t="s">
        <v>50</v>
      </c>
      <c r="J926" s="33" t="s">
        <v>172</v>
      </c>
      <c r="K926" s="56"/>
      <c r="L926" s="21"/>
      <c r="M926" s="21"/>
      <c r="N926" s="21">
        <v>270</v>
      </c>
      <c r="O926" s="98">
        <v>3823689.74</v>
      </c>
      <c r="P926" s="67">
        <v>3817001.08</v>
      </c>
      <c r="Q926" s="98">
        <f t="shared" si="27"/>
        <v>6688.660000000149</v>
      </c>
      <c r="R926" s="99">
        <v>0</v>
      </c>
      <c r="S926" s="98">
        <v>6688.660000000149</v>
      </c>
      <c r="T926" s="98">
        <v>0</v>
      </c>
      <c r="U926" s="98">
        <v>0</v>
      </c>
      <c r="V926" s="98">
        <f t="shared" si="29"/>
        <v>0</v>
      </c>
      <c r="W926" s="154"/>
      <c r="X926" s="95">
        <v>1</v>
      </c>
      <c r="Y926" s="125" t="s">
        <v>2465</v>
      </c>
      <c r="Z926" s="125" t="s">
        <v>2466</v>
      </c>
    </row>
    <row r="927" spans="1:26" s="2" customFormat="1" ht="38.25">
      <c r="A927" s="22">
        <v>1</v>
      </c>
      <c r="B927" s="22" t="s">
        <v>2259</v>
      </c>
      <c r="C927" s="22"/>
      <c r="D927" s="20" t="s">
        <v>2467</v>
      </c>
      <c r="E927" s="20" t="s">
        <v>2468</v>
      </c>
      <c r="F927" s="29" t="s">
        <v>344</v>
      </c>
      <c r="G927" s="22" t="s">
        <v>22</v>
      </c>
      <c r="H927" s="22" t="s">
        <v>22</v>
      </c>
      <c r="I927" s="21" t="s">
        <v>50</v>
      </c>
      <c r="J927" s="33" t="s">
        <v>180</v>
      </c>
      <c r="K927" s="56">
        <v>41579</v>
      </c>
      <c r="L927" s="21"/>
      <c r="M927" s="21"/>
      <c r="N927" s="21">
        <v>450</v>
      </c>
      <c r="O927" s="98">
        <v>19073316.370000001</v>
      </c>
      <c r="P927" s="67">
        <v>14170076.629999997</v>
      </c>
      <c r="Q927" s="98">
        <f t="shared" si="27"/>
        <v>4903239.7400000039</v>
      </c>
      <c r="R927" s="99">
        <v>0</v>
      </c>
      <c r="S927" s="98">
        <v>2947839.5230460949</v>
      </c>
      <c r="T927" s="98">
        <v>1955400.216953909</v>
      </c>
      <c r="U927" s="98">
        <v>0</v>
      </c>
      <c r="V927" s="98">
        <f t="shared" si="29"/>
        <v>0</v>
      </c>
      <c r="W927" s="154"/>
      <c r="X927" s="95">
        <v>0.7006</v>
      </c>
      <c r="Y927" s="125" t="s">
        <v>2465</v>
      </c>
      <c r="Z927" s="125" t="s">
        <v>2466</v>
      </c>
    </row>
    <row r="928" spans="1:26" s="2" customFormat="1" ht="63.75">
      <c r="A928" s="22">
        <v>1</v>
      </c>
      <c r="B928" s="22" t="s">
        <v>2259</v>
      </c>
      <c r="C928" s="22"/>
      <c r="D928" s="20" t="s">
        <v>2469</v>
      </c>
      <c r="E928" s="20" t="s">
        <v>2470</v>
      </c>
      <c r="F928" s="29" t="s">
        <v>344</v>
      </c>
      <c r="G928" s="22" t="s">
        <v>22</v>
      </c>
      <c r="H928" s="22" t="s">
        <v>22</v>
      </c>
      <c r="I928" s="21" t="s">
        <v>277</v>
      </c>
      <c r="J928" s="33" t="s">
        <v>180</v>
      </c>
      <c r="K928" s="56">
        <v>41820</v>
      </c>
      <c r="L928" s="21"/>
      <c r="M928" s="21"/>
      <c r="N928" s="21">
        <v>300</v>
      </c>
      <c r="O928" s="98">
        <v>18551056.300000001</v>
      </c>
      <c r="P928" s="67">
        <v>3201167.41</v>
      </c>
      <c r="Q928" s="98">
        <f t="shared" si="27"/>
        <v>15349888.890000001</v>
      </c>
      <c r="R928" s="99">
        <v>0</v>
      </c>
      <c r="S928" s="98">
        <v>4696458.2823112905</v>
      </c>
      <c r="T928" s="98">
        <v>10653430.607688712</v>
      </c>
      <c r="U928" s="98">
        <v>0</v>
      </c>
      <c r="V928" s="98">
        <f t="shared" si="29"/>
        <v>-1.862645149230957E-9</v>
      </c>
      <c r="W928" s="154"/>
      <c r="X928" s="95">
        <v>8.0600000000000005E-2</v>
      </c>
      <c r="Y928" s="125" t="s">
        <v>2471</v>
      </c>
      <c r="Z928" s="125" t="s">
        <v>2472</v>
      </c>
    </row>
    <row r="929" spans="1:26" s="2" customFormat="1" ht="51">
      <c r="A929" s="22">
        <v>1</v>
      </c>
      <c r="B929" s="22" t="s">
        <v>2259</v>
      </c>
      <c r="C929" s="22"/>
      <c r="D929" s="20" t="s">
        <v>2473</v>
      </c>
      <c r="E929" s="20" t="s">
        <v>2474</v>
      </c>
      <c r="F929" s="29" t="s">
        <v>344</v>
      </c>
      <c r="G929" s="22" t="s">
        <v>22</v>
      </c>
      <c r="H929" s="22" t="s">
        <v>22</v>
      </c>
      <c r="I929" s="21" t="s">
        <v>858</v>
      </c>
      <c r="J929" s="33" t="s">
        <v>180</v>
      </c>
      <c r="K929" s="56">
        <v>41517</v>
      </c>
      <c r="L929" s="21"/>
      <c r="M929" s="21"/>
      <c r="N929" s="21">
        <v>360</v>
      </c>
      <c r="O929" s="98">
        <v>19299854.689999998</v>
      </c>
      <c r="P929" s="67">
        <v>17189453.640000001</v>
      </c>
      <c r="Q929" s="98">
        <f t="shared" si="27"/>
        <v>2110401.049999997</v>
      </c>
      <c r="R929" s="99">
        <v>0</v>
      </c>
      <c r="S929" s="98">
        <v>2110401.0499999998</v>
      </c>
      <c r="T929" s="98">
        <v>0</v>
      </c>
      <c r="U929" s="98">
        <v>0</v>
      </c>
      <c r="V929" s="98">
        <f t="shared" si="29"/>
        <v>-2.7939677238464355E-9</v>
      </c>
      <c r="W929" s="154"/>
      <c r="X929" s="95">
        <v>0.88495999999999997</v>
      </c>
      <c r="Y929" s="125" t="s">
        <v>2475</v>
      </c>
      <c r="Z929" s="125" t="s">
        <v>2476</v>
      </c>
    </row>
    <row r="930" spans="1:26" s="2" customFormat="1" ht="25.5">
      <c r="A930" s="22">
        <v>1</v>
      </c>
      <c r="B930" s="22" t="s">
        <v>2259</v>
      </c>
      <c r="C930" s="22"/>
      <c r="D930" s="20" t="s">
        <v>2477</v>
      </c>
      <c r="E930" s="20" t="s">
        <v>2478</v>
      </c>
      <c r="F930" s="29" t="s">
        <v>344</v>
      </c>
      <c r="G930" s="22" t="s">
        <v>22</v>
      </c>
      <c r="H930" s="22" t="s">
        <v>22</v>
      </c>
      <c r="I930" s="21" t="s">
        <v>2479</v>
      </c>
      <c r="J930" s="33" t="s">
        <v>180</v>
      </c>
      <c r="K930" s="56">
        <v>41608</v>
      </c>
      <c r="L930" s="21"/>
      <c r="M930" s="21"/>
      <c r="N930" s="21">
        <v>270</v>
      </c>
      <c r="O930" s="98">
        <v>5626045.4299999997</v>
      </c>
      <c r="P930" s="67">
        <v>3991368.46</v>
      </c>
      <c r="Q930" s="98">
        <f t="shared" si="27"/>
        <v>1634676.9699999997</v>
      </c>
      <c r="R930" s="99">
        <v>0</v>
      </c>
      <c r="S930" s="98">
        <v>1634676.97</v>
      </c>
      <c r="T930" s="98">
        <v>0</v>
      </c>
      <c r="U930" s="98">
        <v>0</v>
      </c>
      <c r="V930" s="98">
        <f t="shared" si="29"/>
        <v>-2.3283064365386963E-10</v>
      </c>
      <c r="W930" s="154"/>
      <c r="X930" s="95">
        <v>0.57879999999999998</v>
      </c>
      <c r="Y930" s="125" t="s">
        <v>2480</v>
      </c>
      <c r="Z930" s="125" t="s">
        <v>2481</v>
      </c>
    </row>
    <row r="931" spans="1:26" s="2" customFormat="1" ht="38.25">
      <c r="A931" s="22">
        <v>1</v>
      </c>
      <c r="B931" s="22" t="s">
        <v>2259</v>
      </c>
      <c r="C931" s="22"/>
      <c r="D931" s="20" t="s">
        <v>2482</v>
      </c>
      <c r="E931" s="20" t="s">
        <v>2483</v>
      </c>
      <c r="F931" s="29" t="s">
        <v>344</v>
      </c>
      <c r="G931" s="22" t="s">
        <v>22</v>
      </c>
      <c r="H931" s="22" t="s">
        <v>22</v>
      </c>
      <c r="I931" s="21" t="s">
        <v>2484</v>
      </c>
      <c r="J931" s="33" t="s">
        <v>180</v>
      </c>
      <c r="K931" s="56">
        <v>41671</v>
      </c>
      <c r="L931" s="21"/>
      <c r="M931" s="21"/>
      <c r="N931" s="21">
        <v>360</v>
      </c>
      <c r="O931" s="98">
        <v>13238918.390000001</v>
      </c>
      <c r="P931" s="67">
        <v>6308547.7300000004</v>
      </c>
      <c r="Q931" s="98">
        <f t="shared" si="27"/>
        <v>6930370.6600000001</v>
      </c>
      <c r="R931" s="99">
        <v>0</v>
      </c>
      <c r="S931" s="98">
        <v>3899304.9916565209</v>
      </c>
      <c r="T931" s="98">
        <v>3031065.6683434802</v>
      </c>
      <c r="U931" s="98">
        <v>0</v>
      </c>
      <c r="V931" s="98">
        <f t="shared" si="29"/>
        <v>-9.3132257461547852E-10</v>
      </c>
      <c r="W931" s="154"/>
      <c r="X931" s="95">
        <v>0.37579999999999997</v>
      </c>
      <c r="Y931" s="125" t="s">
        <v>2485</v>
      </c>
      <c r="Z931" s="125" t="s">
        <v>2486</v>
      </c>
    </row>
    <row r="932" spans="1:26" s="2" customFormat="1" ht="25.5">
      <c r="A932" s="22">
        <v>1</v>
      </c>
      <c r="B932" s="22" t="s">
        <v>2259</v>
      </c>
      <c r="C932" s="22"/>
      <c r="D932" s="20" t="s">
        <v>2487</v>
      </c>
      <c r="E932" s="20" t="s">
        <v>2488</v>
      </c>
      <c r="F932" s="29" t="s">
        <v>344</v>
      </c>
      <c r="G932" s="22" t="s">
        <v>22</v>
      </c>
      <c r="H932" s="22" t="s">
        <v>22</v>
      </c>
      <c r="I932" s="21" t="s">
        <v>2489</v>
      </c>
      <c r="J932" s="33" t="s">
        <v>180</v>
      </c>
      <c r="K932" s="56">
        <v>41517</v>
      </c>
      <c r="L932" s="21"/>
      <c r="M932" s="21"/>
      <c r="N932" s="21">
        <v>360</v>
      </c>
      <c r="O932" s="98">
        <v>13693689.99</v>
      </c>
      <c r="P932" s="67">
        <v>11581120.680000002</v>
      </c>
      <c r="Q932" s="98">
        <f t="shared" si="27"/>
        <v>2112569.3099999987</v>
      </c>
      <c r="R932" s="99">
        <v>0</v>
      </c>
      <c r="S932" s="98">
        <v>2112569.31</v>
      </c>
      <c r="T932" s="98">
        <v>0</v>
      </c>
      <c r="U932" s="98">
        <v>0</v>
      </c>
      <c r="V932" s="98">
        <f t="shared" si="29"/>
        <v>-1.3969838619232178E-9</v>
      </c>
      <c r="W932" s="154"/>
      <c r="X932" s="95">
        <v>0.86953000000000003</v>
      </c>
      <c r="Y932" s="125" t="s">
        <v>2490</v>
      </c>
      <c r="Z932" s="125" t="s">
        <v>2491</v>
      </c>
    </row>
    <row r="933" spans="1:26" s="2" customFormat="1" ht="63.75">
      <c r="A933" s="22">
        <v>1</v>
      </c>
      <c r="B933" s="22" t="s">
        <v>2259</v>
      </c>
      <c r="C933" s="22"/>
      <c r="D933" s="20" t="s">
        <v>2492</v>
      </c>
      <c r="E933" s="20" t="s">
        <v>2493</v>
      </c>
      <c r="F933" s="29" t="s">
        <v>344</v>
      </c>
      <c r="G933" s="22" t="s">
        <v>22</v>
      </c>
      <c r="H933" s="22" t="s">
        <v>22</v>
      </c>
      <c r="I933" s="21" t="s">
        <v>218</v>
      </c>
      <c r="J933" s="33" t="s">
        <v>180</v>
      </c>
      <c r="K933" s="56">
        <v>41518</v>
      </c>
      <c r="L933" s="21"/>
      <c r="M933" s="21"/>
      <c r="N933" s="21">
        <v>300</v>
      </c>
      <c r="O933" s="98">
        <v>6034256.71</v>
      </c>
      <c r="P933" s="67">
        <v>5213470.47</v>
      </c>
      <c r="Q933" s="98">
        <f t="shared" si="27"/>
        <v>820786.24000000022</v>
      </c>
      <c r="R933" s="99">
        <v>0</v>
      </c>
      <c r="S933" s="98">
        <v>820786.24</v>
      </c>
      <c r="T933" s="98">
        <v>0</v>
      </c>
      <c r="U933" s="98">
        <v>0</v>
      </c>
      <c r="V933" s="98">
        <f t="shared" si="29"/>
        <v>2.3283064365386963E-10</v>
      </c>
      <c r="W933" s="154"/>
      <c r="X933" s="95">
        <v>0.85030000000000006</v>
      </c>
      <c r="Y933" s="125" t="s">
        <v>2494</v>
      </c>
      <c r="Z933" s="125" t="s">
        <v>2495</v>
      </c>
    </row>
    <row r="934" spans="1:26" s="2" customFormat="1" ht="51">
      <c r="A934" s="22">
        <v>1</v>
      </c>
      <c r="B934" s="22" t="s">
        <v>2259</v>
      </c>
      <c r="C934" s="22"/>
      <c r="D934" s="20" t="s">
        <v>2496</v>
      </c>
      <c r="E934" s="20" t="s">
        <v>2497</v>
      </c>
      <c r="F934" s="29" t="s">
        <v>344</v>
      </c>
      <c r="G934" s="22" t="s">
        <v>22</v>
      </c>
      <c r="H934" s="22" t="s">
        <v>22</v>
      </c>
      <c r="I934" s="21" t="s">
        <v>218</v>
      </c>
      <c r="J934" s="33" t="s">
        <v>180</v>
      </c>
      <c r="K934" s="56">
        <v>41486</v>
      </c>
      <c r="L934" s="21"/>
      <c r="M934" s="21"/>
      <c r="N934" s="21">
        <v>360</v>
      </c>
      <c r="O934" s="98">
        <v>10721212.640000001</v>
      </c>
      <c r="P934" s="67">
        <v>9558695.4700000007</v>
      </c>
      <c r="Q934" s="98">
        <f t="shared" si="27"/>
        <v>1162517.17</v>
      </c>
      <c r="R934" s="99">
        <v>0</v>
      </c>
      <c r="S934" s="98">
        <v>1162517.17</v>
      </c>
      <c r="T934" s="98">
        <v>0</v>
      </c>
      <c r="U934" s="98">
        <v>0</v>
      </c>
      <c r="V934" s="98">
        <f t="shared" si="29"/>
        <v>0</v>
      </c>
      <c r="W934" s="154"/>
      <c r="X934" s="95">
        <v>0.88060000000000005</v>
      </c>
      <c r="Y934" s="125" t="s">
        <v>2498</v>
      </c>
      <c r="Z934" s="125" t="s">
        <v>2499</v>
      </c>
    </row>
    <row r="935" spans="1:26" s="2" customFormat="1" ht="51">
      <c r="A935" s="22">
        <v>1</v>
      </c>
      <c r="B935" s="22" t="s">
        <v>2259</v>
      </c>
      <c r="C935" s="22"/>
      <c r="D935" s="20" t="s">
        <v>2500</v>
      </c>
      <c r="E935" s="20" t="s">
        <v>2501</v>
      </c>
      <c r="F935" s="29" t="s">
        <v>344</v>
      </c>
      <c r="G935" s="22" t="s">
        <v>22</v>
      </c>
      <c r="H935" s="22" t="s">
        <v>22</v>
      </c>
      <c r="I935" s="21" t="s">
        <v>112</v>
      </c>
      <c r="J935" s="33" t="s">
        <v>180</v>
      </c>
      <c r="K935" s="56">
        <v>41486</v>
      </c>
      <c r="L935" s="21"/>
      <c r="M935" s="21"/>
      <c r="N935" s="21">
        <v>360</v>
      </c>
      <c r="O935" s="98">
        <v>17226546.91</v>
      </c>
      <c r="P935" s="67">
        <v>16446396.789999999</v>
      </c>
      <c r="Q935" s="98">
        <f t="shared" si="27"/>
        <v>780150.12000000104</v>
      </c>
      <c r="R935" s="99">
        <v>0</v>
      </c>
      <c r="S935" s="98">
        <v>780150.12</v>
      </c>
      <c r="T935" s="98">
        <v>0</v>
      </c>
      <c r="U935" s="98">
        <v>0</v>
      </c>
      <c r="V935" s="98">
        <f t="shared" si="29"/>
        <v>1.0477378964424133E-9</v>
      </c>
      <c r="W935" s="154"/>
      <c r="X935" s="95">
        <v>0.95099999999999996</v>
      </c>
      <c r="Y935" s="125" t="s">
        <v>2502</v>
      </c>
      <c r="Z935" s="125" t="s">
        <v>2503</v>
      </c>
    </row>
    <row r="936" spans="1:26" s="2" customFormat="1" ht="89.25">
      <c r="A936" s="22">
        <v>1</v>
      </c>
      <c r="B936" s="22" t="s">
        <v>2259</v>
      </c>
      <c r="C936" s="22"/>
      <c r="D936" s="20" t="s">
        <v>2504</v>
      </c>
      <c r="E936" s="20" t="s">
        <v>2505</v>
      </c>
      <c r="F936" s="29" t="s">
        <v>344</v>
      </c>
      <c r="G936" s="22" t="s">
        <v>22</v>
      </c>
      <c r="H936" s="22" t="s">
        <v>22</v>
      </c>
      <c r="I936" s="21" t="s">
        <v>90</v>
      </c>
      <c r="J936" s="33" t="s">
        <v>172</v>
      </c>
      <c r="K936" s="56"/>
      <c r="L936" s="21"/>
      <c r="M936" s="21"/>
      <c r="N936" s="21">
        <v>360</v>
      </c>
      <c r="O936" s="98">
        <v>12437696.66</v>
      </c>
      <c r="P936" s="67">
        <v>12437696.66</v>
      </c>
      <c r="Q936" s="98">
        <f t="shared" si="27"/>
        <v>0</v>
      </c>
      <c r="R936" s="99">
        <v>0</v>
      </c>
      <c r="S936" s="98">
        <v>0</v>
      </c>
      <c r="T936" s="98">
        <v>0</v>
      </c>
      <c r="U936" s="98">
        <v>0</v>
      </c>
      <c r="V936" s="98">
        <f t="shared" si="29"/>
        <v>0</v>
      </c>
      <c r="W936" s="154"/>
      <c r="X936" s="95">
        <v>1</v>
      </c>
      <c r="Y936" s="125" t="s">
        <v>2506</v>
      </c>
      <c r="Z936" s="125" t="s">
        <v>2507</v>
      </c>
    </row>
    <row r="937" spans="1:26" s="2" customFormat="1" ht="25.5">
      <c r="A937" s="22">
        <v>1</v>
      </c>
      <c r="B937" s="22" t="s">
        <v>2259</v>
      </c>
      <c r="C937" s="22"/>
      <c r="D937" s="20" t="s">
        <v>2508</v>
      </c>
      <c r="E937" s="20" t="s">
        <v>2509</v>
      </c>
      <c r="F937" s="29" t="s">
        <v>344</v>
      </c>
      <c r="G937" s="22" t="s">
        <v>22</v>
      </c>
      <c r="H937" s="22" t="s">
        <v>22</v>
      </c>
      <c r="I937" s="21" t="s">
        <v>90</v>
      </c>
      <c r="J937" s="33" t="s">
        <v>180</v>
      </c>
      <c r="K937" s="56">
        <v>41912</v>
      </c>
      <c r="L937" s="21"/>
      <c r="M937" s="21"/>
      <c r="N937" s="21">
        <v>360</v>
      </c>
      <c r="O937" s="98">
        <v>19480000</v>
      </c>
      <c r="P937" s="67">
        <v>5214374.6100000003</v>
      </c>
      <c r="Q937" s="98">
        <f t="shared" si="27"/>
        <v>14265625.390000001</v>
      </c>
      <c r="R937" s="99">
        <v>0</v>
      </c>
      <c r="S937" s="98">
        <v>4558548.0260554282</v>
      </c>
      <c r="T937" s="98">
        <v>9707077.3639445677</v>
      </c>
      <c r="U937" s="98">
        <v>0</v>
      </c>
      <c r="V937" s="98">
        <f t="shared" si="29"/>
        <v>3.7252902984619141E-9</v>
      </c>
      <c r="W937" s="154"/>
      <c r="X937" s="95">
        <v>0.18631</v>
      </c>
      <c r="Y937" s="125" t="s">
        <v>2510</v>
      </c>
      <c r="Z937" s="125" t="s">
        <v>2511</v>
      </c>
    </row>
    <row r="938" spans="1:26" s="2" customFormat="1" ht="63.75">
      <c r="A938" s="22">
        <v>1</v>
      </c>
      <c r="B938" s="22" t="s">
        <v>2259</v>
      </c>
      <c r="C938" s="22"/>
      <c r="D938" s="20" t="s">
        <v>2512</v>
      </c>
      <c r="E938" s="20" t="s">
        <v>2513</v>
      </c>
      <c r="F938" s="29" t="s">
        <v>344</v>
      </c>
      <c r="G938" s="22" t="s">
        <v>22</v>
      </c>
      <c r="H938" s="22" t="s">
        <v>22</v>
      </c>
      <c r="I938" s="21" t="s">
        <v>102</v>
      </c>
      <c r="J938" s="33" t="s">
        <v>180</v>
      </c>
      <c r="K938" s="56">
        <v>41760</v>
      </c>
      <c r="L938" s="21"/>
      <c r="M938" s="21"/>
      <c r="N938" s="21">
        <v>360</v>
      </c>
      <c r="O938" s="98">
        <v>13901997.5</v>
      </c>
      <c r="P938" s="67">
        <v>7350242.8799999999</v>
      </c>
      <c r="Q938" s="98">
        <f t="shared" si="27"/>
        <v>6551754.6200000001</v>
      </c>
      <c r="R938" s="99">
        <v>0</v>
      </c>
      <c r="S938" s="98">
        <v>5389064.0509973271</v>
      </c>
      <c r="T938" s="98">
        <v>1162690.5690026733</v>
      </c>
      <c r="U938" s="98">
        <v>0</v>
      </c>
      <c r="V938" s="98">
        <f t="shared" si="29"/>
        <v>-2.3283064365386963E-10</v>
      </c>
      <c r="W938" s="154"/>
      <c r="X938" s="95">
        <v>0.47635</v>
      </c>
      <c r="Y938" s="125" t="s">
        <v>2514</v>
      </c>
      <c r="Z938" s="125" t="s">
        <v>2515</v>
      </c>
    </row>
    <row r="939" spans="1:26" s="2" customFormat="1" ht="51">
      <c r="A939" s="22">
        <v>1</v>
      </c>
      <c r="B939" s="22" t="s">
        <v>2259</v>
      </c>
      <c r="C939" s="22"/>
      <c r="D939" s="20" t="s">
        <v>2516</v>
      </c>
      <c r="E939" s="20" t="s">
        <v>2517</v>
      </c>
      <c r="F939" s="29" t="s">
        <v>344</v>
      </c>
      <c r="G939" s="22" t="s">
        <v>22</v>
      </c>
      <c r="H939" s="22" t="s">
        <v>22</v>
      </c>
      <c r="I939" s="21" t="s">
        <v>2518</v>
      </c>
      <c r="J939" s="33" t="s">
        <v>180</v>
      </c>
      <c r="K939" s="56">
        <v>41969</v>
      </c>
      <c r="L939" s="21"/>
      <c r="M939" s="21"/>
      <c r="N939" s="21">
        <v>360</v>
      </c>
      <c r="O939" s="98">
        <v>16488223</v>
      </c>
      <c r="P939" s="67">
        <v>2589874.34</v>
      </c>
      <c r="Q939" s="98">
        <f t="shared" si="27"/>
        <v>13898348.66</v>
      </c>
      <c r="R939" s="99">
        <v>0</v>
      </c>
      <c r="S939" s="98">
        <v>3114824.8901837743</v>
      </c>
      <c r="T939" s="98">
        <v>10783523.769816227</v>
      </c>
      <c r="U939" s="98">
        <v>0</v>
      </c>
      <c r="V939" s="98">
        <f t="shared" si="29"/>
        <v>-1.862645149230957E-9</v>
      </c>
      <c r="W939" s="154"/>
      <c r="X939" s="95">
        <v>6.3399999999999998E-2</v>
      </c>
      <c r="Y939" s="125" t="s">
        <v>2519</v>
      </c>
      <c r="Z939" s="125" t="s">
        <v>2520</v>
      </c>
    </row>
    <row r="940" spans="1:26" s="2" customFormat="1" ht="38.25">
      <c r="A940" s="22">
        <v>1</v>
      </c>
      <c r="B940" s="22" t="s">
        <v>2259</v>
      </c>
      <c r="C940" s="22"/>
      <c r="D940" s="20" t="s">
        <v>2521</v>
      </c>
      <c r="E940" s="20" t="s">
        <v>2522</v>
      </c>
      <c r="F940" s="29" t="s">
        <v>344</v>
      </c>
      <c r="G940" s="22" t="s">
        <v>22</v>
      </c>
      <c r="H940" s="22" t="s">
        <v>22</v>
      </c>
      <c r="I940" s="21" t="s">
        <v>67</v>
      </c>
      <c r="J940" s="33" t="s">
        <v>172</v>
      </c>
      <c r="K940" s="56"/>
      <c r="L940" s="21"/>
      <c r="M940" s="21"/>
      <c r="N940" s="21">
        <v>360</v>
      </c>
      <c r="O940" s="98">
        <v>27849190.099999998</v>
      </c>
      <c r="P940" s="67">
        <v>27849190.099999998</v>
      </c>
      <c r="Q940" s="98">
        <f t="shared" si="27"/>
        <v>0</v>
      </c>
      <c r="R940" s="99">
        <v>0</v>
      </c>
      <c r="S940" s="98">
        <v>0</v>
      </c>
      <c r="T940" s="98">
        <v>0</v>
      </c>
      <c r="U940" s="98">
        <v>0</v>
      </c>
      <c r="V940" s="98">
        <f t="shared" si="29"/>
        <v>0</v>
      </c>
      <c r="W940" s="154"/>
      <c r="X940" s="95">
        <v>1</v>
      </c>
      <c r="Y940" s="125" t="s">
        <v>2523</v>
      </c>
      <c r="Z940" s="125" t="s">
        <v>2524</v>
      </c>
    </row>
    <row r="941" spans="1:26" s="2" customFormat="1" ht="38.25">
      <c r="A941" s="22">
        <v>1</v>
      </c>
      <c r="B941" s="22" t="s">
        <v>2259</v>
      </c>
      <c r="C941" s="22"/>
      <c r="D941" s="20" t="s">
        <v>2525</v>
      </c>
      <c r="E941" s="20" t="s">
        <v>2526</v>
      </c>
      <c r="F941" s="29" t="s">
        <v>344</v>
      </c>
      <c r="G941" s="22" t="s">
        <v>22</v>
      </c>
      <c r="H941" s="22" t="s">
        <v>22</v>
      </c>
      <c r="I941" s="21" t="s">
        <v>2527</v>
      </c>
      <c r="J941" s="33" t="s">
        <v>172</v>
      </c>
      <c r="K941" s="56"/>
      <c r="L941" s="21"/>
      <c r="M941" s="21"/>
      <c r="N941" s="21">
        <v>360</v>
      </c>
      <c r="O941" s="98">
        <v>14147533.49</v>
      </c>
      <c r="P941" s="67">
        <v>14147533.49</v>
      </c>
      <c r="Q941" s="98">
        <f t="shared" si="27"/>
        <v>0</v>
      </c>
      <c r="R941" s="99">
        <v>0</v>
      </c>
      <c r="S941" s="98">
        <v>0</v>
      </c>
      <c r="T941" s="98">
        <v>0</v>
      </c>
      <c r="U941" s="98">
        <v>0</v>
      </c>
      <c r="V941" s="98">
        <f t="shared" si="29"/>
        <v>0</v>
      </c>
      <c r="W941" s="154"/>
      <c r="X941" s="95">
        <v>1</v>
      </c>
      <c r="Y941" s="125" t="s">
        <v>2528</v>
      </c>
      <c r="Z941" s="125" t="s">
        <v>2529</v>
      </c>
    </row>
    <row r="942" spans="1:26" s="2" customFormat="1" ht="38.25">
      <c r="A942" s="22">
        <v>1</v>
      </c>
      <c r="B942" s="22" t="s">
        <v>2259</v>
      </c>
      <c r="C942" s="22"/>
      <c r="D942" s="20" t="s">
        <v>2530</v>
      </c>
      <c r="E942" s="96" t="s">
        <v>2531</v>
      </c>
      <c r="F942" s="29" t="s">
        <v>344</v>
      </c>
      <c r="G942" s="22" t="s">
        <v>288</v>
      </c>
      <c r="H942" s="22" t="s">
        <v>288</v>
      </c>
      <c r="I942" s="29" t="s">
        <v>288</v>
      </c>
      <c r="J942" s="33" t="s">
        <v>172</v>
      </c>
      <c r="K942" s="56"/>
      <c r="L942" s="21"/>
      <c r="M942" s="21"/>
      <c r="N942" s="97">
        <v>300</v>
      </c>
      <c r="O942" s="98">
        <v>9221830.0700000003</v>
      </c>
      <c r="P942" s="67">
        <v>8391557.4499999993</v>
      </c>
      <c r="Q942" s="98">
        <f t="shared" si="27"/>
        <v>830272.62000000104</v>
      </c>
      <c r="R942" s="99">
        <v>0</v>
      </c>
      <c r="S942" s="98">
        <v>830272.62000000081</v>
      </c>
      <c r="T942" s="98">
        <v>0</v>
      </c>
      <c r="U942" s="98">
        <v>0</v>
      </c>
      <c r="V942" s="98">
        <f t="shared" si="29"/>
        <v>2.3283064365386963E-10</v>
      </c>
      <c r="W942" s="154"/>
      <c r="X942" s="95">
        <v>1</v>
      </c>
      <c r="Y942" s="125" t="s">
        <v>2532</v>
      </c>
      <c r="Z942" s="125" t="s">
        <v>2533</v>
      </c>
    </row>
    <row r="943" spans="1:26" s="2" customFormat="1" ht="25.5">
      <c r="A943" s="22">
        <v>1</v>
      </c>
      <c r="B943" s="22" t="s">
        <v>2259</v>
      </c>
      <c r="C943" s="22"/>
      <c r="D943" s="20" t="s">
        <v>2534</v>
      </c>
      <c r="E943" s="96" t="s">
        <v>2535</v>
      </c>
      <c r="F943" s="29" t="s">
        <v>344</v>
      </c>
      <c r="G943" s="22" t="s">
        <v>288</v>
      </c>
      <c r="H943" s="22" t="s">
        <v>288</v>
      </c>
      <c r="I943" s="29" t="s">
        <v>288</v>
      </c>
      <c r="J943" s="33" t="s">
        <v>172</v>
      </c>
      <c r="K943" s="56"/>
      <c r="L943" s="21"/>
      <c r="M943" s="21"/>
      <c r="N943" s="97">
        <v>300</v>
      </c>
      <c r="O943" s="98">
        <v>9301468.5</v>
      </c>
      <c r="P943" s="67">
        <v>7904987.3200000003</v>
      </c>
      <c r="Q943" s="98">
        <f t="shared" ref="Q943:Q1006" si="30">+O943-P943</f>
        <v>1396481.1799999997</v>
      </c>
      <c r="R943" s="99">
        <v>0</v>
      </c>
      <c r="S943" s="98">
        <v>1396481.18</v>
      </c>
      <c r="T943" s="98">
        <v>0</v>
      </c>
      <c r="U943" s="98">
        <v>0</v>
      </c>
      <c r="V943" s="98">
        <f t="shared" si="29"/>
        <v>-2.3283064365386963E-10</v>
      </c>
      <c r="W943" s="154"/>
      <c r="X943" s="95">
        <v>1</v>
      </c>
      <c r="Y943" s="125" t="s">
        <v>2536</v>
      </c>
      <c r="Z943" s="125" t="s">
        <v>2537</v>
      </c>
    </row>
    <row r="944" spans="1:26" s="2" customFormat="1" ht="25.5">
      <c r="A944" s="22">
        <v>1</v>
      </c>
      <c r="B944" s="22" t="s">
        <v>2259</v>
      </c>
      <c r="C944" s="22"/>
      <c r="D944" s="20" t="s">
        <v>2538</v>
      </c>
      <c r="E944" s="96" t="s">
        <v>2539</v>
      </c>
      <c r="F944" s="29" t="s">
        <v>344</v>
      </c>
      <c r="G944" s="22" t="s">
        <v>288</v>
      </c>
      <c r="H944" s="22" t="s">
        <v>288</v>
      </c>
      <c r="I944" s="29" t="s">
        <v>288</v>
      </c>
      <c r="J944" s="33" t="s">
        <v>180</v>
      </c>
      <c r="K944" s="56">
        <v>41851</v>
      </c>
      <c r="L944" s="21"/>
      <c r="M944" s="21"/>
      <c r="N944" s="97">
        <v>360</v>
      </c>
      <c r="O944" s="98">
        <v>15611299.5</v>
      </c>
      <c r="P944" s="67">
        <v>2208657.2400000002</v>
      </c>
      <c r="Q944" s="98">
        <f t="shared" si="30"/>
        <v>13402642.26</v>
      </c>
      <c r="R944" s="99">
        <v>0</v>
      </c>
      <c r="S944" s="98">
        <v>5699008.0833421927</v>
      </c>
      <c r="T944" s="98">
        <v>7703634.1766578099</v>
      </c>
      <c r="U944" s="98">
        <v>0</v>
      </c>
      <c r="V944" s="98">
        <f t="shared" si="29"/>
        <v>-2.7939677238464355E-9</v>
      </c>
      <c r="W944" s="154"/>
      <c r="X944" s="95">
        <v>5.9299999999999999E-2</v>
      </c>
      <c r="Y944" s="125" t="s">
        <v>2540</v>
      </c>
      <c r="Z944" s="125" t="s">
        <v>2541</v>
      </c>
    </row>
    <row r="945" spans="1:26" s="2" customFormat="1" ht="38.25">
      <c r="A945" s="22">
        <v>1</v>
      </c>
      <c r="B945" s="22" t="s">
        <v>2259</v>
      </c>
      <c r="C945" s="22"/>
      <c r="D945" s="20" t="s">
        <v>2542</v>
      </c>
      <c r="E945" s="20" t="s">
        <v>2543</v>
      </c>
      <c r="F945" s="29" t="s">
        <v>344</v>
      </c>
      <c r="G945" s="22" t="s">
        <v>288</v>
      </c>
      <c r="H945" s="22" t="s">
        <v>288</v>
      </c>
      <c r="I945" s="21" t="s">
        <v>288</v>
      </c>
      <c r="J945" s="33" t="s">
        <v>180</v>
      </c>
      <c r="K945" s="56">
        <v>41518</v>
      </c>
      <c r="L945" s="21"/>
      <c r="M945" s="21"/>
      <c r="N945" s="21">
        <v>360</v>
      </c>
      <c r="O945" s="98">
        <v>11486531.15</v>
      </c>
      <c r="P945" s="67">
        <v>9430054.3300000001</v>
      </c>
      <c r="Q945" s="98">
        <f t="shared" si="30"/>
        <v>2056476.8200000003</v>
      </c>
      <c r="R945" s="99">
        <v>0</v>
      </c>
      <c r="S945" s="98">
        <v>2056476.82</v>
      </c>
      <c r="T945" s="98">
        <v>0</v>
      </c>
      <c r="U945" s="98">
        <v>0</v>
      </c>
      <c r="V945" s="98">
        <f t="shared" si="29"/>
        <v>2.3283064365386963E-10</v>
      </c>
      <c r="W945" s="154"/>
      <c r="X945" s="95">
        <v>0.80106999999999995</v>
      </c>
      <c r="Y945" s="125" t="s">
        <v>2544</v>
      </c>
      <c r="Z945" s="125" t="s">
        <v>2545</v>
      </c>
    </row>
    <row r="946" spans="1:26" s="127" customFormat="1" ht="38.25">
      <c r="A946" s="22">
        <v>1</v>
      </c>
      <c r="B946" s="22" t="s">
        <v>2259</v>
      </c>
      <c r="C946" s="22"/>
      <c r="D946" s="20" t="s">
        <v>2546</v>
      </c>
      <c r="E946" s="29" t="s">
        <v>2547</v>
      </c>
      <c r="F946" s="29" t="s">
        <v>344</v>
      </c>
      <c r="G946" s="22" t="s">
        <v>320</v>
      </c>
      <c r="H946" s="35" t="s">
        <v>321</v>
      </c>
      <c r="I946" s="29" t="s">
        <v>2548</v>
      </c>
      <c r="J946" s="33" t="s">
        <v>180</v>
      </c>
      <c r="K946" s="56">
        <v>41548</v>
      </c>
      <c r="L946" s="21"/>
      <c r="M946" s="21"/>
      <c r="N946" s="97">
        <v>210</v>
      </c>
      <c r="O946" s="98">
        <v>3805344.57</v>
      </c>
      <c r="P946" s="67">
        <v>3186401.15</v>
      </c>
      <c r="Q946" s="98">
        <f t="shared" si="30"/>
        <v>618943.41999999993</v>
      </c>
      <c r="R946" s="99">
        <v>0</v>
      </c>
      <c r="S946" s="98">
        <v>618943.42000000004</v>
      </c>
      <c r="T946" s="98">
        <v>0</v>
      </c>
      <c r="U946" s="98">
        <v>0</v>
      </c>
      <c r="V946" s="98">
        <f t="shared" si="29"/>
        <v>-1.1641532182693481E-10</v>
      </c>
      <c r="W946" s="154"/>
      <c r="X946" s="95">
        <v>0.78799999999999992</v>
      </c>
      <c r="Y946" s="125" t="s">
        <v>2549</v>
      </c>
      <c r="Z946" s="125" t="s">
        <v>2550</v>
      </c>
    </row>
    <row r="947" spans="1:26" s="2" customFormat="1" ht="38.25">
      <c r="A947" s="22">
        <v>1</v>
      </c>
      <c r="B947" s="22" t="s">
        <v>2259</v>
      </c>
      <c r="C947" s="22"/>
      <c r="D947" s="20" t="s">
        <v>2551</v>
      </c>
      <c r="E947" s="96" t="s">
        <v>2552</v>
      </c>
      <c r="F947" s="29" t="s">
        <v>344</v>
      </c>
      <c r="G947" s="22" t="s">
        <v>320</v>
      </c>
      <c r="H947" s="35" t="s">
        <v>321</v>
      </c>
      <c r="I947" s="29" t="s">
        <v>985</v>
      </c>
      <c r="J947" s="33" t="s">
        <v>172</v>
      </c>
      <c r="K947" s="56"/>
      <c r="L947" s="21"/>
      <c r="M947" s="21"/>
      <c r="N947" s="97">
        <v>210</v>
      </c>
      <c r="O947" s="98">
        <v>4177335.45</v>
      </c>
      <c r="P947" s="67">
        <v>4177335.45</v>
      </c>
      <c r="Q947" s="98">
        <f t="shared" si="30"/>
        <v>0</v>
      </c>
      <c r="R947" s="99">
        <v>0</v>
      </c>
      <c r="S947" s="98">
        <v>0</v>
      </c>
      <c r="T947" s="98">
        <v>0</v>
      </c>
      <c r="U947" s="98">
        <v>0</v>
      </c>
      <c r="V947" s="98">
        <f t="shared" si="29"/>
        <v>0</v>
      </c>
      <c r="W947" s="154"/>
      <c r="X947" s="95">
        <v>1</v>
      </c>
      <c r="Y947" s="125" t="s">
        <v>2553</v>
      </c>
      <c r="Z947" s="125" t="s">
        <v>2554</v>
      </c>
    </row>
    <row r="948" spans="1:26" s="2" customFormat="1" ht="63.75">
      <c r="A948" s="22">
        <v>1</v>
      </c>
      <c r="B948" s="22" t="s">
        <v>2259</v>
      </c>
      <c r="C948" s="22"/>
      <c r="D948" s="20" t="s">
        <v>2555</v>
      </c>
      <c r="E948" s="96" t="s">
        <v>2556</v>
      </c>
      <c r="F948" s="29" t="s">
        <v>344</v>
      </c>
      <c r="G948" s="22" t="s">
        <v>320</v>
      </c>
      <c r="H948" s="35" t="s">
        <v>321</v>
      </c>
      <c r="I948" s="29" t="s">
        <v>348</v>
      </c>
      <c r="J948" s="33" t="s">
        <v>172</v>
      </c>
      <c r="K948" s="56"/>
      <c r="L948" s="21"/>
      <c r="M948" s="21"/>
      <c r="N948" s="97">
        <v>360</v>
      </c>
      <c r="O948" s="98">
        <v>9075687.4500000011</v>
      </c>
      <c r="P948" s="67">
        <v>9047783.709999999</v>
      </c>
      <c r="Q948" s="98">
        <f t="shared" si="30"/>
        <v>27903.740000002086</v>
      </c>
      <c r="R948" s="99">
        <v>0</v>
      </c>
      <c r="S948" s="98">
        <v>27903.740000002086</v>
      </c>
      <c r="T948" s="98">
        <v>0</v>
      </c>
      <c r="U948" s="98">
        <v>0</v>
      </c>
      <c r="V948" s="98">
        <f t="shared" si="29"/>
        <v>0</v>
      </c>
      <c r="W948" s="154"/>
      <c r="X948" s="95">
        <v>1</v>
      </c>
      <c r="Y948" s="125" t="s">
        <v>2557</v>
      </c>
      <c r="Z948" s="125" t="s">
        <v>2558</v>
      </c>
    </row>
    <row r="949" spans="1:26" s="2" customFormat="1" ht="51">
      <c r="A949" s="22">
        <v>1</v>
      </c>
      <c r="B949" s="22" t="s">
        <v>2259</v>
      </c>
      <c r="C949" s="22"/>
      <c r="D949" s="20" t="s">
        <v>2559</v>
      </c>
      <c r="E949" s="29" t="s">
        <v>2560</v>
      </c>
      <c r="F949" s="29" t="s">
        <v>344</v>
      </c>
      <c r="G949" s="22" t="s">
        <v>320</v>
      </c>
      <c r="H949" s="36" t="s">
        <v>321</v>
      </c>
      <c r="I949" s="29" t="s">
        <v>2561</v>
      </c>
      <c r="J949" s="33" t="s">
        <v>172</v>
      </c>
      <c r="K949" s="56"/>
      <c r="L949" s="21"/>
      <c r="M949" s="21"/>
      <c r="N949" s="97">
        <v>270</v>
      </c>
      <c r="O949" s="98">
        <v>3294776.08</v>
      </c>
      <c r="P949" s="67">
        <v>3293567.44</v>
      </c>
      <c r="Q949" s="98">
        <f t="shared" si="30"/>
        <v>1208.6400000001304</v>
      </c>
      <c r="R949" s="99">
        <v>0</v>
      </c>
      <c r="S949" s="98">
        <v>1208.6400000001304</v>
      </c>
      <c r="T949" s="98">
        <v>0</v>
      </c>
      <c r="U949" s="98">
        <v>0</v>
      </c>
      <c r="V949" s="98">
        <f t="shared" si="29"/>
        <v>0</v>
      </c>
      <c r="W949" s="154"/>
      <c r="X949" s="95">
        <v>1</v>
      </c>
      <c r="Y949" s="125" t="s">
        <v>2562</v>
      </c>
      <c r="Z949" s="125" t="s">
        <v>2563</v>
      </c>
    </row>
    <row r="950" spans="1:26" s="123" customFormat="1" ht="38.25">
      <c r="A950" s="22">
        <v>1</v>
      </c>
      <c r="B950" s="22" t="s">
        <v>2259</v>
      </c>
      <c r="C950" s="22"/>
      <c r="D950" s="20" t="s">
        <v>2564</v>
      </c>
      <c r="E950" s="29" t="s">
        <v>2565</v>
      </c>
      <c r="F950" s="29" t="s">
        <v>344</v>
      </c>
      <c r="G950" s="22" t="s">
        <v>320</v>
      </c>
      <c r="H950" s="36" t="s">
        <v>321</v>
      </c>
      <c r="I950" s="29" t="s">
        <v>348</v>
      </c>
      <c r="J950" s="33" t="s">
        <v>172</v>
      </c>
      <c r="K950" s="56"/>
      <c r="L950" s="21"/>
      <c r="M950" s="21"/>
      <c r="N950" s="97">
        <v>270</v>
      </c>
      <c r="O950" s="98">
        <v>3419377.52</v>
      </c>
      <c r="P950" s="67">
        <v>3412143.23</v>
      </c>
      <c r="Q950" s="98">
        <f t="shared" si="30"/>
        <v>7234.2900000000373</v>
      </c>
      <c r="R950" s="99">
        <v>0</v>
      </c>
      <c r="S950" s="98">
        <v>7234.2900000000373</v>
      </c>
      <c r="T950" s="98">
        <v>0</v>
      </c>
      <c r="U950" s="98">
        <v>0</v>
      </c>
      <c r="V950" s="98">
        <f t="shared" si="29"/>
        <v>0</v>
      </c>
      <c r="W950" s="154"/>
      <c r="X950" s="95">
        <v>1</v>
      </c>
      <c r="Y950" s="125" t="s">
        <v>2566</v>
      </c>
      <c r="Z950" s="125" t="s">
        <v>2567</v>
      </c>
    </row>
    <row r="951" spans="1:26" s="2" customFormat="1" ht="38.25">
      <c r="A951" s="22">
        <v>1</v>
      </c>
      <c r="B951" s="22" t="s">
        <v>2259</v>
      </c>
      <c r="C951" s="22"/>
      <c r="D951" s="20" t="s">
        <v>2568</v>
      </c>
      <c r="E951" s="29" t="s">
        <v>2569</v>
      </c>
      <c r="F951" s="29" t="s">
        <v>344</v>
      </c>
      <c r="G951" s="22" t="s">
        <v>320</v>
      </c>
      <c r="H951" s="36" t="s">
        <v>321</v>
      </c>
      <c r="I951" s="29" t="s">
        <v>348</v>
      </c>
      <c r="J951" s="33" t="s">
        <v>172</v>
      </c>
      <c r="K951" s="56"/>
      <c r="L951" s="21"/>
      <c r="M951" s="21"/>
      <c r="N951" s="97">
        <v>270</v>
      </c>
      <c r="O951" s="98">
        <v>6767017.1399999997</v>
      </c>
      <c r="P951" s="67">
        <v>6767017.1399999997</v>
      </c>
      <c r="Q951" s="98">
        <f t="shared" si="30"/>
        <v>0</v>
      </c>
      <c r="R951" s="99">
        <v>0</v>
      </c>
      <c r="S951" s="98">
        <v>0</v>
      </c>
      <c r="T951" s="98">
        <v>0</v>
      </c>
      <c r="U951" s="98">
        <v>0</v>
      </c>
      <c r="V951" s="98">
        <f t="shared" si="29"/>
        <v>0</v>
      </c>
      <c r="W951" s="154"/>
      <c r="X951" s="95">
        <v>1</v>
      </c>
      <c r="Y951" s="125" t="s">
        <v>2570</v>
      </c>
      <c r="Z951" s="125" t="s">
        <v>2571</v>
      </c>
    </row>
    <row r="952" spans="1:26" s="123" customFormat="1" ht="63.75">
      <c r="A952" s="22">
        <v>1</v>
      </c>
      <c r="B952" s="22" t="s">
        <v>2259</v>
      </c>
      <c r="C952" s="22"/>
      <c r="D952" s="20" t="s">
        <v>2572</v>
      </c>
      <c r="E952" s="29" t="s">
        <v>2573</v>
      </c>
      <c r="F952" s="29" t="s">
        <v>344</v>
      </c>
      <c r="G952" s="22" t="s">
        <v>320</v>
      </c>
      <c r="H952" s="36" t="s">
        <v>321</v>
      </c>
      <c r="I952" s="29" t="s">
        <v>982</v>
      </c>
      <c r="J952" s="33" t="s">
        <v>172</v>
      </c>
      <c r="K952" s="56"/>
      <c r="L952" s="21"/>
      <c r="M952" s="21"/>
      <c r="N952" s="97">
        <v>270</v>
      </c>
      <c r="O952" s="98">
        <v>3324168.63</v>
      </c>
      <c r="P952" s="67">
        <v>3257477.85</v>
      </c>
      <c r="Q952" s="98">
        <f t="shared" si="30"/>
        <v>66690.779999999795</v>
      </c>
      <c r="R952" s="99">
        <v>0</v>
      </c>
      <c r="S952" s="98">
        <v>66690.779999999795</v>
      </c>
      <c r="T952" s="98">
        <v>0</v>
      </c>
      <c r="U952" s="98">
        <v>0</v>
      </c>
      <c r="V952" s="98">
        <f t="shared" si="29"/>
        <v>0</v>
      </c>
      <c r="W952" s="154"/>
      <c r="X952" s="95">
        <v>1</v>
      </c>
      <c r="Y952" s="125" t="s">
        <v>2574</v>
      </c>
      <c r="Z952" s="125" t="s">
        <v>2575</v>
      </c>
    </row>
    <row r="953" spans="1:26" s="2" customFormat="1" ht="76.5">
      <c r="A953" s="22">
        <v>1</v>
      </c>
      <c r="B953" s="22" t="s">
        <v>2259</v>
      </c>
      <c r="C953" s="22"/>
      <c r="D953" s="20" t="s">
        <v>2576</v>
      </c>
      <c r="E953" s="20" t="s">
        <v>2577</v>
      </c>
      <c r="F953" s="29" t="s">
        <v>344</v>
      </c>
      <c r="G953" s="22" t="s">
        <v>320</v>
      </c>
      <c r="H953" s="36" t="s">
        <v>321</v>
      </c>
      <c r="I953" s="21" t="s">
        <v>2578</v>
      </c>
      <c r="J953" s="33" t="s">
        <v>180</v>
      </c>
      <c r="K953" s="56">
        <v>41486</v>
      </c>
      <c r="L953" s="21"/>
      <c r="M953" s="21"/>
      <c r="N953" s="21">
        <v>360</v>
      </c>
      <c r="O953" s="98">
        <v>11120237.84</v>
      </c>
      <c r="P953" s="67">
        <v>10478173.460000001</v>
      </c>
      <c r="Q953" s="98">
        <f t="shared" si="30"/>
        <v>642064.37999999896</v>
      </c>
      <c r="R953" s="99">
        <v>0</v>
      </c>
      <c r="S953" s="98">
        <v>642064.37999999919</v>
      </c>
      <c r="T953" s="98">
        <v>0</v>
      </c>
      <c r="U953" s="98">
        <v>0</v>
      </c>
      <c r="V953" s="98">
        <f t="shared" si="29"/>
        <v>-2.3283064365386963E-10</v>
      </c>
      <c r="W953" s="154"/>
      <c r="X953" s="95">
        <v>0.94440000000000002</v>
      </c>
      <c r="Y953" s="125" t="s">
        <v>2579</v>
      </c>
      <c r="Z953" s="125" t="s">
        <v>2580</v>
      </c>
    </row>
    <row r="954" spans="1:26" s="2" customFormat="1" ht="51">
      <c r="A954" s="22">
        <v>1</v>
      </c>
      <c r="B954" s="22" t="s">
        <v>2259</v>
      </c>
      <c r="C954" s="22"/>
      <c r="D954" s="20" t="s">
        <v>2581</v>
      </c>
      <c r="E954" s="96" t="s">
        <v>2582</v>
      </c>
      <c r="F954" s="29" t="s">
        <v>344</v>
      </c>
      <c r="G954" s="22" t="s">
        <v>320</v>
      </c>
      <c r="H954" s="36" t="s">
        <v>321</v>
      </c>
      <c r="I954" s="29" t="s">
        <v>2583</v>
      </c>
      <c r="J954" s="33" t="s">
        <v>172</v>
      </c>
      <c r="K954" s="56"/>
      <c r="L954" s="21"/>
      <c r="M954" s="21"/>
      <c r="N954" s="97">
        <v>360</v>
      </c>
      <c r="O954" s="98">
        <v>6285571.6299999999</v>
      </c>
      <c r="P954" s="67">
        <v>6252763.6400000006</v>
      </c>
      <c r="Q954" s="98">
        <f t="shared" si="30"/>
        <v>32807.989999999292</v>
      </c>
      <c r="R954" s="99">
        <v>0</v>
      </c>
      <c r="S954" s="98">
        <v>32807.989999999409</v>
      </c>
      <c r="T954" s="98">
        <v>0</v>
      </c>
      <c r="U954" s="98">
        <v>0</v>
      </c>
      <c r="V954" s="98">
        <f t="shared" si="29"/>
        <v>-1.1641532182693481E-10</v>
      </c>
      <c r="W954" s="154"/>
      <c r="X954" s="95">
        <v>1</v>
      </c>
      <c r="Y954" s="125" t="s">
        <v>2584</v>
      </c>
      <c r="Z954" s="125" t="s">
        <v>2585</v>
      </c>
    </row>
    <row r="955" spans="1:26" s="2" customFormat="1" ht="38.25">
      <c r="A955" s="22">
        <v>1</v>
      </c>
      <c r="B955" s="22" t="s">
        <v>2259</v>
      </c>
      <c r="C955" s="22"/>
      <c r="D955" s="20" t="s">
        <v>2586</v>
      </c>
      <c r="E955" s="96" t="s">
        <v>2587</v>
      </c>
      <c r="F955" s="29" t="s">
        <v>344</v>
      </c>
      <c r="G955" s="22" t="s">
        <v>320</v>
      </c>
      <c r="H955" s="36" t="s">
        <v>321</v>
      </c>
      <c r="I955" s="29" t="s">
        <v>2561</v>
      </c>
      <c r="J955" s="33" t="s">
        <v>172</v>
      </c>
      <c r="K955" s="56"/>
      <c r="L955" s="21"/>
      <c r="M955" s="21"/>
      <c r="N955" s="97">
        <v>420</v>
      </c>
      <c r="O955" s="98">
        <v>15097523.9</v>
      </c>
      <c r="P955" s="67">
        <v>14693170.93</v>
      </c>
      <c r="Q955" s="98">
        <f t="shared" si="30"/>
        <v>404352.97000000067</v>
      </c>
      <c r="R955" s="99">
        <v>0</v>
      </c>
      <c r="S955" s="98">
        <v>404352.97000000067</v>
      </c>
      <c r="T955" s="98">
        <v>0</v>
      </c>
      <c r="U955" s="98">
        <v>0</v>
      </c>
      <c r="V955" s="98">
        <f t="shared" si="29"/>
        <v>0</v>
      </c>
      <c r="W955" s="154"/>
      <c r="X955" s="95">
        <v>1</v>
      </c>
      <c r="Y955" s="125" t="s">
        <v>2588</v>
      </c>
      <c r="Z955" s="125" t="s">
        <v>2563</v>
      </c>
    </row>
    <row r="956" spans="1:26" s="2" customFormat="1" ht="38.25">
      <c r="A956" s="22">
        <v>1</v>
      </c>
      <c r="B956" s="22" t="s">
        <v>2259</v>
      </c>
      <c r="C956" s="22"/>
      <c r="D956" s="20" t="s">
        <v>2589</v>
      </c>
      <c r="E956" s="20" t="s">
        <v>2590</v>
      </c>
      <c r="F956" s="29" t="s">
        <v>344</v>
      </c>
      <c r="G956" s="22" t="s">
        <v>320</v>
      </c>
      <c r="H956" s="36" t="s">
        <v>321</v>
      </c>
      <c r="I956" s="21" t="s">
        <v>348</v>
      </c>
      <c r="J956" s="33" t="s">
        <v>172</v>
      </c>
      <c r="K956" s="56"/>
      <c r="L956" s="21"/>
      <c r="M956" s="21"/>
      <c r="N956" s="21">
        <v>420</v>
      </c>
      <c r="O956" s="98">
        <v>12792609.01</v>
      </c>
      <c r="P956" s="67">
        <v>12626795.15</v>
      </c>
      <c r="Q956" s="98">
        <f t="shared" si="30"/>
        <v>165813.8599999994</v>
      </c>
      <c r="R956" s="99">
        <v>0</v>
      </c>
      <c r="S956" s="98">
        <v>165813.85999999836</v>
      </c>
      <c r="T956" s="98">
        <v>0</v>
      </c>
      <c r="U956" s="98">
        <v>0</v>
      </c>
      <c r="V956" s="98">
        <f t="shared" si="29"/>
        <v>1.0477378964424133E-9</v>
      </c>
      <c r="W956" s="154"/>
      <c r="X956" s="95">
        <v>1</v>
      </c>
      <c r="Y956" s="125" t="s">
        <v>2591</v>
      </c>
      <c r="Z956" s="125" t="s">
        <v>2592</v>
      </c>
    </row>
    <row r="957" spans="1:26" s="2" customFormat="1" ht="38.25">
      <c r="A957" s="22">
        <v>1</v>
      </c>
      <c r="B957" s="22" t="s">
        <v>2259</v>
      </c>
      <c r="C957" s="22"/>
      <c r="D957" s="20" t="s">
        <v>2593</v>
      </c>
      <c r="E957" s="20" t="s">
        <v>2594</v>
      </c>
      <c r="F957" s="29" t="s">
        <v>344</v>
      </c>
      <c r="G957" s="22" t="s">
        <v>320</v>
      </c>
      <c r="H957" s="36" t="s">
        <v>321</v>
      </c>
      <c r="I957" s="21" t="s">
        <v>348</v>
      </c>
      <c r="J957" s="33" t="s">
        <v>180</v>
      </c>
      <c r="K957" s="56">
        <v>41578</v>
      </c>
      <c r="L957" s="21"/>
      <c r="M957" s="21"/>
      <c r="N957" s="21">
        <v>420</v>
      </c>
      <c r="O957" s="98">
        <v>14345718.390000001</v>
      </c>
      <c r="P957" s="67">
        <v>12515536.130000001</v>
      </c>
      <c r="Q957" s="98">
        <f t="shared" si="30"/>
        <v>1830182.2599999998</v>
      </c>
      <c r="R957" s="99">
        <v>0</v>
      </c>
      <c r="S957" s="98">
        <v>1276601.4495878252</v>
      </c>
      <c r="T957" s="98">
        <v>553580.81041217514</v>
      </c>
      <c r="U957" s="98">
        <v>0</v>
      </c>
      <c r="V957" s="98">
        <f t="shared" si="29"/>
        <v>-5.8207660913467407E-10</v>
      </c>
      <c r="W957" s="154"/>
      <c r="X957" s="95">
        <v>0.84233999999999998</v>
      </c>
      <c r="Y957" s="125" t="s">
        <v>2595</v>
      </c>
      <c r="Z957" s="125" t="s">
        <v>2596</v>
      </c>
    </row>
    <row r="958" spans="1:26" s="2" customFormat="1" ht="63.75">
      <c r="A958" s="22">
        <v>1</v>
      </c>
      <c r="B958" s="22" t="s">
        <v>2259</v>
      </c>
      <c r="C958" s="22"/>
      <c r="D958" s="20" t="s">
        <v>2597</v>
      </c>
      <c r="E958" s="20" t="s">
        <v>2598</v>
      </c>
      <c r="F958" s="29" t="s">
        <v>344</v>
      </c>
      <c r="G958" s="22" t="s">
        <v>320</v>
      </c>
      <c r="H958" s="36" t="s">
        <v>321</v>
      </c>
      <c r="I958" s="21" t="s">
        <v>348</v>
      </c>
      <c r="J958" s="33" t="s">
        <v>172</v>
      </c>
      <c r="K958" s="56"/>
      <c r="L958" s="21"/>
      <c r="M958" s="21"/>
      <c r="N958" s="21">
        <v>420</v>
      </c>
      <c r="O958" s="98">
        <v>40592356.329999998</v>
      </c>
      <c r="P958" s="67">
        <v>40592356.329999998</v>
      </c>
      <c r="Q958" s="98">
        <f t="shared" si="30"/>
        <v>0</v>
      </c>
      <c r="R958" s="99">
        <v>0</v>
      </c>
      <c r="S958" s="98">
        <v>0</v>
      </c>
      <c r="T958" s="98">
        <v>0</v>
      </c>
      <c r="U958" s="98">
        <v>0</v>
      </c>
      <c r="V958" s="98">
        <f t="shared" si="29"/>
        <v>0</v>
      </c>
      <c r="W958" s="154"/>
      <c r="X958" s="95">
        <v>1</v>
      </c>
      <c r="Y958" s="125" t="s">
        <v>2599</v>
      </c>
      <c r="Z958" s="125" t="s">
        <v>2600</v>
      </c>
    </row>
    <row r="959" spans="1:26" s="2" customFormat="1" ht="51">
      <c r="A959" s="22">
        <v>1</v>
      </c>
      <c r="B959" s="22" t="s">
        <v>2259</v>
      </c>
      <c r="C959" s="22"/>
      <c r="D959" s="20" t="s">
        <v>2601</v>
      </c>
      <c r="E959" s="20" t="s">
        <v>2602</v>
      </c>
      <c r="F959" s="29" t="s">
        <v>344</v>
      </c>
      <c r="G959" s="22" t="s">
        <v>320</v>
      </c>
      <c r="H959" s="35" t="s">
        <v>321</v>
      </c>
      <c r="I959" s="21" t="s">
        <v>348</v>
      </c>
      <c r="J959" s="33" t="s">
        <v>520</v>
      </c>
      <c r="K959" s="56"/>
      <c r="L959" s="21"/>
      <c r="M959" s="21"/>
      <c r="N959" s="21">
        <v>360</v>
      </c>
      <c r="O959" s="98">
        <v>22482100</v>
      </c>
      <c r="P959" s="67">
        <v>0</v>
      </c>
      <c r="Q959" s="98">
        <f t="shared" si="30"/>
        <v>22482100</v>
      </c>
      <c r="R959" s="99">
        <v>0</v>
      </c>
      <c r="S959" s="98">
        <v>2470782.79</v>
      </c>
      <c r="T959" s="98">
        <v>16784011.755000003</v>
      </c>
      <c r="U959" s="98">
        <v>3227305.455000001</v>
      </c>
      <c r="V959" s="98">
        <f t="shared" si="29"/>
        <v>0</v>
      </c>
      <c r="W959" s="154"/>
      <c r="X959" s="95"/>
      <c r="Y959" s="128" t="s">
        <v>2603</v>
      </c>
      <c r="Z959" s="128" t="s">
        <v>2604</v>
      </c>
    </row>
    <row r="960" spans="1:26" s="2" customFormat="1" ht="63.75">
      <c r="A960" s="22">
        <v>1</v>
      </c>
      <c r="B960" s="22" t="s">
        <v>2259</v>
      </c>
      <c r="C960" s="22"/>
      <c r="D960" s="20" t="s">
        <v>2605</v>
      </c>
      <c r="E960" s="20" t="s">
        <v>2606</v>
      </c>
      <c r="F960" s="29" t="s">
        <v>344</v>
      </c>
      <c r="G960" s="22" t="s">
        <v>320</v>
      </c>
      <c r="H960" s="35" t="s">
        <v>321</v>
      </c>
      <c r="I960" s="21" t="s">
        <v>348</v>
      </c>
      <c r="J960" s="33" t="s">
        <v>520</v>
      </c>
      <c r="K960" s="56"/>
      <c r="L960" s="21"/>
      <c r="M960" s="21"/>
      <c r="N960" s="21">
        <v>360</v>
      </c>
      <c r="O960" s="98">
        <v>24976400</v>
      </c>
      <c r="P960" s="67">
        <v>0</v>
      </c>
      <c r="Q960" s="98">
        <f t="shared" si="30"/>
        <v>24976400</v>
      </c>
      <c r="R960" s="99">
        <v>0</v>
      </c>
      <c r="S960" s="98">
        <v>2744906.36</v>
      </c>
      <c r="T960" s="98">
        <v>18646131.420000002</v>
      </c>
      <c r="U960" s="98">
        <v>3585362.22</v>
      </c>
      <c r="V960" s="98">
        <f t="shared" si="29"/>
        <v>0</v>
      </c>
      <c r="W960" s="154"/>
      <c r="X960" s="95"/>
      <c r="Y960" s="128" t="s">
        <v>2603</v>
      </c>
      <c r="Z960" s="128" t="s">
        <v>2604</v>
      </c>
    </row>
    <row r="961" spans="1:26" s="2" customFormat="1" ht="38.25">
      <c r="A961" s="22">
        <v>1</v>
      </c>
      <c r="B961" s="22" t="s">
        <v>2259</v>
      </c>
      <c r="C961" s="22"/>
      <c r="D961" s="20" t="s">
        <v>2607</v>
      </c>
      <c r="E961" s="20" t="s">
        <v>2608</v>
      </c>
      <c r="F961" s="29" t="s">
        <v>344</v>
      </c>
      <c r="G961" s="22" t="s">
        <v>320</v>
      </c>
      <c r="H961" s="35" t="s">
        <v>321</v>
      </c>
      <c r="I961" s="21" t="s">
        <v>2609</v>
      </c>
      <c r="J961" s="33" t="s">
        <v>172</v>
      </c>
      <c r="K961" s="56"/>
      <c r="L961" s="21"/>
      <c r="M961" s="21"/>
      <c r="N961" s="21">
        <v>270</v>
      </c>
      <c r="O961" s="98">
        <v>4219025.08</v>
      </c>
      <c r="P961" s="67">
        <v>4208073.82</v>
      </c>
      <c r="Q961" s="98">
        <f t="shared" si="30"/>
        <v>10951.259999999776</v>
      </c>
      <c r="R961" s="99">
        <v>0</v>
      </c>
      <c r="S961" s="98">
        <v>10951.260000000213</v>
      </c>
      <c r="T961" s="98">
        <v>0</v>
      </c>
      <c r="U961" s="98">
        <v>0</v>
      </c>
      <c r="V961" s="98">
        <f t="shared" si="29"/>
        <v>-4.3655745685100555E-10</v>
      </c>
      <c r="W961" s="154"/>
      <c r="X961" s="95">
        <v>1</v>
      </c>
      <c r="Y961" s="125" t="s">
        <v>2610</v>
      </c>
      <c r="Z961" s="125" t="s">
        <v>2611</v>
      </c>
    </row>
    <row r="962" spans="1:26" s="123" customFormat="1" ht="51">
      <c r="A962" s="22">
        <v>1</v>
      </c>
      <c r="B962" s="22" t="s">
        <v>2259</v>
      </c>
      <c r="C962" s="22"/>
      <c r="D962" s="20" t="s">
        <v>2612</v>
      </c>
      <c r="E962" s="20" t="s">
        <v>2613</v>
      </c>
      <c r="F962" s="29" t="s">
        <v>344</v>
      </c>
      <c r="G962" s="22" t="s">
        <v>320</v>
      </c>
      <c r="H962" s="35" t="s">
        <v>321</v>
      </c>
      <c r="I962" s="21" t="s">
        <v>2614</v>
      </c>
      <c r="J962" s="33" t="s">
        <v>172</v>
      </c>
      <c r="K962" s="56"/>
      <c r="L962" s="21"/>
      <c r="M962" s="21"/>
      <c r="N962" s="21">
        <v>270</v>
      </c>
      <c r="O962" s="98">
        <v>4215949.0999999996</v>
      </c>
      <c r="P962" s="67">
        <v>4205151.6399999997</v>
      </c>
      <c r="Q962" s="98">
        <f t="shared" si="30"/>
        <v>10797.459999999963</v>
      </c>
      <c r="R962" s="99">
        <v>0</v>
      </c>
      <c r="S962" s="98">
        <v>10797.45999999973</v>
      </c>
      <c r="T962" s="98">
        <v>0</v>
      </c>
      <c r="U962" s="98">
        <v>0</v>
      </c>
      <c r="V962" s="98">
        <f t="shared" si="29"/>
        <v>2.3283064365386963E-10</v>
      </c>
      <c r="W962" s="154"/>
      <c r="X962" s="95">
        <v>1</v>
      </c>
      <c r="Y962" s="125" t="s">
        <v>2615</v>
      </c>
      <c r="Z962" s="125" t="s">
        <v>2616</v>
      </c>
    </row>
    <row r="963" spans="1:26" s="2" customFormat="1" ht="89.25">
      <c r="A963" s="22">
        <v>1</v>
      </c>
      <c r="B963" s="22" t="s">
        <v>2259</v>
      </c>
      <c r="C963" s="22"/>
      <c r="D963" s="20" t="s">
        <v>2617</v>
      </c>
      <c r="E963" s="20" t="s">
        <v>2618</v>
      </c>
      <c r="F963" s="29" t="s">
        <v>344</v>
      </c>
      <c r="G963" s="22" t="s">
        <v>320</v>
      </c>
      <c r="H963" s="35" t="s">
        <v>321</v>
      </c>
      <c r="I963" s="21" t="s">
        <v>2619</v>
      </c>
      <c r="J963" s="33" t="s">
        <v>172</v>
      </c>
      <c r="K963" s="56"/>
      <c r="L963" s="21"/>
      <c r="M963" s="21"/>
      <c r="N963" s="21">
        <v>270</v>
      </c>
      <c r="O963" s="98">
        <v>4519256.67</v>
      </c>
      <c r="P963" s="67">
        <v>4519256.67</v>
      </c>
      <c r="Q963" s="98">
        <f t="shared" si="30"/>
        <v>0</v>
      </c>
      <c r="R963" s="99">
        <v>0</v>
      </c>
      <c r="S963" s="98">
        <v>0</v>
      </c>
      <c r="T963" s="98">
        <v>0</v>
      </c>
      <c r="U963" s="98">
        <v>0</v>
      </c>
      <c r="V963" s="98">
        <f t="shared" si="29"/>
        <v>0</v>
      </c>
      <c r="W963" s="154"/>
      <c r="X963" s="95">
        <v>1</v>
      </c>
      <c r="Y963" s="125" t="s">
        <v>2620</v>
      </c>
      <c r="Z963" s="125" t="s">
        <v>2621</v>
      </c>
    </row>
    <row r="964" spans="1:26" s="2" customFormat="1" ht="76.5">
      <c r="A964" s="22">
        <v>1</v>
      </c>
      <c r="B964" s="22" t="s">
        <v>2259</v>
      </c>
      <c r="C964" s="22"/>
      <c r="D964" s="20" t="s">
        <v>2622</v>
      </c>
      <c r="E964" s="20" t="s">
        <v>2623</v>
      </c>
      <c r="F964" s="29" t="s">
        <v>344</v>
      </c>
      <c r="G964" s="22" t="s">
        <v>320</v>
      </c>
      <c r="H964" s="35" t="s">
        <v>321</v>
      </c>
      <c r="I964" s="21" t="s">
        <v>348</v>
      </c>
      <c r="J964" s="33" t="s">
        <v>180</v>
      </c>
      <c r="K964" s="56">
        <v>41547</v>
      </c>
      <c r="L964" s="21"/>
      <c r="M964" s="21"/>
      <c r="N964" s="21">
        <v>360</v>
      </c>
      <c r="O964" s="98">
        <v>12709574.34</v>
      </c>
      <c r="P964" s="67">
        <v>11775932.270000001</v>
      </c>
      <c r="Q964" s="98">
        <f t="shared" si="30"/>
        <v>933642.06999999844</v>
      </c>
      <c r="R964" s="99">
        <v>0</v>
      </c>
      <c r="S964" s="98">
        <v>933642.06999999867</v>
      </c>
      <c r="T964" s="98">
        <v>0</v>
      </c>
      <c r="U964" s="98">
        <v>0</v>
      </c>
      <c r="V964" s="98">
        <f t="shared" si="29"/>
        <v>-2.3283064365386963E-10</v>
      </c>
      <c r="W964" s="154"/>
      <c r="X964" s="95">
        <v>0.92081000000000002</v>
      </c>
      <c r="Y964" s="125" t="s">
        <v>2624</v>
      </c>
      <c r="Z964" s="125" t="s">
        <v>2625</v>
      </c>
    </row>
    <row r="965" spans="1:26" s="2" customFormat="1" ht="51">
      <c r="A965" s="22">
        <v>1</v>
      </c>
      <c r="B965" s="22" t="s">
        <v>2259</v>
      </c>
      <c r="C965" s="22"/>
      <c r="D965" s="20" t="s">
        <v>2626</v>
      </c>
      <c r="E965" s="20" t="s">
        <v>2627</v>
      </c>
      <c r="F965" s="29" t="s">
        <v>344</v>
      </c>
      <c r="G965" s="22" t="s">
        <v>320</v>
      </c>
      <c r="H965" s="35" t="s">
        <v>321</v>
      </c>
      <c r="I965" s="21" t="s">
        <v>348</v>
      </c>
      <c r="J965" s="33" t="s">
        <v>180</v>
      </c>
      <c r="K965" s="56">
        <v>41486</v>
      </c>
      <c r="L965" s="21"/>
      <c r="M965" s="21"/>
      <c r="N965" s="21">
        <v>360</v>
      </c>
      <c r="O965" s="98">
        <v>13647943.66</v>
      </c>
      <c r="P965" s="67">
        <v>12922760.829999998</v>
      </c>
      <c r="Q965" s="98">
        <f t="shared" si="30"/>
        <v>725182.83000000194</v>
      </c>
      <c r="R965" s="99">
        <v>0</v>
      </c>
      <c r="S965" s="98">
        <v>725182.83</v>
      </c>
      <c r="T965" s="98">
        <v>0</v>
      </c>
      <c r="U965" s="98">
        <v>0</v>
      </c>
      <c r="V965" s="98">
        <f t="shared" si="29"/>
        <v>1.9790604710578918E-9</v>
      </c>
      <c r="W965" s="154"/>
      <c r="X965" s="95">
        <v>0.94120000000000004</v>
      </c>
      <c r="Y965" s="125" t="s">
        <v>2628</v>
      </c>
      <c r="Z965" s="125" t="s">
        <v>2629</v>
      </c>
    </row>
    <row r="966" spans="1:26" s="2" customFormat="1" ht="38.25">
      <c r="A966" s="22">
        <v>1</v>
      </c>
      <c r="B966" s="22" t="s">
        <v>2259</v>
      </c>
      <c r="C966" s="22"/>
      <c r="D966" s="20" t="s">
        <v>2630</v>
      </c>
      <c r="E966" s="20" t="s">
        <v>2631</v>
      </c>
      <c r="F966" s="29" t="s">
        <v>344</v>
      </c>
      <c r="G966" s="22" t="s">
        <v>320</v>
      </c>
      <c r="H966" s="35" t="s">
        <v>321</v>
      </c>
      <c r="I966" s="21" t="s">
        <v>348</v>
      </c>
      <c r="J966" s="33" t="s">
        <v>172</v>
      </c>
      <c r="K966" s="56"/>
      <c r="L966" s="21"/>
      <c r="M966" s="21"/>
      <c r="N966" s="21">
        <v>270</v>
      </c>
      <c r="O966" s="98">
        <v>4187089.31</v>
      </c>
      <c r="P966" s="67">
        <v>4177734.85</v>
      </c>
      <c r="Q966" s="98">
        <f t="shared" si="30"/>
        <v>9354.4599999999627</v>
      </c>
      <c r="R966" s="99">
        <v>0</v>
      </c>
      <c r="S966" s="98">
        <v>9354.4599999999045</v>
      </c>
      <c r="T966" s="98">
        <v>0</v>
      </c>
      <c r="U966" s="98">
        <v>0</v>
      </c>
      <c r="V966" s="98">
        <f t="shared" si="29"/>
        <v>5.8207660913467407E-11</v>
      </c>
      <c r="W966" s="154"/>
      <c r="X966" s="95">
        <v>1</v>
      </c>
      <c r="Y966" s="125" t="s">
        <v>2632</v>
      </c>
      <c r="Z966" s="125" t="s">
        <v>2633</v>
      </c>
    </row>
    <row r="967" spans="1:26" s="127" customFormat="1" ht="38.25">
      <c r="A967" s="22">
        <v>1</v>
      </c>
      <c r="B967" s="22" t="s">
        <v>2259</v>
      </c>
      <c r="C967" s="22"/>
      <c r="D967" s="20" t="s">
        <v>2634</v>
      </c>
      <c r="E967" s="20" t="s">
        <v>2635</v>
      </c>
      <c r="F967" s="29" t="s">
        <v>344</v>
      </c>
      <c r="G967" s="22" t="s">
        <v>320</v>
      </c>
      <c r="H967" s="35" t="s">
        <v>321</v>
      </c>
      <c r="I967" s="21" t="s">
        <v>348</v>
      </c>
      <c r="J967" s="33" t="s">
        <v>172</v>
      </c>
      <c r="K967" s="56"/>
      <c r="L967" s="21"/>
      <c r="M967" s="21"/>
      <c r="N967" s="21">
        <v>270</v>
      </c>
      <c r="O967" s="98">
        <v>4193567.83</v>
      </c>
      <c r="P967" s="67">
        <v>4193567.83</v>
      </c>
      <c r="Q967" s="98">
        <f t="shared" si="30"/>
        <v>0</v>
      </c>
      <c r="R967" s="99">
        <v>0</v>
      </c>
      <c r="S967" s="98">
        <v>0</v>
      </c>
      <c r="T967" s="98">
        <v>0</v>
      </c>
      <c r="U967" s="98">
        <v>0</v>
      </c>
      <c r="V967" s="98">
        <f t="shared" si="29"/>
        <v>0</v>
      </c>
      <c r="W967" s="154"/>
      <c r="X967" s="95">
        <v>1</v>
      </c>
      <c r="Y967" s="125" t="s">
        <v>2636</v>
      </c>
      <c r="Z967" s="125" t="s">
        <v>2637</v>
      </c>
    </row>
    <row r="968" spans="1:26" s="2" customFormat="1" ht="51">
      <c r="A968" s="22">
        <v>1</v>
      </c>
      <c r="B968" s="22" t="s">
        <v>2259</v>
      </c>
      <c r="C968" s="22"/>
      <c r="D968" s="20" t="s">
        <v>2638</v>
      </c>
      <c r="E968" s="20" t="s">
        <v>2639</v>
      </c>
      <c r="F968" s="29" t="s">
        <v>344</v>
      </c>
      <c r="G968" s="22" t="s">
        <v>320</v>
      </c>
      <c r="H968" s="35" t="s">
        <v>321</v>
      </c>
      <c r="I968" s="21" t="s">
        <v>348</v>
      </c>
      <c r="J968" s="33" t="s">
        <v>180</v>
      </c>
      <c r="K968" s="56">
        <v>41547</v>
      </c>
      <c r="L968" s="21"/>
      <c r="M968" s="21"/>
      <c r="N968" s="21">
        <v>360</v>
      </c>
      <c r="O968" s="98">
        <v>14810940.139999999</v>
      </c>
      <c r="P968" s="67">
        <v>12013954.160000002</v>
      </c>
      <c r="Q968" s="98">
        <f t="shared" si="30"/>
        <v>2796985.9799999967</v>
      </c>
      <c r="R968" s="99">
        <v>0</v>
      </c>
      <c r="S968" s="98">
        <v>2796985.98</v>
      </c>
      <c r="T968" s="98">
        <v>0</v>
      </c>
      <c r="U968" s="98">
        <v>0</v>
      </c>
      <c r="V968" s="98">
        <f t="shared" si="29"/>
        <v>-3.2596290111541748E-9</v>
      </c>
      <c r="W968" s="154"/>
      <c r="X968" s="95">
        <v>0.79139999999999999</v>
      </c>
      <c r="Y968" s="125" t="s">
        <v>2640</v>
      </c>
      <c r="Z968" s="125" t="s">
        <v>2641</v>
      </c>
    </row>
    <row r="969" spans="1:26" s="2" customFormat="1" ht="51">
      <c r="A969" s="22">
        <v>1</v>
      </c>
      <c r="B969" s="22" t="s">
        <v>2259</v>
      </c>
      <c r="C969" s="22"/>
      <c r="D969" s="20" t="s">
        <v>2642</v>
      </c>
      <c r="E969" s="20" t="s">
        <v>2643</v>
      </c>
      <c r="F969" s="29" t="s">
        <v>344</v>
      </c>
      <c r="G969" s="22" t="s">
        <v>320</v>
      </c>
      <c r="H969" s="35" t="s">
        <v>321</v>
      </c>
      <c r="I969" s="21" t="s">
        <v>348</v>
      </c>
      <c r="J969" s="33" t="s">
        <v>2460</v>
      </c>
      <c r="K969" s="56"/>
      <c r="L969" s="21"/>
      <c r="M969" s="21"/>
      <c r="N969" s="21">
        <v>210</v>
      </c>
      <c r="O969" s="98">
        <v>4922198.43</v>
      </c>
      <c r="P969" s="67">
        <v>0</v>
      </c>
      <c r="Q969" s="98">
        <f t="shared" si="30"/>
        <v>4922198.43</v>
      </c>
      <c r="R969" s="99">
        <v>0</v>
      </c>
      <c r="S969" s="98">
        <v>1571141.12786385</v>
      </c>
      <c r="T969" s="98">
        <v>3351057.3021361502</v>
      </c>
      <c r="U969" s="98">
        <v>0</v>
      </c>
      <c r="V969" s="98">
        <f t="shared" si="29"/>
        <v>-4.6566128730773926E-10</v>
      </c>
      <c r="W969" s="154"/>
      <c r="X969" s="95">
        <v>0</v>
      </c>
      <c r="Y969" s="125" t="s">
        <v>2644</v>
      </c>
      <c r="Z969" s="125" t="s">
        <v>2645</v>
      </c>
    </row>
    <row r="970" spans="1:26" s="2" customFormat="1" ht="38.25">
      <c r="A970" s="22">
        <v>1</v>
      </c>
      <c r="B970" s="22" t="s">
        <v>2259</v>
      </c>
      <c r="C970" s="22"/>
      <c r="D970" s="20" t="s">
        <v>2646</v>
      </c>
      <c r="E970" s="20" t="s">
        <v>2647</v>
      </c>
      <c r="F970" s="29" t="s">
        <v>344</v>
      </c>
      <c r="G970" s="22" t="s">
        <v>320</v>
      </c>
      <c r="H970" s="35" t="s">
        <v>321</v>
      </c>
      <c r="I970" s="21" t="s">
        <v>348</v>
      </c>
      <c r="J970" s="33" t="s">
        <v>2460</v>
      </c>
      <c r="K970" s="56"/>
      <c r="L970" s="21"/>
      <c r="M970" s="21"/>
      <c r="N970" s="21">
        <v>210</v>
      </c>
      <c r="O970" s="98">
        <v>4741987.6399999997</v>
      </c>
      <c r="P970" s="67">
        <v>0</v>
      </c>
      <c r="Q970" s="98">
        <f t="shared" si="30"/>
        <v>4741987.6399999997</v>
      </c>
      <c r="R970" s="99">
        <v>0</v>
      </c>
      <c r="S970" s="98">
        <v>1513618.7447497998</v>
      </c>
      <c r="T970" s="98">
        <v>3228368.8952501998</v>
      </c>
      <c r="U970" s="98">
        <v>0</v>
      </c>
      <c r="V970" s="98">
        <f t="shared" si="29"/>
        <v>0</v>
      </c>
      <c r="W970" s="154"/>
      <c r="X970" s="95">
        <v>0</v>
      </c>
      <c r="Y970" s="125" t="s">
        <v>2648</v>
      </c>
      <c r="Z970" s="125" t="s">
        <v>2649</v>
      </c>
    </row>
    <row r="971" spans="1:26" s="2" customFormat="1" ht="38.25">
      <c r="A971" s="22">
        <v>1</v>
      </c>
      <c r="B971" s="22" t="s">
        <v>2259</v>
      </c>
      <c r="C971" s="22"/>
      <c r="D971" s="20" t="s">
        <v>2650</v>
      </c>
      <c r="E971" s="20" t="s">
        <v>2651</v>
      </c>
      <c r="F971" s="29" t="s">
        <v>344</v>
      </c>
      <c r="G971" s="22" t="s">
        <v>320</v>
      </c>
      <c r="H971" s="35" t="s">
        <v>321</v>
      </c>
      <c r="I971" s="21" t="s">
        <v>348</v>
      </c>
      <c r="J971" s="33" t="s">
        <v>2460</v>
      </c>
      <c r="K971" s="56"/>
      <c r="L971" s="21"/>
      <c r="M971" s="21"/>
      <c r="N971" s="21">
        <v>210</v>
      </c>
      <c r="O971" s="98">
        <v>5250223.3099999996</v>
      </c>
      <c r="P971" s="67">
        <v>0</v>
      </c>
      <c r="Q971" s="98">
        <f t="shared" si="30"/>
        <v>5250223.3099999996</v>
      </c>
      <c r="R971" s="99">
        <v>0</v>
      </c>
      <c r="S971" s="98">
        <v>1675845.0294354497</v>
      </c>
      <c r="T971" s="98">
        <v>3574378.2805645498</v>
      </c>
      <c r="U971" s="98">
        <v>0</v>
      </c>
      <c r="V971" s="98">
        <f t="shared" si="29"/>
        <v>0</v>
      </c>
      <c r="W971" s="154"/>
      <c r="X971" s="95">
        <v>0</v>
      </c>
      <c r="Y971" s="125" t="s">
        <v>2591</v>
      </c>
      <c r="Z971" s="125" t="s">
        <v>2592</v>
      </c>
    </row>
    <row r="972" spans="1:26" s="2" customFormat="1" ht="38.25">
      <c r="A972" s="22">
        <v>1</v>
      </c>
      <c r="B972" s="22" t="s">
        <v>2259</v>
      </c>
      <c r="C972" s="22"/>
      <c r="D972" s="20" t="s">
        <v>2652</v>
      </c>
      <c r="E972" s="20" t="s">
        <v>2653</v>
      </c>
      <c r="F972" s="29" t="s">
        <v>344</v>
      </c>
      <c r="G972" s="22" t="s">
        <v>320</v>
      </c>
      <c r="H972" s="35" t="s">
        <v>321</v>
      </c>
      <c r="I972" s="21" t="s">
        <v>348</v>
      </c>
      <c r="J972" s="33" t="s">
        <v>180</v>
      </c>
      <c r="K972" s="56">
        <v>41486</v>
      </c>
      <c r="L972" s="21"/>
      <c r="M972" s="21"/>
      <c r="N972" s="21">
        <v>270</v>
      </c>
      <c r="O972" s="98">
        <v>4084189.06</v>
      </c>
      <c r="P972" s="67">
        <v>3660465.53</v>
      </c>
      <c r="Q972" s="98">
        <f t="shared" si="30"/>
        <v>423723.53000000026</v>
      </c>
      <c r="R972" s="99">
        <v>0</v>
      </c>
      <c r="S972" s="98">
        <v>423723.53</v>
      </c>
      <c r="T972" s="98">
        <v>0</v>
      </c>
      <c r="U972" s="98">
        <v>0</v>
      </c>
      <c r="V972" s="98">
        <f t="shared" si="29"/>
        <v>2.3283064365386963E-10</v>
      </c>
      <c r="W972" s="154"/>
      <c r="X972" s="95">
        <v>0.91593999999999998</v>
      </c>
      <c r="Y972" s="125" t="s">
        <v>2654</v>
      </c>
      <c r="Z972" s="125" t="s">
        <v>2655</v>
      </c>
    </row>
    <row r="973" spans="1:26" s="2" customFormat="1" ht="38.25">
      <c r="A973" s="22">
        <v>1</v>
      </c>
      <c r="B973" s="22" t="s">
        <v>2259</v>
      </c>
      <c r="C973" s="22"/>
      <c r="D973" s="20" t="s">
        <v>2656</v>
      </c>
      <c r="E973" s="20" t="s">
        <v>2657</v>
      </c>
      <c r="F973" s="29" t="s">
        <v>344</v>
      </c>
      <c r="G973" s="22" t="s">
        <v>320</v>
      </c>
      <c r="H973" s="35" t="s">
        <v>321</v>
      </c>
      <c r="I973" s="21" t="s">
        <v>2658</v>
      </c>
      <c r="J973" s="33" t="s">
        <v>180</v>
      </c>
      <c r="K973" s="56">
        <v>41609</v>
      </c>
      <c r="L973" s="21"/>
      <c r="M973" s="21"/>
      <c r="N973" s="21">
        <v>270</v>
      </c>
      <c r="O973" s="98">
        <v>3785930.19</v>
      </c>
      <c r="P973" s="67">
        <v>2706860.4</v>
      </c>
      <c r="Q973" s="98">
        <f t="shared" si="30"/>
        <v>1079069.79</v>
      </c>
      <c r="R973" s="99">
        <v>0</v>
      </c>
      <c r="S973" s="98">
        <v>607296.38655213278</v>
      </c>
      <c r="T973" s="98">
        <v>471773.40344786743</v>
      </c>
      <c r="U973" s="98">
        <v>0</v>
      </c>
      <c r="V973" s="98">
        <f t="shared" si="29"/>
        <v>-1.7462298274040222E-10</v>
      </c>
      <c r="W973" s="154"/>
      <c r="X973" s="95">
        <v>0.66239999999999999</v>
      </c>
      <c r="Y973" s="125" t="s">
        <v>2659</v>
      </c>
      <c r="Z973" s="125" t="s">
        <v>2660</v>
      </c>
    </row>
    <row r="974" spans="1:26" s="2" customFormat="1" ht="51">
      <c r="A974" s="22">
        <v>1</v>
      </c>
      <c r="B974" s="22" t="s">
        <v>2259</v>
      </c>
      <c r="C974" s="22"/>
      <c r="D974" s="20" t="s">
        <v>2661</v>
      </c>
      <c r="E974" s="20" t="s">
        <v>2662</v>
      </c>
      <c r="F974" s="29" t="s">
        <v>344</v>
      </c>
      <c r="G974" s="22" t="s">
        <v>320</v>
      </c>
      <c r="H974" s="35" t="s">
        <v>321</v>
      </c>
      <c r="I974" s="21" t="s">
        <v>2663</v>
      </c>
      <c r="J974" s="33" t="s">
        <v>2262</v>
      </c>
      <c r="K974" s="56"/>
      <c r="L974" s="21"/>
      <c r="M974" s="21"/>
      <c r="N974" s="21">
        <v>270</v>
      </c>
      <c r="O974" s="98">
        <v>3294567.1359999999</v>
      </c>
      <c r="P974" s="67">
        <v>0</v>
      </c>
      <c r="Q974" s="98">
        <f t="shared" si="30"/>
        <v>3294567.1359999999</v>
      </c>
      <c r="R974" s="99">
        <v>0</v>
      </c>
      <c r="S974" s="98">
        <v>329456.71360000002</v>
      </c>
      <c r="T974" s="98">
        <v>2965110.4223999996</v>
      </c>
      <c r="U974" s="98">
        <v>0</v>
      </c>
      <c r="V974" s="98">
        <f t="shared" si="29"/>
        <v>4.6566128730773926E-10</v>
      </c>
      <c r="W974" s="154"/>
      <c r="X974" s="95">
        <v>0.48749999999999999</v>
      </c>
      <c r="Y974" s="125" t="s">
        <v>2664</v>
      </c>
      <c r="Z974" s="125" t="s">
        <v>2665</v>
      </c>
    </row>
    <row r="975" spans="1:26" s="2" customFormat="1" ht="63.75">
      <c r="A975" s="22">
        <v>1</v>
      </c>
      <c r="B975" s="22" t="s">
        <v>2259</v>
      </c>
      <c r="C975" s="22"/>
      <c r="D975" s="20" t="s">
        <v>2666</v>
      </c>
      <c r="E975" s="20" t="s">
        <v>2667</v>
      </c>
      <c r="F975" s="29" t="s">
        <v>344</v>
      </c>
      <c r="G975" s="22" t="s">
        <v>320</v>
      </c>
      <c r="H975" s="22" t="s">
        <v>389</v>
      </c>
      <c r="I975" s="21" t="s">
        <v>2668</v>
      </c>
      <c r="J975" s="33" t="s">
        <v>172</v>
      </c>
      <c r="K975" s="56"/>
      <c r="L975" s="21"/>
      <c r="M975" s="21"/>
      <c r="N975" s="97">
        <v>150</v>
      </c>
      <c r="O975" s="98">
        <v>3081380.73</v>
      </c>
      <c r="P975" s="67">
        <v>3076958.99</v>
      </c>
      <c r="Q975" s="98">
        <f t="shared" si="30"/>
        <v>4421.7399999997579</v>
      </c>
      <c r="R975" s="99">
        <v>0</v>
      </c>
      <c r="S975" s="98">
        <v>4421.7399999997579</v>
      </c>
      <c r="T975" s="98">
        <v>0</v>
      </c>
      <c r="U975" s="98">
        <v>0</v>
      </c>
      <c r="V975" s="98">
        <f t="shared" si="29"/>
        <v>0</v>
      </c>
      <c r="W975" s="154"/>
      <c r="X975" s="95">
        <v>1</v>
      </c>
      <c r="Y975" s="125" t="s">
        <v>2669</v>
      </c>
      <c r="Z975" s="125" t="s">
        <v>2670</v>
      </c>
    </row>
    <row r="976" spans="1:26" s="2" customFormat="1" ht="38.25">
      <c r="A976" s="22">
        <v>1</v>
      </c>
      <c r="B976" s="22" t="s">
        <v>2259</v>
      </c>
      <c r="C976" s="22"/>
      <c r="D976" s="20" t="s">
        <v>2671</v>
      </c>
      <c r="E976" s="29" t="s">
        <v>2672</v>
      </c>
      <c r="F976" s="29" t="s">
        <v>344</v>
      </c>
      <c r="G976" s="22" t="s">
        <v>320</v>
      </c>
      <c r="H976" s="22" t="s">
        <v>389</v>
      </c>
      <c r="I976" s="29" t="s">
        <v>2673</v>
      </c>
      <c r="J976" s="33" t="s">
        <v>172</v>
      </c>
      <c r="K976" s="56"/>
      <c r="L976" s="21"/>
      <c r="M976" s="21"/>
      <c r="N976" s="97">
        <v>150</v>
      </c>
      <c r="O976" s="98">
        <v>3104882.22</v>
      </c>
      <c r="P976" s="67">
        <v>3099285.4</v>
      </c>
      <c r="Q976" s="98">
        <f t="shared" si="30"/>
        <v>5596.820000000298</v>
      </c>
      <c r="R976" s="99">
        <v>0</v>
      </c>
      <c r="S976" s="98">
        <v>5596.820000000298</v>
      </c>
      <c r="T976" s="98">
        <v>0</v>
      </c>
      <c r="U976" s="98">
        <v>0</v>
      </c>
      <c r="V976" s="98">
        <f t="shared" si="29"/>
        <v>0</v>
      </c>
      <c r="W976" s="154"/>
      <c r="X976" s="95">
        <v>1</v>
      </c>
      <c r="Y976" s="125" t="s">
        <v>2674</v>
      </c>
      <c r="Z976" s="125" t="s">
        <v>2675</v>
      </c>
    </row>
    <row r="977" spans="1:26" s="2" customFormat="1" ht="38.25">
      <c r="A977" s="22">
        <v>1</v>
      </c>
      <c r="B977" s="22" t="s">
        <v>2259</v>
      </c>
      <c r="C977" s="22"/>
      <c r="D977" s="20" t="s">
        <v>2676</v>
      </c>
      <c r="E977" s="20" t="s">
        <v>2677</v>
      </c>
      <c r="F977" s="29" t="s">
        <v>344</v>
      </c>
      <c r="G977" s="22" t="s">
        <v>320</v>
      </c>
      <c r="H977" s="22" t="s">
        <v>389</v>
      </c>
      <c r="I977" s="21" t="s">
        <v>2678</v>
      </c>
      <c r="J977" s="33" t="s">
        <v>523</v>
      </c>
      <c r="K977" s="56"/>
      <c r="L977" s="21"/>
      <c r="M977" s="21"/>
      <c r="N977" s="21">
        <v>360</v>
      </c>
      <c r="O977" s="98">
        <v>17636835.16</v>
      </c>
      <c r="P977" s="67">
        <v>0</v>
      </c>
      <c r="Q977" s="98">
        <f t="shared" si="30"/>
        <v>17636835.16</v>
      </c>
      <c r="R977" s="99">
        <v>0</v>
      </c>
      <c r="S977" s="98">
        <v>2430355.8850480001</v>
      </c>
      <c r="T977" s="98">
        <v>13825515.081924003</v>
      </c>
      <c r="U977" s="98">
        <v>1380964.1930280002</v>
      </c>
      <c r="V977" s="98">
        <f t="shared" si="29"/>
        <v>-2.7939677238464355E-9</v>
      </c>
      <c r="W977" s="154"/>
      <c r="X977" s="95">
        <v>0</v>
      </c>
      <c r="Y977" s="125" t="s">
        <v>2679</v>
      </c>
      <c r="Z977" s="125" t="s">
        <v>2680</v>
      </c>
    </row>
    <row r="978" spans="1:26" s="2" customFormat="1" ht="38.25">
      <c r="A978" s="22">
        <v>1</v>
      </c>
      <c r="B978" s="22" t="s">
        <v>2259</v>
      </c>
      <c r="C978" s="22"/>
      <c r="D978" s="20" t="s">
        <v>2681</v>
      </c>
      <c r="E978" s="20" t="s">
        <v>2682</v>
      </c>
      <c r="F978" s="29" t="s">
        <v>344</v>
      </c>
      <c r="G978" s="22" t="s">
        <v>320</v>
      </c>
      <c r="H978" s="22" t="s">
        <v>389</v>
      </c>
      <c r="I978" s="21" t="s">
        <v>2683</v>
      </c>
      <c r="J978" s="33" t="s">
        <v>180</v>
      </c>
      <c r="K978" s="56">
        <v>41943</v>
      </c>
      <c r="L978" s="21"/>
      <c r="M978" s="21"/>
      <c r="N978" s="21">
        <v>360</v>
      </c>
      <c r="O978" s="98">
        <v>15965480.43</v>
      </c>
      <c r="P978" s="67">
        <v>1093999.79</v>
      </c>
      <c r="Q978" s="98">
        <f t="shared" si="30"/>
        <v>14871480.640000001</v>
      </c>
      <c r="R978" s="99">
        <v>0</v>
      </c>
      <c r="S978" s="98">
        <v>2694108.8115942031</v>
      </c>
      <c r="T978" s="98">
        <v>12177371.828405799</v>
      </c>
      <c r="U978" s="98">
        <v>0</v>
      </c>
      <c r="V978" s="98">
        <f t="shared" si="29"/>
        <v>-1.862645149230957E-9</v>
      </c>
      <c r="W978" s="154"/>
      <c r="X978" s="95">
        <v>6.8499999999999991E-2</v>
      </c>
      <c r="Y978" s="125" t="s">
        <v>2684</v>
      </c>
      <c r="Z978" s="125" t="s">
        <v>2685</v>
      </c>
    </row>
    <row r="979" spans="1:26" s="2" customFormat="1" ht="38.25">
      <c r="A979" s="22">
        <v>1</v>
      </c>
      <c r="B979" s="22" t="s">
        <v>2259</v>
      </c>
      <c r="C979" s="22"/>
      <c r="D979" s="20" t="s">
        <v>2686</v>
      </c>
      <c r="E979" s="20" t="s">
        <v>2687</v>
      </c>
      <c r="F979" s="29" t="s">
        <v>344</v>
      </c>
      <c r="G979" s="22" t="s">
        <v>320</v>
      </c>
      <c r="H979" s="22" t="s">
        <v>389</v>
      </c>
      <c r="I979" s="21" t="s">
        <v>390</v>
      </c>
      <c r="J979" s="33" t="s">
        <v>523</v>
      </c>
      <c r="K979" s="56"/>
      <c r="L979" s="21"/>
      <c r="M979" s="21"/>
      <c r="N979" s="21">
        <v>480</v>
      </c>
      <c r="O979" s="98">
        <v>37975500</v>
      </c>
      <c r="P979" s="67">
        <v>0</v>
      </c>
      <c r="Q979" s="98">
        <f t="shared" si="30"/>
        <v>37975500</v>
      </c>
      <c r="R979" s="99">
        <v>0</v>
      </c>
      <c r="S979" s="98">
        <v>4344397.2</v>
      </c>
      <c r="T979" s="98">
        <v>20797282.574999999</v>
      </c>
      <c r="U979" s="98">
        <v>12833820.225</v>
      </c>
      <c r="V979" s="98">
        <f t="shared" si="29"/>
        <v>0</v>
      </c>
      <c r="W979" s="154"/>
      <c r="X979" s="95">
        <v>0</v>
      </c>
      <c r="Y979" s="125" t="s">
        <v>2688</v>
      </c>
      <c r="Z979" s="125" t="s">
        <v>2689</v>
      </c>
    </row>
    <row r="980" spans="1:26" s="2" customFormat="1" ht="51">
      <c r="A980" s="22">
        <v>1</v>
      </c>
      <c r="B980" s="22" t="s">
        <v>2259</v>
      </c>
      <c r="C980" s="22"/>
      <c r="D980" s="20" t="s">
        <v>2690</v>
      </c>
      <c r="E980" s="20" t="s">
        <v>2691</v>
      </c>
      <c r="F980" s="29" t="s">
        <v>344</v>
      </c>
      <c r="G980" s="27" t="s">
        <v>320</v>
      </c>
      <c r="H980" s="36" t="s">
        <v>389</v>
      </c>
      <c r="I980" s="21" t="s">
        <v>2692</v>
      </c>
      <c r="J980" s="33" t="s">
        <v>520</v>
      </c>
      <c r="K980" s="56"/>
      <c r="L980" s="21"/>
      <c r="M980" s="21"/>
      <c r="N980" s="21">
        <v>420</v>
      </c>
      <c r="O980" s="98">
        <v>20842100</v>
      </c>
      <c r="P980" s="67">
        <v>0</v>
      </c>
      <c r="Q980" s="98">
        <f t="shared" si="30"/>
        <v>20842100</v>
      </c>
      <c r="R980" s="99">
        <v>0</v>
      </c>
      <c r="S980" s="98">
        <v>2384336.2400000002</v>
      </c>
      <c r="T980" s="98">
        <v>11414176.064999999</v>
      </c>
      <c r="U980" s="98">
        <v>7043587.6949999994</v>
      </c>
      <c r="V980" s="98">
        <f t="shared" si="29"/>
        <v>0</v>
      </c>
      <c r="W980" s="154"/>
      <c r="X980" s="95"/>
      <c r="Y980" s="128" t="s">
        <v>2693</v>
      </c>
      <c r="Z980" s="128" t="s">
        <v>2694</v>
      </c>
    </row>
    <row r="981" spans="1:26" s="2" customFormat="1" ht="63.75">
      <c r="A981" s="22">
        <v>1</v>
      </c>
      <c r="B981" s="22" t="s">
        <v>2259</v>
      </c>
      <c r="C981" s="22"/>
      <c r="D981" s="20" t="s">
        <v>2695</v>
      </c>
      <c r="E981" s="20" t="s">
        <v>2696</v>
      </c>
      <c r="F981" s="29" t="s">
        <v>344</v>
      </c>
      <c r="G981" s="22" t="s">
        <v>320</v>
      </c>
      <c r="H981" s="22" t="s">
        <v>389</v>
      </c>
      <c r="I981" s="21" t="s">
        <v>434</v>
      </c>
      <c r="J981" s="33" t="s">
        <v>198</v>
      </c>
      <c r="K981" s="56"/>
      <c r="L981" s="21"/>
      <c r="M981" s="21"/>
      <c r="N981" s="21">
        <v>360</v>
      </c>
      <c r="O981" s="98">
        <v>12822000</v>
      </c>
      <c r="P981" s="67">
        <v>12822000</v>
      </c>
      <c r="Q981" s="98">
        <f t="shared" si="30"/>
        <v>0</v>
      </c>
      <c r="R981" s="99">
        <v>0</v>
      </c>
      <c r="S981" s="98">
        <v>0</v>
      </c>
      <c r="T981" s="98">
        <v>0</v>
      </c>
      <c r="U981" s="98">
        <v>0</v>
      </c>
      <c r="V981" s="98">
        <f t="shared" si="29"/>
        <v>0</v>
      </c>
      <c r="W981" s="154"/>
      <c r="X981" s="95">
        <v>8.6699999999999999E-2</v>
      </c>
      <c r="Y981" s="125" t="s">
        <v>2697</v>
      </c>
      <c r="Z981" s="125" t="s">
        <v>2698</v>
      </c>
    </row>
    <row r="982" spans="1:26" s="2" customFormat="1" ht="51">
      <c r="A982" s="22">
        <v>1</v>
      </c>
      <c r="B982" s="22" t="s">
        <v>2259</v>
      </c>
      <c r="C982" s="22"/>
      <c r="D982" s="20" t="s">
        <v>2699</v>
      </c>
      <c r="E982" s="20" t="s">
        <v>2700</v>
      </c>
      <c r="F982" s="29" t="s">
        <v>344</v>
      </c>
      <c r="G982" s="22" t="s">
        <v>320</v>
      </c>
      <c r="H982" s="22" t="s">
        <v>389</v>
      </c>
      <c r="I982" s="21" t="s">
        <v>2701</v>
      </c>
      <c r="J982" s="33" t="s">
        <v>523</v>
      </c>
      <c r="K982" s="56"/>
      <c r="L982" s="21"/>
      <c r="M982" s="21"/>
      <c r="N982" s="21">
        <v>180</v>
      </c>
      <c r="O982" s="98">
        <v>4748382.8600000003</v>
      </c>
      <c r="P982" s="67">
        <v>0</v>
      </c>
      <c r="Q982" s="98">
        <f t="shared" si="30"/>
        <v>4748382.8600000003</v>
      </c>
      <c r="R982" s="99">
        <v>0</v>
      </c>
      <c r="S982" s="98">
        <v>863342.33818181825</v>
      </c>
      <c r="T982" s="98">
        <v>3885040.5218181815</v>
      </c>
      <c r="U982" s="98">
        <v>0</v>
      </c>
      <c r="V982" s="98">
        <f t="shared" ref="V982:V1045" si="31">+O982-P982-S982-T982-U982</f>
        <v>4.6566128730773926E-10</v>
      </c>
      <c r="W982" s="154"/>
      <c r="X982" s="95">
        <v>0</v>
      </c>
      <c r="Y982" s="125" t="s">
        <v>2702</v>
      </c>
      <c r="Z982" s="125" t="s">
        <v>2703</v>
      </c>
    </row>
    <row r="983" spans="1:26" s="2" customFormat="1" ht="38.25">
      <c r="A983" s="22">
        <v>1</v>
      </c>
      <c r="B983" s="22" t="s">
        <v>2259</v>
      </c>
      <c r="C983" s="22"/>
      <c r="D983" s="20" t="s">
        <v>2704</v>
      </c>
      <c r="E983" s="20" t="s">
        <v>2705</v>
      </c>
      <c r="F983" s="29" t="s">
        <v>344</v>
      </c>
      <c r="G983" s="22" t="s">
        <v>320</v>
      </c>
      <c r="H983" s="22" t="s">
        <v>389</v>
      </c>
      <c r="I983" s="21" t="s">
        <v>2706</v>
      </c>
      <c r="J983" s="33" t="s">
        <v>523</v>
      </c>
      <c r="K983" s="56"/>
      <c r="L983" s="21"/>
      <c r="M983" s="21"/>
      <c r="N983" s="21">
        <v>180</v>
      </c>
      <c r="O983" s="98">
        <v>4804117.68</v>
      </c>
      <c r="P983" s="67">
        <v>0</v>
      </c>
      <c r="Q983" s="98">
        <f t="shared" si="30"/>
        <v>4804117.68</v>
      </c>
      <c r="R983" s="99">
        <v>0</v>
      </c>
      <c r="S983" s="98">
        <v>873475.94181818177</v>
      </c>
      <c r="T983" s="98">
        <v>3930641.7381818178</v>
      </c>
      <c r="U983" s="98">
        <v>0</v>
      </c>
      <c r="V983" s="98">
        <f t="shared" si="31"/>
        <v>0</v>
      </c>
      <c r="W983" s="154"/>
      <c r="X983" s="95">
        <v>0</v>
      </c>
      <c r="Y983" s="125" t="s">
        <v>2707</v>
      </c>
      <c r="Z983" s="125" t="s">
        <v>2708</v>
      </c>
    </row>
    <row r="984" spans="1:26" s="2" customFormat="1" ht="25.5">
      <c r="A984" s="22">
        <v>1</v>
      </c>
      <c r="B984" s="22" t="s">
        <v>2259</v>
      </c>
      <c r="C984" s="22" t="s">
        <v>2709</v>
      </c>
      <c r="D984" s="20" t="str">
        <f>+C984</f>
        <v>CE-22-012b</v>
      </c>
      <c r="E984" s="20" t="s">
        <v>2710</v>
      </c>
      <c r="F984" s="29" t="s">
        <v>344</v>
      </c>
      <c r="G984" s="22" t="s">
        <v>320</v>
      </c>
      <c r="H984" s="22" t="s">
        <v>389</v>
      </c>
      <c r="I984" s="21" t="s">
        <v>390</v>
      </c>
      <c r="J984" s="33" t="s">
        <v>172</v>
      </c>
      <c r="K984" s="56"/>
      <c r="L984" s="21"/>
      <c r="M984" s="21"/>
      <c r="N984" s="21">
        <v>270</v>
      </c>
      <c r="O984" s="98">
        <v>3797064.61</v>
      </c>
      <c r="P984" s="67">
        <v>3797064.61</v>
      </c>
      <c r="Q984" s="98">
        <f t="shared" si="30"/>
        <v>0</v>
      </c>
      <c r="R984" s="99">
        <v>0</v>
      </c>
      <c r="S984" s="98">
        <v>0</v>
      </c>
      <c r="T984" s="98">
        <v>0</v>
      </c>
      <c r="U984" s="98">
        <v>0</v>
      </c>
      <c r="V984" s="98">
        <f t="shared" si="31"/>
        <v>0</v>
      </c>
      <c r="W984" s="154"/>
      <c r="X984" s="95">
        <v>1</v>
      </c>
      <c r="Y984" s="125" t="s">
        <v>2711</v>
      </c>
      <c r="Z984" s="125" t="s">
        <v>2712</v>
      </c>
    </row>
    <row r="985" spans="1:26" s="2" customFormat="1" ht="63.75">
      <c r="A985" s="22">
        <v>1</v>
      </c>
      <c r="B985" s="22" t="s">
        <v>2259</v>
      </c>
      <c r="C985" s="22" t="s">
        <v>2713</v>
      </c>
      <c r="D985" s="20" t="str">
        <f>+C985</f>
        <v>CE-22-016b</v>
      </c>
      <c r="E985" s="20" t="s">
        <v>2714</v>
      </c>
      <c r="F985" s="29" t="s">
        <v>344</v>
      </c>
      <c r="G985" s="22" t="s">
        <v>320</v>
      </c>
      <c r="H985" s="22" t="s">
        <v>389</v>
      </c>
      <c r="I985" s="21" t="s">
        <v>2715</v>
      </c>
      <c r="J985" s="33" t="s">
        <v>172</v>
      </c>
      <c r="K985" s="56"/>
      <c r="L985" s="21"/>
      <c r="M985" s="21"/>
      <c r="N985" s="21">
        <v>270</v>
      </c>
      <c r="O985" s="98">
        <v>4730891.95</v>
      </c>
      <c r="P985" s="67">
        <v>4730891.95</v>
      </c>
      <c r="Q985" s="98">
        <f t="shared" si="30"/>
        <v>0</v>
      </c>
      <c r="R985" s="99">
        <v>0</v>
      </c>
      <c r="S985" s="98">
        <v>0</v>
      </c>
      <c r="T985" s="98">
        <v>0</v>
      </c>
      <c r="U985" s="98">
        <v>0</v>
      </c>
      <c r="V985" s="98">
        <f t="shared" si="31"/>
        <v>0</v>
      </c>
      <c r="W985" s="154"/>
      <c r="X985" s="95">
        <v>1</v>
      </c>
      <c r="Y985" s="125" t="s">
        <v>2716</v>
      </c>
      <c r="Z985" s="125" t="s">
        <v>2717</v>
      </c>
    </row>
    <row r="986" spans="1:26" s="2" customFormat="1" ht="38.25">
      <c r="A986" s="22">
        <v>1</v>
      </c>
      <c r="B986" s="22" t="s">
        <v>2259</v>
      </c>
      <c r="C986" s="126"/>
      <c r="D986" s="129" t="s">
        <v>2718</v>
      </c>
      <c r="E986" s="101" t="s">
        <v>2719</v>
      </c>
      <c r="F986" s="29" t="s">
        <v>344</v>
      </c>
      <c r="G986" s="22" t="s">
        <v>585</v>
      </c>
      <c r="H986" s="22" t="s">
        <v>806</v>
      </c>
      <c r="I986" s="21" t="s">
        <v>2032</v>
      </c>
      <c r="J986" s="33" t="s">
        <v>2262</v>
      </c>
      <c r="K986" s="56"/>
      <c r="L986" s="21"/>
      <c r="M986" s="21"/>
      <c r="N986" s="21">
        <v>120</v>
      </c>
      <c r="O986" s="98">
        <v>4132140.6959999995</v>
      </c>
      <c r="P986" s="122">
        <v>0</v>
      </c>
      <c r="Q986" s="98">
        <f t="shared" si="30"/>
        <v>4132140.6959999995</v>
      </c>
      <c r="R986" s="122"/>
      <c r="S986" s="98">
        <v>413214.06959999999</v>
      </c>
      <c r="T986" s="98">
        <v>3718926.6263999995</v>
      </c>
      <c r="U986" s="98">
        <v>0</v>
      </c>
      <c r="V986" s="98">
        <f t="shared" si="31"/>
        <v>0</v>
      </c>
      <c r="W986" s="156"/>
      <c r="X986" s="160"/>
      <c r="Y986" s="126"/>
      <c r="Z986" s="126"/>
    </row>
    <row r="987" spans="1:26" s="2" customFormat="1" ht="38.25">
      <c r="A987" s="22">
        <v>1</v>
      </c>
      <c r="B987" s="22" t="s">
        <v>2259</v>
      </c>
      <c r="C987" s="126"/>
      <c r="D987" s="129" t="s">
        <v>2720</v>
      </c>
      <c r="E987" s="102" t="s">
        <v>2721</v>
      </c>
      <c r="F987" s="29" t="s">
        <v>344</v>
      </c>
      <c r="G987" s="22" t="s">
        <v>585</v>
      </c>
      <c r="H987" s="22" t="s">
        <v>806</v>
      </c>
      <c r="I987" s="21" t="s">
        <v>1023</v>
      </c>
      <c r="J987" s="33" t="s">
        <v>2262</v>
      </c>
      <c r="K987" s="56"/>
      <c r="L987" s="21"/>
      <c r="M987" s="21"/>
      <c r="N987" s="21">
        <v>60</v>
      </c>
      <c r="O987" s="98">
        <v>434730.67200000031</v>
      </c>
      <c r="P987" s="122">
        <v>0</v>
      </c>
      <c r="Q987" s="98">
        <f t="shared" si="30"/>
        <v>434730.67200000031</v>
      </c>
      <c r="R987" s="122"/>
      <c r="S987" s="98">
        <v>312288.77823120024</v>
      </c>
      <c r="T987" s="98">
        <v>122441.89376880009</v>
      </c>
      <c r="U987" s="98">
        <v>0</v>
      </c>
      <c r="V987" s="98">
        <f t="shared" si="31"/>
        <v>-1.4551915228366852E-11</v>
      </c>
      <c r="W987" s="156"/>
      <c r="X987" s="160"/>
      <c r="Y987" s="126"/>
      <c r="Z987" s="126"/>
    </row>
    <row r="988" spans="1:26" s="2" customFormat="1" ht="38.25">
      <c r="A988" s="22">
        <v>1</v>
      </c>
      <c r="B988" s="22" t="s">
        <v>2259</v>
      </c>
      <c r="C988" s="22"/>
      <c r="D988" s="20" t="s">
        <v>2722</v>
      </c>
      <c r="E988" s="20" t="s">
        <v>2723</v>
      </c>
      <c r="F988" s="29" t="s">
        <v>344</v>
      </c>
      <c r="G988" s="22" t="s">
        <v>585</v>
      </c>
      <c r="H988" s="22" t="s">
        <v>806</v>
      </c>
      <c r="I988" s="21" t="s">
        <v>807</v>
      </c>
      <c r="J988" s="33" t="s">
        <v>172</v>
      </c>
      <c r="K988" s="56"/>
      <c r="L988" s="21"/>
      <c r="M988" s="21"/>
      <c r="N988" s="21">
        <v>420</v>
      </c>
      <c r="O988" s="98">
        <v>26251014.960000001</v>
      </c>
      <c r="P988" s="67">
        <v>26251014.960000001</v>
      </c>
      <c r="Q988" s="98">
        <f t="shared" si="30"/>
        <v>0</v>
      </c>
      <c r="R988" s="99">
        <v>0</v>
      </c>
      <c r="S988" s="98">
        <v>0</v>
      </c>
      <c r="T988" s="98">
        <v>0</v>
      </c>
      <c r="U988" s="98">
        <v>0</v>
      </c>
      <c r="V988" s="98">
        <f t="shared" si="31"/>
        <v>0</v>
      </c>
      <c r="W988" s="154"/>
      <c r="X988" s="95">
        <v>1</v>
      </c>
      <c r="Y988" s="125" t="s">
        <v>2724</v>
      </c>
      <c r="Z988" s="125" t="s">
        <v>2725</v>
      </c>
    </row>
    <row r="989" spans="1:26" s="2" customFormat="1" ht="38.25">
      <c r="A989" s="22">
        <v>1</v>
      </c>
      <c r="B989" s="22" t="s">
        <v>2259</v>
      </c>
      <c r="C989" s="126"/>
      <c r="D989" s="129" t="s">
        <v>2726</v>
      </c>
      <c r="E989" s="102" t="s">
        <v>2727</v>
      </c>
      <c r="F989" s="29" t="s">
        <v>344</v>
      </c>
      <c r="G989" s="22" t="s">
        <v>585</v>
      </c>
      <c r="H989" s="22" t="s">
        <v>806</v>
      </c>
      <c r="I989" s="21" t="s">
        <v>1023</v>
      </c>
      <c r="J989" s="33" t="s">
        <v>2262</v>
      </c>
      <c r="K989" s="56"/>
      <c r="L989" s="21"/>
      <c r="M989" s="21"/>
      <c r="N989" s="21">
        <v>60</v>
      </c>
      <c r="O989" s="98">
        <v>190332.12599999961</v>
      </c>
      <c r="P989" s="122">
        <v>0</v>
      </c>
      <c r="Q989" s="98">
        <f t="shared" si="30"/>
        <v>190332.12599999961</v>
      </c>
      <c r="R989" s="122"/>
      <c r="S989" s="98">
        <v>57413.685807899878</v>
      </c>
      <c r="T989" s="98">
        <v>132918.44019209972</v>
      </c>
      <c r="U989" s="98">
        <v>0</v>
      </c>
      <c r="V989" s="98">
        <f t="shared" si="31"/>
        <v>0</v>
      </c>
      <c r="W989" s="156"/>
      <c r="X989" s="160"/>
      <c r="Y989" s="126"/>
      <c r="Z989" s="126"/>
    </row>
    <row r="990" spans="1:26" s="127" customFormat="1" ht="51">
      <c r="A990" s="22">
        <v>1</v>
      </c>
      <c r="B990" s="22" t="s">
        <v>2259</v>
      </c>
      <c r="C990" s="22"/>
      <c r="D990" s="20" t="s">
        <v>2728</v>
      </c>
      <c r="E990" s="29" t="s">
        <v>2729</v>
      </c>
      <c r="F990" s="29" t="s">
        <v>344</v>
      </c>
      <c r="G990" s="27" t="s">
        <v>585</v>
      </c>
      <c r="H990" s="22" t="s">
        <v>655</v>
      </c>
      <c r="I990" s="29" t="s">
        <v>2730</v>
      </c>
      <c r="J990" s="33" t="s">
        <v>180</v>
      </c>
      <c r="K990" s="56">
        <v>41579</v>
      </c>
      <c r="L990" s="21"/>
      <c r="M990" s="21"/>
      <c r="N990" s="97">
        <v>360</v>
      </c>
      <c r="O990" s="98">
        <v>15369063.949999999</v>
      </c>
      <c r="P990" s="67">
        <v>8162487.9700000007</v>
      </c>
      <c r="Q990" s="98">
        <f t="shared" si="30"/>
        <v>7206575.9799999986</v>
      </c>
      <c r="R990" s="99">
        <v>0</v>
      </c>
      <c r="S990" s="98">
        <v>4338044.2317531984</v>
      </c>
      <c r="T990" s="98">
        <v>2868531.748246802</v>
      </c>
      <c r="U990" s="98">
        <v>0</v>
      </c>
      <c r="V990" s="98">
        <f t="shared" si="31"/>
        <v>-1.862645149230957E-9</v>
      </c>
      <c r="W990" s="154"/>
      <c r="X990" s="95">
        <v>0.60130000000000006</v>
      </c>
      <c r="Y990" s="125" t="s">
        <v>2731</v>
      </c>
      <c r="Z990" s="125" t="s">
        <v>2732</v>
      </c>
    </row>
    <row r="991" spans="1:26" s="2" customFormat="1" ht="51">
      <c r="A991" s="22">
        <v>1</v>
      </c>
      <c r="B991" s="22" t="s">
        <v>2259</v>
      </c>
      <c r="C991" s="22"/>
      <c r="D991" s="20" t="s">
        <v>2733</v>
      </c>
      <c r="E991" s="20" t="s">
        <v>2734</v>
      </c>
      <c r="F991" s="29" t="s">
        <v>344</v>
      </c>
      <c r="G991" s="22" t="s">
        <v>585</v>
      </c>
      <c r="H991" s="22" t="s">
        <v>655</v>
      </c>
      <c r="I991" s="21" t="s">
        <v>2735</v>
      </c>
      <c r="J991" s="33" t="s">
        <v>198</v>
      </c>
      <c r="K991" s="56"/>
      <c r="L991" s="21"/>
      <c r="M991" s="21"/>
      <c r="N991" s="21">
        <v>360</v>
      </c>
      <c r="O991" s="98">
        <v>22106200</v>
      </c>
      <c r="P991" s="67">
        <v>0</v>
      </c>
      <c r="Q991" s="98">
        <f t="shared" si="30"/>
        <v>22106200</v>
      </c>
      <c r="R991" s="99">
        <v>0</v>
      </c>
      <c r="S991" s="98">
        <v>2210620</v>
      </c>
      <c r="T991" s="98">
        <v>15100745.220000004</v>
      </c>
      <c r="U991" s="98">
        <v>4794834.78</v>
      </c>
      <c r="V991" s="98">
        <f t="shared" si="31"/>
        <v>0</v>
      </c>
      <c r="W991" s="154"/>
      <c r="X991" s="95">
        <v>0</v>
      </c>
      <c r="Y991" s="125" t="s">
        <v>2736</v>
      </c>
      <c r="Z991" s="125" t="s">
        <v>2737</v>
      </c>
    </row>
    <row r="992" spans="1:26" s="2" customFormat="1" ht="38.25">
      <c r="A992" s="22">
        <v>2</v>
      </c>
      <c r="B992" s="22" t="s">
        <v>2259</v>
      </c>
      <c r="C992" s="22"/>
      <c r="D992" s="20" t="s">
        <v>2738</v>
      </c>
      <c r="E992" s="20" t="s">
        <v>2739</v>
      </c>
      <c r="F992" s="29" t="s">
        <v>344</v>
      </c>
      <c r="G992" s="22" t="s">
        <v>585</v>
      </c>
      <c r="H992" s="22" t="s">
        <v>655</v>
      </c>
      <c r="I992" s="21" t="s">
        <v>2740</v>
      </c>
      <c r="J992" s="33" t="s">
        <v>523</v>
      </c>
      <c r="K992" s="56"/>
      <c r="L992" s="21"/>
      <c r="M992" s="21"/>
      <c r="N992" s="21">
        <v>300</v>
      </c>
      <c r="O992" s="98">
        <v>21253400</v>
      </c>
      <c r="P992" s="67">
        <v>0</v>
      </c>
      <c r="Q992" s="98">
        <f t="shared" si="30"/>
        <v>21253400</v>
      </c>
      <c r="R992" s="99">
        <v>0</v>
      </c>
      <c r="S992" s="98">
        <v>2794822.1</v>
      </c>
      <c r="T992" s="98">
        <v>18458577.899999999</v>
      </c>
      <c r="U992" s="98">
        <v>0</v>
      </c>
      <c r="V992" s="98">
        <f t="shared" si="31"/>
        <v>0</v>
      </c>
      <c r="W992" s="154"/>
      <c r="X992" s="95">
        <v>0</v>
      </c>
      <c r="Y992" s="125" t="s">
        <v>2741</v>
      </c>
      <c r="Z992" s="125" t="s">
        <v>2742</v>
      </c>
    </row>
    <row r="993" spans="1:26" s="2" customFormat="1" ht="38.25">
      <c r="A993" s="22">
        <v>1</v>
      </c>
      <c r="B993" s="22" t="s">
        <v>2259</v>
      </c>
      <c r="C993" s="22"/>
      <c r="D993" s="20" t="s">
        <v>2743</v>
      </c>
      <c r="E993" s="20" t="s">
        <v>2744</v>
      </c>
      <c r="F993" s="29" t="s">
        <v>344</v>
      </c>
      <c r="G993" s="22" t="s">
        <v>585</v>
      </c>
      <c r="H993" s="22" t="s">
        <v>655</v>
      </c>
      <c r="I993" s="21" t="s">
        <v>2745</v>
      </c>
      <c r="J993" s="33" t="s">
        <v>180</v>
      </c>
      <c r="K993" s="56">
        <v>41518</v>
      </c>
      <c r="L993" s="21"/>
      <c r="M993" s="21"/>
      <c r="N993" s="21">
        <v>480</v>
      </c>
      <c r="O993" s="98">
        <v>20405661.09</v>
      </c>
      <c r="P993" s="67">
        <v>17213523.52</v>
      </c>
      <c r="Q993" s="98">
        <f t="shared" si="30"/>
        <v>3192137.5700000003</v>
      </c>
      <c r="R993" s="99">
        <v>0</v>
      </c>
      <c r="S993" s="98">
        <v>3192137.57</v>
      </c>
      <c r="T993" s="98">
        <v>0</v>
      </c>
      <c r="U993" s="98">
        <v>0</v>
      </c>
      <c r="V993" s="98">
        <f t="shared" si="31"/>
        <v>4.6566128730773926E-10</v>
      </c>
      <c r="W993" s="154"/>
      <c r="X993" s="95">
        <v>0.86861999999999995</v>
      </c>
      <c r="Y993" s="125" t="s">
        <v>2746</v>
      </c>
      <c r="Z993" s="125" t="s">
        <v>2747</v>
      </c>
    </row>
    <row r="994" spans="1:26" s="2" customFormat="1" ht="51">
      <c r="A994" s="22">
        <v>1</v>
      </c>
      <c r="B994" s="22" t="s">
        <v>2259</v>
      </c>
      <c r="C994" s="22"/>
      <c r="D994" s="20" t="s">
        <v>2748</v>
      </c>
      <c r="E994" s="20" t="s">
        <v>2749</v>
      </c>
      <c r="F994" s="29" t="s">
        <v>344</v>
      </c>
      <c r="G994" s="22" t="s">
        <v>585</v>
      </c>
      <c r="H994" s="22" t="s">
        <v>655</v>
      </c>
      <c r="I994" s="21" t="s">
        <v>2750</v>
      </c>
      <c r="J994" s="33" t="s">
        <v>180</v>
      </c>
      <c r="K994" s="56">
        <v>41759</v>
      </c>
      <c r="L994" s="21"/>
      <c r="M994" s="21"/>
      <c r="N994" s="21">
        <v>360</v>
      </c>
      <c r="O994" s="98">
        <v>21576611.140000001</v>
      </c>
      <c r="P994" s="67">
        <v>4073587.18</v>
      </c>
      <c r="Q994" s="98">
        <f t="shared" si="30"/>
        <v>17503023.960000001</v>
      </c>
      <c r="R994" s="99">
        <v>0</v>
      </c>
      <c r="S994" s="98">
        <v>7427302.1829145756</v>
      </c>
      <c r="T994" s="98">
        <v>10075721.777085431</v>
      </c>
      <c r="U994" s="98">
        <v>0</v>
      </c>
      <c r="V994" s="98">
        <f t="shared" si="31"/>
        <v>-5.5879354476928711E-9</v>
      </c>
      <c r="W994" s="154"/>
      <c r="X994" s="95">
        <v>0.10446999999999999</v>
      </c>
      <c r="Y994" s="125" t="s">
        <v>2751</v>
      </c>
      <c r="Z994" s="125" t="s">
        <v>2752</v>
      </c>
    </row>
    <row r="995" spans="1:26" s="2" customFormat="1" ht="25.5">
      <c r="A995" s="22">
        <v>1</v>
      </c>
      <c r="B995" s="22" t="s">
        <v>2259</v>
      </c>
      <c r="C995" s="22"/>
      <c r="D995" s="20" t="s">
        <v>2753</v>
      </c>
      <c r="E995" s="20" t="s">
        <v>2754</v>
      </c>
      <c r="F995" s="29" t="s">
        <v>344</v>
      </c>
      <c r="G995" s="22" t="s">
        <v>585</v>
      </c>
      <c r="H995" s="22" t="s">
        <v>655</v>
      </c>
      <c r="I995" s="21" t="s">
        <v>2755</v>
      </c>
      <c r="J995" s="33" t="s">
        <v>180</v>
      </c>
      <c r="K995" s="56">
        <v>42035</v>
      </c>
      <c r="L995" s="21"/>
      <c r="M995" s="21"/>
      <c r="N995" s="21">
        <v>480</v>
      </c>
      <c r="O995" s="98">
        <v>34142915.670000002</v>
      </c>
      <c r="P995" s="67">
        <v>3414291.57</v>
      </c>
      <c r="Q995" s="98">
        <f t="shared" si="30"/>
        <v>30728624.100000001</v>
      </c>
      <c r="R995" s="99">
        <v>0</v>
      </c>
      <c r="S995" s="98">
        <v>5930781.5252461648</v>
      </c>
      <c r="T995" s="98">
        <v>21163647.483454391</v>
      </c>
      <c r="U995" s="98">
        <v>3634195.0912994342</v>
      </c>
      <c r="V995" s="98">
        <f t="shared" si="31"/>
        <v>1.0244548320770264E-8</v>
      </c>
      <c r="W995" s="154"/>
      <c r="X995" s="95">
        <v>0</v>
      </c>
      <c r="Y995" s="125" t="s">
        <v>2756</v>
      </c>
      <c r="Z995" s="125" t="s">
        <v>2757</v>
      </c>
    </row>
    <row r="996" spans="1:26" s="2" customFormat="1" ht="51">
      <c r="A996" s="22">
        <v>1</v>
      </c>
      <c r="B996" s="22" t="s">
        <v>2259</v>
      </c>
      <c r="C996" s="22"/>
      <c r="D996" s="20" t="s">
        <v>2758</v>
      </c>
      <c r="E996" s="96" t="s">
        <v>2759</v>
      </c>
      <c r="F996" s="29" t="s">
        <v>344</v>
      </c>
      <c r="G996" s="22" t="s">
        <v>320</v>
      </c>
      <c r="H996" s="22" t="s">
        <v>446</v>
      </c>
      <c r="I996" s="29" t="s">
        <v>2760</v>
      </c>
      <c r="J996" s="33" t="s">
        <v>172</v>
      </c>
      <c r="K996" s="56"/>
      <c r="L996" s="21"/>
      <c r="M996" s="21"/>
      <c r="N996" s="97">
        <v>420</v>
      </c>
      <c r="O996" s="98">
        <v>19462972.129999999</v>
      </c>
      <c r="P996" s="67">
        <v>19462972.129999999</v>
      </c>
      <c r="Q996" s="98">
        <f t="shared" si="30"/>
        <v>0</v>
      </c>
      <c r="R996" s="99">
        <v>0</v>
      </c>
      <c r="S996" s="98">
        <v>0</v>
      </c>
      <c r="T996" s="98">
        <v>0</v>
      </c>
      <c r="U996" s="98">
        <v>0</v>
      </c>
      <c r="V996" s="98">
        <f t="shared" si="31"/>
        <v>0</v>
      </c>
      <c r="W996" s="154"/>
      <c r="X996" s="95">
        <v>1</v>
      </c>
      <c r="Y996" s="125" t="s">
        <v>2761</v>
      </c>
      <c r="Z996" s="125" t="s">
        <v>2762</v>
      </c>
    </row>
    <row r="997" spans="1:26" s="2" customFormat="1" ht="51">
      <c r="A997" s="22">
        <v>1</v>
      </c>
      <c r="B997" s="22" t="s">
        <v>2259</v>
      </c>
      <c r="C997" s="22"/>
      <c r="D997" s="20" t="s">
        <v>2763</v>
      </c>
      <c r="E997" s="20" t="s">
        <v>2764</v>
      </c>
      <c r="F997" s="29" t="s">
        <v>344</v>
      </c>
      <c r="G997" s="22" t="s">
        <v>320</v>
      </c>
      <c r="H997" s="22" t="s">
        <v>446</v>
      </c>
      <c r="I997" s="21" t="s">
        <v>242</v>
      </c>
      <c r="J997" s="33" t="s">
        <v>172</v>
      </c>
      <c r="K997" s="56"/>
      <c r="L997" s="21"/>
      <c r="M997" s="21"/>
      <c r="N997" s="21">
        <v>420</v>
      </c>
      <c r="O997" s="98">
        <v>37446454</v>
      </c>
      <c r="P997" s="67">
        <v>37446454</v>
      </c>
      <c r="Q997" s="98">
        <f t="shared" si="30"/>
        <v>0</v>
      </c>
      <c r="R997" s="99">
        <v>0</v>
      </c>
      <c r="S997" s="98">
        <v>0</v>
      </c>
      <c r="T997" s="98">
        <v>0</v>
      </c>
      <c r="U997" s="98">
        <v>0</v>
      </c>
      <c r="V997" s="98">
        <f t="shared" si="31"/>
        <v>0</v>
      </c>
      <c r="W997" s="154"/>
      <c r="X997" s="95">
        <v>1</v>
      </c>
      <c r="Y997" s="125" t="s">
        <v>2765</v>
      </c>
      <c r="Z997" s="125" t="s">
        <v>2766</v>
      </c>
    </row>
    <row r="998" spans="1:26" s="2" customFormat="1" ht="63.75">
      <c r="A998" s="22">
        <v>1</v>
      </c>
      <c r="B998" s="22" t="s">
        <v>2259</v>
      </c>
      <c r="C998" s="22"/>
      <c r="D998" s="20" t="s">
        <v>2767</v>
      </c>
      <c r="E998" s="29" t="s">
        <v>2768</v>
      </c>
      <c r="F998" s="29" t="s">
        <v>344</v>
      </c>
      <c r="G998" s="22" t="s">
        <v>320</v>
      </c>
      <c r="H998" s="22" t="s">
        <v>446</v>
      </c>
      <c r="I998" s="29" t="s">
        <v>491</v>
      </c>
      <c r="J998" s="33" t="s">
        <v>172</v>
      </c>
      <c r="K998" s="56"/>
      <c r="L998" s="21"/>
      <c r="M998" s="21"/>
      <c r="N998" s="97">
        <v>480</v>
      </c>
      <c r="O998" s="98">
        <v>39846085.390000001</v>
      </c>
      <c r="P998" s="67">
        <v>39846085.390000001</v>
      </c>
      <c r="Q998" s="98">
        <f t="shared" si="30"/>
        <v>0</v>
      </c>
      <c r="R998" s="99">
        <v>0</v>
      </c>
      <c r="S998" s="98">
        <v>0</v>
      </c>
      <c r="T998" s="98">
        <v>0</v>
      </c>
      <c r="U998" s="98">
        <v>0</v>
      </c>
      <c r="V998" s="98">
        <f t="shared" si="31"/>
        <v>0</v>
      </c>
      <c r="W998" s="154"/>
      <c r="X998" s="95">
        <v>1</v>
      </c>
      <c r="Y998" s="125" t="s">
        <v>2769</v>
      </c>
      <c r="Z998" s="125" t="s">
        <v>2770</v>
      </c>
    </row>
    <row r="999" spans="1:26" s="2" customFormat="1" ht="51">
      <c r="A999" s="22">
        <v>1</v>
      </c>
      <c r="B999" s="22" t="s">
        <v>2259</v>
      </c>
      <c r="C999" s="22"/>
      <c r="D999" s="20" t="s">
        <v>2771</v>
      </c>
      <c r="E999" s="96" t="s">
        <v>2772</v>
      </c>
      <c r="F999" s="29" t="s">
        <v>344</v>
      </c>
      <c r="G999" s="22" t="s">
        <v>320</v>
      </c>
      <c r="H999" s="22" t="s">
        <v>446</v>
      </c>
      <c r="I999" s="29" t="s">
        <v>2773</v>
      </c>
      <c r="J999" s="33" t="s">
        <v>172</v>
      </c>
      <c r="K999" s="56"/>
      <c r="L999" s="21"/>
      <c r="M999" s="21"/>
      <c r="N999" s="97">
        <v>420</v>
      </c>
      <c r="O999" s="98">
        <v>34382616.159999996</v>
      </c>
      <c r="P999" s="67">
        <v>34382616.159999996</v>
      </c>
      <c r="Q999" s="98">
        <f t="shared" si="30"/>
        <v>0</v>
      </c>
      <c r="R999" s="99">
        <v>0</v>
      </c>
      <c r="S999" s="98">
        <v>0</v>
      </c>
      <c r="T999" s="98">
        <v>0</v>
      </c>
      <c r="U999" s="98">
        <v>0</v>
      </c>
      <c r="V999" s="98">
        <f t="shared" si="31"/>
        <v>0</v>
      </c>
      <c r="W999" s="154"/>
      <c r="X999" s="95">
        <v>1</v>
      </c>
      <c r="Y999" s="125" t="s">
        <v>2774</v>
      </c>
      <c r="Z999" s="125" t="s">
        <v>2775</v>
      </c>
    </row>
    <row r="1000" spans="1:26" s="2" customFormat="1" ht="25.5">
      <c r="A1000" s="22">
        <v>1</v>
      </c>
      <c r="B1000" s="22" t="s">
        <v>2259</v>
      </c>
      <c r="C1000" s="22"/>
      <c r="D1000" s="20" t="s">
        <v>2776</v>
      </c>
      <c r="E1000" s="20" t="s">
        <v>2777</v>
      </c>
      <c r="F1000" s="29" t="s">
        <v>344</v>
      </c>
      <c r="G1000" s="22" t="s">
        <v>320</v>
      </c>
      <c r="H1000" s="22" t="s">
        <v>446</v>
      </c>
      <c r="I1000" s="21" t="s">
        <v>2778</v>
      </c>
      <c r="J1000" s="33" t="s">
        <v>180</v>
      </c>
      <c r="K1000" s="56">
        <v>41486</v>
      </c>
      <c r="L1000" s="21"/>
      <c r="M1000" s="21"/>
      <c r="N1000" s="21">
        <v>270</v>
      </c>
      <c r="O1000" s="98">
        <v>6031483.4699999997</v>
      </c>
      <c r="P1000" s="67">
        <v>4707204.92</v>
      </c>
      <c r="Q1000" s="98">
        <f t="shared" si="30"/>
        <v>1324278.5499999998</v>
      </c>
      <c r="R1000" s="99">
        <v>0</v>
      </c>
      <c r="S1000" s="98">
        <v>1324278.55</v>
      </c>
      <c r="T1000" s="98">
        <v>0</v>
      </c>
      <c r="U1000" s="98">
        <v>0</v>
      </c>
      <c r="V1000" s="98">
        <f t="shared" si="31"/>
        <v>-2.3283064365386963E-10</v>
      </c>
      <c r="W1000" s="154"/>
      <c r="X1000" s="95">
        <v>0.91959999999999997</v>
      </c>
      <c r="Y1000" s="125" t="s">
        <v>2779</v>
      </c>
      <c r="Z1000" s="125" t="s">
        <v>2780</v>
      </c>
    </row>
    <row r="1001" spans="1:26" s="2" customFormat="1" ht="25.5">
      <c r="A1001" s="22">
        <v>1</v>
      </c>
      <c r="B1001" s="22" t="s">
        <v>2259</v>
      </c>
      <c r="C1001" s="22"/>
      <c r="D1001" s="20" t="s">
        <v>2781</v>
      </c>
      <c r="E1001" s="20" t="s">
        <v>2782</v>
      </c>
      <c r="F1001" s="29" t="s">
        <v>344</v>
      </c>
      <c r="G1001" s="22" t="s">
        <v>320</v>
      </c>
      <c r="H1001" s="22" t="s">
        <v>446</v>
      </c>
      <c r="I1001" s="21" t="s">
        <v>2783</v>
      </c>
      <c r="J1001" s="33" t="s">
        <v>180</v>
      </c>
      <c r="K1001" s="56">
        <v>41547</v>
      </c>
      <c r="L1001" s="21"/>
      <c r="M1001" s="21"/>
      <c r="N1001" s="21">
        <v>270</v>
      </c>
      <c r="O1001" s="98">
        <v>6115368.0199999996</v>
      </c>
      <c r="P1001" s="67">
        <v>3973957.83</v>
      </c>
      <c r="Q1001" s="98">
        <f t="shared" si="30"/>
        <v>2141410.1899999995</v>
      </c>
      <c r="R1001" s="99">
        <v>0</v>
      </c>
      <c r="S1001" s="98">
        <v>2141410.19</v>
      </c>
      <c r="T1001" s="98">
        <v>0</v>
      </c>
      <c r="U1001" s="98">
        <v>0</v>
      </c>
      <c r="V1001" s="98">
        <f t="shared" si="31"/>
        <v>-4.6566128730773926E-10</v>
      </c>
      <c r="W1001" s="154"/>
      <c r="X1001" s="95">
        <v>0.73419999999999996</v>
      </c>
      <c r="Y1001" s="125" t="s">
        <v>2784</v>
      </c>
      <c r="Z1001" s="125" t="s">
        <v>2785</v>
      </c>
    </row>
    <row r="1002" spans="1:26" s="2" customFormat="1" ht="25.5">
      <c r="A1002" s="22">
        <v>1</v>
      </c>
      <c r="B1002" s="22" t="s">
        <v>2259</v>
      </c>
      <c r="C1002" s="22"/>
      <c r="D1002" s="20" t="s">
        <v>2786</v>
      </c>
      <c r="E1002" s="20" t="s">
        <v>2787</v>
      </c>
      <c r="F1002" s="29" t="s">
        <v>344</v>
      </c>
      <c r="G1002" s="22" t="s">
        <v>320</v>
      </c>
      <c r="H1002" s="22" t="s">
        <v>446</v>
      </c>
      <c r="I1002" s="21" t="s">
        <v>527</v>
      </c>
      <c r="J1002" s="33" t="s">
        <v>180</v>
      </c>
      <c r="K1002" s="56">
        <v>41578</v>
      </c>
      <c r="L1002" s="21"/>
      <c r="M1002" s="21"/>
      <c r="N1002" s="21">
        <v>270</v>
      </c>
      <c r="O1002" s="98">
        <v>6111116.7400000002</v>
      </c>
      <c r="P1002" s="67">
        <v>2899954.1</v>
      </c>
      <c r="Q1002" s="98">
        <f t="shared" si="30"/>
        <v>3211162.64</v>
      </c>
      <c r="R1002" s="99">
        <v>0</v>
      </c>
      <c r="S1002" s="98">
        <v>3211162.64</v>
      </c>
      <c r="T1002" s="98">
        <v>0</v>
      </c>
      <c r="U1002" s="98">
        <v>0</v>
      </c>
      <c r="V1002" s="98">
        <f t="shared" si="31"/>
        <v>0</v>
      </c>
      <c r="W1002" s="154"/>
      <c r="X1002" s="95">
        <v>0.47450000000000003</v>
      </c>
      <c r="Y1002" s="125" t="s">
        <v>2788</v>
      </c>
      <c r="Z1002" s="125" t="s">
        <v>2789</v>
      </c>
    </row>
    <row r="1003" spans="1:26" s="2" customFormat="1" ht="51">
      <c r="A1003" s="22">
        <v>1</v>
      </c>
      <c r="B1003" s="22" t="s">
        <v>2259</v>
      </c>
      <c r="C1003" s="22"/>
      <c r="D1003" s="20" t="s">
        <v>2790</v>
      </c>
      <c r="E1003" s="20" t="s">
        <v>2791</v>
      </c>
      <c r="F1003" s="29" t="s">
        <v>344</v>
      </c>
      <c r="G1003" s="22" t="s">
        <v>320</v>
      </c>
      <c r="H1003" s="22" t="s">
        <v>446</v>
      </c>
      <c r="I1003" s="21" t="s">
        <v>2792</v>
      </c>
      <c r="J1003" s="33" t="s">
        <v>520</v>
      </c>
      <c r="K1003" s="56"/>
      <c r="L1003" s="21"/>
      <c r="M1003" s="21"/>
      <c r="N1003" s="21">
        <v>450</v>
      </c>
      <c r="O1003" s="98">
        <v>27926400</v>
      </c>
      <c r="P1003" s="67">
        <v>0</v>
      </c>
      <c r="Q1003" s="98">
        <f t="shared" si="30"/>
        <v>27926400</v>
      </c>
      <c r="R1003" s="99">
        <v>0</v>
      </c>
      <c r="S1003" s="98">
        <v>3194780.16</v>
      </c>
      <c r="T1003" s="98">
        <v>15293892.959999999</v>
      </c>
      <c r="U1003" s="98">
        <v>9437726.879999999</v>
      </c>
      <c r="V1003" s="98">
        <f t="shared" si="31"/>
        <v>0</v>
      </c>
      <c r="W1003" s="154"/>
      <c r="X1003" s="95"/>
      <c r="Y1003" s="128" t="s">
        <v>2793</v>
      </c>
      <c r="Z1003" s="128" t="s">
        <v>2794</v>
      </c>
    </row>
    <row r="1004" spans="1:26" s="2" customFormat="1" ht="63.75">
      <c r="A1004" s="22">
        <v>1</v>
      </c>
      <c r="B1004" s="22" t="s">
        <v>2259</v>
      </c>
      <c r="C1004" s="22"/>
      <c r="D1004" s="20" t="s">
        <v>2795</v>
      </c>
      <c r="E1004" s="20" t="s">
        <v>2796</v>
      </c>
      <c r="F1004" s="29" t="s">
        <v>344</v>
      </c>
      <c r="G1004" s="22" t="s">
        <v>320</v>
      </c>
      <c r="H1004" s="22" t="s">
        <v>446</v>
      </c>
      <c r="I1004" s="21" t="s">
        <v>1091</v>
      </c>
      <c r="J1004" s="33" t="s">
        <v>520</v>
      </c>
      <c r="K1004" s="56"/>
      <c r="L1004" s="21"/>
      <c r="M1004" s="21"/>
      <c r="N1004" s="21">
        <v>360</v>
      </c>
      <c r="O1004" s="98">
        <v>21107800</v>
      </c>
      <c r="P1004" s="67">
        <v>0</v>
      </c>
      <c r="Q1004" s="98">
        <f t="shared" si="30"/>
        <v>21107800</v>
      </c>
      <c r="R1004" s="99">
        <v>0</v>
      </c>
      <c r="S1004" s="98">
        <v>2319747.2200000002</v>
      </c>
      <c r="T1004" s="98">
        <v>15758028.090000005</v>
      </c>
      <c r="U1004" s="98">
        <v>3030024.69</v>
      </c>
      <c r="V1004" s="98">
        <f t="shared" si="31"/>
        <v>-4.1909515857696533E-9</v>
      </c>
      <c r="W1004" s="154"/>
      <c r="X1004" s="95"/>
      <c r="Y1004" s="128" t="s">
        <v>2797</v>
      </c>
      <c r="Z1004" s="128" t="s">
        <v>2798</v>
      </c>
    </row>
    <row r="1005" spans="1:26" s="2" customFormat="1" ht="63.75">
      <c r="A1005" s="22">
        <v>1</v>
      </c>
      <c r="B1005" s="22" t="s">
        <v>2259</v>
      </c>
      <c r="C1005" s="22"/>
      <c r="D1005" s="20" t="s">
        <v>2799</v>
      </c>
      <c r="E1005" s="20" t="s">
        <v>2800</v>
      </c>
      <c r="F1005" s="29" t="s">
        <v>344</v>
      </c>
      <c r="G1005" s="22" t="s">
        <v>320</v>
      </c>
      <c r="H1005" s="22" t="s">
        <v>446</v>
      </c>
      <c r="I1005" s="21" t="s">
        <v>2801</v>
      </c>
      <c r="J1005" s="33" t="s">
        <v>520</v>
      </c>
      <c r="K1005" s="56"/>
      <c r="L1005" s="21"/>
      <c r="M1005" s="21"/>
      <c r="N1005" s="21">
        <v>450</v>
      </c>
      <c r="O1005" s="98">
        <v>27926500</v>
      </c>
      <c r="P1005" s="67">
        <v>0</v>
      </c>
      <c r="Q1005" s="98">
        <f t="shared" si="30"/>
        <v>27926500</v>
      </c>
      <c r="R1005" s="99">
        <v>0</v>
      </c>
      <c r="S1005" s="98">
        <v>3194791.6</v>
      </c>
      <c r="T1005" s="98">
        <v>15293947.725</v>
      </c>
      <c r="U1005" s="98">
        <v>9437760.6749999989</v>
      </c>
      <c r="V1005" s="98">
        <f t="shared" si="31"/>
        <v>0</v>
      </c>
      <c r="W1005" s="154"/>
      <c r="X1005" s="95"/>
      <c r="Y1005" s="125" t="s">
        <v>2802</v>
      </c>
      <c r="Z1005" s="128" t="s">
        <v>2803</v>
      </c>
    </row>
    <row r="1006" spans="1:26" s="2" customFormat="1" ht="51">
      <c r="A1006" s="22">
        <v>1</v>
      </c>
      <c r="B1006" s="22" t="s">
        <v>2259</v>
      </c>
      <c r="C1006" s="22"/>
      <c r="D1006" s="20" t="s">
        <v>2804</v>
      </c>
      <c r="E1006" s="20" t="s">
        <v>2805</v>
      </c>
      <c r="F1006" s="29" t="s">
        <v>344</v>
      </c>
      <c r="G1006" s="22" t="s">
        <v>585</v>
      </c>
      <c r="H1006" s="22" t="s">
        <v>597</v>
      </c>
      <c r="I1006" s="21" t="s">
        <v>1106</v>
      </c>
      <c r="J1006" s="33" t="s">
        <v>172</v>
      </c>
      <c r="K1006" s="56"/>
      <c r="L1006" s="21"/>
      <c r="M1006" s="21"/>
      <c r="N1006" s="21">
        <v>420</v>
      </c>
      <c r="O1006" s="98">
        <v>26411332.82</v>
      </c>
      <c r="P1006" s="67">
        <v>24084321.010000002</v>
      </c>
      <c r="Q1006" s="98">
        <f t="shared" si="30"/>
        <v>2327011.8099999987</v>
      </c>
      <c r="R1006" s="99">
        <v>0</v>
      </c>
      <c r="S1006" s="98">
        <v>2327011.81</v>
      </c>
      <c r="T1006" s="98">
        <v>0</v>
      </c>
      <c r="U1006" s="98">
        <v>0</v>
      </c>
      <c r="V1006" s="98">
        <f t="shared" si="31"/>
        <v>-1.3969838619232178E-9</v>
      </c>
      <c r="W1006" s="154"/>
      <c r="X1006" s="95">
        <v>1</v>
      </c>
      <c r="Y1006" s="125" t="s">
        <v>2806</v>
      </c>
      <c r="Z1006" s="125" t="s">
        <v>2807</v>
      </c>
    </row>
    <row r="1007" spans="1:26" s="2" customFormat="1" ht="63.75">
      <c r="A1007" s="22">
        <v>1</v>
      </c>
      <c r="B1007" s="22" t="s">
        <v>2259</v>
      </c>
      <c r="C1007" s="22"/>
      <c r="D1007" s="20" t="s">
        <v>2808</v>
      </c>
      <c r="E1007" s="20" t="s">
        <v>2809</v>
      </c>
      <c r="F1007" s="29" t="s">
        <v>344</v>
      </c>
      <c r="G1007" s="22" t="s">
        <v>585</v>
      </c>
      <c r="H1007" s="22" t="s">
        <v>597</v>
      </c>
      <c r="I1007" s="21" t="s">
        <v>1694</v>
      </c>
      <c r="J1007" s="33" t="s">
        <v>180</v>
      </c>
      <c r="K1007" s="56">
        <v>41671</v>
      </c>
      <c r="L1007" s="21"/>
      <c r="M1007" s="21"/>
      <c r="N1007" s="21"/>
      <c r="O1007" s="98">
        <v>17567327.530000001</v>
      </c>
      <c r="P1007" s="67">
        <v>7127192.8100000005</v>
      </c>
      <c r="Q1007" s="98">
        <f t="shared" ref="Q1007:Q1070" si="32">+O1007-P1007</f>
        <v>10440134.720000001</v>
      </c>
      <c r="R1007" s="99">
        <v>0</v>
      </c>
      <c r="S1007" s="98">
        <v>6742161.3651663419</v>
      </c>
      <c r="T1007" s="98">
        <v>3697973.3548336606</v>
      </c>
      <c r="U1007" s="98">
        <v>0</v>
      </c>
      <c r="V1007" s="98">
        <f t="shared" si="31"/>
        <v>-1.862645149230957E-9</v>
      </c>
      <c r="W1007" s="154"/>
      <c r="X1007" s="95">
        <v>0.40570000000000001</v>
      </c>
      <c r="Y1007" s="125" t="s">
        <v>2810</v>
      </c>
      <c r="Z1007" s="125" t="s">
        <v>2811</v>
      </c>
    </row>
    <row r="1008" spans="1:26" s="2" customFormat="1" ht="38.25">
      <c r="A1008" s="22">
        <v>1</v>
      </c>
      <c r="B1008" s="22" t="s">
        <v>2259</v>
      </c>
      <c r="C1008" s="22"/>
      <c r="D1008" s="20" t="s">
        <v>2812</v>
      </c>
      <c r="E1008" s="20" t="s">
        <v>2428</v>
      </c>
      <c r="F1008" s="29" t="s">
        <v>344</v>
      </c>
      <c r="G1008" s="22" t="s">
        <v>585</v>
      </c>
      <c r="H1008" s="22" t="s">
        <v>597</v>
      </c>
      <c r="I1008" s="21" t="s">
        <v>706</v>
      </c>
      <c r="J1008" s="33" t="s">
        <v>172</v>
      </c>
      <c r="K1008" s="56"/>
      <c r="L1008" s="21"/>
      <c r="M1008" s="21"/>
      <c r="N1008" s="21">
        <v>420</v>
      </c>
      <c r="O1008" s="98">
        <v>32452912.699999999</v>
      </c>
      <c r="P1008" s="67">
        <v>32452912.699999999</v>
      </c>
      <c r="Q1008" s="98">
        <f t="shared" si="32"/>
        <v>0</v>
      </c>
      <c r="R1008" s="99">
        <v>0</v>
      </c>
      <c r="S1008" s="98">
        <v>0</v>
      </c>
      <c r="T1008" s="98">
        <v>0</v>
      </c>
      <c r="U1008" s="98">
        <v>0</v>
      </c>
      <c r="V1008" s="98">
        <f t="shared" si="31"/>
        <v>0</v>
      </c>
      <c r="W1008" s="154"/>
      <c r="X1008" s="95">
        <v>1</v>
      </c>
      <c r="Y1008" s="125" t="s">
        <v>2813</v>
      </c>
      <c r="Z1008" s="125" t="s">
        <v>2814</v>
      </c>
    </row>
    <row r="1009" spans="1:26" s="2" customFormat="1" ht="51">
      <c r="A1009" s="22">
        <v>1</v>
      </c>
      <c r="B1009" s="22" t="s">
        <v>2259</v>
      </c>
      <c r="C1009" s="22"/>
      <c r="D1009" s="20" t="s">
        <v>2815</v>
      </c>
      <c r="E1009" s="20" t="s">
        <v>2816</v>
      </c>
      <c r="F1009" s="29" t="s">
        <v>344</v>
      </c>
      <c r="G1009" s="22" t="s">
        <v>585</v>
      </c>
      <c r="H1009" s="36" t="s">
        <v>597</v>
      </c>
      <c r="I1009" s="21" t="s">
        <v>2817</v>
      </c>
      <c r="J1009" s="33" t="s">
        <v>520</v>
      </c>
      <c r="K1009" s="56"/>
      <c r="L1009" s="21"/>
      <c r="M1009" s="21"/>
      <c r="N1009" s="21">
        <v>360</v>
      </c>
      <c r="O1009" s="98">
        <v>19891000</v>
      </c>
      <c r="P1009" s="67">
        <v>0</v>
      </c>
      <c r="Q1009" s="98">
        <f t="shared" si="32"/>
        <v>19891000</v>
      </c>
      <c r="R1009" s="99">
        <v>0</v>
      </c>
      <c r="S1009" s="98">
        <v>2186020.9</v>
      </c>
      <c r="T1009" s="98">
        <v>14849626.050000003</v>
      </c>
      <c r="U1009" s="98">
        <v>2855353.05</v>
      </c>
      <c r="V1009" s="98">
        <f t="shared" si="31"/>
        <v>0</v>
      </c>
      <c r="W1009" s="154"/>
      <c r="X1009" s="95"/>
      <c r="Y1009" s="128" t="s">
        <v>2818</v>
      </c>
      <c r="Z1009" s="128" t="s">
        <v>2819</v>
      </c>
    </row>
    <row r="1010" spans="1:26" s="123" customFormat="1" ht="51">
      <c r="A1010" s="22">
        <v>1</v>
      </c>
      <c r="B1010" s="22" t="s">
        <v>2259</v>
      </c>
      <c r="C1010" s="22"/>
      <c r="D1010" s="20" t="s">
        <v>2820</v>
      </c>
      <c r="E1010" s="20" t="s">
        <v>2821</v>
      </c>
      <c r="F1010" s="29" t="s">
        <v>344</v>
      </c>
      <c r="G1010" s="22" t="s">
        <v>585</v>
      </c>
      <c r="H1010" s="36" t="s">
        <v>597</v>
      </c>
      <c r="I1010" s="21" t="s">
        <v>2817</v>
      </c>
      <c r="J1010" s="33" t="s">
        <v>520</v>
      </c>
      <c r="K1010" s="56"/>
      <c r="L1010" s="21"/>
      <c r="M1010" s="21"/>
      <c r="N1010" s="21">
        <v>360</v>
      </c>
      <c r="O1010" s="98">
        <v>19891000</v>
      </c>
      <c r="P1010" s="67">
        <v>0</v>
      </c>
      <c r="Q1010" s="98">
        <f t="shared" si="32"/>
        <v>19891000</v>
      </c>
      <c r="R1010" s="99">
        <v>0</v>
      </c>
      <c r="S1010" s="98">
        <v>2186020.9</v>
      </c>
      <c r="T1010" s="98">
        <v>14849626.050000003</v>
      </c>
      <c r="U1010" s="98">
        <v>2855353.05</v>
      </c>
      <c r="V1010" s="98">
        <f t="shared" si="31"/>
        <v>0</v>
      </c>
      <c r="W1010" s="154"/>
      <c r="X1010" s="95"/>
      <c r="Y1010" s="128" t="s">
        <v>2818</v>
      </c>
      <c r="Z1010" s="128" t="s">
        <v>2819</v>
      </c>
    </row>
    <row r="1011" spans="1:26" s="123" customFormat="1" ht="38.25">
      <c r="A1011" s="22">
        <v>1</v>
      </c>
      <c r="B1011" s="22" t="s">
        <v>2259</v>
      </c>
      <c r="C1011" s="22"/>
      <c r="D1011" s="20" t="s">
        <v>2822</v>
      </c>
      <c r="E1011" s="20" t="s">
        <v>2823</v>
      </c>
      <c r="F1011" s="29" t="s">
        <v>344</v>
      </c>
      <c r="G1011" s="22" t="s">
        <v>585</v>
      </c>
      <c r="H1011" s="36" t="s">
        <v>597</v>
      </c>
      <c r="I1011" s="21" t="s">
        <v>830</v>
      </c>
      <c r="J1011" s="33" t="s">
        <v>180</v>
      </c>
      <c r="K1011" s="56">
        <v>41698</v>
      </c>
      <c r="L1011" s="21"/>
      <c r="M1011" s="21"/>
      <c r="N1011" s="21">
        <v>270</v>
      </c>
      <c r="O1011" s="98">
        <v>5783281.1399999997</v>
      </c>
      <c r="P1011" s="67">
        <v>1586863.78</v>
      </c>
      <c r="Q1011" s="98">
        <f t="shared" si="32"/>
        <v>4196417.3599999994</v>
      </c>
      <c r="R1011" s="99">
        <v>0</v>
      </c>
      <c r="S1011" s="98">
        <v>2755416.4717720747</v>
      </c>
      <c r="T1011" s="98">
        <v>1441000.8882279249</v>
      </c>
      <c r="U1011" s="98">
        <v>0</v>
      </c>
      <c r="V1011" s="98">
        <f t="shared" si="31"/>
        <v>-2.3283064365386963E-10</v>
      </c>
      <c r="W1011" s="154"/>
      <c r="X1011" s="95">
        <v>0.19376000000000002</v>
      </c>
      <c r="Y1011" s="125" t="s">
        <v>2824</v>
      </c>
      <c r="Z1011" s="125" t="s">
        <v>2825</v>
      </c>
    </row>
    <row r="1012" spans="1:26" s="2" customFormat="1" ht="25.5">
      <c r="A1012" s="22">
        <v>1</v>
      </c>
      <c r="B1012" s="22" t="s">
        <v>2259</v>
      </c>
      <c r="C1012" s="22"/>
      <c r="D1012" s="20" t="s">
        <v>2826</v>
      </c>
      <c r="E1012" s="20" t="s">
        <v>2827</v>
      </c>
      <c r="F1012" s="29" t="s">
        <v>344</v>
      </c>
      <c r="G1012" s="22" t="s">
        <v>320</v>
      </c>
      <c r="H1012" s="36" t="s">
        <v>437</v>
      </c>
      <c r="I1012" s="21" t="s">
        <v>2828</v>
      </c>
      <c r="J1012" s="33" t="s">
        <v>109</v>
      </c>
      <c r="K1012" s="56"/>
      <c r="L1012" s="21"/>
      <c r="M1012" s="21"/>
      <c r="N1012" s="21">
        <v>210</v>
      </c>
      <c r="O1012" s="98">
        <v>5326900</v>
      </c>
      <c r="P1012" s="67">
        <v>0</v>
      </c>
      <c r="Q1012" s="98">
        <f t="shared" si="32"/>
        <v>5326900</v>
      </c>
      <c r="R1012" s="99">
        <v>0</v>
      </c>
      <c r="S1012" s="98">
        <v>532690</v>
      </c>
      <c r="T1012" s="98">
        <v>4794210</v>
      </c>
      <c r="U1012" s="98">
        <v>0</v>
      </c>
      <c r="V1012" s="98">
        <f t="shared" si="31"/>
        <v>0</v>
      </c>
      <c r="W1012" s="154"/>
      <c r="X1012" s="95">
        <v>0</v>
      </c>
      <c r="Y1012" s="125" t="s">
        <v>2829</v>
      </c>
      <c r="Z1012" s="125" t="s">
        <v>2830</v>
      </c>
    </row>
    <row r="1013" spans="1:26" s="123" customFormat="1" ht="25.5">
      <c r="A1013" s="22">
        <v>1</v>
      </c>
      <c r="B1013" s="22" t="s">
        <v>2259</v>
      </c>
      <c r="C1013" s="22"/>
      <c r="D1013" s="20" t="s">
        <v>2831</v>
      </c>
      <c r="E1013" s="20" t="s">
        <v>2832</v>
      </c>
      <c r="F1013" s="29" t="s">
        <v>344</v>
      </c>
      <c r="G1013" s="22" t="s">
        <v>320</v>
      </c>
      <c r="H1013" s="36" t="s">
        <v>437</v>
      </c>
      <c r="I1013" s="21" t="s">
        <v>2833</v>
      </c>
      <c r="J1013" s="33" t="s">
        <v>109</v>
      </c>
      <c r="K1013" s="56"/>
      <c r="L1013" s="21"/>
      <c r="M1013" s="21"/>
      <c r="N1013" s="21">
        <v>210</v>
      </c>
      <c r="O1013" s="98">
        <v>5343200</v>
      </c>
      <c r="P1013" s="67">
        <v>0</v>
      </c>
      <c r="Q1013" s="98">
        <f t="shared" si="32"/>
        <v>5343200</v>
      </c>
      <c r="R1013" s="99">
        <v>0</v>
      </c>
      <c r="S1013" s="98">
        <v>0</v>
      </c>
      <c r="T1013" s="98">
        <v>5343200</v>
      </c>
      <c r="U1013" s="98">
        <v>0</v>
      </c>
      <c r="V1013" s="98">
        <f t="shared" si="31"/>
        <v>0</v>
      </c>
      <c r="W1013" s="154"/>
      <c r="X1013" s="95">
        <v>0</v>
      </c>
      <c r="Y1013" s="125" t="s">
        <v>2834</v>
      </c>
      <c r="Z1013" s="125" t="s">
        <v>2835</v>
      </c>
    </row>
    <row r="1014" spans="1:26" s="123" customFormat="1" ht="25.5">
      <c r="A1014" s="22">
        <v>1</v>
      </c>
      <c r="B1014" s="22" t="s">
        <v>2259</v>
      </c>
      <c r="C1014" s="22"/>
      <c r="D1014" s="20" t="s">
        <v>2836</v>
      </c>
      <c r="E1014" s="20" t="s">
        <v>2837</v>
      </c>
      <c r="F1014" s="29" t="s">
        <v>344</v>
      </c>
      <c r="G1014" s="22" t="s">
        <v>320</v>
      </c>
      <c r="H1014" s="36" t="s">
        <v>437</v>
      </c>
      <c r="I1014" s="21" t="s">
        <v>2838</v>
      </c>
      <c r="J1014" s="33" t="s">
        <v>109</v>
      </c>
      <c r="K1014" s="56"/>
      <c r="L1014" s="21"/>
      <c r="M1014" s="21"/>
      <c r="N1014" s="21">
        <v>210</v>
      </c>
      <c r="O1014" s="98">
        <v>5325700</v>
      </c>
      <c r="P1014" s="67">
        <v>0</v>
      </c>
      <c r="Q1014" s="98">
        <f t="shared" si="32"/>
        <v>5325700</v>
      </c>
      <c r="R1014" s="99">
        <v>0</v>
      </c>
      <c r="S1014" s="98">
        <v>0</v>
      </c>
      <c r="T1014" s="98">
        <v>5325700</v>
      </c>
      <c r="U1014" s="98">
        <v>0</v>
      </c>
      <c r="V1014" s="98">
        <f t="shared" si="31"/>
        <v>0</v>
      </c>
      <c r="W1014" s="154"/>
      <c r="X1014" s="95">
        <v>0</v>
      </c>
      <c r="Y1014" s="125" t="s">
        <v>2839</v>
      </c>
      <c r="Z1014" s="125" t="s">
        <v>2840</v>
      </c>
    </row>
    <row r="1015" spans="1:26" s="123" customFormat="1" ht="25.5">
      <c r="A1015" s="22">
        <v>2</v>
      </c>
      <c r="B1015" s="22" t="s">
        <v>2259</v>
      </c>
      <c r="C1015" s="22"/>
      <c r="D1015" s="20" t="s">
        <v>2841</v>
      </c>
      <c r="E1015" s="20" t="s">
        <v>2842</v>
      </c>
      <c r="F1015" s="29" t="s">
        <v>344</v>
      </c>
      <c r="G1015" s="22" t="s">
        <v>320</v>
      </c>
      <c r="H1015" s="22" t="s">
        <v>437</v>
      </c>
      <c r="I1015" s="21" t="s">
        <v>2843</v>
      </c>
      <c r="J1015" s="33" t="s">
        <v>180</v>
      </c>
      <c r="K1015" s="56">
        <v>41547</v>
      </c>
      <c r="L1015" s="21"/>
      <c r="M1015" s="21"/>
      <c r="N1015" s="21">
        <v>480</v>
      </c>
      <c r="O1015" s="98">
        <v>33699645.68</v>
      </c>
      <c r="P1015" s="67">
        <v>30105129.009999998</v>
      </c>
      <c r="Q1015" s="98">
        <f t="shared" si="32"/>
        <v>3594516.6700000018</v>
      </c>
      <c r="R1015" s="99">
        <v>0</v>
      </c>
      <c r="S1015" s="98">
        <v>3594516.67</v>
      </c>
      <c r="T1015" s="98">
        <v>0</v>
      </c>
      <c r="U1015" s="98">
        <v>0</v>
      </c>
      <c r="V1015" s="98">
        <f t="shared" si="31"/>
        <v>1.862645149230957E-9</v>
      </c>
      <c r="W1015" s="154"/>
      <c r="X1015" s="95">
        <v>0.89129000000000003</v>
      </c>
      <c r="Y1015" s="125" t="s">
        <v>2844</v>
      </c>
      <c r="Z1015" s="125" t="s">
        <v>2845</v>
      </c>
    </row>
    <row r="1016" spans="1:26" s="2" customFormat="1" ht="25.5">
      <c r="A1016" s="22">
        <v>1</v>
      </c>
      <c r="B1016" s="22" t="s">
        <v>2259</v>
      </c>
      <c r="C1016" s="22"/>
      <c r="D1016" s="20" t="s">
        <v>2846</v>
      </c>
      <c r="E1016" s="20" t="s">
        <v>2847</v>
      </c>
      <c r="F1016" s="29" t="s">
        <v>344</v>
      </c>
      <c r="G1016" s="22" t="s">
        <v>320</v>
      </c>
      <c r="H1016" s="36" t="s">
        <v>437</v>
      </c>
      <c r="I1016" s="21" t="s">
        <v>2843</v>
      </c>
      <c r="J1016" s="33" t="s">
        <v>109</v>
      </c>
      <c r="K1016" s="56"/>
      <c r="L1016" s="21"/>
      <c r="M1016" s="21"/>
      <c r="N1016" s="21">
        <v>210</v>
      </c>
      <c r="O1016" s="98">
        <v>5328000</v>
      </c>
      <c r="P1016" s="67">
        <v>0</v>
      </c>
      <c r="Q1016" s="98">
        <f t="shared" si="32"/>
        <v>5328000</v>
      </c>
      <c r="R1016" s="99">
        <v>0</v>
      </c>
      <c r="S1016" s="98">
        <v>532800</v>
      </c>
      <c r="T1016" s="98">
        <v>4795200</v>
      </c>
      <c r="U1016" s="98">
        <v>0</v>
      </c>
      <c r="V1016" s="98">
        <f t="shared" si="31"/>
        <v>0</v>
      </c>
      <c r="W1016" s="154"/>
      <c r="X1016" s="95">
        <v>0</v>
      </c>
      <c r="Y1016" s="125" t="s">
        <v>2848</v>
      </c>
      <c r="Z1016" s="125" t="s">
        <v>2849</v>
      </c>
    </row>
    <row r="1017" spans="1:26" s="2" customFormat="1" ht="38.25">
      <c r="A1017" s="22">
        <v>1</v>
      </c>
      <c r="B1017" s="22" t="s">
        <v>2259</v>
      </c>
      <c r="C1017" s="22"/>
      <c r="D1017" s="20" t="s">
        <v>2850</v>
      </c>
      <c r="E1017" s="20" t="s">
        <v>2851</v>
      </c>
      <c r="F1017" s="29" t="s">
        <v>344</v>
      </c>
      <c r="G1017" s="22" t="s">
        <v>320</v>
      </c>
      <c r="H1017" s="36" t="s">
        <v>437</v>
      </c>
      <c r="I1017" s="21" t="s">
        <v>501</v>
      </c>
      <c r="J1017" s="33" t="s">
        <v>172</v>
      </c>
      <c r="K1017" s="56"/>
      <c r="L1017" s="21"/>
      <c r="M1017" s="21"/>
      <c r="N1017" s="21">
        <v>540</v>
      </c>
      <c r="O1017" s="98">
        <v>52439909.259999998</v>
      </c>
      <c r="P1017" s="67">
        <v>52439909.259999998</v>
      </c>
      <c r="Q1017" s="98">
        <f t="shared" si="32"/>
        <v>0</v>
      </c>
      <c r="R1017" s="99">
        <v>0</v>
      </c>
      <c r="S1017" s="98">
        <v>0</v>
      </c>
      <c r="T1017" s="98">
        <v>0</v>
      </c>
      <c r="U1017" s="98">
        <v>0</v>
      </c>
      <c r="V1017" s="98">
        <f t="shared" si="31"/>
        <v>0</v>
      </c>
      <c r="W1017" s="154"/>
      <c r="X1017" s="95">
        <v>1</v>
      </c>
      <c r="Y1017" s="125" t="s">
        <v>2852</v>
      </c>
      <c r="Z1017" s="125" t="s">
        <v>2853</v>
      </c>
    </row>
    <row r="1018" spans="1:26" s="2" customFormat="1" ht="38.25">
      <c r="A1018" s="22">
        <v>1</v>
      </c>
      <c r="B1018" s="22" t="s">
        <v>2259</v>
      </c>
      <c r="C1018" s="22"/>
      <c r="D1018" s="20" t="s">
        <v>2854</v>
      </c>
      <c r="E1018" s="20" t="s">
        <v>2855</v>
      </c>
      <c r="F1018" s="29" t="s">
        <v>344</v>
      </c>
      <c r="G1018" s="22" t="s">
        <v>320</v>
      </c>
      <c r="H1018" s="36" t="s">
        <v>340</v>
      </c>
      <c r="I1018" s="21" t="s">
        <v>2856</v>
      </c>
      <c r="J1018" s="33" t="s">
        <v>198</v>
      </c>
      <c r="K1018" s="56"/>
      <c r="L1018" s="21"/>
      <c r="M1018" s="21"/>
      <c r="N1018" s="21">
        <v>120</v>
      </c>
      <c r="O1018" s="98">
        <v>2545537.5</v>
      </c>
      <c r="P1018" s="67">
        <v>0</v>
      </c>
      <c r="Q1018" s="98">
        <f t="shared" si="32"/>
        <v>2545537.5</v>
      </c>
      <c r="R1018" s="99">
        <v>0</v>
      </c>
      <c r="S1018" s="98">
        <v>0</v>
      </c>
      <c r="T1018" s="98">
        <v>2545537.5</v>
      </c>
      <c r="U1018" s="98">
        <v>0</v>
      </c>
      <c r="V1018" s="98">
        <f t="shared" si="31"/>
        <v>0</v>
      </c>
      <c r="W1018" s="154"/>
      <c r="X1018" s="95">
        <v>0</v>
      </c>
      <c r="Y1018" s="125" t="s">
        <v>2857</v>
      </c>
      <c r="Z1018" s="125" t="s">
        <v>2858</v>
      </c>
    </row>
    <row r="1019" spans="1:26" s="2" customFormat="1" ht="25.5">
      <c r="A1019" s="22">
        <v>1</v>
      </c>
      <c r="B1019" s="22" t="s">
        <v>2259</v>
      </c>
      <c r="C1019" s="22"/>
      <c r="D1019" s="20" t="s">
        <v>2859</v>
      </c>
      <c r="E1019" s="96" t="s">
        <v>2860</v>
      </c>
      <c r="F1019" s="29" t="s">
        <v>344</v>
      </c>
      <c r="G1019" s="22" t="s">
        <v>320</v>
      </c>
      <c r="H1019" s="22" t="s">
        <v>340</v>
      </c>
      <c r="I1019" s="29" t="s">
        <v>2861</v>
      </c>
      <c r="J1019" s="33" t="s">
        <v>172</v>
      </c>
      <c r="K1019" s="56"/>
      <c r="L1019" s="21"/>
      <c r="M1019" s="21"/>
      <c r="N1019" s="97">
        <v>210</v>
      </c>
      <c r="O1019" s="98">
        <v>2257298.39</v>
      </c>
      <c r="P1019" s="67">
        <v>2104956.9900000002</v>
      </c>
      <c r="Q1019" s="98">
        <f t="shared" si="32"/>
        <v>152341.39999999991</v>
      </c>
      <c r="R1019" s="99">
        <v>0</v>
      </c>
      <c r="S1019" s="98">
        <v>152341.4</v>
      </c>
      <c r="T1019" s="98">
        <v>0</v>
      </c>
      <c r="U1019" s="98">
        <v>0</v>
      </c>
      <c r="V1019" s="98">
        <f t="shared" si="31"/>
        <v>-8.7311491370201111E-11</v>
      </c>
      <c r="W1019" s="154"/>
      <c r="X1019" s="95">
        <v>1</v>
      </c>
      <c r="Y1019" s="125" t="s">
        <v>2862</v>
      </c>
      <c r="Z1019" s="125" t="s">
        <v>2863</v>
      </c>
    </row>
    <row r="1020" spans="1:26" s="2" customFormat="1" ht="25.5">
      <c r="A1020" s="22">
        <v>1</v>
      </c>
      <c r="B1020" s="22" t="s">
        <v>2259</v>
      </c>
      <c r="C1020" s="22"/>
      <c r="D1020" s="20" t="s">
        <v>2864</v>
      </c>
      <c r="E1020" s="96" t="s">
        <v>2865</v>
      </c>
      <c r="F1020" s="29" t="s">
        <v>344</v>
      </c>
      <c r="G1020" s="22" t="s">
        <v>320</v>
      </c>
      <c r="H1020" s="22" t="s">
        <v>340</v>
      </c>
      <c r="I1020" s="27" t="s">
        <v>2866</v>
      </c>
      <c r="J1020" s="33" t="s">
        <v>172</v>
      </c>
      <c r="K1020" s="56"/>
      <c r="L1020" s="21"/>
      <c r="M1020" s="21"/>
      <c r="N1020" s="97">
        <v>210</v>
      </c>
      <c r="O1020" s="98">
        <v>2092839.55</v>
      </c>
      <c r="P1020" s="67">
        <v>2025133.87</v>
      </c>
      <c r="Q1020" s="98">
        <f t="shared" si="32"/>
        <v>67705.679999999935</v>
      </c>
      <c r="R1020" s="99">
        <v>0</v>
      </c>
      <c r="S1020" s="98">
        <v>67705.679999999935</v>
      </c>
      <c r="T1020" s="98">
        <v>0</v>
      </c>
      <c r="U1020" s="98">
        <v>0</v>
      </c>
      <c r="V1020" s="98">
        <f t="shared" si="31"/>
        <v>0</v>
      </c>
      <c r="W1020" s="154"/>
      <c r="X1020" s="95">
        <v>1</v>
      </c>
      <c r="Y1020" s="125" t="s">
        <v>2867</v>
      </c>
      <c r="Z1020" s="125" t="s">
        <v>2868</v>
      </c>
    </row>
    <row r="1021" spans="1:26" s="2" customFormat="1" ht="63.75">
      <c r="A1021" s="22">
        <v>1</v>
      </c>
      <c r="B1021" s="22" t="s">
        <v>2259</v>
      </c>
      <c r="C1021" s="22"/>
      <c r="D1021" s="20" t="s">
        <v>2869</v>
      </c>
      <c r="E1021" s="20" t="s">
        <v>2870</v>
      </c>
      <c r="F1021" s="29" t="s">
        <v>344</v>
      </c>
      <c r="G1021" s="22" t="s">
        <v>320</v>
      </c>
      <c r="H1021" s="22" t="s">
        <v>340</v>
      </c>
      <c r="I1021" s="21" t="s">
        <v>1144</v>
      </c>
      <c r="J1021" s="33" t="s">
        <v>180</v>
      </c>
      <c r="K1021" s="56">
        <v>41487</v>
      </c>
      <c r="L1021" s="21"/>
      <c r="M1021" s="21"/>
      <c r="N1021" s="21">
        <v>540</v>
      </c>
      <c r="O1021" s="98">
        <v>51145018.539999999</v>
      </c>
      <c r="P1021" s="67">
        <v>45566946.479999997</v>
      </c>
      <c r="Q1021" s="98">
        <f t="shared" si="32"/>
        <v>5578072.0600000024</v>
      </c>
      <c r="R1021" s="99">
        <v>0</v>
      </c>
      <c r="S1021" s="98">
        <v>5578072.0600000005</v>
      </c>
      <c r="T1021" s="98">
        <v>0</v>
      </c>
      <c r="U1021" s="98">
        <v>0</v>
      </c>
      <c r="V1021" s="98">
        <f t="shared" si="31"/>
        <v>1.862645149230957E-9</v>
      </c>
      <c r="W1021" s="154"/>
      <c r="X1021" s="95">
        <v>0.91874</v>
      </c>
      <c r="Y1021" s="125" t="s">
        <v>2871</v>
      </c>
      <c r="Z1021" s="125" t="s">
        <v>2872</v>
      </c>
    </row>
    <row r="1022" spans="1:26" s="2" customFormat="1" ht="63.75">
      <c r="A1022" s="22">
        <v>1</v>
      </c>
      <c r="B1022" s="22" t="s">
        <v>2259</v>
      </c>
      <c r="C1022" s="22"/>
      <c r="D1022" s="20" t="s">
        <v>2873</v>
      </c>
      <c r="E1022" s="96" t="s">
        <v>2874</v>
      </c>
      <c r="F1022" s="29" t="s">
        <v>344</v>
      </c>
      <c r="G1022" s="22" t="s">
        <v>320</v>
      </c>
      <c r="H1022" s="22" t="s">
        <v>340</v>
      </c>
      <c r="I1022" s="29" t="s">
        <v>1144</v>
      </c>
      <c r="J1022" s="33" t="s">
        <v>172</v>
      </c>
      <c r="K1022" s="56"/>
      <c r="L1022" s="21"/>
      <c r="M1022" s="21"/>
      <c r="N1022" s="97">
        <v>450</v>
      </c>
      <c r="O1022" s="98">
        <v>21208430.879999999</v>
      </c>
      <c r="P1022" s="67">
        <v>21208430.879999999</v>
      </c>
      <c r="Q1022" s="98">
        <f t="shared" si="32"/>
        <v>0</v>
      </c>
      <c r="R1022" s="99">
        <v>0</v>
      </c>
      <c r="S1022" s="98">
        <v>0</v>
      </c>
      <c r="T1022" s="98">
        <v>0</v>
      </c>
      <c r="U1022" s="98">
        <v>0</v>
      </c>
      <c r="V1022" s="98">
        <f t="shared" si="31"/>
        <v>0</v>
      </c>
      <c r="W1022" s="154"/>
      <c r="X1022" s="95">
        <v>1</v>
      </c>
      <c r="Y1022" s="125" t="s">
        <v>2875</v>
      </c>
      <c r="Z1022" s="125" t="s">
        <v>2876</v>
      </c>
    </row>
    <row r="1023" spans="1:26" s="2" customFormat="1" ht="63.75">
      <c r="A1023" s="22">
        <v>1</v>
      </c>
      <c r="B1023" s="22" t="s">
        <v>2259</v>
      </c>
      <c r="C1023" s="22"/>
      <c r="D1023" s="20" t="s">
        <v>2877</v>
      </c>
      <c r="E1023" s="96" t="s">
        <v>2878</v>
      </c>
      <c r="F1023" s="29" t="s">
        <v>344</v>
      </c>
      <c r="G1023" s="22" t="s">
        <v>320</v>
      </c>
      <c r="H1023" s="22" t="s">
        <v>340</v>
      </c>
      <c r="I1023" s="27" t="s">
        <v>351</v>
      </c>
      <c r="J1023" s="33" t="s">
        <v>198</v>
      </c>
      <c r="K1023" s="56"/>
      <c r="L1023" s="21"/>
      <c r="M1023" s="21"/>
      <c r="N1023" s="97">
        <v>540</v>
      </c>
      <c r="O1023" s="98">
        <v>29382555.32</v>
      </c>
      <c r="P1023" s="67">
        <v>0</v>
      </c>
      <c r="Q1023" s="98">
        <f t="shared" si="32"/>
        <v>29382555.32</v>
      </c>
      <c r="R1023" s="99">
        <v>0</v>
      </c>
      <c r="S1023" s="98">
        <v>0</v>
      </c>
      <c r="T1023" s="98">
        <v>27813526.865912005</v>
      </c>
      <c r="U1023" s="98">
        <v>1569028.4540880001</v>
      </c>
      <c r="V1023" s="98">
        <f t="shared" si="31"/>
        <v>-5.1222741603851318E-9</v>
      </c>
      <c r="W1023" s="154"/>
      <c r="X1023" s="95">
        <v>0.48485999999999996</v>
      </c>
      <c r="Y1023" s="125" t="s">
        <v>2879</v>
      </c>
      <c r="Z1023" s="125" t="s">
        <v>2880</v>
      </c>
    </row>
    <row r="1024" spans="1:26" s="2" customFormat="1" ht="89.25">
      <c r="A1024" s="22">
        <v>1</v>
      </c>
      <c r="B1024" s="22" t="s">
        <v>2259</v>
      </c>
      <c r="C1024" s="22"/>
      <c r="D1024" s="20" t="s">
        <v>2881</v>
      </c>
      <c r="E1024" s="20" t="s">
        <v>2882</v>
      </c>
      <c r="F1024" s="29" t="s">
        <v>344</v>
      </c>
      <c r="G1024" s="22" t="s">
        <v>320</v>
      </c>
      <c r="H1024" s="22" t="s">
        <v>340</v>
      </c>
      <c r="I1024" s="21" t="s">
        <v>2883</v>
      </c>
      <c r="J1024" s="33" t="s">
        <v>180</v>
      </c>
      <c r="K1024" s="56">
        <v>41517</v>
      </c>
      <c r="L1024" s="21"/>
      <c r="M1024" s="21"/>
      <c r="N1024" s="21">
        <v>240</v>
      </c>
      <c r="O1024" s="98">
        <v>8440369.9900000002</v>
      </c>
      <c r="P1024" s="67">
        <v>6749379.3700000001</v>
      </c>
      <c r="Q1024" s="98">
        <f t="shared" si="32"/>
        <v>1690990.62</v>
      </c>
      <c r="R1024" s="99">
        <v>0</v>
      </c>
      <c r="S1024" s="98">
        <v>1690990.62</v>
      </c>
      <c r="T1024" s="98">
        <v>0</v>
      </c>
      <c r="U1024" s="98">
        <v>0</v>
      </c>
      <c r="V1024" s="98">
        <f t="shared" si="31"/>
        <v>0</v>
      </c>
      <c r="W1024" s="154"/>
      <c r="X1024" s="95">
        <v>0.9732599999999999</v>
      </c>
      <c r="Y1024" s="125" t="s">
        <v>2884</v>
      </c>
      <c r="Z1024" s="125" t="s">
        <v>2885</v>
      </c>
    </row>
    <row r="1025" spans="1:26" s="2" customFormat="1" ht="38.25">
      <c r="A1025" s="22">
        <v>1</v>
      </c>
      <c r="B1025" s="22" t="s">
        <v>2259</v>
      </c>
      <c r="C1025" s="22"/>
      <c r="D1025" s="20" t="s">
        <v>2886</v>
      </c>
      <c r="E1025" s="20" t="s">
        <v>2887</v>
      </c>
      <c r="F1025" s="29" t="s">
        <v>344</v>
      </c>
      <c r="G1025" s="22" t="s">
        <v>320</v>
      </c>
      <c r="H1025" s="35" t="s">
        <v>340</v>
      </c>
      <c r="I1025" s="22" t="s">
        <v>354</v>
      </c>
      <c r="J1025" s="33" t="s">
        <v>172</v>
      </c>
      <c r="K1025" s="56"/>
      <c r="L1025" s="21"/>
      <c r="M1025" s="21"/>
      <c r="N1025" s="21">
        <v>270</v>
      </c>
      <c r="O1025" s="98">
        <v>4434760.5599999996</v>
      </c>
      <c r="P1025" s="67">
        <v>4434760.5599999996</v>
      </c>
      <c r="Q1025" s="98">
        <f t="shared" si="32"/>
        <v>0</v>
      </c>
      <c r="R1025" s="99">
        <v>0</v>
      </c>
      <c r="S1025" s="98">
        <v>0</v>
      </c>
      <c r="T1025" s="98">
        <v>0</v>
      </c>
      <c r="U1025" s="98">
        <v>0</v>
      </c>
      <c r="V1025" s="98">
        <f t="shared" si="31"/>
        <v>0</v>
      </c>
      <c r="W1025" s="154"/>
      <c r="X1025" s="95">
        <v>1</v>
      </c>
      <c r="Y1025" s="125" t="s">
        <v>2888</v>
      </c>
      <c r="Z1025" s="125" t="s">
        <v>2889</v>
      </c>
    </row>
    <row r="1026" spans="1:26" s="2" customFormat="1" ht="51">
      <c r="A1026" s="22">
        <v>1</v>
      </c>
      <c r="B1026" s="22" t="s">
        <v>2259</v>
      </c>
      <c r="C1026" s="22"/>
      <c r="D1026" s="20" t="s">
        <v>2890</v>
      </c>
      <c r="E1026" s="20" t="s">
        <v>2891</v>
      </c>
      <c r="F1026" s="29" t="s">
        <v>344</v>
      </c>
      <c r="G1026" s="22" t="s">
        <v>320</v>
      </c>
      <c r="H1026" s="36" t="s">
        <v>340</v>
      </c>
      <c r="I1026" s="21" t="s">
        <v>351</v>
      </c>
      <c r="J1026" s="33" t="s">
        <v>2262</v>
      </c>
      <c r="K1026" s="56"/>
      <c r="L1026" s="21"/>
      <c r="M1026" s="21"/>
      <c r="N1026" s="21">
        <v>180</v>
      </c>
      <c r="O1026" s="98">
        <v>7807048.3499999996</v>
      </c>
      <c r="P1026" s="67">
        <v>0</v>
      </c>
      <c r="Q1026" s="98">
        <f t="shared" si="32"/>
        <v>7807048.3499999996</v>
      </c>
      <c r="R1026" s="99">
        <v>0</v>
      </c>
      <c r="S1026" s="98">
        <v>0</v>
      </c>
      <c r="T1026" s="98">
        <v>7807048.3499999996</v>
      </c>
      <c r="U1026" s="98">
        <v>0</v>
      </c>
      <c r="V1026" s="98">
        <f t="shared" si="31"/>
        <v>0</v>
      </c>
      <c r="W1026" s="154"/>
      <c r="X1026" s="95">
        <v>0.61051</v>
      </c>
      <c r="Y1026" s="125" t="s">
        <v>2892</v>
      </c>
      <c r="Z1026" s="125" t="s">
        <v>2893</v>
      </c>
    </row>
    <row r="1027" spans="1:26" s="2" customFormat="1" ht="102">
      <c r="A1027" s="22">
        <v>1</v>
      </c>
      <c r="B1027" s="22" t="s">
        <v>2259</v>
      </c>
      <c r="C1027" s="22"/>
      <c r="D1027" s="20" t="s">
        <v>2894</v>
      </c>
      <c r="E1027" s="20" t="s">
        <v>2895</v>
      </c>
      <c r="F1027" s="29" t="s">
        <v>344</v>
      </c>
      <c r="G1027" s="22" t="s">
        <v>320</v>
      </c>
      <c r="H1027" s="36" t="s">
        <v>340</v>
      </c>
      <c r="I1027" s="21" t="s">
        <v>351</v>
      </c>
      <c r="J1027" s="33" t="s">
        <v>172</v>
      </c>
      <c r="K1027" s="56"/>
      <c r="L1027" s="21"/>
      <c r="M1027" s="21"/>
      <c r="N1027" s="21"/>
      <c r="O1027" s="98">
        <v>14188686.720000001</v>
      </c>
      <c r="P1027" s="67">
        <v>14188686.720000001</v>
      </c>
      <c r="Q1027" s="98">
        <f t="shared" si="32"/>
        <v>0</v>
      </c>
      <c r="R1027" s="99">
        <v>0</v>
      </c>
      <c r="S1027" s="98">
        <v>0</v>
      </c>
      <c r="T1027" s="98">
        <v>0</v>
      </c>
      <c r="U1027" s="98">
        <v>0</v>
      </c>
      <c r="V1027" s="98">
        <f t="shared" si="31"/>
        <v>0</v>
      </c>
      <c r="W1027" s="154"/>
      <c r="X1027" s="95">
        <v>1</v>
      </c>
      <c r="Y1027" s="125" t="s">
        <v>2896</v>
      </c>
      <c r="Z1027" s="125" t="s">
        <v>2897</v>
      </c>
    </row>
    <row r="1028" spans="1:26" s="2" customFormat="1" ht="51">
      <c r="A1028" s="22">
        <v>1</v>
      </c>
      <c r="B1028" s="22" t="s">
        <v>2259</v>
      </c>
      <c r="C1028" s="22"/>
      <c r="D1028" s="20" t="s">
        <v>2898</v>
      </c>
      <c r="E1028" s="20" t="s">
        <v>2899</v>
      </c>
      <c r="F1028" s="29" t="s">
        <v>344</v>
      </c>
      <c r="G1028" s="22" t="s">
        <v>320</v>
      </c>
      <c r="H1028" s="36" t="s">
        <v>340</v>
      </c>
      <c r="I1028" s="21" t="s">
        <v>2900</v>
      </c>
      <c r="J1028" s="33" t="s">
        <v>180</v>
      </c>
      <c r="K1028" s="56">
        <v>41578</v>
      </c>
      <c r="L1028" s="21"/>
      <c r="M1028" s="21"/>
      <c r="N1028" s="21">
        <v>360</v>
      </c>
      <c r="O1028" s="98">
        <v>10821038.029999999</v>
      </c>
      <c r="P1028" s="67">
        <v>7459975.8100000005</v>
      </c>
      <c r="Q1028" s="98">
        <f t="shared" si="32"/>
        <v>3361062.2199999988</v>
      </c>
      <c r="R1028" s="99">
        <v>0</v>
      </c>
      <c r="S1028" s="98">
        <v>3090631.926436781</v>
      </c>
      <c r="T1028" s="98">
        <v>270430.29356321832</v>
      </c>
      <c r="U1028" s="98">
        <v>0</v>
      </c>
      <c r="V1028" s="98">
        <f t="shared" si="31"/>
        <v>-4.6566128730773926E-10</v>
      </c>
      <c r="W1028" s="154"/>
      <c r="X1028" s="95">
        <v>0.60850000000000004</v>
      </c>
      <c r="Y1028" s="125" t="s">
        <v>2901</v>
      </c>
      <c r="Z1028" s="125" t="s">
        <v>2902</v>
      </c>
    </row>
    <row r="1029" spans="1:26" s="2" customFormat="1" ht="38.25">
      <c r="A1029" s="22">
        <v>1</v>
      </c>
      <c r="B1029" s="22" t="s">
        <v>2259</v>
      </c>
      <c r="C1029" s="22"/>
      <c r="D1029" s="20" t="s">
        <v>2903</v>
      </c>
      <c r="E1029" s="96" t="s">
        <v>2904</v>
      </c>
      <c r="F1029" s="29" t="s">
        <v>344</v>
      </c>
      <c r="G1029" s="22" t="s">
        <v>320</v>
      </c>
      <c r="H1029" s="22" t="s">
        <v>357</v>
      </c>
      <c r="I1029" s="27" t="s">
        <v>2905</v>
      </c>
      <c r="J1029" s="33" t="s">
        <v>172</v>
      </c>
      <c r="K1029" s="56"/>
      <c r="L1029" s="21"/>
      <c r="M1029" s="21"/>
      <c r="N1029" s="97">
        <v>210</v>
      </c>
      <c r="O1029" s="98">
        <v>2116176.6</v>
      </c>
      <c r="P1029" s="67">
        <v>2107812.1</v>
      </c>
      <c r="Q1029" s="98">
        <f t="shared" si="32"/>
        <v>8364.5</v>
      </c>
      <c r="R1029" s="99">
        <v>0</v>
      </c>
      <c r="S1029" s="98">
        <v>8364.5</v>
      </c>
      <c r="T1029" s="98">
        <v>0</v>
      </c>
      <c r="U1029" s="98">
        <v>0</v>
      </c>
      <c r="V1029" s="98">
        <f t="shared" si="31"/>
        <v>0</v>
      </c>
      <c r="W1029" s="154"/>
      <c r="X1029" s="95">
        <v>1</v>
      </c>
      <c r="Y1029" s="125" t="s">
        <v>2906</v>
      </c>
      <c r="Z1029" s="125" t="s">
        <v>2907</v>
      </c>
    </row>
    <row r="1030" spans="1:26" s="2" customFormat="1" ht="25.5">
      <c r="A1030" s="22">
        <v>1</v>
      </c>
      <c r="B1030" s="22" t="s">
        <v>2259</v>
      </c>
      <c r="C1030" s="22"/>
      <c r="D1030" s="20" t="s">
        <v>2908</v>
      </c>
      <c r="E1030" s="96" t="s">
        <v>2909</v>
      </c>
      <c r="F1030" s="29" t="s">
        <v>344</v>
      </c>
      <c r="G1030" s="22" t="s">
        <v>320</v>
      </c>
      <c r="H1030" s="22" t="s">
        <v>357</v>
      </c>
      <c r="I1030" s="29" t="s">
        <v>2910</v>
      </c>
      <c r="J1030" s="33" t="s">
        <v>172</v>
      </c>
      <c r="K1030" s="56"/>
      <c r="L1030" s="21"/>
      <c r="M1030" s="21"/>
      <c r="N1030" s="97">
        <v>270</v>
      </c>
      <c r="O1030" s="98">
        <v>2979051.21</v>
      </c>
      <c r="P1030" s="67">
        <v>2973289.9</v>
      </c>
      <c r="Q1030" s="98">
        <f t="shared" si="32"/>
        <v>5761.3100000000559</v>
      </c>
      <c r="R1030" s="99">
        <v>0</v>
      </c>
      <c r="S1030" s="98">
        <v>5761.3100000000559</v>
      </c>
      <c r="T1030" s="98">
        <v>0</v>
      </c>
      <c r="U1030" s="98">
        <v>0</v>
      </c>
      <c r="V1030" s="98">
        <f t="shared" si="31"/>
        <v>0</v>
      </c>
      <c r="W1030" s="154"/>
      <c r="X1030" s="95">
        <v>1</v>
      </c>
      <c r="Y1030" s="125" t="s">
        <v>2911</v>
      </c>
      <c r="Z1030" s="125" t="s">
        <v>2912</v>
      </c>
    </row>
    <row r="1031" spans="1:26" s="2" customFormat="1" ht="51">
      <c r="A1031" s="22">
        <v>1</v>
      </c>
      <c r="B1031" s="22" t="s">
        <v>2259</v>
      </c>
      <c r="C1031" s="22"/>
      <c r="D1031" s="20" t="s">
        <v>2913</v>
      </c>
      <c r="E1031" s="96" t="s">
        <v>2914</v>
      </c>
      <c r="F1031" s="29" t="s">
        <v>344</v>
      </c>
      <c r="G1031" s="22" t="s">
        <v>320</v>
      </c>
      <c r="H1031" s="22" t="s">
        <v>357</v>
      </c>
      <c r="I1031" s="29" t="s">
        <v>358</v>
      </c>
      <c r="J1031" s="33" t="s">
        <v>172</v>
      </c>
      <c r="K1031" s="56"/>
      <c r="L1031" s="21"/>
      <c r="M1031" s="21"/>
      <c r="N1031" s="97">
        <v>270</v>
      </c>
      <c r="O1031" s="98">
        <v>6998589.2800000003</v>
      </c>
      <c r="P1031" s="67">
        <v>6998589.2800000003</v>
      </c>
      <c r="Q1031" s="98">
        <f t="shared" si="32"/>
        <v>0</v>
      </c>
      <c r="R1031" s="99">
        <v>0</v>
      </c>
      <c r="S1031" s="98">
        <v>0</v>
      </c>
      <c r="T1031" s="98">
        <v>0</v>
      </c>
      <c r="U1031" s="98">
        <v>0</v>
      </c>
      <c r="V1031" s="98">
        <f t="shared" si="31"/>
        <v>0</v>
      </c>
      <c r="W1031" s="154"/>
      <c r="X1031" s="95">
        <v>1</v>
      </c>
      <c r="Y1031" s="125" t="s">
        <v>2915</v>
      </c>
      <c r="Z1031" s="125" t="s">
        <v>2916</v>
      </c>
    </row>
    <row r="1032" spans="1:26" s="2" customFormat="1" ht="38.25">
      <c r="A1032" s="22">
        <v>1</v>
      </c>
      <c r="B1032" s="22" t="s">
        <v>2259</v>
      </c>
      <c r="C1032" s="22"/>
      <c r="D1032" s="20" t="s">
        <v>2917</v>
      </c>
      <c r="E1032" s="29" t="s">
        <v>2918</v>
      </c>
      <c r="F1032" s="29" t="s">
        <v>344</v>
      </c>
      <c r="G1032" s="22" t="s">
        <v>320</v>
      </c>
      <c r="H1032" s="22" t="s">
        <v>357</v>
      </c>
      <c r="I1032" s="29" t="s">
        <v>358</v>
      </c>
      <c r="J1032" s="33" t="s">
        <v>172</v>
      </c>
      <c r="K1032" s="56"/>
      <c r="L1032" s="21"/>
      <c r="M1032" s="21"/>
      <c r="N1032" s="97">
        <v>270</v>
      </c>
      <c r="O1032" s="98">
        <v>7024710.4199999999</v>
      </c>
      <c r="P1032" s="67">
        <v>7024710.4199999999</v>
      </c>
      <c r="Q1032" s="98">
        <f t="shared" si="32"/>
        <v>0</v>
      </c>
      <c r="R1032" s="99">
        <v>0</v>
      </c>
      <c r="S1032" s="98">
        <v>0</v>
      </c>
      <c r="T1032" s="98">
        <v>0</v>
      </c>
      <c r="U1032" s="98">
        <v>0</v>
      </c>
      <c r="V1032" s="98">
        <f t="shared" si="31"/>
        <v>0</v>
      </c>
      <c r="W1032" s="154"/>
      <c r="X1032" s="95">
        <v>1</v>
      </c>
      <c r="Y1032" s="125" t="s">
        <v>2919</v>
      </c>
      <c r="Z1032" s="125" t="s">
        <v>2920</v>
      </c>
    </row>
    <row r="1033" spans="1:26" s="2" customFormat="1" ht="51">
      <c r="A1033" s="22">
        <v>1</v>
      </c>
      <c r="B1033" s="22" t="s">
        <v>2259</v>
      </c>
      <c r="C1033" s="22"/>
      <c r="D1033" s="20" t="s">
        <v>2921</v>
      </c>
      <c r="E1033" s="96" t="s">
        <v>2922</v>
      </c>
      <c r="F1033" s="29" t="s">
        <v>344</v>
      </c>
      <c r="G1033" s="22" t="s">
        <v>320</v>
      </c>
      <c r="H1033" s="22" t="s">
        <v>357</v>
      </c>
      <c r="I1033" s="29" t="s">
        <v>358</v>
      </c>
      <c r="J1033" s="33" t="s">
        <v>172</v>
      </c>
      <c r="K1033" s="56"/>
      <c r="L1033" s="21"/>
      <c r="M1033" s="21"/>
      <c r="N1033" s="97">
        <v>270</v>
      </c>
      <c r="O1033" s="98">
        <v>6811009.4000000004</v>
      </c>
      <c r="P1033" s="67">
        <v>6811009.4000000004</v>
      </c>
      <c r="Q1033" s="98">
        <f t="shared" si="32"/>
        <v>0</v>
      </c>
      <c r="R1033" s="99">
        <v>0</v>
      </c>
      <c r="S1033" s="98">
        <v>0</v>
      </c>
      <c r="T1033" s="98">
        <v>0</v>
      </c>
      <c r="U1033" s="98">
        <v>0</v>
      </c>
      <c r="V1033" s="98">
        <f t="shared" si="31"/>
        <v>0</v>
      </c>
      <c r="W1033" s="154"/>
      <c r="X1033" s="95">
        <v>1</v>
      </c>
      <c r="Y1033" s="125" t="s">
        <v>2923</v>
      </c>
      <c r="Z1033" s="125" t="s">
        <v>2924</v>
      </c>
    </row>
    <row r="1034" spans="1:26" s="2" customFormat="1" ht="63.75">
      <c r="A1034" s="22">
        <v>1</v>
      </c>
      <c r="B1034" s="22" t="s">
        <v>2259</v>
      </c>
      <c r="C1034" s="22"/>
      <c r="D1034" s="20" t="s">
        <v>2925</v>
      </c>
      <c r="E1034" s="20" t="s">
        <v>2926</v>
      </c>
      <c r="F1034" s="29" t="s">
        <v>344</v>
      </c>
      <c r="G1034" s="22" t="s">
        <v>320</v>
      </c>
      <c r="H1034" s="22" t="s">
        <v>357</v>
      </c>
      <c r="I1034" s="21" t="s">
        <v>358</v>
      </c>
      <c r="J1034" s="33" t="s">
        <v>172</v>
      </c>
      <c r="K1034" s="56"/>
      <c r="L1034" s="21"/>
      <c r="M1034" s="21"/>
      <c r="N1034" s="21">
        <v>360</v>
      </c>
      <c r="O1034" s="98">
        <v>20569386.84</v>
      </c>
      <c r="P1034" s="67">
        <v>20569386.84</v>
      </c>
      <c r="Q1034" s="98">
        <f t="shared" si="32"/>
        <v>0</v>
      </c>
      <c r="R1034" s="99">
        <v>0</v>
      </c>
      <c r="S1034" s="98">
        <v>0</v>
      </c>
      <c r="T1034" s="98">
        <v>0</v>
      </c>
      <c r="U1034" s="98">
        <v>0</v>
      </c>
      <c r="V1034" s="98">
        <f t="shared" si="31"/>
        <v>0</v>
      </c>
      <c r="W1034" s="154"/>
      <c r="X1034" s="95">
        <v>1</v>
      </c>
      <c r="Y1034" s="125" t="s">
        <v>2927</v>
      </c>
      <c r="Z1034" s="125" t="s">
        <v>2928</v>
      </c>
    </row>
    <row r="1035" spans="1:26" s="2" customFormat="1" ht="51">
      <c r="A1035" s="22">
        <v>1</v>
      </c>
      <c r="B1035" s="22" t="s">
        <v>2259</v>
      </c>
      <c r="C1035" s="22"/>
      <c r="D1035" s="20" t="s">
        <v>2929</v>
      </c>
      <c r="E1035" s="96" t="s">
        <v>2930</v>
      </c>
      <c r="F1035" s="29" t="s">
        <v>344</v>
      </c>
      <c r="G1035" s="22" t="s">
        <v>320</v>
      </c>
      <c r="H1035" s="22" t="s">
        <v>357</v>
      </c>
      <c r="I1035" s="29" t="s">
        <v>358</v>
      </c>
      <c r="J1035" s="33" t="s">
        <v>172</v>
      </c>
      <c r="K1035" s="56"/>
      <c r="L1035" s="21"/>
      <c r="M1035" s="21"/>
      <c r="N1035" s="97">
        <v>360</v>
      </c>
      <c r="O1035" s="98">
        <v>9888514.5999999996</v>
      </c>
      <c r="P1035" s="67">
        <v>9882395.870000001</v>
      </c>
      <c r="Q1035" s="98">
        <f t="shared" si="32"/>
        <v>6118.7299999985844</v>
      </c>
      <c r="R1035" s="99">
        <v>0</v>
      </c>
      <c r="S1035" s="98">
        <v>6118.7299999985844</v>
      </c>
      <c r="T1035" s="98">
        <v>0</v>
      </c>
      <c r="U1035" s="98">
        <v>0</v>
      </c>
      <c r="V1035" s="98">
        <f t="shared" si="31"/>
        <v>0</v>
      </c>
      <c r="W1035" s="154"/>
      <c r="X1035" s="95">
        <v>1</v>
      </c>
      <c r="Y1035" s="125" t="s">
        <v>2931</v>
      </c>
      <c r="Z1035" s="125" t="s">
        <v>2932</v>
      </c>
    </row>
    <row r="1036" spans="1:26" s="123" customFormat="1" ht="38.25">
      <c r="A1036" s="22">
        <v>1</v>
      </c>
      <c r="B1036" s="22" t="s">
        <v>2259</v>
      </c>
      <c r="C1036" s="22"/>
      <c r="D1036" s="20" t="s">
        <v>2933</v>
      </c>
      <c r="E1036" s="96" t="s">
        <v>2934</v>
      </c>
      <c r="F1036" s="29" t="s">
        <v>344</v>
      </c>
      <c r="G1036" s="22" t="s">
        <v>320</v>
      </c>
      <c r="H1036" s="22" t="s">
        <v>357</v>
      </c>
      <c r="I1036" s="29" t="s">
        <v>358</v>
      </c>
      <c r="J1036" s="33" t="s">
        <v>172</v>
      </c>
      <c r="K1036" s="56"/>
      <c r="L1036" s="21"/>
      <c r="M1036" s="21"/>
      <c r="N1036" s="97">
        <v>270</v>
      </c>
      <c r="O1036" s="98">
        <v>6845672.96</v>
      </c>
      <c r="P1036" s="67">
        <v>6845672.96</v>
      </c>
      <c r="Q1036" s="98">
        <f t="shared" si="32"/>
        <v>0</v>
      </c>
      <c r="R1036" s="99">
        <v>0</v>
      </c>
      <c r="S1036" s="98">
        <v>0</v>
      </c>
      <c r="T1036" s="98">
        <v>0</v>
      </c>
      <c r="U1036" s="98">
        <v>0</v>
      </c>
      <c r="V1036" s="98">
        <f t="shared" si="31"/>
        <v>0</v>
      </c>
      <c r="W1036" s="154"/>
      <c r="X1036" s="95">
        <v>1</v>
      </c>
      <c r="Y1036" s="125" t="s">
        <v>2935</v>
      </c>
      <c r="Z1036" s="125" t="s">
        <v>2936</v>
      </c>
    </row>
    <row r="1037" spans="1:26" s="2" customFormat="1" ht="25.5">
      <c r="A1037" s="22">
        <v>1</v>
      </c>
      <c r="B1037" s="22" t="s">
        <v>2259</v>
      </c>
      <c r="C1037" s="22"/>
      <c r="D1037" s="20" t="s">
        <v>2937</v>
      </c>
      <c r="E1037" s="96" t="s">
        <v>2938</v>
      </c>
      <c r="F1037" s="29" t="s">
        <v>344</v>
      </c>
      <c r="G1037" s="22" t="s">
        <v>320</v>
      </c>
      <c r="H1037" s="22" t="s">
        <v>357</v>
      </c>
      <c r="I1037" s="29" t="s">
        <v>2939</v>
      </c>
      <c r="J1037" s="33" t="s">
        <v>172</v>
      </c>
      <c r="K1037" s="56"/>
      <c r="L1037" s="21"/>
      <c r="M1037" s="21"/>
      <c r="N1037" s="97">
        <v>270</v>
      </c>
      <c r="O1037" s="98">
        <v>6462727.7800000003</v>
      </c>
      <c r="P1037" s="67">
        <v>6462727.7800000003</v>
      </c>
      <c r="Q1037" s="98">
        <f t="shared" si="32"/>
        <v>0</v>
      </c>
      <c r="R1037" s="99">
        <v>0</v>
      </c>
      <c r="S1037" s="98">
        <v>0</v>
      </c>
      <c r="T1037" s="98">
        <v>0</v>
      </c>
      <c r="U1037" s="98">
        <v>0</v>
      </c>
      <c r="V1037" s="98">
        <f t="shared" si="31"/>
        <v>0</v>
      </c>
      <c r="W1037" s="154"/>
      <c r="X1037" s="95">
        <v>1</v>
      </c>
      <c r="Y1037" s="125" t="s">
        <v>2940</v>
      </c>
      <c r="Z1037" s="125" t="s">
        <v>2941</v>
      </c>
    </row>
    <row r="1038" spans="1:26" s="2" customFormat="1" ht="63.75">
      <c r="A1038" s="22">
        <v>1</v>
      </c>
      <c r="B1038" s="22" t="s">
        <v>2259</v>
      </c>
      <c r="C1038" s="22"/>
      <c r="D1038" s="20" t="s">
        <v>2942</v>
      </c>
      <c r="E1038" s="20" t="s">
        <v>2943</v>
      </c>
      <c r="F1038" s="29" t="s">
        <v>344</v>
      </c>
      <c r="G1038" s="22" t="s">
        <v>320</v>
      </c>
      <c r="H1038" s="36" t="s">
        <v>357</v>
      </c>
      <c r="I1038" s="21" t="s">
        <v>358</v>
      </c>
      <c r="J1038" s="33" t="s">
        <v>180</v>
      </c>
      <c r="K1038" s="56">
        <v>42063</v>
      </c>
      <c r="L1038" s="21"/>
      <c r="M1038" s="21"/>
      <c r="N1038" s="21">
        <v>420</v>
      </c>
      <c r="O1038" s="98">
        <v>24394229.780000001</v>
      </c>
      <c r="P1038" s="67">
        <v>2439422.98</v>
      </c>
      <c r="Q1038" s="98">
        <f t="shared" si="32"/>
        <v>21954806.800000001</v>
      </c>
      <c r="R1038" s="99">
        <v>0</v>
      </c>
      <c r="S1038" s="98">
        <v>4338443.3614144549</v>
      </c>
      <c r="T1038" s="98">
        <v>15070382.202808104</v>
      </c>
      <c r="U1038" s="98">
        <v>2545981.2357774302</v>
      </c>
      <c r="V1038" s="98">
        <f t="shared" si="31"/>
        <v>1.1175870895385742E-8</v>
      </c>
      <c r="W1038" s="154"/>
      <c r="X1038" s="95">
        <v>3.8530000000000002E-2</v>
      </c>
      <c r="Y1038" s="125" t="s">
        <v>2944</v>
      </c>
      <c r="Z1038" s="125" t="s">
        <v>2945</v>
      </c>
    </row>
    <row r="1039" spans="1:26" s="2" customFormat="1" ht="51">
      <c r="A1039" s="22">
        <v>1</v>
      </c>
      <c r="B1039" s="22" t="s">
        <v>2259</v>
      </c>
      <c r="C1039" s="22"/>
      <c r="D1039" s="20" t="s">
        <v>2946</v>
      </c>
      <c r="E1039" s="20" t="s">
        <v>2947</v>
      </c>
      <c r="F1039" s="29" t="s">
        <v>344</v>
      </c>
      <c r="G1039" s="22" t="s">
        <v>320</v>
      </c>
      <c r="H1039" s="36" t="s">
        <v>357</v>
      </c>
      <c r="I1039" s="21" t="s">
        <v>358</v>
      </c>
      <c r="J1039" s="33" t="s">
        <v>180</v>
      </c>
      <c r="K1039" s="56">
        <v>42004</v>
      </c>
      <c r="L1039" s="21"/>
      <c r="M1039" s="21"/>
      <c r="N1039" s="21">
        <v>360</v>
      </c>
      <c r="O1039" s="98">
        <v>24392045.57</v>
      </c>
      <c r="P1039" s="67">
        <v>2439204.56</v>
      </c>
      <c r="Q1039" s="98">
        <f t="shared" si="32"/>
        <v>21952841.010000002</v>
      </c>
      <c r="R1039" s="99">
        <v>0</v>
      </c>
      <c r="S1039" s="98">
        <v>4524026.9984544059</v>
      </c>
      <c r="T1039" s="98">
        <v>17428814.011545599</v>
      </c>
      <c r="U1039" s="98">
        <v>0</v>
      </c>
      <c r="V1039" s="98">
        <f t="shared" si="31"/>
        <v>-3.7252902984619141E-9</v>
      </c>
      <c r="W1039" s="154"/>
      <c r="X1039" s="95">
        <v>2.9510000000000002E-2</v>
      </c>
      <c r="Y1039" s="125" t="s">
        <v>2948</v>
      </c>
      <c r="Z1039" s="125" t="s">
        <v>2949</v>
      </c>
    </row>
    <row r="1040" spans="1:26" s="2" customFormat="1" ht="51">
      <c r="A1040" s="22">
        <v>1</v>
      </c>
      <c r="B1040" s="22" t="s">
        <v>2259</v>
      </c>
      <c r="C1040" s="22"/>
      <c r="D1040" s="20" t="s">
        <v>2950</v>
      </c>
      <c r="E1040" s="20" t="s">
        <v>2951</v>
      </c>
      <c r="F1040" s="29" t="s">
        <v>344</v>
      </c>
      <c r="G1040" s="22" t="s">
        <v>320</v>
      </c>
      <c r="H1040" s="36" t="s">
        <v>357</v>
      </c>
      <c r="I1040" s="21" t="s">
        <v>358</v>
      </c>
      <c r="J1040" s="33" t="s">
        <v>180</v>
      </c>
      <c r="K1040" s="56">
        <v>42004</v>
      </c>
      <c r="L1040" s="21"/>
      <c r="M1040" s="21"/>
      <c r="N1040" s="21">
        <v>420</v>
      </c>
      <c r="O1040" s="98">
        <v>24317283.670000002</v>
      </c>
      <c r="P1040" s="67">
        <v>2431728.37</v>
      </c>
      <c r="Q1040" s="98">
        <f t="shared" si="32"/>
        <v>21885555.300000001</v>
      </c>
      <c r="R1040" s="99">
        <v>0</v>
      </c>
      <c r="S1040" s="98">
        <v>3569873.4305229876</v>
      </c>
      <c r="T1040" s="98">
        <v>15841313.347945757</v>
      </c>
      <c r="U1040" s="98">
        <v>2474368.5215312461</v>
      </c>
      <c r="V1040" s="98">
        <f t="shared" si="31"/>
        <v>7.9162418842315674E-9</v>
      </c>
      <c r="W1040" s="154"/>
      <c r="X1040" s="95">
        <v>0</v>
      </c>
      <c r="Y1040" s="125" t="s">
        <v>2952</v>
      </c>
      <c r="Z1040" s="125" t="s">
        <v>2953</v>
      </c>
    </row>
    <row r="1041" spans="1:26" s="2" customFormat="1" ht="51">
      <c r="A1041" s="22">
        <v>1</v>
      </c>
      <c r="B1041" s="22" t="s">
        <v>2259</v>
      </c>
      <c r="C1041" s="22"/>
      <c r="D1041" s="20" t="s">
        <v>2954</v>
      </c>
      <c r="E1041" s="20" t="s">
        <v>2955</v>
      </c>
      <c r="F1041" s="29" t="s">
        <v>344</v>
      </c>
      <c r="G1041" s="22" t="s">
        <v>320</v>
      </c>
      <c r="H1041" s="36" t="s">
        <v>357</v>
      </c>
      <c r="I1041" s="21" t="s">
        <v>2956</v>
      </c>
      <c r="J1041" s="33" t="s">
        <v>523</v>
      </c>
      <c r="K1041" s="56"/>
      <c r="L1041" s="21"/>
      <c r="M1041" s="21"/>
      <c r="N1041" s="21">
        <v>360</v>
      </c>
      <c r="O1041" s="98">
        <v>24918802</v>
      </c>
      <c r="P1041" s="67">
        <v>0</v>
      </c>
      <c r="Q1041" s="98">
        <f t="shared" si="32"/>
        <v>24918802</v>
      </c>
      <c r="R1041" s="99">
        <v>0</v>
      </c>
      <c r="S1041" s="98">
        <v>3433810.9156000009</v>
      </c>
      <c r="T1041" s="98">
        <v>19533848.887800004</v>
      </c>
      <c r="U1041" s="98">
        <v>1951142.1966000004</v>
      </c>
      <c r="V1041" s="98">
        <f t="shared" si="31"/>
        <v>-6.5192580223083496E-9</v>
      </c>
      <c r="W1041" s="154"/>
      <c r="X1041" s="95">
        <v>0</v>
      </c>
      <c r="Y1041" s="128" t="s">
        <v>2957</v>
      </c>
      <c r="Z1041" s="128" t="s">
        <v>2958</v>
      </c>
    </row>
    <row r="1042" spans="1:26" s="2" customFormat="1" ht="38.25">
      <c r="A1042" s="22">
        <v>1</v>
      </c>
      <c r="B1042" s="22" t="s">
        <v>2259</v>
      </c>
      <c r="C1042" s="22"/>
      <c r="D1042" s="20" t="s">
        <v>2959</v>
      </c>
      <c r="E1042" s="20" t="s">
        <v>2960</v>
      </c>
      <c r="F1042" s="29" t="s">
        <v>344</v>
      </c>
      <c r="G1042" s="22" t="s">
        <v>320</v>
      </c>
      <c r="H1042" s="36" t="s">
        <v>357</v>
      </c>
      <c r="I1042" s="21" t="s">
        <v>2961</v>
      </c>
      <c r="J1042" s="33" t="s">
        <v>172</v>
      </c>
      <c r="K1042" s="56"/>
      <c r="L1042" s="21"/>
      <c r="M1042" s="21"/>
      <c r="N1042" s="21">
        <v>270</v>
      </c>
      <c r="O1042" s="98">
        <v>3365902.07</v>
      </c>
      <c r="P1042" s="67">
        <v>3360913.64</v>
      </c>
      <c r="Q1042" s="98">
        <f t="shared" si="32"/>
        <v>4988.429999999702</v>
      </c>
      <c r="R1042" s="99">
        <v>0</v>
      </c>
      <c r="S1042" s="98">
        <v>4988.429999999702</v>
      </c>
      <c r="T1042" s="98">
        <v>0</v>
      </c>
      <c r="U1042" s="98">
        <v>0</v>
      </c>
      <c r="V1042" s="98">
        <f t="shared" si="31"/>
        <v>0</v>
      </c>
      <c r="W1042" s="154"/>
      <c r="X1042" s="95">
        <v>1</v>
      </c>
      <c r="Y1042" s="125" t="s">
        <v>2962</v>
      </c>
      <c r="Z1042" s="125" t="s">
        <v>2963</v>
      </c>
    </row>
    <row r="1043" spans="1:26" s="2" customFormat="1" ht="25.5">
      <c r="A1043" s="22">
        <v>1</v>
      </c>
      <c r="B1043" s="22" t="s">
        <v>2259</v>
      </c>
      <c r="C1043" s="22"/>
      <c r="D1043" s="20" t="s">
        <v>2964</v>
      </c>
      <c r="E1043" s="20" t="s">
        <v>2965</v>
      </c>
      <c r="F1043" s="29" t="s">
        <v>344</v>
      </c>
      <c r="G1043" s="22" t="s">
        <v>320</v>
      </c>
      <c r="H1043" s="36" t="s">
        <v>357</v>
      </c>
      <c r="I1043" s="21" t="s">
        <v>2905</v>
      </c>
      <c r="J1043" s="33" t="s">
        <v>172</v>
      </c>
      <c r="K1043" s="56"/>
      <c r="L1043" s="21"/>
      <c r="M1043" s="21"/>
      <c r="N1043" s="21">
        <v>270</v>
      </c>
      <c r="O1043" s="98">
        <v>3358246.53</v>
      </c>
      <c r="P1043" s="67">
        <v>3353067.59</v>
      </c>
      <c r="Q1043" s="98">
        <f t="shared" si="32"/>
        <v>5178.9399999999441</v>
      </c>
      <c r="R1043" s="99">
        <v>0</v>
      </c>
      <c r="S1043" s="98">
        <v>5178.9399999999441</v>
      </c>
      <c r="T1043" s="98">
        <v>0</v>
      </c>
      <c r="U1043" s="98">
        <v>0</v>
      </c>
      <c r="V1043" s="98">
        <f t="shared" si="31"/>
        <v>0</v>
      </c>
      <c r="W1043" s="154"/>
      <c r="X1043" s="95">
        <v>1</v>
      </c>
      <c r="Y1043" s="125" t="s">
        <v>2966</v>
      </c>
      <c r="Z1043" s="125" t="s">
        <v>2967</v>
      </c>
    </row>
    <row r="1044" spans="1:26" s="2" customFormat="1" ht="38.25">
      <c r="A1044" s="22">
        <v>1</v>
      </c>
      <c r="B1044" s="22" t="s">
        <v>2259</v>
      </c>
      <c r="C1044" s="22"/>
      <c r="D1044" s="20" t="s">
        <v>2968</v>
      </c>
      <c r="E1044" s="20" t="s">
        <v>2969</v>
      </c>
      <c r="F1044" s="29" t="s">
        <v>344</v>
      </c>
      <c r="G1044" s="22" t="s">
        <v>320</v>
      </c>
      <c r="H1044" s="36" t="s">
        <v>357</v>
      </c>
      <c r="I1044" s="21" t="s">
        <v>2970</v>
      </c>
      <c r="J1044" s="33" t="s">
        <v>172</v>
      </c>
      <c r="K1044" s="56"/>
      <c r="L1044" s="21"/>
      <c r="M1044" s="21"/>
      <c r="N1044" s="21">
        <v>270</v>
      </c>
      <c r="O1044" s="98">
        <v>4127159.75</v>
      </c>
      <c r="P1044" s="67">
        <v>4127159.75</v>
      </c>
      <c r="Q1044" s="98">
        <f t="shared" si="32"/>
        <v>0</v>
      </c>
      <c r="R1044" s="99">
        <v>0</v>
      </c>
      <c r="S1044" s="98">
        <v>0</v>
      </c>
      <c r="T1044" s="98">
        <v>0</v>
      </c>
      <c r="U1044" s="98">
        <v>0</v>
      </c>
      <c r="V1044" s="98">
        <f t="shared" si="31"/>
        <v>0</v>
      </c>
      <c r="W1044" s="154"/>
      <c r="X1044" s="95">
        <v>1</v>
      </c>
      <c r="Y1044" s="20" t="s">
        <v>2971</v>
      </c>
      <c r="Z1044" s="125" t="s">
        <v>2972</v>
      </c>
    </row>
    <row r="1045" spans="1:26" s="2" customFormat="1" ht="25.5">
      <c r="A1045" s="22">
        <v>1</v>
      </c>
      <c r="B1045" s="22" t="s">
        <v>2259</v>
      </c>
      <c r="C1045" s="22"/>
      <c r="D1045" s="20" t="s">
        <v>2973</v>
      </c>
      <c r="E1045" s="20" t="s">
        <v>2974</v>
      </c>
      <c r="F1045" s="29" t="s">
        <v>344</v>
      </c>
      <c r="G1045" s="22" t="s">
        <v>320</v>
      </c>
      <c r="H1045" s="36" t="s">
        <v>357</v>
      </c>
      <c r="I1045" s="21" t="s">
        <v>358</v>
      </c>
      <c r="J1045" s="33" t="s">
        <v>172</v>
      </c>
      <c r="K1045" s="56"/>
      <c r="L1045" s="21"/>
      <c r="M1045" s="21"/>
      <c r="N1045" s="21">
        <v>270</v>
      </c>
      <c r="O1045" s="98">
        <v>4184361.12</v>
      </c>
      <c r="P1045" s="67">
        <v>4184361.12</v>
      </c>
      <c r="Q1045" s="98">
        <f t="shared" si="32"/>
        <v>0</v>
      </c>
      <c r="R1045" s="99">
        <v>0</v>
      </c>
      <c r="S1045" s="98">
        <v>0</v>
      </c>
      <c r="T1045" s="98">
        <v>0</v>
      </c>
      <c r="U1045" s="98">
        <v>0</v>
      </c>
      <c r="V1045" s="98">
        <f t="shared" si="31"/>
        <v>0</v>
      </c>
      <c r="W1045" s="154"/>
      <c r="X1045" s="95">
        <v>1</v>
      </c>
      <c r="Y1045" s="125" t="s">
        <v>2975</v>
      </c>
      <c r="Z1045" s="125" t="s">
        <v>2976</v>
      </c>
    </row>
    <row r="1046" spans="1:26" s="2" customFormat="1" ht="25.5">
      <c r="A1046" s="22">
        <v>1</v>
      </c>
      <c r="B1046" s="22" t="s">
        <v>2259</v>
      </c>
      <c r="C1046" s="22"/>
      <c r="D1046" s="20" t="s">
        <v>2977</v>
      </c>
      <c r="E1046" s="20" t="s">
        <v>2978</v>
      </c>
      <c r="F1046" s="29" t="s">
        <v>344</v>
      </c>
      <c r="G1046" s="22" t="s">
        <v>320</v>
      </c>
      <c r="H1046" s="36" t="s">
        <v>357</v>
      </c>
      <c r="I1046" s="21" t="s">
        <v>1243</v>
      </c>
      <c r="J1046" s="33" t="s">
        <v>172</v>
      </c>
      <c r="K1046" s="56"/>
      <c r="L1046" s="21"/>
      <c r="M1046" s="21"/>
      <c r="N1046" s="21">
        <v>270</v>
      </c>
      <c r="O1046" s="98">
        <v>4106927.89</v>
      </c>
      <c r="P1046" s="67">
        <v>4106927.89</v>
      </c>
      <c r="Q1046" s="98">
        <f t="shared" si="32"/>
        <v>0</v>
      </c>
      <c r="R1046" s="99">
        <v>0</v>
      </c>
      <c r="S1046" s="98">
        <v>0</v>
      </c>
      <c r="T1046" s="98">
        <v>0</v>
      </c>
      <c r="U1046" s="98">
        <v>0</v>
      </c>
      <c r="V1046" s="98">
        <f t="shared" ref="V1046:V1109" si="33">+O1046-P1046-S1046-T1046-U1046</f>
        <v>0</v>
      </c>
      <c r="W1046" s="154"/>
      <c r="X1046" s="95">
        <v>1</v>
      </c>
      <c r="Y1046" s="125" t="s">
        <v>2979</v>
      </c>
      <c r="Z1046" s="125" t="s">
        <v>2980</v>
      </c>
    </row>
    <row r="1047" spans="1:26" s="2" customFormat="1" ht="38.25">
      <c r="A1047" s="22">
        <v>1</v>
      </c>
      <c r="B1047" s="22" t="s">
        <v>2259</v>
      </c>
      <c r="C1047" s="22"/>
      <c r="D1047" s="20" t="s">
        <v>2981</v>
      </c>
      <c r="E1047" s="20" t="s">
        <v>2982</v>
      </c>
      <c r="F1047" s="29" t="s">
        <v>344</v>
      </c>
      <c r="G1047" s="22" t="s">
        <v>320</v>
      </c>
      <c r="H1047" s="36" t="s">
        <v>357</v>
      </c>
      <c r="I1047" s="21" t="s">
        <v>358</v>
      </c>
      <c r="J1047" s="33" t="s">
        <v>172</v>
      </c>
      <c r="K1047" s="56"/>
      <c r="L1047" s="21"/>
      <c r="M1047" s="21"/>
      <c r="N1047" s="21">
        <v>270</v>
      </c>
      <c r="O1047" s="98">
        <v>4140960.59</v>
      </c>
      <c r="P1047" s="67">
        <v>4140960.59</v>
      </c>
      <c r="Q1047" s="98">
        <f t="shared" si="32"/>
        <v>0</v>
      </c>
      <c r="R1047" s="99">
        <v>0</v>
      </c>
      <c r="S1047" s="98">
        <v>0</v>
      </c>
      <c r="T1047" s="98">
        <v>0</v>
      </c>
      <c r="U1047" s="98">
        <v>0</v>
      </c>
      <c r="V1047" s="98">
        <f t="shared" si="33"/>
        <v>0</v>
      </c>
      <c r="W1047" s="154"/>
      <c r="X1047" s="95">
        <v>1</v>
      </c>
      <c r="Y1047" s="125" t="s">
        <v>2983</v>
      </c>
      <c r="Z1047" s="125" t="s">
        <v>2984</v>
      </c>
    </row>
    <row r="1048" spans="1:26" s="2" customFormat="1" ht="25.5">
      <c r="A1048" s="22">
        <v>1</v>
      </c>
      <c r="B1048" s="22" t="s">
        <v>2259</v>
      </c>
      <c r="C1048" s="130"/>
      <c r="D1048" s="20">
        <v>0</v>
      </c>
      <c r="E1048" s="20" t="s">
        <v>2985</v>
      </c>
      <c r="F1048" s="29" t="s">
        <v>344</v>
      </c>
      <c r="G1048" s="130" t="s">
        <v>585</v>
      </c>
      <c r="H1048" s="131" t="s">
        <v>606</v>
      </c>
      <c r="I1048" s="131" t="s">
        <v>2986</v>
      </c>
      <c r="J1048" s="103" t="s">
        <v>2987</v>
      </c>
      <c r="K1048" s="56"/>
      <c r="L1048" s="130"/>
      <c r="M1048" s="130"/>
      <c r="N1048" s="132">
        <v>420</v>
      </c>
      <c r="O1048" s="98">
        <v>26950000</v>
      </c>
      <c r="P1048" s="67">
        <v>0</v>
      </c>
      <c r="Q1048" s="133">
        <f t="shared" si="32"/>
        <v>26950000</v>
      </c>
      <c r="R1048" s="134"/>
      <c r="S1048" s="98">
        <v>0</v>
      </c>
      <c r="T1048" s="98">
        <v>25872000</v>
      </c>
      <c r="U1048" s="98">
        <v>1078000</v>
      </c>
      <c r="V1048" s="98">
        <f t="shared" si="33"/>
        <v>0</v>
      </c>
      <c r="W1048" s="154"/>
      <c r="X1048" s="95"/>
      <c r="Y1048" s="130"/>
      <c r="Z1048" s="130"/>
    </row>
    <row r="1049" spans="1:26" s="2" customFormat="1" ht="25.5">
      <c r="A1049" s="22">
        <v>1</v>
      </c>
      <c r="B1049" s="22" t="s">
        <v>2259</v>
      </c>
      <c r="C1049" s="130"/>
      <c r="D1049" s="20">
        <v>0</v>
      </c>
      <c r="E1049" s="20" t="s">
        <v>2988</v>
      </c>
      <c r="F1049" s="29" t="s">
        <v>344</v>
      </c>
      <c r="G1049" s="130" t="s">
        <v>585</v>
      </c>
      <c r="H1049" s="130" t="s">
        <v>606</v>
      </c>
      <c r="I1049" s="130" t="s">
        <v>2986</v>
      </c>
      <c r="J1049" s="103" t="s">
        <v>2987</v>
      </c>
      <c r="K1049" s="56"/>
      <c r="L1049" s="130"/>
      <c r="M1049" s="130"/>
      <c r="N1049" s="132">
        <v>420</v>
      </c>
      <c r="O1049" s="98">
        <v>26950000</v>
      </c>
      <c r="P1049" s="67">
        <v>0</v>
      </c>
      <c r="Q1049" s="133">
        <f t="shared" si="32"/>
        <v>26950000</v>
      </c>
      <c r="R1049" s="134"/>
      <c r="S1049" s="98">
        <v>0</v>
      </c>
      <c r="T1049" s="98">
        <v>25872000</v>
      </c>
      <c r="U1049" s="98">
        <v>1078000</v>
      </c>
      <c r="V1049" s="98">
        <f t="shared" si="33"/>
        <v>0</v>
      </c>
      <c r="W1049" s="154"/>
      <c r="X1049" s="95"/>
      <c r="Y1049" s="130"/>
      <c r="Z1049" s="130"/>
    </row>
    <row r="1050" spans="1:26" s="2" customFormat="1" ht="51">
      <c r="A1050" s="22">
        <v>1</v>
      </c>
      <c r="B1050" s="22" t="s">
        <v>2259</v>
      </c>
      <c r="C1050" s="22"/>
      <c r="D1050" s="20" t="s">
        <v>2989</v>
      </c>
      <c r="E1050" s="96" t="s">
        <v>2990</v>
      </c>
      <c r="F1050" s="29" t="s">
        <v>344</v>
      </c>
      <c r="G1050" s="22" t="s">
        <v>585</v>
      </c>
      <c r="H1050" s="22" t="s">
        <v>606</v>
      </c>
      <c r="I1050" s="29" t="s">
        <v>2991</v>
      </c>
      <c r="J1050" s="33" t="s">
        <v>172</v>
      </c>
      <c r="K1050" s="56"/>
      <c r="L1050" s="21"/>
      <c r="M1050" s="21"/>
      <c r="N1050" s="97">
        <v>210</v>
      </c>
      <c r="O1050" s="98">
        <v>1932355.25</v>
      </c>
      <c r="P1050" s="67">
        <v>1776584.04</v>
      </c>
      <c r="Q1050" s="98">
        <f t="shared" si="32"/>
        <v>155771.20999999996</v>
      </c>
      <c r="R1050" s="99">
        <v>0</v>
      </c>
      <c r="S1050" s="98">
        <v>155771.21</v>
      </c>
      <c r="T1050" s="98">
        <v>0</v>
      </c>
      <c r="U1050" s="98">
        <v>0</v>
      </c>
      <c r="V1050" s="98">
        <f t="shared" si="33"/>
        <v>-2.9103830456733704E-11</v>
      </c>
      <c r="W1050" s="154"/>
      <c r="X1050" s="95">
        <v>1</v>
      </c>
      <c r="Y1050" s="125" t="s">
        <v>2992</v>
      </c>
      <c r="Z1050" s="125" t="s">
        <v>2993</v>
      </c>
    </row>
    <row r="1051" spans="1:26" s="2" customFormat="1" ht="25.5">
      <c r="A1051" s="22">
        <v>1</v>
      </c>
      <c r="B1051" s="22" t="s">
        <v>2259</v>
      </c>
      <c r="C1051" s="22"/>
      <c r="D1051" s="20" t="s">
        <v>2994</v>
      </c>
      <c r="E1051" s="96" t="s">
        <v>2995</v>
      </c>
      <c r="F1051" s="29" t="s">
        <v>344</v>
      </c>
      <c r="G1051" s="22" t="s">
        <v>585</v>
      </c>
      <c r="H1051" s="22" t="s">
        <v>606</v>
      </c>
      <c r="I1051" s="29" t="s">
        <v>607</v>
      </c>
      <c r="J1051" s="33" t="s">
        <v>172</v>
      </c>
      <c r="K1051" s="56"/>
      <c r="L1051" s="21"/>
      <c r="M1051" s="21"/>
      <c r="N1051" s="97">
        <v>210</v>
      </c>
      <c r="O1051" s="98">
        <v>1949382.94</v>
      </c>
      <c r="P1051" s="67">
        <v>1715429.7</v>
      </c>
      <c r="Q1051" s="98">
        <f t="shared" si="32"/>
        <v>233953.24</v>
      </c>
      <c r="R1051" s="99">
        <v>0</v>
      </c>
      <c r="S1051" s="98">
        <v>233953.24</v>
      </c>
      <c r="T1051" s="98">
        <v>0</v>
      </c>
      <c r="U1051" s="98">
        <v>0</v>
      </c>
      <c r="V1051" s="98">
        <f t="shared" si="33"/>
        <v>0</v>
      </c>
      <c r="W1051" s="154"/>
      <c r="X1051" s="95">
        <v>1</v>
      </c>
      <c r="Y1051" s="125" t="s">
        <v>2996</v>
      </c>
      <c r="Z1051" s="125" t="s">
        <v>2997</v>
      </c>
    </row>
    <row r="1052" spans="1:26" s="2" customFormat="1" ht="38.25">
      <c r="A1052" s="22">
        <v>1</v>
      </c>
      <c r="B1052" s="22" t="s">
        <v>2259</v>
      </c>
      <c r="C1052" s="22"/>
      <c r="D1052" s="20" t="s">
        <v>2998</v>
      </c>
      <c r="E1052" s="20" t="s">
        <v>2999</v>
      </c>
      <c r="F1052" s="29" t="s">
        <v>344</v>
      </c>
      <c r="G1052" s="22" t="s">
        <v>585</v>
      </c>
      <c r="H1052" s="22" t="s">
        <v>606</v>
      </c>
      <c r="I1052" s="21" t="s">
        <v>3000</v>
      </c>
      <c r="J1052" s="33" t="s">
        <v>180</v>
      </c>
      <c r="K1052" s="56">
        <v>41486</v>
      </c>
      <c r="L1052" s="21"/>
      <c r="M1052" s="21"/>
      <c r="N1052" s="21">
        <v>210</v>
      </c>
      <c r="O1052" s="98">
        <v>6835039.2000000002</v>
      </c>
      <c r="P1052" s="67">
        <v>6518490.3499999996</v>
      </c>
      <c r="Q1052" s="98">
        <f t="shared" si="32"/>
        <v>316548.85000000056</v>
      </c>
      <c r="R1052" s="99">
        <v>0</v>
      </c>
      <c r="S1052" s="98">
        <v>316548.84999999998</v>
      </c>
      <c r="T1052" s="98">
        <v>0</v>
      </c>
      <c r="U1052" s="98">
        <v>0</v>
      </c>
      <c r="V1052" s="98">
        <f t="shared" si="33"/>
        <v>5.8207660913467407E-10</v>
      </c>
      <c r="W1052" s="154"/>
      <c r="X1052" s="95">
        <v>0.97141999999999995</v>
      </c>
      <c r="Y1052" s="125" t="s">
        <v>3001</v>
      </c>
      <c r="Z1052" s="125" t="s">
        <v>3002</v>
      </c>
    </row>
    <row r="1053" spans="1:26" s="127" customFormat="1" ht="63.75">
      <c r="A1053" s="22">
        <v>1</v>
      </c>
      <c r="B1053" s="22" t="s">
        <v>2259</v>
      </c>
      <c r="C1053" s="22"/>
      <c r="D1053" s="20" t="s">
        <v>3003</v>
      </c>
      <c r="E1053" s="20" t="s">
        <v>3004</v>
      </c>
      <c r="F1053" s="29" t="s">
        <v>344</v>
      </c>
      <c r="G1053" s="22" t="s">
        <v>585</v>
      </c>
      <c r="H1053" s="22" t="s">
        <v>606</v>
      </c>
      <c r="I1053" s="21" t="s">
        <v>3005</v>
      </c>
      <c r="J1053" s="33" t="s">
        <v>172</v>
      </c>
      <c r="K1053" s="56"/>
      <c r="L1053" s="21"/>
      <c r="M1053" s="21"/>
      <c r="N1053" s="21">
        <v>210</v>
      </c>
      <c r="O1053" s="98">
        <v>8666406.3399999999</v>
      </c>
      <c r="P1053" s="67">
        <v>8666406.3399999999</v>
      </c>
      <c r="Q1053" s="98">
        <f t="shared" si="32"/>
        <v>0</v>
      </c>
      <c r="R1053" s="99">
        <v>0</v>
      </c>
      <c r="S1053" s="98">
        <v>0</v>
      </c>
      <c r="T1053" s="98">
        <v>0</v>
      </c>
      <c r="U1053" s="98">
        <v>0</v>
      </c>
      <c r="V1053" s="98">
        <f t="shared" si="33"/>
        <v>0</v>
      </c>
      <c r="W1053" s="154"/>
      <c r="X1053" s="95">
        <v>1</v>
      </c>
      <c r="Y1053" s="125" t="s">
        <v>3006</v>
      </c>
      <c r="Z1053" s="125" t="s">
        <v>3007</v>
      </c>
    </row>
    <row r="1054" spans="1:26" s="127" customFormat="1" ht="38.25">
      <c r="A1054" s="22">
        <v>1</v>
      </c>
      <c r="B1054" s="22" t="s">
        <v>2259</v>
      </c>
      <c r="C1054" s="22"/>
      <c r="D1054" s="20" t="s">
        <v>3008</v>
      </c>
      <c r="E1054" s="20" t="s">
        <v>3009</v>
      </c>
      <c r="F1054" s="29" t="s">
        <v>344</v>
      </c>
      <c r="G1054" s="22" t="s">
        <v>585</v>
      </c>
      <c r="H1054" s="22" t="s">
        <v>606</v>
      </c>
      <c r="I1054" s="21" t="s">
        <v>3010</v>
      </c>
      <c r="J1054" s="33" t="s">
        <v>172</v>
      </c>
      <c r="K1054" s="56"/>
      <c r="L1054" s="21"/>
      <c r="M1054" s="21"/>
      <c r="N1054" s="21">
        <v>180</v>
      </c>
      <c r="O1054" s="98">
        <v>5070680.3600000003</v>
      </c>
      <c r="P1054" s="67">
        <v>4973769.07</v>
      </c>
      <c r="Q1054" s="98">
        <f t="shared" si="32"/>
        <v>96911.290000000037</v>
      </c>
      <c r="R1054" s="99">
        <v>0</v>
      </c>
      <c r="S1054" s="98">
        <v>96911.290000000503</v>
      </c>
      <c r="T1054" s="98">
        <v>0</v>
      </c>
      <c r="U1054" s="98">
        <v>0</v>
      </c>
      <c r="V1054" s="98">
        <f t="shared" si="33"/>
        <v>-4.6566128730773926E-10</v>
      </c>
      <c r="W1054" s="154"/>
      <c r="X1054" s="95">
        <v>1</v>
      </c>
      <c r="Y1054" s="125" t="s">
        <v>3011</v>
      </c>
      <c r="Z1054" s="125" t="s">
        <v>3012</v>
      </c>
    </row>
    <row r="1055" spans="1:26" s="2" customFormat="1" ht="25.5">
      <c r="A1055" s="22">
        <v>1</v>
      </c>
      <c r="B1055" s="22" t="s">
        <v>2259</v>
      </c>
      <c r="C1055" s="22"/>
      <c r="D1055" s="20" t="s">
        <v>3013</v>
      </c>
      <c r="E1055" s="29" t="s">
        <v>3014</v>
      </c>
      <c r="F1055" s="29" t="s">
        <v>344</v>
      </c>
      <c r="G1055" s="22" t="s">
        <v>585</v>
      </c>
      <c r="H1055" s="22" t="s">
        <v>606</v>
      </c>
      <c r="I1055" s="29" t="s">
        <v>623</v>
      </c>
      <c r="J1055" s="33" t="s">
        <v>172</v>
      </c>
      <c r="K1055" s="56"/>
      <c r="L1055" s="21"/>
      <c r="M1055" s="21"/>
      <c r="N1055" s="97">
        <v>210</v>
      </c>
      <c r="O1055" s="98">
        <v>1882119.71</v>
      </c>
      <c r="P1055" s="67">
        <v>1801803.05</v>
      </c>
      <c r="Q1055" s="98">
        <f t="shared" si="32"/>
        <v>80316.659999999916</v>
      </c>
      <c r="R1055" s="99">
        <v>0</v>
      </c>
      <c r="S1055" s="98">
        <v>80316.659999999916</v>
      </c>
      <c r="T1055" s="98">
        <v>0</v>
      </c>
      <c r="U1055" s="98">
        <v>0</v>
      </c>
      <c r="V1055" s="98">
        <f t="shared" si="33"/>
        <v>0</v>
      </c>
      <c r="W1055" s="154"/>
      <c r="X1055" s="95">
        <v>1</v>
      </c>
      <c r="Y1055" s="125" t="s">
        <v>3015</v>
      </c>
      <c r="Z1055" s="125" t="s">
        <v>3016</v>
      </c>
    </row>
    <row r="1056" spans="1:26" s="2" customFormat="1" ht="51">
      <c r="A1056" s="22">
        <v>1</v>
      </c>
      <c r="B1056" s="22" t="s">
        <v>2259</v>
      </c>
      <c r="C1056" s="22"/>
      <c r="D1056" s="20" t="s">
        <v>3017</v>
      </c>
      <c r="E1056" s="96" t="s">
        <v>3018</v>
      </c>
      <c r="F1056" s="29" t="s">
        <v>344</v>
      </c>
      <c r="G1056" s="22" t="s">
        <v>585</v>
      </c>
      <c r="H1056" s="22" t="s">
        <v>606</v>
      </c>
      <c r="I1056" s="29" t="s">
        <v>3019</v>
      </c>
      <c r="J1056" s="33" t="s">
        <v>172</v>
      </c>
      <c r="K1056" s="56"/>
      <c r="L1056" s="21"/>
      <c r="M1056" s="21"/>
      <c r="N1056" s="97">
        <v>360</v>
      </c>
      <c r="O1056" s="98">
        <v>6989889.8200000003</v>
      </c>
      <c r="P1056" s="67">
        <v>6985395.3300000001</v>
      </c>
      <c r="Q1056" s="98">
        <f t="shared" si="32"/>
        <v>4494.4900000002235</v>
      </c>
      <c r="R1056" s="99">
        <v>0</v>
      </c>
      <c r="S1056" s="98">
        <v>4494.4900000002235</v>
      </c>
      <c r="T1056" s="98">
        <v>0</v>
      </c>
      <c r="U1056" s="98">
        <v>0</v>
      </c>
      <c r="V1056" s="98">
        <f t="shared" si="33"/>
        <v>0</v>
      </c>
      <c r="W1056" s="154"/>
      <c r="X1056" s="95">
        <v>1</v>
      </c>
      <c r="Y1056" s="125" t="s">
        <v>3020</v>
      </c>
      <c r="Z1056" s="125" t="s">
        <v>3021</v>
      </c>
    </row>
    <row r="1057" spans="1:26" s="2" customFormat="1" ht="76.5">
      <c r="A1057" s="22">
        <v>2</v>
      </c>
      <c r="B1057" s="22" t="s">
        <v>2259</v>
      </c>
      <c r="C1057" s="22"/>
      <c r="D1057" s="20" t="s">
        <v>3022</v>
      </c>
      <c r="E1057" s="20" t="s">
        <v>3023</v>
      </c>
      <c r="F1057" s="29" t="s">
        <v>344</v>
      </c>
      <c r="G1057" s="22" t="s">
        <v>585</v>
      </c>
      <c r="H1057" s="22" t="s">
        <v>606</v>
      </c>
      <c r="I1057" s="21" t="s">
        <v>1312</v>
      </c>
      <c r="J1057" s="33" t="s">
        <v>180</v>
      </c>
      <c r="K1057" s="56">
        <v>41943</v>
      </c>
      <c r="L1057" s="21"/>
      <c r="M1057" s="21"/>
      <c r="N1057" s="21">
        <v>360</v>
      </c>
      <c r="O1057" s="98">
        <v>23436500.09</v>
      </c>
      <c r="P1057" s="67">
        <v>0</v>
      </c>
      <c r="Q1057" s="98">
        <f t="shared" si="32"/>
        <v>23436500.09</v>
      </c>
      <c r="R1057" s="99">
        <v>0</v>
      </c>
      <c r="S1057" s="98">
        <v>4218570.0161999976</v>
      </c>
      <c r="T1057" s="98">
        <v>19217930.07379999</v>
      </c>
      <c r="U1057" s="98">
        <v>0</v>
      </c>
      <c r="V1057" s="98">
        <f t="shared" si="33"/>
        <v>1.1175870895385742E-8</v>
      </c>
      <c r="W1057" s="154"/>
      <c r="X1057" s="95">
        <v>0</v>
      </c>
      <c r="Y1057" s="125" t="s">
        <v>3024</v>
      </c>
      <c r="Z1057" s="125" t="s">
        <v>3025</v>
      </c>
    </row>
    <row r="1058" spans="1:26" s="2" customFormat="1" ht="63.75">
      <c r="A1058" s="22">
        <v>1</v>
      </c>
      <c r="B1058" s="22" t="s">
        <v>2259</v>
      </c>
      <c r="C1058" s="22"/>
      <c r="D1058" s="20" t="s">
        <v>3026</v>
      </c>
      <c r="E1058" s="20" t="s">
        <v>3027</v>
      </c>
      <c r="F1058" s="29" t="s">
        <v>344</v>
      </c>
      <c r="G1058" s="22" t="s">
        <v>585</v>
      </c>
      <c r="H1058" s="22" t="s">
        <v>606</v>
      </c>
      <c r="I1058" s="21" t="s">
        <v>3005</v>
      </c>
      <c r="J1058" s="33" t="s">
        <v>180</v>
      </c>
      <c r="K1058" s="56">
        <v>41943</v>
      </c>
      <c r="L1058" s="21"/>
      <c r="M1058" s="21"/>
      <c r="N1058" s="21">
        <v>360</v>
      </c>
      <c r="O1058" s="98">
        <v>23808414.989999998</v>
      </c>
      <c r="P1058" s="67">
        <v>0</v>
      </c>
      <c r="Q1058" s="98">
        <f t="shared" si="32"/>
        <v>23808414.989999998</v>
      </c>
      <c r="R1058" s="99">
        <v>0</v>
      </c>
      <c r="S1058" s="98">
        <v>4285514.6981999977</v>
      </c>
      <c r="T1058" s="98">
        <v>19522900.291799996</v>
      </c>
      <c r="U1058" s="98">
        <v>0</v>
      </c>
      <c r="V1058" s="98">
        <f t="shared" si="33"/>
        <v>3.7252902984619141E-9</v>
      </c>
      <c r="W1058" s="154"/>
      <c r="X1058" s="95">
        <v>0</v>
      </c>
      <c r="Y1058" s="125" t="s">
        <v>3028</v>
      </c>
      <c r="Z1058" s="125" t="s">
        <v>3029</v>
      </c>
    </row>
    <row r="1059" spans="1:26" s="2" customFormat="1" ht="51">
      <c r="A1059" s="22">
        <v>1</v>
      </c>
      <c r="B1059" s="22" t="s">
        <v>2259</v>
      </c>
      <c r="C1059" s="22"/>
      <c r="D1059" s="104" t="s">
        <v>3030</v>
      </c>
      <c r="E1059" s="20" t="s">
        <v>3031</v>
      </c>
      <c r="F1059" s="29" t="s">
        <v>344</v>
      </c>
      <c r="G1059" s="27" t="s">
        <v>585</v>
      </c>
      <c r="H1059" s="36" t="s">
        <v>606</v>
      </c>
      <c r="I1059" s="100" t="s">
        <v>3032</v>
      </c>
      <c r="J1059" s="33" t="s">
        <v>523</v>
      </c>
      <c r="K1059" s="56"/>
      <c r="L1059" s="21"/>
      <c r="M1059" s="21"/>
      <c r="N1059" s="21">
        <v>360</v>
      </c>
      <c r="O1059" s="98">
        <v>14737500</v>
      </c>
      <c r="P1059" s="67">
        <v>0</v>
      </c>
      <c r="Q1059" s="98">
        <f t="shared" si="32"/>
        <v>14737500</v>
      </c>
      <c r="R1059" s="99">
        <v>0</v>
      </c>
      <c r="S1059" s="98">
        <v>1619651.25</v>
      </c>
      <c r="T1059" s="98">
        <v>11002280.625000002</v>
      </c>
      <c r="U1059" s="98">
        <v>2115568.1250000005</v>
      </c>
      <c r="V1059" s="98">
        <f t="shared" si="33"/>
        <v>0</v>
      </c>
      <c r="W1059" s="154"/>
      <c r="X1059" s="95"/>
      <c r="Y1059" s="128" t="s">
        <v>3033</v>
      </c>
      <c r="Z1059" s="128" t="s">
        <v>3034</v>
      </c>
    </row>
    <row r="1060" spans="1:26" s="2" customFormat="1" ht="63.75">
      <c r="A1060" s="22">
        <v>1</v>
      </c>
      <c r="B1060" s="22" t="s">
        <v>2259</v>
      </c>
      <c r="C1060" s="22"/>
      <c r="D1060" s="20" t="s">
        <v>3035</v>
      </c>
      <c r="E1060" s="20" t="s">
        <v>3036</v>
      </c>
      <c r="F1060" s="29" t="s">
        <v>344</v>
      </c>
      <c r="G1060" s="22" t="s">
        <v>585</v>
      </c>
      <c r="H1060" s="22" t="s">
        <v>606</v>
      </c>
      <c r="I1060" s="21" t="s">
        <v>3037</v>
      </c>
      <c r="J1060" s="33" t="s">
        <v>180</v>
      </c>
      <c r="K1060" s="56">
        <v>41943</v>
      </c>
      <c r="L1060" s="21"/>
      <c r="M1060" s="21"/>
      <c r="N1060" s="21">
        <v>360</v>
      </c>
      <c r="O1060" s="98">
        <v>24290531.66</v>
      </c>
      <c r="P1060" s="67">
        <v>0</v>
      </c>
      <c r="Q1060" s="98">
        <f t="shared" si="32"/>
        <v>24290531.66</v>
      </c>
      <c r="R1060" s="99">
        <v>0</v>
      </c>
      <c r="S1060" s="98">
        <v>4372295.6987999976</v>
      </c>
      <c r="T1060" s="98">
        <v>19918235.961199995</v>
      </c>
      <c r="U1060" s="98">
        <v>0</v>
      </c>
      <c r="V1060" s="98">
        <f t="shared" si="33"/>
        <v>7.4505805969238281E-9</v>
      </c>
      <c r="W1060" s="154"/>
      <c r="X1060" s="95">
        <v>0</v>
      </c>
      <c r="Y1060" s="125" t="s">
        <v>3038</v>
      </c>
      <c r="Z1060" s="125" t="s">
        <v>3039</v>
      </c>
    </row>
    <row r="1061" spans="1:26" s="127" customFormat="1" ht="38.25">
      <c r="A1061" s="22">
        <v>1</v>
      </c>
      <c r="B1061" s="22" t="s">
        <v>2259</v>
      </c>
      <c r="C1061" s="22"/>
      <c r="D1061" s="20" t="s">
        <v>3040</v>
      </c>
      <c r="E1061" s="20" t="s">
        <v>3041</v>
      </c>
      <c r="F1061" s="29" t="s">
        <v>344</v>
      </c>
      <c r="G1061" s="27" t="s">
        <v>320</v>
      </c>
      <c r="H1061" s="22" t="s">
        <v>360</v>
      </c>
      <c r="I1061" s="21" t="s">
        <v>3042</v>
      </c>
      <c r="J1061" s="33" t="s">
        <v>172</v>
      </c>
      <c r="K1061" s="56"/>
      <c r="L1061" s="21"/>
      <c r="M1061" s="21"/>
      <c r="N1061" s="21">
        <v>90</v>
      </c>
      <c r="O1061" s="98">
        <v>14845655.810000001</v>
      </c>
      <c r="P1061" s="67">
        <v>14181465.390000001</v>
      </c>
      <c r="Q1061" s="98">
        <f t="shared" si="32"/>
        <v>664190.41999999993</v>
      </c>
      <c r="R1061" s="99">
        <v>0</v>
      </c>
      <c r="S1061" s="98">
        <v>664190.42000000202</v>
      </c>
      <c r="T1061" s="98">
        <v>0</v>
      </c>
      <c r="U1061" s="98">
        <v>0</v>
      </c>
      <c r="V1061" s="98">
        <f t="shared" si="33"/>
        <v>-2.0954757928848267E-9</v>
      </c>
      <c r="W1061" s="154"/>
      <c r="X1061" s="95">
        <v>1</v>
      </c>
      <c r="Y1061" s="125" t="s">
        <v>3043</v>
      </c>
      <c r="Z1061" s="125" t="s">
        <v>3044</v>
      </c>
    </row>
    <row r="1062" spans="1:26" s="2" customFormat="1" ht="38.25">
      <c r="A1062" s="22">
        <v>1</v>
      </c>
      <c r="B1062" s="22" t="s">
        <v>2259</v>
      </c>
      <c r="C1062" s="22"/>
      <c r="D1062" s="20" t="s">
        <v>3045</v>
      </c>
      <c r="E1062" s="20" t="s">
        <v>3046</v>
      </c>
      <c r="F1062" s="29" t="s">
        <v>344</v>
      </c>
      <c r="G1062" s="27" t="s">
        <v>320</v>
      </c>
      <c r="H1062" s="22" t="s">
        <v>360</v>
      </c>
      <c r="I1062" s="21" t="s">
        <v>1795</v>
      </c>
      <c r="J1062" s="33" t="s">
        <v>523</v>
      </c>
      <c r="K1062" s="56"/>
      <c r="L1062" s="21"/>
      <c r="M1062" s="21"/>
      <c r="N1062" s="21">
        <v>60</v>
      </c>
      <c r="O1062" s="98">
        <v>1095000</v>
      </c>
      <c r="P1062" s="67">
        <v>0</v>
      </c>
      <c r="Q1062" s="98">
        <f t="shared" si="32"/>
        <v>1095000</v>
      </c>
      <c r="R1062" s="99">
        <v>0</v>
      </c>
      <c r="S1062" s="98">
        <v>786593.25</v>
      </c>
      <c r="T1062" s="98">
        <v>308406.75</v>
      </c>
      <c r="U1062" s="98">
        <v>0</v>
      </c>
      <c r="V1062" s="98">
        <f t="shared" si="33"/>
        <v>0</v>
      </c>
      <c r="W1062" s="154"/>
      <c r="X1062" s="95">
        <v>0</v>
      </c>
      <c r="Y1062" s="125" t="s">
        <v>3047</v>
      </c>
      <c r="Z1062" s="125" t="s">
        <v>3048</v>
      </c>
    </row>
    <row r="1063" spans="1:26" s="127" customFormat="1" ht="38.25">
      <c r="A1063" s="22">
        <v>1</v>
      </c>
      <c r="B1063" s="22" t="s">
        <v>2259</v>
      </c>
      <c r="C1063" s="22"/>
      <c r="D1063" s="20" t="s">
        <v>3049</v>
      </c>
      <c r="E1063" s="20" t="s">
        <v>3050</v>
      </c>
      <c r="F1063" s="29" t="s">
        <v>344</v>
      </c>
      <c r="G1063" s="27" t="s">
        <v>320</v>
      </c>
      <c r="H1063" s="22" t="s">
        <v>360</v>
      </c>
      <c r="I1063" s="21" t="s">
        <v>1945</v>
      </c>
      <c r="J1063" s="33" t="s">
        <v>180</v>
      </c>
      <c r="K1063" s="56">
        <v>41671</v>
      </c>
      <c r="L1063" s="21"/>
      <c r="M1063" s="21"/>
      <c r="N1063" s="21">
        <v>270</v>
      </c>
      <c r="O1063" s="98">
        <v>6308053.79</v>
      </c>
      <c r="P1063" s="67">
        <v>2343758.7999999998</v>
      </c>
      <c r="Q1063" s="98">
        <f t="shared" si="32"/>
        <v>3964294.99</v>
      </c>
      <c r="R1063" s="99">
        <v>0</v>
      </c>
      <c r="S1063" s="98">
        <v>2755079.9923342406</v>
      </c>
      <c r="T1063" s="98">
        <v>1209214.9976657599</v>
      </c>
      <c r="U1063" s="98">
        <v>0</v>
      </c>
      <c r="V1063" s="98">
        <f t="shared" si="33"/>
        <v>-2.3283064365386963E-10</v>
      </c>
      <c r="W1063" s="154"/>
      <c r="X1063" s="95">
        <v>0.30171999999999999</v>
      </c>
      <c r="Y1063" s="125" t="s">
        <v>3051</v>
      </c>
      <c r="Z1063" s="125" t="s">
        <v>3052</v>
      </c>
    </row>
    <row r="1064" spans="1:26" s="135" customFormat="1" ht="51">
      <c r="A1064" s="22">
        <v>1</v>
      </c>
      <c r="B1064" s="22" t="s">
        <v>2259</v>
      </c>
      <c r="C1064" s="22"/>
      <c r="D1064" s="20" t="s">
        <v>3053</v>
      </c>
      <c r="E1064" s="20" t="s">
        <v>3054</v>
      </c>
      <c r="F1064" s="29" t="s">
        <v>344</v>
      </c>
      <c r="G1064" s="27" t="s">
        <v>320</v>
      </c>
      <c r="H1064" s="22" t="s">
        <v>360</v>
      </c>
      <c r="I1064" s="21" t="s">
        <v>1945</v>
      </c>
      <c r="J1064" s="33" t="s">
        <v>180</v>
      </c>
      <c r="K1064" s="56">
        <v>41760</v>
      </c>
      <c r="L1064" s="21"/>
      <c r="M1064" s="21"/>
      <c r="N1064" s="21">
        <v>270</v>
      </c>
      <c r="O1064" s="98">
        <v>6316539.4000000004</v>
      </c>
      <c r="P1064" s="67">
        <v>730441.52</v>
      </c>
      <c r="Q1064" s="98">
        <f t="shared" si="32"/>
        <v>5586097.8800000008</v>
      </c>
      <c r="R1064" s="99">
        <v>0</v>
      </c>
      <c r="S1064" s="98">
        <v>2845533.2193796705</v>
      </c>
      <c r="T1064" s="98">
        <v>2740564.6606203313</v>
      </c>
      <c r="U1064" s="98">
        <v>0</v>
      </c>
      <c r="V1064" s="98">
        <f t="shared" si="33"/>
        <v>-9.3132257461547852E-10</v>
      </c>
      <c r="W1064" s="154"/>
      <c r="X1064" s="95">
        <v>0.1166</v>
      </c>
      <c r="Y1064" s="125" t="s">
        <v>3055</v>
      </c>
      <c r="Z1064" s="125" t="s">
        <v>3056</v>
      </c>
    </row>
    <row r="1065" spans="1:26" s="2" customFormat="1" ht="38.25">
      <c r="A1065" s="22">
        <v>1</v>
      </c>
      <c r="B1065" s="22" t="s">
        <v>2259</v>
      </c>
      <c r="C1065" s="22"/>
      <c r="D1065" s="20" t="s">
        <v>3057</v>
      </c>
      <c r="E1065" s="20" t="s">
        <v>3058</v>
      </c>
      <c r="F1065" s="29" t="s">
        <v>344</v>
      </c>
      <c r="G1065" s="27" t="s">
        <v>320</v>
      </c>
      <c r="H1065" s="36" t="s">
        <v>360</v>
      </c>
      <c r="I1065" s="21" t="s">
        <v>361</v>
      </c>
      <c r="J1065" s="33" t="s">
        <v>523</v>
      </c>
      <c r="K1065" s="56"/>
      <c r="L1065" s="21"/>
      <c r="M1065" s="21"/>
      <c r="N1065" s="21">
        <v>360</v>
      </c>
      <c r="O1065" s="98">
        <v>15961000</v>
      </c>
      <c r="P1065" s="67">
        <v>0</v>
      </c>
      <c r="Q1065" s="98">
        <f t="shared" si="32"/>
        <v>15961000</v>
      </c>
      <c r="R1065" s="99">
        <v>0</v>
      </c>
      <c r="S1065" s="98">
        <v>1754113.9</v>
      </c>
      <c r="T1065" s="98">
        <v>11915684.550000003</v>
      </c>
      <c r="U1065" s="98">
        <v>2291201.5499999998</v>
      </c>
      <c r="V1065" s="98">
        <f t="shared" si="33"/>
        <v>0</v>
      </c>
      <c r="W1065" s="154"/>
      <c r="X1065" s="95"/>
      <c r="Y1065" s="128" t="s">
        <v>3059</v>
      </c>
      <c r="Z1065" s="128" t="s">
        <v>3060</v>
      </c>
    </row>
    <row r="1066" spans="1:26" s="2" customFormat="1" ht="63.75">
      <c r="A1066" s="22">
        <v>1</v>
      </c>
      <c r="B1066" s="22" t="s">
        <v>2259</v>
      </c>
      <c r="C1066" s="22"/>
      <c r="D1066" s="20" t="s">
        <v>3061</v>
      </c>
      <c r="E1066" s="20" t="s">
        <v>3062</v>
      </c>
      <c r="F1066" s="29" t="s">
        <v>344</v>
      </c>
      <c r="G1066" s="27" t="s">
        <v>320</v>
      </c>
      <c r="H1066" s="22" t="s">
        <v>360</v>
      </c>
      <c r="I1066" s="21" t="s">
        <v>3063</v>
      </c>
      <c r="J1066" s="33" t="s">
        <v>172</v>
      </c>
      <c r="K1066" s="56"/>
      <c r="L1066" s="21"/>
      <c r="M1066" s="21"/>
      <c r="N1066" s="21">
        <v>360</v>
      </c>
      <c r="O1066" s="98">
        <v>17069759.240000002</v>
      </c>
      <c r="P1066" s="67">
        <v>17069759.240000002</v>
      </c>
      <c r="Q1066" s="98">
        <f t="shared" si="32"/>
        <v>0</v>
      </c>
      <c r="R1066" s="99">
        <v>0</v>
      </c>
      <c r="S1066" s="98">
        <v>0</v>
      </c>
      <c r="T1066" s="98">
        <v>0</v>
      </c>
      <c r="U1066" s="98">
        <v>0</v>
      </c>
      <c r="V1066" s="98">
        <f t="shared" si="33"/>
        <v>0</v>
      </c>
      <c r="W1066" s="154"/>
      <c r="X1066" s="95">
        <v>1</v>
      </c>
      <c r="Y1066" s="125" t="s">
        <v>3064</v>
      </c>
      <c r="Z1066" s="125" t="s">
        <v>3065</v>
      </c>
    </row>
    <row r="1067" spans="1:26" s="2" customFormat="1" ht="51">
      <c r="A1067" s="22">
        <v>1</v>
      </c>
      <c r="B1067" s="22" t="s">
        <v>2259</v>
      </c>
      <c r="C1067" s="22"/>
      <c r="D1067" s="20" t="s">
        <v>3066</v>
      </c>
      <c r="E1067" s="20" t="s">
        <v>3067</v>
      </c>
      <c r="F1067" s="29" t="s">
        <v>344</v>
      </c>
      <c r="G1067" s="27" t="s">
        <v>320</v>
      </c>
      <c r="H1067" s="22" t="s">
        <v>360</v>
      </c>
      <c r="I1067" s="21" t="s">
        <v>3068</v>
      </c>
      <c r="J1067" s="33" t="s">
        <v>180</v>
      </c>
      <c r="K1067" s="56">
        <v>41791</v>
      </c>
      <c r="L1067" s="21"/>
      <c r="M1067" s="21"/>
      <c r="N1067" s="21">
        <v>270</v>
      </c>
      <c r="O1067" s="98">
        <v>6113848.4800000004</v>
      </c>
      <c r="P1067" s="67">
        <v>1269961.68</v>
      </c>
      <c r="Q1067" s="98">
        <f t="shared" si="32"/>
        <v>4843886.8000000007</v>
      </c>
      <c r="R1067" s="99">
        <v>0</v>
      </c>
      <c r="S1067" s="98">
        <v>1889572.5628990121</v>
      </c>
      <c r="T1067" s="98">
        <v>2954314.2371009891</v>
      </c>
      <c r="U1067" s="98">
        <v>0</v>
      </c>
      <c r="V1067" s="98">
        <f t="shared" si="33"/>
        <v>-4.6566128730773926E-10</v>
      </c>
      <c r="W1067" s="154"/>
      <c r="X1067" s="95">
        <v>0.1197</v>
      </c>
      <c r="Y1067" s="125" t="s">
        <v>3069</v>
      </c>
      <c r="Z1067" s="125" t="s">
        <v>3070</v>
      </c>
    </row>
    <row r="1068" spans="1:26" s="2" customFormat="1" ht="38.25">
      <c r="A1068" s="22">
        <v>1</v>
      </c>
      <c r="B1068" s="22" t="s">
        <v>2259</v>
      </c>
      <c r="C1068" s="22"/>
      <c r="D1068" s="20" t="s">
        <v>3071</v>
      </c>
      <c r="E1068" s="20" t="s">
        <v>3072</v>
      </c>
      <c r="F1068" s="29" t="s">
        <v>344</v>
      </c>
      <c r="G1068" s="27" t="s">
        <v>320</v>
      </c>
      <c r="H1068" s="22" t="s">
        <v>360</v>
      </c>
      <c r="I1068" s="21" t="s">
        <v>1346</v>
      </c>
      <c r="J1068" s="33" t="s">
        <v>180</v>
      </c>
      <c r="K1068" s="56">
        <v>41608</v>
      </c>
      <c r="L1068" s="21"/>
      <c r="M1068" s="21"/>
      <c r="N1068" s="21">
        <v>270</v>
      </c>
      <c r="O1068" s="98">
        <v>6097155.0300000003</v>
      </c>
      <c r="P1068" s="67">
        <v>2806336.28</v>
      </c>
      <c r="Q1068" s="98">
        <f t="shared" si="32"/>
        <v>3290818.7500000005</v>
      </c>
      <c r="R1068" s="99">
        <v>0</v>
      </c>
      <c r="S1068" s="98">
        <v>2329370.9078039285</v>
      </c>
      <c r="T1068" s="98">
        <v>961447.84219607152</v>
      </c>
      <c r="U1068" s="98">
        <v>0</v>
      </c>
      <c r="V1068" s="98">
        <f t="shared" si="33"/>
        <v>4.6566128730773926E-10</v>
      </c>
      <c r="W1068" s="154"/>
      <c r="X1068" s="95">
        <v>0.40029999999999999</v>
      </c>
      <c r="Y1068" s="125" t="s">
        <v>3073</v>
      </c>
      <c r="Z1068" s="125" t="s">
        <v>3074</v>
      </c>
    </row>
    <row r="1069" spans="1:26" s="2" customFormat="1" ht="38.25">
      <c r="A1069" s="22">
        <v>1</v>
      </c>
      <c r="B1069" s="22" t="s">
        <v>2259</v>
      </c>
      <c r="C1069" s="22"/>
      <c r="D1069" s="20" t="s">
        <v>3075</v>
      </c>
      <c r="E1069" s="20" t="s">
        <v>3076</v>
      </c>
      <c r="F1069" s="29" t="s">
        <v>344</v>
      </c>
      <c r="G1069" s="27" t="s">
        <v>320</v>
      </c>
      <c r="H1069" s="22" t="s">
        <v>360</v>
      </c>
      <c r="I1069" s="21" t="s">
        <v>1346</v>
      </c>
      <c r="J1069" s="33" t="s">
        <v>180</v>
      </c>
      <c r="K1069" s="56">
        <v>41791</v>
      </c>
      <c r="L1069" s="21"/>
      <c r="M1069" s="21"/>
      <c r="N1069" s="21">
        <v>270</v>
      </c>
      <c r="O1069" s="98">
        <v>6138194.6799999997</v>
      </c>
      <c r="P1069" s="67">
        <v>1359194.18</v>
      </c>
      <c r="Q1069" s="98">
        <f t="shared" si="32"/>
        <v>4779000.5</v>
      </c>
      <c r="R1069" s="99">
        <v>0</v>
      </c>
      <c r="S1069" s="98">
        <v>2086363.8546481768</v>
      </c>
      <c r="T1069" s="98">
        <v>2692636.6453518234</v>
      </c>
      <c r="U1069" s="98">
        <v>0</v>
      </c>
      <c r="V1069" s="98">
        <f t="shared" si="33"/>
        <v>0</v>
      </c>
      <c r="W1069" s="154"/>
      <c r="X1069" s="95">
        <v>0.13489999999999999</v>
      </c>
      <c r="Y1069" s="125" t="s">
        <v>3077</v>
      </c>
      <c r="Z1069" s="125" t="s">
        <v>3078</v>
      </c>
    </row>
    <row r="1070" spans="1:26" s="2" customFormat="1" ht="38.25">
      <c r="A1070" s="22">
        <v>1</v>
      </c>
      <c r="B1070" s="22" t="s">
        <v>2259</v>
      </c>
      <c r="C1070" s="22"/>
      <c r="D1070" s="20" t="s">
        <v>3079</v>
      </c>
      <c r="E1070" s="20" t="s">
        <v>3080</v>
      </c>
      <c r="F1070" s="29" t="s">
        <v>344</v>
      </c>
      <c r="G1070" s="27" t="s">
        <v>320</v>
      </c>
      <c r="H1070" s="22" t="s">
        <v>360</v>
      </c>
      <c r="I1070" s="21" t="s">
        <v>865</v>
      </c>
      <c r="J1070" s="33" t="s">
        <v>180</v>
      </c>
      <c r="K1070" s="56">
        <v>41790</v>
      </c>
      <c r="L1070" s="21"/>
      <c r="M1070" s="21"/>
      <c r="N1070" s="21">
        <v>270</v>
      </c>
      <c r="O1070" s="98">
        <v>6153873.6699999999</v>
      </c>
      <c r="P1070" s="67">
        <v>1704452.56</v>
      </c>
      <c r="Q1070" s="98">
        <f t="shared" si="32"/>
        <v>4449421.1099999994</v>
      </c>
      <c r="R1070" s="99">
        <v>0</v>
      </c>
      <c r="S1070" s="98">
        <v>1735684.0625765496</v>
      </c>
      <c r="T1070" s="98">
        <v>2713737.0474234503</v>
      </c>
      <c r="U1070" s="98">
        <v>0</v>
      </c>
      <c r="V1070" s="98">
        <f t="shared" si="33"/>
        <v>-4.6566128730773926E-10</v>
      </c>
      <c r="W1070" s="154"/>
      <c r="X1070" s="95">
        <v>0.1966</v>
      </c>
      <c r="Y1070" s="125" t="s">
        <v>3081</v>
      </c>
      <c r="Z1070" s="125" t="s">
        <v>3082</v>
      </c>
    </row>
    <row r="1071" spans="1:26" s="2" customFormat="1" ht="63.75">
      <c r="A1071" s="22">
        <v>1</v>
      </c>
      <c r="B1071" s="22" t="s">
        <v>2259</v>
      </c>
      <c r="C1071" s="22"/>
      <c r="D1071" s="20" t="s">
        <v>3083</v>
      </c>
      <c r="E1071" s="20" t="s">
        <v>3084</v>
      </c>
      <c r="F1071" s="29" t="s">
        <v>344</v>
      </c>
      <c r="G1071" s="22" t="s">
        <v>585</v>
      </c>
      <c r="H1071" s="36" t="s">
        <v>586</v>
      </c>
      <c r="I1071" s="21" t="s">
        <v>677</v>
      </c>
      <c r="J1071" s="33" t="s">
        <v>180</v>
      </c>
      <c r="K1071" s="56">
        <v>42063</v>
      </c>
      <c r="L1071" s="21"/>
      <c r="M1071" s="21"/>
      <c r="N1071" s="21">
        <v>420</v>
      </c>
      <c r="O1071" s="98">
        <v>34222100</v>
      </c>
      <c r="P1071" s="67">
        <v>3422210</v>
      </c>
      <c r="Q1071" s="98">
        <f t="shared" ref="Q1071:Q1134" si="34">+O1071-P1071</f>
        <v>30799890</v>
      </c>
      <c r="R1071" s="99">
        <v>0</v>
      </c>
      <c r="S1071" s="98">
        <v>5983006.952254368</v>
      </c>
      <c r="T1071" s="98">
        <v>22042657.192516096</v>
      </c>
      <c r="U1071" s="98">
        <v>2774225.8552295254</v>
      </c>
      <c r="V1071" s="98">
        <f t="shared" si="33"/>
        <v>8.8475644588470459E-9</v>
      </c>
      <c r="W1071" s="154"/>
      <c r="X1071" s="95">
        <v>2.1920000000000002E-2</v>
      </c>
      <c r="Y1071" s="125" t="s">
        <v>3085</v>
      </c>
      <c r="Z1071" s="125" t="s">
        <v>3086</v>
      </c>
    </row>
    <row r="1072" spans="1:26" s="2" customFormat="1" ht="63.75">
      <c r="A1072" s="22">
        <v>1</v>
      </c>
      <c r="B1072" s="22" t="s">
        <v>2259</v>
      </c>
      <c r="C1072" s="22"/>
      <c r="D1072" s="20" t="s">
        <v>3087</v>
      </c>
      <c r="E1072" s="20" t="s">
        <v>3088</v>
      </c>
      <c r="F1072" s="29" t="s">
        <v>344</v>
      </c>
      <c r="G1072" s="22" t="s">
        <v>585</v>
      </c>
      <c r="H1072" s="36" t="s">
        <v>586</v>
      </c>
      <c r="I1072" s="21" t="s">
        <v>719</v>
      </c>
      <c r="J1072" s="33" t="s">
        <v>180</v>
      </c>
      <c r="K1072" s="56">
        <v>42035</v>
      </c>
      <c r="L1072" s="21"/>
      <c r="M1072" s="21"/>
      <c r="N1072" s="21">
        <v>420</v>
      </c>
      <c r="O1072" s="98">
        <v>28759188.27</v>
      </c>
      <c r="P1072" s="67">
        <v>4747344.16</v>
      </c>
      <c r="Q1072" s="98">
        <f t="shared" si="34"/>
        <v>24011844.109999999</v>
      </c>
      <c r="R1072" s="99">
        <v>0</v>
      </c>
      <c r="S1072" s="98">
        <v>4409440.6771287667</v>
      </c>
      <c r="T1072" s="98">
        <v>16962174.79144397</v>
      </c>
      <c r="U1072" s="98">
        <v>2640228.6414272627</v>
      </c>
      <c r="V1072" s="98">
        <f t="shared" si="33"/>
        <v>0</v>
      </c>
      <c r="W1072" s="154"/>
      <c r="X1072" s="95">
        <v>7.2300000000000003E-2</v>
      </c>
      <c r="Y1072" s="125" t="s">
        <v>3089</v>
      </c>
      <c r="Z1072" s="125" t="s">
        <v>3090</v>
      </c>
    </row>
    <row r="1073" spans="1:26" s="2" customFormat="1" ht="25.5">
      <c r="A1073" s="22">
        <v>1</v>
      </c>
      <c r="B1073" s="22" t="s">
        <v>2259</v>
      </c>
      <c r="C1073" s="22"/>
      <c r="D1073" s="20" t="s">
        <v>3091</v>
      </c>
      <c r="E1073" s="96" t="s">
        <v>3092</v>
      </c>
      <c r="F1073" s="29" t="s">
        <v>344</v>
      </c>
      <c r="G1073" s="22" t="s">
        <v>585</v>
      </c>
      <c r="H1073" s="20" t="s">
        <v>665</v>
      </c>
      <c r="I1073" s="29" t="s">
        <v>666</v>
      </c>
      <c r="J1073" s="33" t="s">
        <v>172</v>
      </c>
      <c r="K1073" s="56"/>
      <c r="L1073" s="21"/>
      <c r="M1073" s="21"/>
      <c r="N1073" s="97">
        <v>270</v>
      </c>
      <c r="O1073" s="98">
        <v>5228378.6900000004</v>
      </c>
      <c r="P1073" s="67">
        <v>5228378.6900000004</v>
      </c>
      <c r="Q1073" s="98">
        <f t="shared" si="34"/>
        <v>0</v>
      </c>
      <c r="R1073" s="99">
        <v>0</v>
      </c>
      <c r="S1073" s="98">
        <v>0</v>
      </c>
      <c r="T1073" s="98">
        <v>0</v>
      </c>
      <c r="U1073" s="98">
        <v>0</v>
      </c>
      <c r="V1073" s="98">
        <f t="shared" si="33"/>
        <v>0</v>
      </c>
      <c r="W1073" s="154"/>
      <c r="X1073" s="95">
        <v>1</v>
      </c>
      <c r="Y1073" s="125" t="s">
        <v>3093</v>
      </c>
      <c r="Z1073" s="125" t="s">
        <v>3094</v>
      </c>
    </row>
    <row r="1074" spans="1:26" s="2" customFormat="1" ht="38.25">
      <c r="A1074" s="22">
        <v>1</v>
      </c>
      <c r="B1074" s="22" t="s">
        <v>2259</v>
      </c>
      <c r="C1074" s="22"/>
      <c r="D1074" s="20" t="s">
        <v>3095</v>
      </c>
      <c r="E1074" s="20" t="s">
        <v>3096</v>
      </c>
      <c r="F1074" s="29" t="s">
        <v>344</v>
      </c>
      <c r="G1074" s="22" t="s">
        <v>585</v>
      </c>
      <c r="H1074" s="20" t="s">
        <v>665</v>
      </c>
      <c r="I1074" s="21" t="s">
        <v>1397</v>
      </c>
      <c r="J1074" s="33" t="s">
        <v>198</v>
      </c>
      <c r="K1074" s="56"/>
      <c r="L1074" s="21"/>
      <c r="M1074" s="21"/>
      <c r="N1074" s="21">
        <v>270</v>
      </c>
      <c r="O1074" s="98">
        <v>8981874.1900000013</v>
      </c>
      <c r="P1074" s="67">
        <v>0</v>
      </c>
      <c r="Q1074" s="98">
        <f t="shared" si="34"/>
        <v>8981874.1900000013</v>
      </c>
      <c r="R1074" s="99">
        <v>0</v>
      </c>
      <c r="S1074" s="98">
        <v>0</v>
      </c>
      <c r="T1074" s="98">
        <v>8173505.5129000032</v>
      </c>
      <c r="U1074" s="98">
        <v>808368.6771000002</v>
      </c>
      <c r="V1074" s="98">
        <f t="shared" si="33"/>
        <v>-2.0954757928848267E-9</v>
      </c>
      <c r="W1074" s="154"/>
      <c r="X1074" s="95">
        <v>9.0800000000000006E-2</v>
      </c>
      <c r="Y1074" s="125" t="s">
        <v>3097</v>
      </c>
      <c r="Z1074" s="125" t="s">
        <v>3098</v>
      </c>
    </row>
    <row r="1075" spans="1:26" s="2" customFormat="1" ht="25.5">
      <c r="A1075" s="22">
        <v>1</v>
      </c>
      <c r="B1075" s="22" t="s">
        <v>2259</v>
      </c>
      <c r="C1075" s="22"/>
      <c r="D1075" s="20" t="s">
        <v>3099</v>
      </c>
      <c r="E1075" s="20" t="s">
        <v>3100</v>
      </c>
      <c r="F1075" s="29" t="s">
        <v>344</v>
      </c>
      <c r="G1075" s="22" t="s">
        <v>585</v>
      </c>
      <c r="H1075" s="20" t="s">
        <v>665</v>
      </c>
      <c r="I1075" s="21" t="s">
        <v>1397</v>
      </c>
      <c r="J1075" s="33" t="s">
        <v>198</v>
      </c>
      <c r="K1075" s="56"/>
      <c r="L1075" s="21"/>
      <c r="M1075" s="21"/>
      <c r="N1075" s="21">
        <v>450</v>
      </c>
      <c r="O1075" s="98">
        <v>20621325.48</v>
      </c>
      <c r="P1075" s="67">
        <v>0</v>
      </c>
      <c r="Q1075" s="98">
        <f t="shared" si="34"/>
        <v>20621325.48</v>
      </c>
      <c r="R1075" s="99">
        <v>0</v>
      </c>
      <c r="S1075" s="98">
        <v>0</v>
      </c>
      <c r="T1075" s="98">
        <v>14125607.953800004</v>
      </c>
      <c r="U1075" s="98">
        <v>6495717.5262000002</v>
      </c>
      <c r="V1075" s="98">
        <f t="shared" si="33"/>
        <v>0</v>
      </c>
      <c r="W1075" s="154"/>
      <c r="X1075" s="95">
        <v>5.96E-2</v>
      </c>
      <c r="Y1075" s="125" t="s">
        <v>3101</v>
      </c>
      <c r="Z1075" s="125" t="s">
        <v>3102</v>
      </c>
    </row>
    <row r="1076" spans="1:26" s="2" customFormat="1" ht="38.25">
      <c r="A1076" s="22">
        <v>1</v>
      </c>
      <c r="B1076" s="22" t="s">
        <v>2259</v>
      </c>
      <c r="C1076" s="22"/>
      <c r="D1076" s="20" t="s">
        <v>3103</v>
      </c>
      <c r="E1076" s="96" t="s">
        <v>3104</v>
      </c>
      <c r="F1076" s="29" t="s">
        <v>344</v>
      </c>
      <c r="G1076" s="27" t="s">
        <v>320</v>
      </c>
      <c r="H1076" s="20" t="s">
        <v>329</v>
      </c>
      <c r="I1076" s="29" t="s">
        <v>3105</v>
      </c>
      <c r="J1076" s="33" t="s">
        <v>172</v>
      </c>
      <c r="K1076" s="56"/>
      <c r="L1076" s="21"/>
      <c r="M1076" s="21"/>
      <c r="N1076" s="97">
        <v>270</v>
      </c>
      <c r="O1076" s="98">
        <v>3213248.89</v>
      </c>
      <c r="P1076" s="67">
        <v>3183579.45</v>
      </c>
      <c r="Q1076" s="98">
        <f t="shared" si="34"/>
        <v>29669.439999999944</v>
      </c>
      <c r="R1076" s="99">
        <v>0</v>
      </c>
      <c r="S1076" s="98">
        <v>29669.439999999944</v>
      </c>
      <c r="T1076" s="98">
        <v>0</v>
      </c>
      <c r="U1076" s="98">
        <v>0</v>
      </c>
      <c r="V1076" s="98">
        <f t="shared" si="33"/>
        <v>0</v>
      </c>
      <c r="W1076" s="154"/>
      <c r="X1076" s="95">
        <v>1</v>
      </c>
      <c r="Y1076" s="125" t="s">
        <v>3106</v>
      </c>
      <c r="Z1076" s="125" t="s">
        <v>3107</v>
      </c>
    </row>
    <row r="1077" spans="1:26" s="2" customFormat="1" ht="25.5">
      <c r="A1077" s="22">
        <v>1</v>
      </c>
      <c r="B1077" s="22" t="s">
        <v>2259</v>
      </c>
      <c r="C1077" s="22"/>
      <c r="D1077" s="20" t="s">
        <v>3108</v>
      </c>
      <c r="E1077" s="96" t="s">
        <v>3109</v>
      </c>
      <c r="F1077" s="29" t="s">
        <v>344</v>
      </c>
      <c r="G1077" s="27" t="s">
        <v>320</v>
      </c>
      <c r="H1077" s="20" t="s">
        <v>329</v>
      </c>
      <c r="I1077" s="29" t="s">
        <v>3110</v>
      </c>
      <c r="J1077" s="33" t="s">
        <v>172</v>
      </c>
      <c r="K1077" s="56"/>
      <c r="L1077" s="21"/>
      <c r="M1077" s="21"/>
      <c r="N1077" s="97">
        <v>270</v>
      </c>
      <c r="O1077" s="98">
        <v>2870201.78</v>
      </c>
      <c r="P1077" s="67">
        <v>2838035.71</v>
      </c>
      <c r="Q1077" s="98">
        <f t="shared" si="34"/>
        <v>32166.069999999832</v>
      </c>
      <c r="R1077" s="99">
        <v>0</v>
      </c>
      <c r="S1077" s="98">
        <v>32166.069999999832</v>
      </c>
      <c r="T1077" s="98">
        <v>0</v>
      </c>
      <c r="U1077" s="98">
        <v>0</v>
      </c>
      <c r="V1077" s="98">
        <f t="shared" si="33"/>
        <v>0</v>
      </c>
      <c r="W1077" s="154"/>
      <c r="X1077" s="95">
        <v>1</v>
      </c>
      <c r="Y1077" s="125" t="s">
        <v>3111</v>
      </c>
      <c r="Z1077" s="125" t="s">
        <v>3112</v>
      </c>
    </row>
    <row r="1078" spans="1:26" s="2" customFormat="1" ht="25.5">
      <c r="A1078" s="22">
        <v>1</v>
      </c>
      <c r="B1078" s="22" t="s">
        <v>2259</v>
      </c>
      <c r="C1078" s="22"/>
      <c r="D1078" s="20" t="s">
        <v>3113</v>
      </c>
      <c r="E1078" s="96" t="s">
        <v>3114</v>
      </c>
      <c r="F1078" s="29" t="s">
        <v>344</v>
      </c>
      <c r="G1078" s="27" t="s">
        <v>320</v>
      </c>
      <c r="H1078" s="20" t="s">
        <v>329</v>
      </c>
      <c r="I1078" s="29" t="s">
        <v>3115</v>
      </c>
      <c r="J1078" s="33" t="s">
        <v>172</v>
      </c>
      <c r="K1078" s="56"/>
      <c r="L1078" s="21"/>
      <c r="M1078" s="21"/>
      <c r="N1078" s="97">
        <v>270</v>
      </c>
      <c r="O1078" s="98">
        <v>3219145.59</v>
      </c>
      <c r="P1078" s="67">
        <v>3192286.32</v>
      </c>
      <c r="Q1078" s="98">
        <f t="shared" si="34"/>
        <v>26859.270000000019</v>
      </c>
      <c r="R1078" s="99">
        <v>0</v>
      </c>
      <c r="S1078" s="98">
        <v>26859.269999999851</v>
      </c>
      <c r="T1078" s="98">
        <v>0</v>
      </c>
      <c r="U1078" s="98">
        <v>0</v>
      </c>
      <c r="V1078" s="98">
        <f t="shared" si="33"/>
        <v>1.673470251262188E-10</v>
      </c>
      <c r="W1078" s="154"/>
      <c r="X1078" s="95">
        <v>1</v>
      </c>
      <c r="Y1078" s="125" t="s">
        <v>3116</v>
      </c>
      <c r="Z1078" s="125" t="s">
        <v>3117</v>
      </c>
    </row>
    <row r="1079" spans="1:26" s="2" customFormat="1" ht="51">
      <c r="A1079" s="22">
        <v>1</v>
      </c>
      <c r="B1079" s="22" t="s">
        <v>2259</v>
      </c>
      <c r="C1079" s="22"/>
      <c r="D1079" s="20" t="s">
        <v>3118</v>
      </c>
      <c r="E1079" s="20" t="s">
        <v>3119</v>
      </c>
      <c r="F1079" s="29" t="s">
        <v>344</v>
      </c>
      <c r="G1079" s="27" t="s">
        <v>320</v>
      </c>
      <c r="H1079" s="20" t="s">
        <v>329</v>
      </c>
      <c r="I1079" s="21" t="s">
        <v>330</v>
      </c>
      <c r="J1079" s="33" t="s">
        <v>180</v>
      </c>
      <c r="K1079" s="56">
        <v>41548</v>
      </c>
      <c r="L1079" s="21"/>
      <c r="M1079" s="21"/>
      <c r="N1079" s="21">
        <v>480</v>
      </c>
      <c r="O1079" s="98">
        <v>16501385.110000001</v>
      </c>
      <c r="P1079" s="67">
        <v>12713770.029999999</v>
      </c>
      <c r="Q1079" s="98">
        <f t="shared" si="34"/>
        <v>3787615.0800000019</v>
      </c>
      <c r="R1079" s="99">
        <v>0</v>
      </c>
      <c r="S1079" s="98">
        <v>3787615.08</v>
      </c>
      <c r="T1079" s="98">
        <v>0</v>
      </c>
      <c r="U1079" s="98">
        <v>0</v>
      </c>
      <c r="V1079" s="98">
        <f t="shared" si="33"/>
        <v>1.862645149230957E-9</v>
      </c>
      <c r="W1079" s="154"/>
      <c r="X1079" s="95">
        <v>0.84599999999999997</v>
      </c>
      <c r="Y1079" s="125" t="s">
        <v>3120</v>
      </c>
      <c r="Z1079" s="125" t="s">
        <v>3121</v>
      </c>
    </row>
    <row r="1080" spans="1:26" s="2" customFormat="1" ht="25.5">
      <c r="A1080" s="22">
        <v>1</v>
      </c>
      <c r="B1080" s="22" t="s">
        <v>2259</v>
      </c>
      <c r="C1080" s="22"/>
      <c r="D1080" s="20" t="s">
        <v>3122</v>
      </c>
      <c r="E1080" s="96" t="s">
        <v>3123</v>
      </c>
      <c r="F1080" s="29" t="s">
        <v>344</v>
      </c>
      <c r="G1080" s="27" t="s">
        <v>320</v>
      </c>
      <c r="H1080" s="20" t="s">
        <v>329</v>
      </c>
      <c r="I1080" s="29" t="s">
        <v>330</v>
      </c>
      <c r="J1080" s="33" t="s">
        <v>172</v>
      </c>
      <c r="K1080" s="56"/>
      <c r="L1080" s="21"/>
      <c r="M1080" s="21"/>
      <c r="N1080" s="97">
        <v>540</v>
      </c>
      <c r="O1080" s="98">
        <v>38210104.870000005</v>
      </c>
      <c r="P1080" s="67">
        <v>38210104.870000005</v>
      </c>
      <c r="Q1080" s="98">
        <f t="shared" si="34"/>
        <v>0</v>
      </c>
      <c r="R1080" s="99">
        <v>0</v>
      </c>
      <c r="S1080" s="98">
        <v>0</v>
      </c>
      <c r="T1080" s="98">
        <v>0</v>
      </c>
      <c r="U1080" s="98">
        <v>0</v>
      </c>
      <c r="V1080" s="98">
        <f t="shared" si="33"/>
        <v>0</v>
      </c>
      <c r="W1080" s="154"/>
      <c r="X1080" s="95">
        <v>1</v>
      </c>
      <c r="Y1080" s="125" t="s">
        <v>3124</v>
      </c>
      <c r="Z1080" s="125" t="s">
        <v>3125</v>
      </c>
    </row>
    <row r="1081" spans="1:26" s="127" customFormat="1" ht="25.5">
      <c r="A1081" s="22">
        <v>1</v>
      </c>
      <c r="B1081" s="22" t="s">
        <v>2259</v>
      </c>
      <c r="C1081" s="22"/>
      <c r="D1081" s="20" t="s">
        <v>3126</v>
      </c>
      <c r="E1081" s="96" t="s">
        <v>3127</v>
      </c>
      <c r="F1081" s="29" t="s">
        <v>344</v>
      </c>
      <c r="G1081" s="27" t="s">
        <v>320</v>
      </c>
      <c r="H1081" s="20" t="s">
        <v>329</v>
      </c>
      <c r="I1081" s="29" t="s">
        <v>330</v>
      </c>
      <c r="J1081" s="33" t="s">
        <v>172</v>
      </c>
      <c r="K1081" s="56"/>
      <c r="L1081" s="21"/>
      <c r="M1081" s="21"/>
      <c r="N1081" s="97">
        <v>270</v>
      </c>
      <c r="O1081" s="98">
        <v>5297950.33</v>
      </c>
      <c r="P1081" s="67">
        <v>4112601.49</v>
      </c>
      <c r="Q1081" s="98">
        <f t="shared" si="34"/>
        <v>1185348.8399999999</v>
      </c>
      <c r="R1081" s="99">
        <v>0</v>
      </c>
      <c r="S1081" s="98">
        <v>1185348.8400000001</v>
      </c>
      <c r="T1081" s="98">
        <v>0</v>
      </c>
      <c r="U1081" s="98">
        <v>0</v>
      </c>
      <c r="V1081" s="98">
        <f t="shared" si="33"/>
        <v>-2.3283064365386963E-10</v>
      </c>
      <c r="W1081" s="154"/>
      <c r="X1081" s="95">
        <v>1</v>
      </c>
      <c r="Y1081" s="125" t="s">
        <v>3128</v>
      </c>
      <c r="Z1081" s="125" t="s">
        <v>3129</v>
      </c>
    </row>
    <row r="1082" spans="1:26" s="2" customFormat="1" ht="25.5">
      <c r="A1082" s="22">
        <v>1</v>
      </c>
      <c r="B1082" s="22" t="s">
        <v>2259</v>
      </c>
      <c r="C1082" s="22"/>
      <c r="D1082" s="20" t="s">
        <v>3130</v>
      </c>
      <c r="E1082" s="96" t="s">
        <v>3131</v>
      </c>
      <c r="F1082" s="29" t="s">
        <v>344</v>
      </c>
      <c r="G1082" s="27" t="s">
        <v>320</v>
      </c>
      <c r="H1082" s="20" t="s">
        <v>329</v>
      </c>
      <c r="I1082" s="29" t="s">
        <v>330</v>
      </c>
      <c r="J1082" s="33" t="s">
        <v>172</v>
      </c>
      <c r="K1082" s="56"/>
      <c r="L1082" s="21"/>
      <c r="M1082" s="21"/>
      <c r="N1082" s="97">
        <v>270</v>
      </c>
      <c r="O1082" s="98">
        <v>5257272.1399999997</v>
      </c>
      <c r="P1082" s="67">
        <v>3846522.72</v>
      </c>
      <c r="Q1082" s="98">
        <f t="shared" si="34"/>
        <v>1410749.4199999995</v>
      </c>
      <c r="R1082" s="99">
        <v>0</v>
      </c>
      <c r="S1082" s="98">
        <v>1410749.42</v>
      </c>
      <c r="T1082" s="98">
        <v>0</v>
      </c>
      <c r="U1082" s="98">
        <v>0</v>
      </c>
      <c r="V1082" s="98">
        <f t="shared" si="33"/>
        <v>-4.6566128730773926E-10</v>
      </c>
      <c r="W1082" s="154"/>
      <c r="X1082" s="95">
        <v>1</v>
      </c>
      <c r="Y1082" s="125" t="s">
        <v>3132</v>
      </c>
      <c r="Z1082" s="125" t="s">
        <v>3133</v>
      </c>
    </row>
    <row r="1083" spans="1:26" s="2" customFormat="1" ht="38.25">
      <c r="A1083" s="22">
        <v>1</v>
      </c>
      <c r="B1083" s="22" t="s">
        <v>2259</v>
      </c>
      <c r="C1083" s="22"/>
      <c r="D1083" s="20" t="s">
        <v>3134</v>
      </c>
      <c r="E1083" s="29" t="s">
        <v>3135</v>
      </c>
      <c r="F1083" s="29" t="s">
        <v>344</v>
      </c>
      <c r="G1083" s="27" t="s">
        <v>320</v>
      </c>
      <c r="H1083" s="20" t="s">
        <v>329</v>
      </c>
      <c r="I1083" s="29" t="s">
        <v>330</v>
      </c>
      <c r="J1083" s="33" t="s">
        <v>172</v>
      </c>
      <c r="K1083" s="56"/>
      <c r="L1083" s="21"/>
      <c r="M1083" s="21"/>
      <c r="N1083" s="97">
        <v>300</v>
      </c>
      <c r="O1083" s="98">
        <v>5519889.0599999996</v>
      </c>
      <c r="P1083" s="67">
        <v>5261738.0999999996</v>
      </c>
      <c r="Q1083" s="98">
        <f t="shared" si="34"/>
        <v>258150.95999999996</v>
      </c>
      <c r="R1083" s="99">
        <v>0</v>
      </c>
      <c r="S1083" s="98">
        <v>258150.96</v>
      </c>
      <c r="T1083" s="98">
        <v>0</v>
      </c>
      <c r="U1083" s="98">
        <v>0</v>
      </c>
      <c r="V1083" s="98">
        <f t="shared" si="33"/>
        <v>-2.9103830456733704E-11</v>
      </c>
      <c r="W1083" s="154"/>
      <c r="X1083" s="95">
        <v>1</v>
      </c>
      <c r="Y1083" s="125" t="s">
        <v>3136</v>
      </c>
      <c r="Z1083" s="125" t="s">
        <v>3137</v>
      </c>
    </row>
    <row r="1084" spans="1:26" s="2" customFormat="1" ht="63.75">
      <c r="A1084" s="22">
        <v>1</v>
      </c>
      <c r="B1084" s="22" t="s">
        <v>2259</v>
      </c>
      <c r="C1084" s="22"/>
      <c r="D1084" s="20" t="s">
        <v>3138</v>
      </c>
      <c r="E1084" s="20" t="s">
        <v>3139</v>
      </c>
      <c r="F1084" s="29" t="s">
        <v>344</v>
      </c>
      <c r="G1084" s="27" t="s">
        <v>320</v>
      </c>
      <c r="H1084" s="20" t="s">
        <v>329</v>
      </c>
      <c r="I1084" s="21" t="s">
        <v>3140</v>
      </c>
      <c r="J1084" s="33" t="s">
        <v>180</v>
      </c>
      <c r="K1084" s="56">
        <v>41608</v>
      </c>
      <c r="L1084" s="21"/>
      <c r="M1084" s="21"/>
      <c r="N1084" s="21"/>
      <c r="O1084" s="98">
        <v>15751067.1</v>
      </c>
      <c r="P1084" s="67">
        <v>10237228.530000001</v>
      </c>
      <c r="Q1084" s="98">
        <f t="shared" si="34"/>
        <v>5513838.5699999984</v>
      </c>
      <c r="R1084" s="99">
        <v>0</v>
      </c>
      <c r="S1084" s="98">
        <v>5513838.5699999994</v>
      </c>
      <c r="T1084" s="98">
        <v>0</v>
      </c>
      <c r="U1084" s="98">
        <v>0</v>
      </c>
      <c r="V1084" s="98">
        <f t="shared" si="33"/>
        <v>-9.3132257461547852E-10</v>
      </c>
      <c r="W1084" s="154"/>
      <c r="X1084" s="95">
        <v>0.61340000000000006</v>
      </c>
      <c r="Y1084" s="125" t="s">
        <v>3141</v>
      </c>
      <c r="Z1084" s="125" t="s">
        <v>3142</v>
      </c>
    </row>
    <row r="1085" spans="1:26" s="2" customFormat="1" ht="25.5">
      <c r="A1085" s="22">
        <v>1</v>
      </c>
      <c r="B1085" s="22" t="s">
        <v>2259</v>
      </c>
      <c r="C1085" s="22"/>
      <c r="D1085" s="20" t="s">
        <v>3143</v>
      </c>
      <c r="E1085" s="20" t="s">
        <v>3144</v>
      </c>
      <c r="F1085" s="29" t="s">
        <v>344</v>
      </c>
      <c r="G1085" s="27" t="s">
        <v>320</v>
      </c>
      <c r="H1085" s="20" t="s">
        <v>329</v>
      </c>
      <c r="I1085" s="21" t="s">
        <v>3145</v>
      </c>
      <c r="J1085" s="33" t="s">
        <v>180</v>
      </c>
      <c r="K1085" s="56">
        <v>41547</v>
      </c>
      <c r="L1085" s="21"/>
      <c r="M1085" s="21"/>
      <c r="N1085" s="21"/>
      <c r="O1085" s="98">
        <v>5074242.12</v>
      </c>
      <c r="P1085" s="67">
        <v>3559138.31</v>
      </c>
      <c r="Q1085" s="98">
        <f t="shared" si="34"/>
        <v>1515103.81</v>
      </c>
      <c r="R1085" s="99">
        <v>0</v>
      </c>
      <c r="S1085" s="98">
        <v>1515103.81</v>
      </c>
      <c r="T1085" s="98">
        <v>0</v>
      </c>
      <c r="U1085" s="98">
        <v>0</v>
      </c>
      <c r="V1085" s="98">
        <f t="shared" si="33"/>
        <v>0</v>
      </c>
      <c r="W1085" s="154"/>
      <c r="X1085" s="95">
        <v>0.87581999999999993</v>
      </c>
      <c r="Y1085" s="125" t="s">
        <v>3146</v>
      </c>
      <c r="Z1085" s="125" t="s">
        <v>3147</v>
      </c>
    </row>
    <row r="1086" spans="1:26" s="2" customFormat="1" ht="38.25">
      <c r="A1086" s="22">
        <v>1</v>
      </c>
      <c r="B1086" s="22" t="s">
        <v>2259</v>
      </c>
      <c r="C1086" s="22"/>
      <c r="D1086" s="20" t="s">
        <v>3148</v>
      </c>
      <c r="E1086" s="20" t="s">
        <v>3149</v>
      </c>
      <c r="F1086" s="29" t="s">
        <v>344</v>
      </c>
      <c r="G1086" s="27" t="s">
        <v>320</v>
      </c>
      <c r="H1086" s="20" t="s">
        <v>329</v>
      </c>
      <c r="I1086" s="21" t="s">
        <v>3140</v>
      </c>
      <c r="J1086" s="33" t="s">
        <v>180</v>
      </c>
      <c r="K1086" s="56">
        <v>41547</v>
      </c>
      <c r="L1086" s="21"/>
      <c r="M1086" s="21"/>
      <c r="N1086" s="21"/>
      <c r="O1086" s="98">
        <v>5110267.6399999997</v>
      </c>
      <c r="P1086" s="67">
        <v>4186474.32</v>
      </c>
      <c r="Q1086" s="98">
        <f t="shared" si="34"/>
        <v>923793.31999999983</v>
      </c>
      <c r="R1086" s="99">
        <v>0</v>
      </c>
      <c r="S1086" s="98">
        <v>923793.32</v>
      </c>
      <c r="T1086" s="98">
        <v>0</v>
      </c>
      <c r="U1086" s="98">
        <v>0</v>
      </c>
      <c r="V1086" s="98">
        <f t="shared" si="33"/>
        <v>-1.1641532182693481E-10</v>
      </c>
      <c r="W1086" s="154"/>
      <c r="X1086" s="95">
        <v>0.80040000000000011</v>
      </c>
      <c r="Y1086" s="125" t="s">
        <v>3150</v>
      </c>
      <c r="Z1086" s="125" t="s">
        <v>3151</v>
      </c>
    </row>
    <row r="1087" spans="1:26" s="2" customFormat="1" ht="51">
      <c r="A1087" s="22">
        <v>1</v>
      </c>
      <c r="B1087" s="22" t="s">
        <v>2259</v>
      </c>
      <c r="C1087" s="22"/>
      <c r="D1087" s="20" t="s">
        <v>3152</v>
      </c>
      <c r="E1087" s="20" t="s">
        <v>3153</v>
      </c>
      <c r="F1087" s="29" t="s">
        <v>344</v>
      </c>
      <c r="G1087" s="27" t="s">
        <v>320</v>
      </c>
      <c r="H1087" s="20" t="s">
        <v>329</v>
      </c>
      <c r="I1087" s="21" t="s">
        <v>3154</v>
      </c>
      <c r="J1087" s="33" t="s">
        <v>523</v>
      </c>
      <c r="K1087" s="56"/>
      <c r="L1087" s="21"/>
      <c r="M1087" s="21"/>
      <c r="N1087" s="21">
        <v>360</v>
      </c>
      <c r="O1087" s="98">
        <v>19282900</v>
      </c>
      <c r="P1087" s="67">
        <v>0</v>
      </c>
      <c r="Q1087" s="98">
        <f t="shared" si="34"/>
        <v>19282900</v>
      </c>
      <c r="R1087" s="99">
        <v>0</v>
      </c>
      <c r="S1087" s="98">
        <v>2119190.71</v>
      </c>
      <c r="T1087" s="98">
        <v>14395648.995000003</v>
      </c>
      <c r="U1087" s="98">
        <v>2768060.2950000009</v>
      </c>
      <c r="V1087" s="98">
        <f t="shared" si="33"/>
        <v>-4.6566128730773926E-9</v>
      </c>
      <c r="W1087" s="154"/>
      <c r="X1087" s="95">
        <v>0</v>
      </c>
      <c r="Y1087" s="125" t="s">
        <v>3155</v>
      </c>
      <c r="Z1087" s="125" t="s">
        <v>3156</v>
      </c>
    </row>
    <row r="1088" spans="1:26" s="2" customFormat="1" ht="51">
      <c r="A1088" s="22">
        <v>1</v>
      </c>
      <c r="B1088" s="22" t="s">
        <v>2259</v>
      </c>
      <c r="C1088" s="22"/>
      <c r="D1088" s="20" t="s">
        <v>3157</v>
      </c>
      <c r="E1088" s="20" t="s">
        <v>3158</v>
      </c>
      <c r="F1088" s="29" t="s">
        <v>344</v>
      </c>
      <c r="G1088" s="27" t="s">
        <v>320</v>
      </c>
      <c r="H1088" s="20" t="s">
        <v>329</v>
      </c>
      <c r="I1088" s="21" t="s">
        <v>2692</v>
      </c>
      <c r="J1088" s="33" t="s">
        <v>523</v>
      </c>
      <c r="K1088" s="56"/>
      <c r="L1088" s="21"/>
      <c r="M1088" s="21"/>
      <c r="N1088" s="21">
        <v>360</v>
      </c>
      <c r="O1088" s="98">
        <v>18488600</v>
      </c>
      <c r="P1088" s="67">
        <v>0</v>
      </c>
      <c r="Q1088" s="98">
        <f t="shared" si="34"/>
        <v>18488600</v>
      </c>
      <c r="R1088" s="99">
        <v>0</v>
      </c>
      <c r="S1088" s="98">
        <v>2031897.14</v>
      </c>
      <c r="T1088" s="98">
        <v>13802664.330000004</v>
      </c>
      <c r="U1088" s="98">
        <v>2654038.5299999998</v>
      </c>
      <c r="V1088" s="98">
        <f t="shared" si="33"/>
        <v>-4.1909515857696533E-9</v>
      </c>
      <c r="W1088" s="154"/>
      <c r="X1088" s="95">
        <v>0</v>
      </c>
      <c r="Y1088" s="125" t="s">
        <v>3159</v>
      </c>
      <c r="Z1088" s="125" t="s">
        <v>3160</v>
      </c>
    </row>
    <row r="1089" spans="1:26" s="2" customFormat="1" ht="38.25">
      <c r="A1089" s="22">
        <v>1</v>
      </c>
      <c r="B1089" s="22" t="s">
        <v>2259</v>
      </c>
      <c r="C1089" s="22"/>
      <c r="D1089" s="20" t="s">
        <v>3161</v>
      </c>
      <c r="E1089" s="20" t="s">
        <v>3162</v>
      </c>
      <c r="F1089" s="29" t="s">
        <v>344</v>
      </c>
      <c r="G1089" s="27" t="s">
        <v>320</v>
      </c>
      <c r="H1089" s="20" t="s">
        <v>329</v>
      </c>
      <c r="I1089" s="21" t="s">
        <v>792</v>
      </c>
      <c r="J1089" s="33" t="s">
        <v>180</v>
      </c>
      <c r="K1089" s="56">
        <v>41517</v>
      </c>
      <c r="L1089" s="21"/>
      <c r="M1089" s="21"/>
      <c r="N1089" s="21">
        <v>270</v>
      </c>
      <c r="O1089" s="98">
        <v>4459921.24</v>
      </c>
      <c r="P1089" s="67">
        <v>3545068.67</v>
      </c>
      <c r="Q1089" s="98">
        <f t="shared" si="34"/>
        <v>914852.5700000003</v>
      </c>
      <c r="R1089" s="99">
        <v>0</v>
      </c>
      <c r="S1089" s="98">
        <v>914852.57</v>
      </c>
      <c r="T1089" s="98">
        <v>0</v>
      </c>
      <c r="U1089" s="98">
        <v>0</v>
      </c>
      <c r="V1089" s="98">
        <f t="shared" si="33"/>
        <v>3.4924596548080444E-10</v>
      </c>
      <c r="W1089" s="154"/>
      <c r="X1089" s="95">
        <v>0.85319999999999996</v>
      </c>
      <c r="Y1089" s="125" t="s">
        <v>3163</v>
      </c>
      <c r="Z1089" s="125" t="s">
        <v>3164</v>
      </c>
    </row>
    <row r="1090" spans="1:26" s="2" customFormat="1" ht="25.5">
      <c r="A1090" s="22">
        <v>1</v>
      </c>
      <c r="B1090" s="22" t="s">
        <v>2259</v>
      </c>
      <c r="C1090" s="22"/>
      <c r="D1090" s="20" t="s">
        <v>3165</v>
      </c>
      <c r="E1090" s="20" t="s">
        <v>3166</v>
      </c>
      <c r="F1090" s="29" t="s">
        <v>344</v>
      </c>
      <c r="G1090" s="27" t="s">
        <v>320</v>
      </c>
      <c r="H1090" s="20" t="s">
        <v>329</v>
      </c>
      <c r="I1090" s="21" t="s">
        <v>330</v>
      </c>
      <c r="J1090" s="33" t="s">
        <v>180</v>
      </c>
      <c r="K1090" s="56">
        <v>41548</v>
      </c>
      <c r="L1090" s="21"/>
      <c r="M1090" s="21"/>
      <c r="N1090" s="21">
        <v>360</v>
      </c>
      <c r="O1090" s="98">
        <v>15952519.43</v>
      </c>
      <c r="P1090" s="67">
        <v>13045311.859999999</v>
      </c>
      <c r="Q1090" s="98">
        <f t="shared" si="34"/>
        <v>2907207.5700000003</v>
      </c>
      <c r="R1090" s="99">
        <v>0</v>
      </c>
      <c r="S1090" s="98">
        <v>2907207.57</v>
      </c>
      <c r="T1090" s="98">
        <v>0</v>
      </c>
      <c r="U1090" s="98">
        <v>0</v>
      </c>
      <c r="V1090" s="98">
        <f t="shared" si="33"/>
        <v>4.6566128730773926E-10</v>
      </c>
      <c r="W1090" s="154"/>
      <c r="X1090" s="95">
        <v>0.83519999999999994</v>
      </c>
      <c r="Y1090" s="125" t="s">
        <v>3167</v>
      </c>
      <c r="Z1090" s="125" t="s">
        <v>3168</v>
      </c>
    </row>
    <row r="1091" spans="1:26" s="2" customFormat="1" ht="63.75">
      <c r="A1091" s="22">
        <v>1</v>
      </c>
      <c r="B1091" s="22" t="s">
        <v>2259</v>
      </c>
      <c r="C1091" s="22"/>
      <c r="D1091" s="20" t="s">
        <v>3169</v>
      </c>
      <c r="E1091" s="20" t="s">
        <v>3170</v>
      </c>
      <c r="F1091" s="29" t="s">
        <v>344</v>
      </c>
      <c r="G1091" s="27" t="s">
        <v>320</v>
      </c>
      <c r="H1091" s="20" t="s">
        <v>329</v>
      </c>
      <c r="I1091" s="21" t="s">
        <v>3171</v>
      </c>
      <c r="J1091" s="33" t="s">
        <v>180</v>
      </c>
      <c r="K1091" s="56">
        <v>41760</v>
      </c>
      <c r="L1091" s="21"/>
      <c r="M1091" s="21"/>
      <c r="N1091" s="21">
        <v>300</v>
      </c>
      <c r="O1091" s="98">
        <v>8928901.5800000001</v>
      </c>
      <c r="P1091" s="67">
        <v>3895567.7</v>
      </c>
      <c r="Q1091" s="98">
        <f t="shared" si="34"/>
        <v>5033333.88</v>
      </c>
      <c r="R1091" s="99">
        <v>0</v>
      </c>
      <c r="S1091" s="98">
        <v>2491351.5931662139</v>
      </c>
      <c r="T1091" s="98">
        <v>2541982.2868337855</v>
      </c>
      <c r="U1091" s="98">
        <v>0</v>
      </c>
      <c r="V1091" s="98">
        <f t="shared" si="33"/>
        <v>4.6566128730773926E-10</v>
      </c>
      <c r="W1091" s="154"/>
      <c r="X1091" s="95">
        <v>0.37369999999999998</v>
      </c>
      <c r="Y1091" s="125" t="s">
        <v>3172</v>
      </c>
      <c r="Z1091" s="125" t="s">
        <v>3173</v>
      </c>
    </row>
    <row r="1092" spans="1:26" s="2" customFormat="1" ht="63.75">
      <c r="A1092" s="22">
        <v>2</v>
      </c>
      <c r="B1092" s="22" t="s">
        <v>2259</v>
      </c>
      <c r="C1092" s="22"/>
      <c r="D1092" s="20" t="s">
        <v>3174</v>
      </c>
      <c r="E1092" s="20" t="s">
        <v>3175</v>
      </c>
      <c r="F1092" s="29" t="s">
        <v>344</v>
      </c>
      <c r="G1092" s="27" t="s">
        <v>320</v>
      </c>
      <c r="H1092" s="20" t="s">
        <v>329</v>
      </c>
      <c r="I1092" s="21" t="s">
        <v>3176</v>
      </c>
      <c r="J1092" s="33" t="s">
        <v>180</v>
      </c>
      <c r="K1092" s="56">
        <v>41851</v>
      </c>
      <c r="L1092" s="21"/>
      <c r="M1092" s="21"/>
      <c r="N1092" s="21">
        <v>300</v>
      </c>
      <c r="O1092" s="98">
        <v>10427412.51</v>
      </c>
      <c r="P1092" s="67">
        <v>1786130.28</v>
      </c>
      <c r="Q1092" s="98">
        <f t="shared" si="34"/>
        <v>8641282.2300000004</v>
      </c>
      <c r="R1092" s="99">
        <v>0</v>
      </c>
      <c r="S1092" s="98">
        <v>3095020.5033166814</v>
      </c>
      <c r="T1092" s="98">
        <v>5546261.7266833195</v>
      </c>
      <c r="U1092" s="98">
        <v>0</v>
      </c>
      <c r="V1092" s="98">
        <f t="shared" si="33"/>
        <v>-9.3132257461547852E-10</v>
      </c>
      <c r="W1092" s="154"/>
      <c r="X1092" s="95">
        <v>7.9210000000000003E-2</v>
      </c>
      <c r="Y1092" s="125" t="s">
        <v>3177</v>
      </c>
      <c r="Z1092" s="125" t="s">
        <v>3178</v>
      </c>
    </row>
    <row r="1093" spans="1:26" s="2" customFormat="1" ht="51">
      <c r="A1093" s="22">
        <v>1</v>
      </c>
      <c r="B1093" s="22" t="s">
        <v>2259</v>
      </c>
      <c r="C1093" s="22"/>
      <c r="D1093" s="20" t="s">
        <v>3179</v>
      </c>
      <c r="E1093" s="20" t="s">
        <v>3180</v>
      </c>
      <c r="F1093" s="29" t="s">
        <v>344</v>
      </c>
      <c r="G1093" s="27" t="s">
        <v>320</v>
      </c>
      <c r="H1093" s="20" t="s">
        <v>329</v>
      </c>
      <c r="I1093" s="21" t="s">
        <v>3181</v>
      </c>
      <c r="J1093" s="33" t="s">
        <v>180</v>
      </c>
      <c r="K1093" s="56">
        <v>41820</v>
      </c>
      <c r="L1093" s="21"/>
      <c r="M1093" s="21"/>
      <c r="N1093" s="21">
        <v>270</v>
      </c>
      <c r="O1093" s="98">
        <v>7261439.1200000001</v>
      </c>
      <c r="P1093" s="67">
        <v>1256628.68</v>
      </c>
      <c r="Q1093" s="98">
        <f t="shared" si="34"/>
        <v>6004810.4400000004</v>
      </c>
      <c r="R1093" s="99">
        <v>0</v>
      </c>
      <c r="S1093" s="98">
        <v>2775929.9587326641</v>
      </c>
      <c r="T1093" s="98">
        <v>3228880.4812673354</v>
      </c>
      <c r="U1093" s="98">
        <v>0</v>
      </c>
      <c r="V1093" s="98">
        <f t="shared" si="33"/>
        <v>9.3132257461547852E-10</v>
      </c>
      <c r="W1093" s="154"/>
      <c r="X1093" s="95">
        <v>8.1199999999999994E-2</v>
      </c>
      <c r="Y1093" s="125" t="s">
        <v>3182</v>
      </c>
      <c r="Z1093" s="125" t="s">
        <v>3183</v>
      </c>
    </row>
    <row r="1094" spans="1:26" s="2" customFormat="1" ht="76.5">
      <c r="A1094" s="22">
        <v>1</v>
      </c>
      <c r="B1094" s="22" t="s">
        <v>2259</v>
      </c>
      <c r="C1094" s="22"/>
      <c r="D1094" s="20" t="s">
        <v>3184</v>
      </c>
      <c r="E1094" s="20" t="s">
        <v>3185</v>
      </c>
      <c r="F1094" s="29" t="s">
        <v>344</v>
      </c>
      <c r="G1094" s="27" t="s">
        <v>320</v>
      </c>
      <c r="H1094" s="20" t="s">
        <v>329</v>
      </c>
      <c r="I1094" s="21" t="s">
        <v>330</v>
      </c>
      <c r="J1094" s="33" t="s">
        <v>180</v>
      </c>
      <c r="K1094" s="56">
        <v>41698</v>
      </c>
      <c r="L1094" s="21"/>
      <c r="M1094" s="21"/>
      <c r="N1094" s="21">
        <v>270</v>
      </c>
      <c r="O1094" s="98">
        <v>6100787.7400000002</v>
      </c>
      <c r="P1094" s="67">
        <v>2226206.5499999998</v>
      </c>
      <c r="Q1094" s="98">
        <f t="shared" si="34"/>
        <v>3874581.1900000004</v>
      </c>
      <c r="R1094" s="99">
        <v>0</v>
      </c>
      <c r="S1094" s="98">
        <v>1933699.4388991874</v>
      </c>
      <c r="T1094" s="98">
        <v>1940881.7511008128</v>
      </c>
      <c r="U1094" s="98">
        <v>0</v>
      </c>
      <c r="V1094" s="98">
        <f t="shared" si="33"/>
        <v>2.3283064365386963E-10</v>
      </c>
      <c r="W1094" s="154"/>
      <c r="X1094" s="95">
        <v>0.29870999999999998</v>
      </c>
      <c r="Y1094" s="125" t="s">
        <v>3186</v>
      </c>
      <c r="Z1094" s="125" t="s">
        <v>3187</v>
      </c>
    </row>
    <row r="1095" spans="1:26" s="2" customFormat="1" ht="38.25">
      <c r="A1095" s="22">
        <v>1</v>
      </c>
      <c r="B1095" s="22" t="s">
        <v>2259</v>
      </c>
      <c r="C1095" s="22"/>
      <c r="D1095" s="20" t="s">
        <v>3188</v>
      </c>
      <c r="E1095" s="20" t="s">
        <v>3189</v>
      </c>
      <c r="F1095" s="29" t="s">
        <v>344</v>
      </c>
      <c r="G1095" s="27" t="s">
        <v>320</v>
      </c>
      <c r="H1095" s="20" t="s">
        <v>329</v>
      </c>
      <c r="I1095" s="21" t="s">
        <v>792</v>
      </c>
      <c r="J1095" s="33" t="s">
        <v>180</v>
      </c>
      <c r="K1095" s="56">
        <v>41729</v>
      </c>
      <c r="L1095" s="21"/>
      <c r="M1095" s="21"/>
      <c r="N1095" s="21">
        <v>270</v>
      </c>
      <c r="O1095" s="98">
        <v>6100787.7400000002</v>
      </c>
      <c r="P1095" s="67">
        <v>2220686.9300000002</v>
      </c>
      <c r="Q1095" s="98">
        <f t="shared" si="34"/>
        <v>3880100.81</v>
      </c>
      <c r="R1095" s="99">
        <v>0</v>
      </c>
      <c r="S1095" s="98">
        <v>2265187.7147942479</v>
      </c>
      <c r="T1095" s="98">
        <v>1614913.0952057526</v>
      </c>
      <c r="U1095" s="98">
        <v>0</v>
      </c>
      <c r="V1095" s="98">
        <f t="shared" si="33"/>
        <v>-4.6566128730773926E-10</v>
      </c>
      <c r="W1095" s="154"/>
      <c r="X1095" s="95">
        <v>0.29771000000000003</v>
      </c>
      <c r="Y1095" s="125" t="s">
        <v>3190</v>
      </c>
      <c r="Z1095" s="125" t="s">
        <v>3191</v>
      </c>
    </row>
    <row r="1096" spans="1:26" s="2" customFormat="1" ht="51">
      <c r="A1096" s="22">
        <v>1</v>
      </c>
      <c r="B1096" s="22" t="s">
        <v>2259</v>
      </c>
      <c r="C1096" s="22"/>
      <c r="D1096" s="20" t="s">
        <v>3192</v>
      </c>
      <c r="E1096" s="20" t="s">
        <v>3193</v>
      </c>
      <c r="F1096" s="29" t="s">
        <v>344</v>
      </c>
      <c r="G1096" s="27" t="s">
        <v>320</v>
      </c>
      <c r="H1096" s="36" t="s">
        <v>329</v>
      </c>
      <c r="I1096" s="100" t="s">
        <v>3115</v>
      </c>
      <c r="J1096" s="33" t="s">
        <v>520</v>
      </c>
      <c r="K1096" s="56"/>
      <c r="L1096" s="21"/>
      <c r="M1096" s="21"/>
      <c r="N1096" s="21">
        <v>270</v>
      </c>
      <c r="O1096" s="98">
        <v>11781300</v>
      </c>
      <c r="P1096" s="67">
        <v>0</v>
      </c>
      <c r="Q1096" s="98">
        <f t="shared" si="34"/>
        <v>11781300</v>
      </c>
      <c r="R1096" s="99">
        <v>0</v>
      </c>
      <c r="S1096" s="98">
        <v>0</v>
      </c>
      <c r="T1096" s="98">
        <v>10308637.5</v>
      </c>
      <c r="U1096" s="98">
        <v>1472662.5</v>
      </c>
      <c r="V1096" s="98">
        <f t="shared" si="33"/>
        <v>0</v>
      </c>
      <c r="W1096" s="154"/>
      <c r="X1096" s="95"/>
      <c r="Y1096" s="128" t="s">
        <v>3194</v>
      </c>
      <c r="Z1096" s="128" t="s">
        <v>3195</v>
      </c>
    </row>
    <row r="1097" spans="1:26" s="2" customFormat="1" ht="25.5">
      <c r="A1097" s="22">
        <v>1</v>
      </c>
      <c r="B1097" s="22" t="s">
        <v>2259</v>
      </c>
      <c r="C1097" s="22"/>
      <c r="D1097" s="20" t="s">
        <v>3196</v>
      </c>
      <c r="E1097" s="20" t="s">
        <v>3197</v>
      </c>
      <c r="F1097" s="29" t="s">
        <v>344</v>
      </c>
      <c r="G1097" s="22" t="s">
        <v>585</v>
      </c>
      <c r="H1097" s="21" t="s">
        <v>1447</v>
      </c>
      <c r="I1097" s="21" t="s">
        <v>1448</v>
      </c>
      <c r="J1097" s="33" t="s">
        <v>180</v>
      </c>
      <c r="K1097" s="56">
        <v>41518</v>
      </c>
      <c r="L1097" s="21"/>
      <c r="M1097" s="21"/>
      <c r="N1097" s="21">
        <v>270</v>
      </c>
      <c r="O1097" s="98">
        <v>7362411.79</v>
      </c>
      <c r="P1097" s="67">
        <v>7041664.5299999993</v>
      </c>
      <c r="Q1097" s="98">
        <f t="shared" si="34"/>
        <v>320747.26000000071</v>
      </c>
      <c r="R1097" s="99">
        <v>0</v>
      </c>
      <c r="S1097" s="98">
        <v>320747.26</v>
      </c>
      <c r="T1097" s="98">
        <v>0</v>
      </c>
      <c r="U1097" s="98">
        <v>0</v>
      </c>
      <c r="V1097" s="98">
        <f t="shared" si="33"/>
        <v>6.9849193096160889E-10</v>
      </c>
      <c r="W1097" s="154"/>
      <c r="X1097" s="95">
        <v>0.83560000000000001</v>
      </c>
      <c r="Y1097" s="125" t="s">
        <v>3198</v>
      </c>
      <c r="Z1097" s="125" t="s">
        <v>3199</v>
      </c>
    </row>
    <row r="1098" spans="1:26" s="123" customFormat="1" ht="51">
      <c r="A1098" s="22">
        <v>1</v>
      </c>
      <c r="B1098" s="22" t="s">
        <v>2259</v>
      </c>
      <c r="C1098" s="22"/>
      <c r="D1098" s="20" t="s">
        <v>3200</v>
      </c>
      <c r="E1098" s="20" t="s">
        <v>3201</v>
      </c>
      <c r="F1098" s="29" t="s">
        <v>344</v>
      </c>
      <c r="G1098" s="22" t="s">
        <v>585</v>
      </c>
      <c r="H1098" s="21" t="s">
        <v>1447</v>
      </c>
      <c r="I1098" s="21" t="s">
        <v>1448</v>
      </c>
      <c r="J1098" s="33" t="s">
        <v>180</v>
      </c>
      <c r="K1098" s="56">
        <v>41609</v>
      </c>
      <c r="L1098" s="21"/>
      <c r="M1098" s="21"/>
      <c r="N1098" s="21">
        <v>420</v>
      </c>
      <c r="O1098" s="98">
        <v>16924220.809999999</v>
      </c>
      <c r="P1098" s="67">
        <v>12102328.690000001</v>
      </c>
      <c r="Q1098" s="98">
        <f t="shared" si="34"/>
        <v>4821892.1199999973</v>
      </c>
      <c r="R1098" s="99">
        <v>0</v>
      </c>
      <c r="S1098" s="98">
        <v>4821892.12</v>
      </c>
      <c r="T1098" s="98">
        <v>0</v>
      </c>
      <c r="U1098" s="98">
        <v>0</v>
      </c>
      <c r="V1098" s="98">
        <f t="shared" si="33"/>
        <v>-2.7939677238464355E-9</v>
      </c>
      <c r="W1098" s="154"/>
      <c r="X1098" s="95">
        <v>0.66150000000000009</v>
      </c>
      <c r="Y1098" s="125" t="s">
        <v>3202</v>
      </c>
      <c r="Z1098" s="125" t="s">
        <v>3203</v>
      </c>
    </row>
    <row r="1099" spans="1:26" s="2" customFormat="1" ht="38.25">
      <c r="A1099" s="22">
        <v>1</v>
      </c>
      <c r="B1099" s="22" t="s">
        <v>2259</v>
      </c>
      <c r="C1099" s="22"/>
      <c r="D1099" s="20" t="s">
        <v>3204</v>
      </c>
      <c r="E1099" s="29" t="s">
        <v>3205</v>
      </c>
      <c r="F1099" s="29" t="s">
        <v>344</v>
      </c>
      <c r="G1099" s="22" t="s">
        <v>585</v>
      </c>
      <c r="H1099" s="20" t="s">
        <v>601</v>
      </c>
      <c r="I1099" s="29" t="s">
        <v>602</v>
      </c>
      <c r="J1099" s="33" t="s">
        <v>172</v>
      </c>
      <c r="K1099" s="56"/>
      <c r="L1099" s="21"/>
      <c r="M1099" s="21"/>
      <c r="N1099" s="97">
        <v>150</v>
      </c>
      <c r="O1099" s="98">
        <v>3241767.94</v>
      </c>
      <c r="P1099" s="98">
        <v>3241767.94</v>
      </c>
      <c r="Q1099" s="98">
        <f t="shared" si="34"/>
        <v>0</v>
      </c>
      <c r="R1099" s="99">
        <v>0</v>
      </c>
      <c r="S1099" s="98">
        <v>0</v>
      </c>
      <c r="T1099" s="98">
        <v>0</v>
      </c>
      <c r="U1099" s="98">
        <v>0</v>
      </c>
      <c r="V1099" s="98">
        <f t="shared" si="33"/>
        <v>0</v>
      </c>
      <c r="W1099" s="154"/>
      <c r="X1099" s="95">
        <v>1</v>
      </c>
      <c r="Y1099" s="125" t="s">
        <v>3206</v>
      </c>
      <c r="Z1099" s="125" t="s">
        <v>3207</v>
      </c>
    </row>
    <row r="1100" spans="1:26" s="2" customFormat="1" ht="76.5">
      <c r="A1100" s="22">
        <v>2</v>
      </c>
      <c r="B1100" s="22" t="s">
        <v>2259</v>
      </c>
      <c r="C1100" s="22"/>
      <c r="D1100" s="20" t="s">
        <v>3208</v>
      </c>
      <c r="E1100" s="29" t="s">
        <v>3209</v>
      </c>
      <c r="F1100" s="29" t="s">
        <v>344</v>
      </c>
      <c r="G1100" s="22" t="s">
        <v>585</v>
      </c>
      <c r="H1100" s="20" t="s">
        <v>601</v>
      </c>
      <c r="I1100" s="20" t="s">
        <v>750</v>
      </c>
      <c r="J1100" s="33" t="s">
        <v>172</v>
      </c>
      <c r="K1100" s="56"/>
      <c r="L1100" s="21"/>
      <c r="M1100" s="21"/>
      <c r="N1100" s="97">
        <v>450</v>
      </c>
      <c r="O1100" s="98">
        <v>15269638.529999999</v>
      </c>
      <c r="P1100" s="67">
        <v>15032086.599999998</v>
      </c>
      <c r="Q1100" s="98">
        <f t="shared" si="34"/>
        <v>237551.93000000156</v>
      </c>
      <c r="R1100" s="99">
        <v>0</v>
      </c>
      <c r="S1100" s="98">
        <v>237551.93000000156</v>
      </c>
      <c r="T1100" s="98">
        <v>0</v>
      </c>
      <c r="U1100" s="98">
        <v>0</v>
      </c>
      <c r="V1100" s="98">
        <f t="shared" si="33"/>
        <v>0</v>
      </c>
      <c r="W1100" s="154"/>
      <c r="X1100" s="95">
        <v>1</v>
      </c>
      <c r="Y1100" s="125" t="s">
        <v>3210</v>
      </c>
      <c r="Z1100" s="125" t="s">
        <v>3211</v>
      </c>
    </row>
    <row r="1101" spans="1:26" s="2" customFormat="1" ht="38.25">
      <c r="A1101" s="22">
        <v>1</v>
      </c>
      <c r="B1101" s="22" t="s">
        <v>2259</v>
      </c>
      <c r="C1101" s="22"/>
      <c r="D1101" s="20" t="s">
        <v>3212</v>
      </c>
      <c r="E1101" s="20" t="s">
        <v>2415</v>
      </c>
      <c r="F1101" s="29" t="s">
        <v>344</v>
      </c>
      <c r="G1101" s="22" t="s">
        <v>585</v>
      </c>
      <c r="H1101" s="20" t="s">
        <v>601</v>
      </c>
      <c r="I1101" s="21" t="s">
        <v>810</v>
      </c>
      <c r="J1101" s="33" t="s">
        <v>109</v>
      </c>
      <c r="K1101" s="56"/>
      <c r="L1101" s="21"/>
      <c r="M1101" s="21"/>
      <c r="N1101" s="21">
        <v>240</v>
      </c>
      <c r="O1101" s="98">
        <v>22320200</v>
      </c>
      <c r="P1101" s="67">
        <v>0</v>
      </c>
      <c r="Q1101" s="98">
        <f t="shared" si="34"/>
        <v>22320200</v>
      </c>
      <c r="R1101" s="99">
        <v>0</v>
      </c>
      <c r="S1101" s="98">
        <v>2232020</v>
      </c>
      <c r="T1101" s="98">
        <v>20088180</v>
      </c>
      <c r="U1101" s="98">
        <v>0</v>
      </c>
      <c r="V1101" s="98">
        <f t="shared" si="33"/>
        <v>0</v>
      </c>
      <c r="W1101" s="154"/>
      <c r="X1101" s="95">
        <v>0</v>
      </c>
      <c r="Y1101" s="125" t="s">
        <v>3213</v>
      </c>
      <c r="Z1101" s="125" t="s">
        <v>3214</v>
      </c>
    </row>
    <row r="1102" spans="1:26" s="2" customFormat="1" ht="25.5">
      <c r="A1102" s="22">
        <v>1</v>
      </c>
      <c r="B1102" s="22" t="s">
        <v>2259</v>
      </c>
      <c r="C1102" s="22"/>
      <c r="D1102" s="20" t="s">
        <v>3215</v>
      </c>
      <c r="E1102" s="96" t="s">
        <v>3216</v>
      </c>
      <c r="F1102" s="29" t="s">
        <v>344</v>
      </c>
      <c r="G1102" s="22" t="s">
        <v>585</v>
      </c>
      <c r="H1102" s="22" t="s">
        <v>590</v>
      </c>
      <c r="I1102" s="29" t="s">
        <v>591</v>
      </c>
      <c r="J1102" s="33" t="s">
        <v>172</v>
      </c>
      <c r="K1102" s="56"/>
      <c r="L1102" s="21"/>
      <c r="M1102" s="21"/>
      <c r="N1102" s="97">
        <v>270</v>
      </c>
      <c r="O1102" s="98">
        <v>9433788.2400000002</v>
      </c>
      <c r="P1102" s="67">
        <v>9433788.2400000002</v>
      </c>
      <c r="Q1102" s="98">
        <f t="shared" si="34"/>
        <v>0</v>
      </c>
      <c r="R1102" s="99">
        <v>0</v>
      </c>
      <c r="S1102" s="98">
        <v>0</v>
      </c>
      <c r="T1102" s="98">
        <v>0</v>
      </c>
      <c r="U1102" s="98">
        <v>0</v>
      </c>
      <c r="V1102" s="98">
        <f t="shared" si="33"/>
        <v>0</v>
      </c>
      <c r="W1102" s="154"/>
      <c r="X1102" s="95">
        <v>1</v>
      </c>
      <c r="Y1102" s="125" t="s">
        <v>3217</v>
      </c>
      <c r="Z1102" s="125" t="s">
        <v>3218</v>
      </c>
    </row>
    <row r="1103" spans="1:26" s="2" customFormat="1" ht="63.75">
      <c r="A1103" s="22">
        <v>3</v>
      </c>
      <c r="B1103" s="22" t="s">
        <v>2259</v>
      </c>
      <c r="C1103" s="22"/>
      <c r="D1103" s="20" t="s">
        <v>3219</v>
      </c>
      <c r="E1103" s="96" t="s">
        <v>3220</v>
      </c>
      <c r="F1103" s="29" t="s">
        <v>344</v>
      </c>
      <c r="G1103" s="22" t="s">
        <v>585</v>
      </c>
      <c r="H1103" s="22" t="s">
        <v>590</v>
      </c>
      <c r="I1103" s="29" t="s">
        <v>826</v>
      </c>
      <c r="J1103" s="33" t="s">
        <v>172</v>
      </c>
      <c r="K1103" s="56"/>
      <c r="L1103" s="21"/>
      <c r="M1103" s="21"/>
      <c r="N1103" s="97">
        <v>270</v>
      </c>
      <c r="O1103" s="98">
        <v>14263894.32</v>
      </c>
      <c r="P1103" s="67">
        <v>14263894.32</v>
      </c>
      <c r="Q1103" s="98">
        <f t="shared" si="34"/>
        <v>0</v>
      </c>
      <c r="R1103" s="99">
        <v>0</v>
      </c>
      <c r="S1103" s="98">
        <v>0</v>
      </c>
      <c r="T1103" s="98">
        <v>0</v>
      </c>
      <c r="U1103" s="98">
        <v>0</v>
      </c>
      <c r="V1103" s="98">
        <f t="shared" si="33"/>
        <v>0</v>
      </c>
      <c r="W1103" s="154"/>
      <c r="X1103" s="95">
        <v>1</v>
      </c>
      <c r="Y1103" s="125" t="s">
        <v>3221</v>
      </c>
      <c r="Z1103" s="125" t="s">
        <v>3222</v>
      </c>
    </row>
    <row r="1104" spans="1:26" s="2" customFormat="1" ht="25.5">
      <c r="A1104" s="22">
        <v>1</v>
      </c>
      <c r="B1104" s="22" t="s">
        <v>2259</v>
      </c>
      <c r="C1104" s="22"/>
      <c r="D1104" s="20" t="s">
        <v>3223</v>
      </c>
      <c r="E1104" s="96" t="s">
        <v>3224</v>
      </c>
      <c r="F1104" s="29" t="s">
        <v>344</v>
      </c>
      <c r="G1104" s="22" t="s">
        <v>585</v>
      </c>
      <c r="H1104" s="22" t="s">
        <v>590</v>
      </c>
      <c r="I1104" s="29" t="s">
        <v>804</v>
      </c>
      <c r="J1104" s="33" t="s">
        <v>172</v>
      </c>
      <c r="K1104" s="56"/>
      <c r="L1104" s="21"/>
      <c r="M1104" s="21"/>
      <c r="N1104" s="97">
        <v>150</v>
      </c>
      <c r="O1104" s="98">
        <v>849602.6</v>
      </c>
      <c r="P1104" s="67">
        <v>807122.45</v>
      </c>
      <c r="Q1104" s="98">
        <f t="shared" si="34"/>
        <v>42480.150000000023</v>
      </c>
      <c r="R1104" s="99">
        <v>0</v>
      </c>
      <c r="S1104" s="98">
        <v>42480.15</v>
      </c>
      <c r="T1104" s="98">
        <v>0</v>
      </c>
      <c r="U1104" s="98">
        <v>0</v>
      </c>
      <c r="V1104" s="98">
        <f t="shared" si="33"/>
        <v>2.1827872842550278E-11</v>
      </c>
      <c r="W1104" s="154"/>
      <c r="X1104" s="95">
        <v>1</v>
      </c>
      <c r="Y1104" s="125" t="s">
        <v>3225</v>
      </c>
      <c r="Z1104" s="125" t="s">
        <v>3226</v>
      </c>
    </row>
    <row r="1105" spans="1:26" s="2" customFormat="1" ht="25.5">
      <c r="A1105" s="22">
        <v>1</v>
      </c>
      <c r="B1105" s="22" t="s">
        <v>2259</v>
      </c>
      <c r="C1105" s="22"/>
      <c r="D1105" s="20" t="s">
        <v>3227</v>
      </c>
      <c r="E1105" s="20" t="s">
        <v>3228</v>
      </c>
      <c r="F1105" s="29" t="s">
        <v>344</v>
      </c>
      <c r="G1105" s="22" t="s">
        <v>585</v>
      </c>
      <c r="H1105" s="22" t="s">
        <v>590</v>
      </c>
      <c r="I1105" s="21" t="s">
        <v>758</v>
      </c>
      <c r="J1105" s="33" t="s">
        <v>180</v>
      </c>
      <c r="K1105" s="56">
        <v>41640</v>
      </c>
      <c r="L1105" s="21"/>
      <c r="M1105" s="21"/>
      <c r="N1105" s="21">
        <v>270</v>
      </c>
      <c r="O1105" s="98">
        <v>6855458.79</v>
      </c>
      <c r="P1105" s="67">
        <v>3136577.89</v>
      </c>
      <c r="Q1105" s="98">
        <f t="shared" si="34"/>
        <v>3718880.9</v>
      </c>
      <c r="R1105" s="99">
        <v>0</v>
      </c>
      <c r="S1105" s="98">
        <v>3135836.0131355939</v>
      </c>
      <c r="T1105" s="98">
        <v>583044.88686440699</v>
      </c>
      <c r="U1105" s="98">
        <v>0</v>
      </c>
      <c r="V1105" s="98">
        <f t="shared" si="33"/>
        <v>-9.3132257461547852E-10</v>
      </c>
      <c r="W1105" s="154"/>
      <c r="X1105" s="95">
        <v>0.41210000000000002</v>
      </c>
      <c r="Y1105" s="125" t="s">
        <v>3229</v>
      </c>
      <c r="Z1105" s="125" t="s">
        <v>3230</v>
      </c>
    </row>
    <row r="1106" spans="1:26" s="2" customFormat="1" ht="25.5">
      <c r="A1106" s="22">
        <v>1</v>
      </c>
      <c r="B1106" s="22" t="s">
        <v>2259</v>
      </c>
      <c r="C1106" s="22"/>
      <c r="D1106" s="20" t="s">
        <v>3231</v>
      </c>
      <c r="E1106" s="96" t="s">
        <v>3232</v>
      </c>
      <c r="F1106" s="29" t="s">
        <v>344</v>
      </c>
      <c r="G1106" s="22" t="s">
        <v>585</v>
      </c>
      <c r="H1106" s="22" t="s">
        <v>590</v>
      </c>
      <c r="I1106" s="29" t="s">
        <v>3233</v>
      </c>
      <c r="J1106" s="33" t="s">
        <v>172</v>
      </c>
      <c r="K1106" s="56"/>
      <c r="L1106" s="21"/>
      <c r="M1106" s="21"/>
      <c r="N1106" s="97">
        <v>150</v>
      </c>
      <c r="O1106" s="98">
        <v>1210603.3799999999</v>
      </c>
      <c r="P1106" s="67">
        <v>1163084.68</v>
      </c>
      <c r="Q1106" s="98">
        <f t="shared" si="34"/>
        <v>47518.699999999953</v>
      </c>
      <c r="R1106" s="99">
        <v>0</v>
      </c>
      <c r="S1106" s="98">
        <v>47518.7</v>
      </c>
      <c r="T1106" s="98">
        <v>0</v>
      </c>
      <c r="U1106" s="98">
        <v>0</v>
      </c>
      <c r="V1106" s="98">
        <f t="shared" si="33"/>
        <v>-4.3655745685100555E-11</v>
      </c>
      <c r="W1106" s="154"/>
      <c r="X1106" s="95">
        <v>1</v>
      </c>
      <c r="Y1106" s="125" t="s">
        <v>3234</v>
      </c>
      <c r="Z1106" s="125" t="s">
        <v>3235</v>
      </c>
    </row>
    <row r="1107" spans="1:26" s="2" customFormat="1" ht="51">
      <c r="A1107" s="22">
        <v>1</v>
      </c>
      <c r="B1107" s="22" t="s">
        <v>2259</v>
      </c>
      <c r="C1107" s="22"/>
      <c r="D1107" s="20" t="s">
        <v>3236</v>
      </c>
      <c r="E1107" s="20" t="s">
        <v>3237</v>
      </c>
      <c r="F1107" s="29" t="s">
        <v>344</v>
      </c>
      <c r="G1107" s="22" t="s">
        <v>585</v>
      </c>
      <c r="H1107" s="22" t="s">
        <v>590</v>
      </c>
      <c r="I1107" s="21" t="s">
        <v>3238</v>
      </c>
      <c r="J1107" s="33" t="s">
        <v>523</v>
      </c>
      <c r="K1107" s="56"/>
      <c r="L1107" s="21"/>
      <c r="M1107" s="21"/>
      <c r="N1107" s="21">
        <v>300</v>
      </c>
      <c r="O1107" s="98">
        <v>20500000</v>
      </c>
      <c r="P1107" s="67">
        <v>0</v>
      </c>
      <c r="Q1107" s="98">
        <f t="shared" si="34"/>
        <v>20500000</v>
      </c>
      <c r="R1107" s="99">
        <v>0</v>
      </c>
      <c r="S1107" s="98">
        <v>0</v>
      </c>
      <c r="T1107" s="98">
        <v>17937500</v>
      </c>
      <c r="U1107" s="98">
        <v>2562500</v>
      </c>
      <c r="V1107" s="98">
        <f t="shared" si="33"/>
        <v>0</v>
      </c>
      <c r="W1107" s="154"/>
      <c r="X1107" s="95">
        <v>0</v>
      </c>
      <c r="Y1107" s="125" t="s">
        <v>3239</v>
      </c>
      <c r="Z1107" s="125" t="s">
        <v>3240</v>
      </c>
    </row>
    <row r="1108" spans="1:26" s="2" customFormat="1" ht="25.5">
      <c r="A1108" s="22">
        <v>1</v>
      </c>
      <c r="B1108" s="22" t="s">
        <v>2259</v>
      </c>
      <c r="C1108" s="22"/>
      <c r="D1108" s="20" t="s">
        <v>3241</v>
      </c>
      <c r="E1108" s="20" t="s">
        <v>3242</v>
      </c>
      <c r="F1108" s="29" t="s">
        <v>344</v>
      </c>
      <c r="G1108" s="22" t="s">
        <v>585</v>
      </c>
      <c r="H1108" s="22" t="s">
        <v>590</v>
      </c>
      <c r="I1108" s="21" t="s">
        <v>3243</v>
      </c>
      <c r="J1108" s="33" t="s">
        <v>180</v>
      </c>
      <c r="K1108" s="56">
        <v>41640</v>
      </c>
      <c r="L1108" s="21"/>
      <c r="M1108" s="21"/>
      <c r="N1108" s="21">
        <v>270</v>
      </c>
      <c r="O1108" s="98">
        <v>7718250.9900000002</v>
      </c>
      <c r="P1108" s="67">
        <v>4118732.51</v>
      </c>
      <c r="Q1108" s="98">
        <f t="shared" si="34"/>
        <v>3599518.4800000004</v>
      </c>
      <c r="R1108" s="99">
        <v>0</v>
      </c>
      <c r="S1108" s="98">
        <v>2932719.6344402269</v>
      </c>
      <c r="T1108" s="98">
        <v>666798.84555977222</v>
      </c>
      <c r="U1108" s="98">
        <v>0</v>
      </c>
      <c r="V1108" s="98">
        <f t="shared" si="33"/>
        <v>1.280568540096283E-9</v>
      </c>
      <c r="W1108" s="154"/>
      <c r="X1108" s="95">
        <v>0.57837000000000005</v>
      </c>
      <c r="Y1108" s="125" t="s">
        <v>3244</v>
      </c>
      <c r="Z1108" s="125" t="s">
        <v>3245</v>
      </c>
    </row>
    <row r="1109" spans="1:26" s="2" customFormat="1" ht="38.25">
      <c r="A1109" s="22">
        <v>1</v>
      </c>
      <c r="B1109" s="22" t="s">
        <v>2259</v>
      </c>
      <c r="C1109" s="22"/>
      <c r="D1109" s="20" t="s">
        <v>3246</v>
      </c>
      <c r="E1109" s="96" t="s">
        <v>3247</v>
      </c>
      <c r="F1109" s="29" t="s">
        <v>344</v>
      </c>
      <c r="G1109" s="22" t="s">
        <v>585</v>
      </c>
      <c r="H1109" s="22" t="s">
        <v>590</v>
      </c>
      <c r="I1109" s="29" t="s">
        <v>3248</v>
      </c>
      <c r="J1109" s="33" t="s">
        <v>172</v>
      </c>
      <c r="K1109" s="56"/>
      <c r="L1109" s="21"/>
      <c r="M1109" s="21"/>
      <c r="N1109" s="97">
        <v>360</v>
      </c>
      <c r="O1109" s="98">
        <v>15221638.24</v>
      </c>
      <c r="P1109" s="67">
        <v>15196003.979999999</v>
      </c>
      <c r="Q1109" s="98">
        <f t="shared" si="34"/>
        <v>25634.260000001639</v>
      </c>
      <c r="R1109" s="99">
        <v>0</v>
      </c>
      <c r="S1109" s="98">
        <v>25634.260000001581</v>
      </c>
      <c r="T1109" s="98">
        <v>0</v>
      </c>
      <c r="U1109" s="98">
        <v>0</v>
      </c>
      <c r="V1109" s="98">
        <f t="shared" si="33"/>
        <v>5.8207660913467407E-11</v>
      </c>
      <c r="W1109" s="154"/>
      <c r="X1109" s="95">
        <v>1</v>
      </c>
      <c r="Y1109" s="125" t="s">
        <v>3249</v>
      </c>
      <c r="Z1109" s="125" t="s">
        <v>3250</v>
      </c>
    </row>
    <row r="1110" spans="1:26" s="2" customFormat="1" ht="38.25">
      <c r="A1110" s="22">
        <v>1</v>
      </c>
      <c r="B1110" s="22" t="s">
        <v>2259</v>
      </c>
      <c r="C1110" s="22"/>
      <c r="D1110" s="104" t="s">
        <v>3251</v>
      </c>
      <c r="E1110" s="20" t="s">
        <v>3252</v>
      </c>
      <c r="F1110" s="29" t="s">
        <v>344</v>
      </c>
      <c r="G1110" s="27" t="s">
        <v>585</v>
      </c>
      <c r="H1110" s="36" t="s">
        <v>590</v>
      </c>
      <c r="I1110" s="100" t="s">
        <v>3253</v>
      </c>
      <c r="J1110" s="33" t="s">
        <v>523</v>
      </c>
      <c r="K1110" s="56"/>
      <c r="L1110" s="21"/>
      <c r="M1110" s="21"/>
      <c r="N1110" s="21">
        <v>300</v>
      </c>
      <c r="O1110" s="98">
        <v>4972000</v>
      </c>
      <c r="P1110" s="67">
        <v>0</v>
      </c>
      <c r="Q1110" s="98">
        <f t="shared" si="34"/>
        <v>4972000</v>
      </c>
      <c r="R1110" s="99">
        <v>0</v>
      </c>
      <c r="S1110" s="98">
        <v>653818</v>
      </c>
      <c r="T1110" s="98">
        <v>4318182</v>
      </c>
      <c r="U1110" s="98">
        <v>0</v>
      </c>
      <c r="V1110" s="98">
        <f t="shared" ref="V1110:V1157" si="35">+O1110-P1110-S1110-T1110-U1110</f>
        <v>0</v>
      </c>
      <c r="W1110" s="154"/>
      <c r="X1110" s="95"/>
      <c r="Y1110" s="128" t="s">
        <v>3254</v>
      </c>
      <c r="Z1110" s="128" t="s">
        <v>3255</v>
      </c>
    </row>
    <row r="1111" spans="1:26" s="2" customFormat="1" ht="25.5">
      <c r="A1111" s="22">
        <v>1</v>
      </c>
      <c r="B1111" s="22" t="s">
        <v>2259</v>
      </c>
      <c r="C1111" s="22"/>
      <c r="D1111" s="20" t="s">
        <v>3256</v>
      </c>
      <c r="E1111" s="96" t="s">
        <v>3257</v>
      </c>
      <c r="F1111" s="29" t="s">
        <v>344</v>
      </c>
      <c r="G1111" s="22" t="s">
        <v>585</v>
      </c>
      <c r="H1111" s="22" t="s">
        <v>590</v>
      </c>
      <c r="I1111" s="29" t="s">
        <v>1957</v>
      </c>
      <c r="J1111" s="33" t="s">
        <v>172</v>
      </c>
      <c r="K1111" s="56"/>
      <c r="L1111" s="21"/>
      <c r="M1111" s="21"/>
      <c r="N1111" s="97">
        <v>300</v>
      </c>
      <c r="O1111" s="98">
        <v>6990125.9400000004</v>
      </c>
      <c r="P1111" s="98">
        <v>6297505.9900000002</v>
      </c>
      <c r="Q1111" s="98">
        <f t="shared" si="34"/>
        <v>692619.95000000019</v>
      </c>
      <c r="R1111" s="99">
        <v>0</v>
      </c>
      <c r="S1111" s="98">
        <v>692619.95</v>
      </c>
      <c r="T1111" s="98">
        <v>0</v>
      </c>
      <c r="U1111" s="98">
        <v>0</v>
      </c>
      <c r="V1111" s="98">
        <f t="shared" si="35"/>
        <v>2.3283064365386963E-10</v>
      </c>
      <c r="W1111" s="154"/>
      <c r="X1111" s="95">
        <v>1</v>
      </c>
      <c r="Y1111" s="125" t="s">
        <v>3258</v>
      </c>
      <c r="Z1111" s="125" t="s">
        <v>3259</v>
      </c>
    </row>
    <row r="1112" spans="1:26" s="2" customFormat="1" ht="38.25">
      <c r="A1112" s="22">
        <v>1</v>
      </c>
      <c r="B1112" s="22" t="s">
        <v>2259</v>
      </c>
      <c r="C1112" s="22"/>
      <c r="D1112" s="20" t="s">
        <v>3260</v>
      </c>
      <c r="E1112" s="20" t="s">
        <v>3261</v>
      </c>
      <c r="F1112" s="29" t="s">
        <v>344</v>
      </c>
      <c r="G1112" s="22" t="s">
        <v>585</v>
      </c>
      <c r="H1112" s="22" t="s">
        <v>590</v>
      </c>
      <c r="I1112" s="21" t="s">
        <v>3262</v>
      </c>
      <c r="J1112" s="33" t="s">
        <v>180</v>
      </c>
      <c r="K1112" s="56">
        <v>41608</v>
      </c>
      <c r="L1112" s="21"/>
      <c r="M1112" s="21"/>
      <c r="N1112" s="21">
        <v>540</v>
      </c>
      <c r="O1112" s="98">
        <v>30422678.690000001</v>
      </c>
      <c r="P1112" s="98">
        <v>19772223.289999999</v>
      </c>
      <c r="Q1112" s="98">
        <f t="shared" si="34"/>
        <v>10650455.400000002</v>
      </c>
      <c r="R1112" s="99">
        <v>0</v>
      </c>
      <c r="S1112" s="98">
        <v>8047423.4350479515</v>
      </c>
      <c r="T1112" s="98">
        <v>2603031.9649520488</v>
      </c>
      <c r="U1112" s="98">
        <v>0</v>
      </c>
      <c r="V1112" s="98">
        <f t="shared" si="35"/>
        <v>1.862645149230957E-9</v>
      </c>
      <c r="W1112" s="154"/>
      <c r="X1112" s="95">
        <v>0.65588999999999997</v>
      </c>
      <c r="Y1112" s="125" t="s">
        <v>3263</v>
      </c>
      <c r="Z1112" s="125" t="s">
        <v>3264</v>
      </c>
    </row>
    <row r="1113" spans="1:26" s="2" customFormat="1" ht="51">
      <c r="A1113" s="22">
        <v>1</v>
      </c>
      <c r="B1113" s="22" t="s">
        <v>2259</v>
      </c>
      <c r="C1113" s="22"/>
      <c r="D1113" s="20" t="s">
        <v>3265</v>
      </c>
      <c r="E1113" s="20" t="s">
        <v>3266</v>
      </c>
      <c r="F1113" s="29" t="s">
        <v>344</v>
      </c>
      <c r="G1113" s="22" t="s">
        <v>585</v>
      </c>
      <c r="H1113" s="22" t="s">
        <v>590</v>
      </c>
      <c r="I1113" s="21" t="s">
        <v>1957</v>
      </c>
      <c r="J1113" s="33" t="s">
        <v>172</v>
      </c>
      <c r="K1113" s="56"/>
      <c r="L1113" s="21"/>
      <c r="M1113" s="21"/>
      <c r="N1113" s="21">
        <v>450</v>
      </c>
      <c r="O1113" s="98">
        <v>20550598.02</v>
      </c>
      <c r="P1113" s="98">
        <v>19062730.180000003</v>
      </c>
      <c r="Q1113" s="98">
        <f t="shared" si="34"/>
        <v>1487867.8399999961</v>
      </c>
      <c r="R1113" s="99">
        <v>0</v>
      </c>
      <c r="S1113" s="98">
        <v>1487867.84</v>
      </c>
      <c r="T1113" s="98">
        <v>0</v>
      </c>
      <c r="U1113" s="98">
        <v>0</v>
      </c>
      <c r="V1113" s="98">
        <f t="shared" si="35"/>
        <v>-3.9581209421157837E-9</v>
      </c>
      <c r="W1113" s="154"/>
      <c r="X1113" s="95">
        <v>1</v>
      </c>
      <c r="Y1113" s="125" t="s">
        <v>3267</v>
      </c>
      <c r="Z1113" s="125" t="s">
        <v>3268</v>
      </c>
    </row>
    <row r="1114" spans="1:26" s="2" customFormat="1" ht="38.25">
      <c r="A1114" s="22">
        <v>1</v>
      </c>
      <c r="B1114" s="22" t="s">
        <v>2259</v>
      </c>
      <c r="C1114" s="22"/>
      <c r="D1114" s="20" t="s">
        <v>3269</v>
      </c>
      <c r="E1114" s="20" t="s">
        <v>3270</v>
      </c>
      <c r="F1114" s="29" t="s">
        <v>344</v>
      </c>
      <c r="G1114" s="22" t="s">
        <v>585</v>
      </c>
      <c r="H1114" s="22" t="s">
        <v>590</v>
      </c>
      <c r="I1114" s="21" t="s">
        <v>3271</v>
      </c>
      <c r="J1114" s="33" t="s">
        <v>523</v>
      </c>
      <c r="K1114" s="56"/>
      <c r="L1114" s="21"/>
      <c r="M1114" s="21"/>
      <c r="N1114" s="21">
        <v>360</v>
      </c>
      <c r="O1114" s="98">
        <v>16500000</v>
      </c>
      <c r="P1114" s="98">
        <v>0</v>
      </c>
      <c r="Q1114" s="98">
        <f t="shared" si="34"/>
        <v>16500000</v>
      </c>
      <c r="R1114" s="99">
        <v>0</v>
      </c>
      <c r="S1114" s="98">
        <v>0</v>
      </c>
      <c r="T1114" s="98">
        <v>10418925.000000002</v>
      </c>
      <c r="U1114" s="98">
        <v>6081075.0000000009</v>
      </c>
      <c r="V1114" s="98">
        <f t="shared" si="35"/>
        <v>0</v>
      </c>
      <c r="W1114" s="154"/>
      <c r="X1114" s="95">
        <v>0</v>
      </c>
      <c r="Y1114" s="125" t="s">
        <v>3272</v>
      </c>
      <c r="Z1114" s="125" t="s">
        <v>3273</v>
      </c>
    </row>
    <row r="1115" spans="1:26" s="2" customFormat="1" ht="51">
      <c r="A1115" s="22">
        <v>1</v>
      </c>
      <c r="B1115" s="22" t="s">
        <v>2259</v>
      </c>
      <c r="C1115" s="22"/>
      <c r="D1115" s="20" t="s">
        <v>3274</v>
      </c>
      <c r="E1115" s="96" t="s">
        <v>3275</v>
      </c>
      <c r="F1115" s="29" t="s">
        <v>344</v>
      </c>
      <c r="G1115" s="22" t="s">
        <v>585</v>
      </c>
      <c r="H1115" s="22" t="s">
        <v>590</v>
      </c>
      <c r="I1115" s="29" t="s">
        <v>1503</v>
      </c>
      <c r="J1115" s="33" t="s">
        <v>172</v>
      </c>
      <c r="K1115" s="56"/>
      <c r="L1115" s="21"/>
      <c r="M1115" s="21"/>
      <c r="N1115" s="97">
        <v>450</v>
      </c>
      <c r="O1115" s="98">
        <v>32803155.82</v>
      </c>
      <c r="P1115" s="98">
        <v>32803155.82</v>
      </c>
      <c r="Q1115" s="98">
        <f t="shared" si="34"/>
        <v>0</v>
      </c>
      <c r="R1115" s="99">
        <v>0</v>
      </c>
      <c r="S1115" s="98">
        <v>0</v>
      </c>
      <c r="T1115" s="98">
        <v>0</v>
      </c>
      <c r="U1115" s="98">
        <v>0</v>
      </c>
      <c r="V1115" s="98">
        <f t="shared" si="35"/>
        <v>0</v>
      </c>
      <c r="W1115" s="154"/>
      <c r="X1115" s="95">
        <v>1</v>
      </c>
      <c r="Y1115" s="125" t="s">
        <v>3276</v>
      </c>
      <c r="Z1115" s="125" t="s">
        <v>3277</v>
      </c>
    </row>
    <row r="1116" spans="1:26" s="2" customFormat="1" ht="63.75">
      <c r="A1116" s="22">
        <v>1</v>
      </c>
      <c r="B1116" s="22" t="s">
        <v>2259</v>
      </c>
      <c r="C1116" s="22"/>
      <c r="D1116" s="20" t="s">
        <v>3278</v>
      </c>
      <c r="E1116" s="20" t="s">
        <v>3279</v>
      </c>
      <c r="F1116" s="29" t="s">
        <v>344</v>
      </c>
      <c r="G1116" s="22" t="s">
        <v>585</v>
      </c>
      <c r="H1116" s="22" t="s">
        <v>590</v>
      </c>
      <c r="I1116" s="21" t="s">
        <v>3280</v>
      </c>
      <c r="J1116" s="33" t="s">
        <v>172</v>
      </c>
      <c r="K1116" s="56"/>
      <c r="L1116" s="21"/>
      <c r="M1116" s="21"/>
      <c r="N1116" s="21">
        <v>450</v>
      </c>
      <c r="O1116" s="98">
        <v>18337220.550000001</v>
      </c>
      <c r="P1116" s="98">
        <v>18232362.68</v>
      </c>
      <c r="Q1116" s="98">
        <f t="shared" si="34"/>
        <v>104857.87000000104</v>
      </c>
      <c r="R1116" s="99">
        <v>0</v>
      </c>
      <c r="S1116" s="98">
        <v>104857.87000000104</v>
      </c>
      <c r="T1116" s="98">
        <v>0</v>
      </c>
      <c r="U1116" s="98">
        <v>0</v>
      </c>
      <c r="V1116" s="98">
        <f t="shared" si="35"/>
        <v>0</v>
      </c>
      <c r="W1116" s="154"/>
      <c r="X1116" s="95">
        <v>1</v>
      </c>
      <c r="Y1116" s="125" t="s">
        <v>3281</v>
      </c>
      <c r="Z1116" s="125" t="s">
        <v>3282</v>
      </c>
    </row>
    <row r="1117" spans="1:26" s="2" customFormat="1" ht="38.25">
      <c r="A1117" s="22">
        <v>1</v>
      </c>
      <c r="B1117" s="22" t="s">
        <v>2259</v>
      </c>
      <c r="C1117" s="22"/>
      <c r="D1117" s="20" t="s">
        <v>3283</v>
      </c>
      <c r="E1117" s="20" t="s">
        <v>3284</v>
      </c>
      <c r="F1117" s="29" t="s">
        <v>344</v>
      </c>
      <c r="G1117" s="22" t="s">
        <v>585</v>
      </c>
      <c r="H1117" s="22" t="s">
        <v>590</v>
      </c>
      <c r="I1117" s="21" t="s">
        <v>3285</v>
      </c>
      <c r="J1117" s="33" t="s">
        <v>180</v>
      </c>
      <c r="K1117" s="56">
        <v>41608</v>
      </c>
      <c r="L1117" s="21"/>
      <c r="M1117" s="21"/>
      <c r="N1117" s="21">
        <v>360</v>
      </c>
      <c r="O1117" s="98">
        <v>16336530.449999999</v>
      </c>
      <c r="P1117" s="98">
        <v>8370554.0499999989</v>
      </c>
      <c r="Q1117" s="98">
        <f t="shared" si="34"/>
        <v>7965976.4000000004</v>
      </c>
      <c r="R1117" s="99">
        <v>0</v>
      </c>
      <c r="S1117" s="98">
        <v>7965976.4000000004</v>
      </c>
      <c r="T1117" s="98">
        <v>0</v>
      </c>
      <c r="U1117" s="98">
        <v>0</v>
      </c>
      <c r="V1117" s="98">
        <f t="shared" si="35"/>
        <v>0</v>
      </c>
      <c r="W1117" s="154"/>
      <c r="X1117" s="95">
        <v>0.71894999999999998</v>
      </c>
      <c r="Y1117" s="125" t="s">
        <v>3286</v>
      </c>
      <c r="Z1117" s="125" t="s">
        <v>3287</v>
      </c>
    </row>
    <row r="1118" spans="1:26" s="2" customFormat="1" ht="38.25">
      <c r="A1118" s="22">
        <v>1</v>
      </c>
      <c r="B1118" s="22" t="s">
        <v>2259</v>
      </c>
      <c r="C1118" s="22"/>
      <c r="D1118" s="20" t="s">
        <v>3288</v>
      </c>
      <c r="E1118" s="20" t="s">
        <v>3289</v>
      </c>
      <c r="F1118" s="29" t="s">
        <v>344</v>
      </c>
      <c r="G1118" s="27" t="s">
        <v>585</v>
      </c>
      <c r="H1118" s="36" t="s">
        <v>590</v>
      </c>
      <c r="I1118" s="21" t="s">
        <v>1494</v>
      </c>
      <c r="J1118" s="33" t="s">
        <v>523</v>
      </c>
      <c r="K1118" s="56"/>
      <c r="L1118" s="21"/>
      <c r="M1118" s="21"/>
      <c r="N1118" s="21">
        <v>300</v>
      </c>
      <c r="O1118" s="98">
        <v>4972000</v>
      </c>
      <c r="P1118" s="98">
        <v>0</v>
      </c>
      <c r="Q1118" s="98">
        <f t="shared" si="34"/>
        <v>4972000</v>
      </c>
      <c r="R1118" s="99">
        <v>0</v>
      </c>
      <c r="S1118" s="98">
        <v>653818</v>
      </c>
      <c r="T1118" s="98">
        <v>4318182</v>
      </c>
      <c r="U1118" s="98">
        <v>0</v>
      </c>
      <c r="V1118" s="98">
        <f t="shared" si="35"/>
        <v>0</v>
      </c>
      <c r="W1118" s="154"/>
      <c r="X1118" s="95"/>
      <c r="Y1118" s="128" t="s">
        <v>3290</v>
      </c>
      <c r="Z1118" s="125" t="s">
        <v>3291</v>
      </c>
    </row>
    <row r="1119" spans="1:26" s="2" customFormat="1" ht="63.75">
      <c r="A1119" s="22">
        <v>1</v>
      </c>
      <c r="B1119" s="22" t="s">
        <v>2259</v>
      </c>
      <c r="C1119" s="22"/>
      <c r="D1119" s="20" t="s">
        <v>3292</v>
      </c>
      <c r="E1119" s="20" t="s">
        <v>3293</v>
      </c>
      <c r="F1119" s="29" t="s">
        <v>344</v>
      </c>
      <c r="G1119" s="22" t="s">
        <v>585</v>
      </c>
      <c r="H1119" s="22" t="s">
        <v>590</v>
      </c>
      <c r="I1119" s="21" t="s">
        <v>3294</v>
      </c>
      <c r="J1119" s="33" t="s">
        <v>180</v>
      </c>
      <c r="K1119" s="56">
        <v>41608</v>
      </c>
      <c r="L1119" s="21"/>
      <c r="M1119" s="21"/>
      <c r="N1119" s="21">
        <v>420</v>
      </c>
      <c r="O1119" s="98">
        <v>22031991.600000001</v>
      </c>
      <c r="P1119" s="98">
        <v>14392664.18</v>
      </c>
      <c r="Q1119" s="98">
        <f t="shared" si="34"/>
        <v>7639327.4200000018</v>
      </c>
      <c r="R1119" s="99">
        <v>0</v>
      </c>
      <c r="S1119" s="98">
        <v>7151236.7762513272</v>
      </c>
      <c r="T1119" s="98">
        <v>488090.6437486746</v>
      </c>
      <c r="U1119" s="98">
        <v>0</v>
      </c>
      <c r="V1119" s="98">
        <f t="shared" si="35"/>
        <v>-5.8207660913467407E-11</v>
      </c>
      <c r="W1119" s="154"/>
      <c r="X1119" s="95">
        <v>0.62282999999999999</v>
      </c>
      <c r="Y1119" s="125" t="s">
        <v>3295</v>
      </c>
      <c r="Z1119" s="125" t="s">
        <v>3296</v>
      </c>
    </row>
    <row r="1120" spans="1:26" s="2" customFormat="1" ht="38.25">
      <c r="A1120" s="22">
        <v>1</v>
      </c>
      <c r="B1120" s="22" t="s">
        <v>2259</v>
      </c>
      <c r="C1120" s="22"/>
      <c r="D1120" s="20" t="s">
        <v>3297</v>
      </c>
      <c r="E1120" s="20" t="s">
        <v>3298</v>
      </c>
      <c r="F1120" s="29" t="s">
        <v>344</v>
      </c>
      <c r="G1120" s="22" t="s">
        <v>585</v>
      </c>
      <c r="H1120" s="22" t="s">
        <v>590</v>
      </c>
      <c r="I1120" s="21" t="s">
        <v>3280</v>
      </c>
      <c r="J1120" s="33" t="s">
        <v>198</v>
      </c>
      <c r="K1120" s="56"/>
      <c r="L1120" s="21"/>
      <c r="M1120" s="21"/>
      <c r="N1120" s="21">
        <v>270</v>
      </c>
      <c r="O1120" s="98">
        <v>5206214.3</v>
      </c>
      <c r="P1120" s="98">
        <v>0</v>
      </c>
      <c r="Q1120" s="98">
        <f t="shared" si="34"/>
        <v>5206214.3</v>
      </c>
      <c r="R1120" s="99">
        <v>0</v>
      </c>
      <c r="S1120" s="98">
        <v>0</v>
      </c>
      <c r="T1120" s="98">
        <v>4737655.0130000003</v>
      </c>
      <c r="U1120" s="98">
        <v>468559.28700000001</v>
      </c>
      <c r="V1120" s="98">
        <f t="shared" si="35"/>
        <v>-4.6566128730773926E-10</v>
      </c>
      <c r="W1120" s="154"/>
      <c r="X1120" s="95">
        <v>0</v>
      </c>
      <c r="Y1120" s="125" t="s">
        <v>3299</v>
      </c>
      <c r="Z1120" s="125" t="s">
        <v>3300</v>
      </c>
    </row>
    <row r="1121" spans="1:26" s="2" customFormat="1" ht="38.25">
      <c r="A1121" s="22">
        <v>1</v>
      </c>
      <c r="B1121" s="22" t="s">
        <v>2259</v>
      </c>
      <c r="C1121" s="22"/>
      <c r="D1121" s="20" t="s">
        <v>3301</v>
      </c>
      <c r="E1121" s="20" t="s">
        <v>3302</v>
      </c>
      <c r="F1121" s="29" t="s">
        <v>344</v>
      </c>
      <c r="G1121" s="22" t="s">
        <v>585</v>
      </c>
      <c r="H1121" s="22" t="s">
        <v>590</v>
      </c>
      <c r="I1121" s="21" t="s">
        <v>3303</v>
      </c>
      <c r="J1121" s="33" t="s">
        <v>180</v>
      </c>
      <c r="K1121" s="56">
        <v>41640</v>
      </c>
      <c r="L1121" s="21"/>
      <c r="M1121" s="21"/>
      <c r="N1121" s="21">
        <v>270</v>
      </c>
      <c r="O1121" s="98">
        <v>4648683.4800000004</v>
      </c>
      <c r="P1121" s="98">
        <v>2766222.28</v>
      </c>
      <c r="Q1121" s="98">
        <f t="shared" si="34"/>
        <v>1882461.2000000007</v>
      </c>
      <c r="R1121" s="99">
        <v>0</v>
      </c>
      <c r="S1121" s="98">
        <v>1255253.0784618806</v>
      </c>
      <c r="T1121" s="98">
        <v>627208.12153811962</v>
      </c>
      <c r="U1121" s="98">
        <v>0</v>
      </c>
      <c r="V1121" s="98">
        <f t="shared" si="35"/>
        <v>4.6566128730773926E-10</v>
      </c>
      <c r="W1121" s="154"/>
      <c r="X1121" s="95">
        <v>0.55005999999999999</v>
      </c>
      <c r="Y1121" s="125" t="s">
        <v>3304</v>
      </c>
      <c r="Z1121" s="125" t="s">
        <v>3305</v>
      </c>
    </row>
    <row r="1122" spans="1:26" s="2" customFormat="1" ht="38.25">
      <c r="A1122" s="22">
        <v>1</v>
      </c>
      <c r="B1122" s="22" t="s">
        <v>2259</v>
      </c>
      <c r="C1122" s="22"/>
      <c r="D1122" s="20" t="s">
        <v>3306</v>
      </c>
      <c r="E1122" s="20" t="s">
        <v>3307</v>
      </c>
      <c r="F1122" s="29" t="s">
        <v>344</v>
      </c>
      <c r="G1122" s="22" t="s">
        <v>585</v>
      </c>
      <c r="H1122" s="22" t="s">
        <v>590</v>
      </c>
      <c r="I1122" s="21" t="s">
        <v>3308</v>
      </c>
      <c r="J1122" s="33" t="s">
        <v>180</v>
      </c>
      <c r="K1122" s="56">
        <v>41486</v>
      </c>
      <c r="L1122" s="21"/>
      <c r="M1122" s="21"/>
      <c r="N1122" s="21">
        <v>270</v>
      </c>
      <c r="O1122" s="98">
        <v>5305899.3499999996</v>
      </c>
      <c r="P1122" s="98">
        <v>4997349.0599999996</v>
      </c>
      <c r="Q1122" s="98">
        <f t="shared" si="34"/>
        <v>308550.29000000004</v>
      </c>
      <c r="R1122" s="99">
        <v>0</v>
      </c>
      <c r="S1122" s="98">
        <v>308550.28999999998</v>
      </c>
      <c r="T1122" s="98">
        <v>0</v>
      </c>
      <c r="U1122" s="98">
        <v>0</v>
      </c>
      <c r="V1122" s="98">
        <f t="shared" si="35"/>
        <v>5.8207660913467407E-11</v>
      </c>
      <c r="W1122" s="154"/>
      <c r="X1122" s="95">
        <v>0.93539000000000005</v>
      </c>
      <c r="Y1122" s="125" t="s">
        <v>3309</v>
      </c>
      <c r="Z1122" s="125" t="s">
        <v>3310</v>
      </c>
    </row>
    <row r="1123" spans="1:26" s="2" customFormat="1" ht="38.25">
      <c r="A1123" s="22">
        <v>1</v>
      </c>
      <c r="B1123" s="22" t="s">
        <v>2259</v>
      </c>
      <c r="C1123" s="22"/>
      <c r="D1123" s="20" t="s">
        <v>3311</v>
      </c>
      <c r="E1123" s="20" t="s">
        <v>3312</v>
      </c>
      <c r="F1123" s="29" t="s">
        <v>344</v>
      </c>
      <c r="G1123" s="22" t="s">
        <v>585</v>
      </c>
      <c r="H1123" s="22" t="s">
        <v>590</v>
      </c>
      <c r="I1123" s="21" t="s">
        <v>3313</v>
      </c>
      <c r="J1123" s="33" t="s">
        <v>172</v>
      </c>
      <c r="K1123" s="56"/>
      <c r="L1123" s="21"/>
      <c r="M1123" s="21"/>
      <c r="N1123" s="21">
        <v>270</v>
      </c>
      <c r="O1123" s="98">
        <v>5674817.0800000001</v>
      </c>
      <c r="P1123" s="98">
        <v>5674817.0800000001</v>
      </c>
      <c r="Q1123" s="98">
        <f t="shared" si="34"/>
        <v>0</v>
      </c>
      <c r="R1123" s="99">
        <v>0</v>
      </c>
      <c r="S1123" s="98">
        <v>0</v>
      </c>
      <c r="T1123" s="98">
        <v>0</v>
      </c>
      <c r="U1123" s="98">
        <v>0</v>
      </c>
      <c r="V1123" s="98">
        <f t="shared" si="35"/>
        <v>0</v>
      </c>
      <c r="W1123" s="154"/>
      <c r="X1123" s="95">
        <v>1</v>
      </c>
      <c r="Y1123" s="125" t="s">
        <v>3314</v>
      </c>
      <c r="Z1123" s="125" t="s">
        <v>3315</v>
      </c>
    </row>
    <row r="1124" spans="1:26" s="2" customFormat="1" ht="38.25">
      <c r="A1124" s="22">
        <v>1</v>
      </c>
      <c r="B1124" s="22" t="s">
        <v>2259</v>
      </c>
      <c r="C1124" s="22"/>
      <c r="D1124" s="20" t="s">
        <v>3316</v>
      </c>
      <c r="E1124" s="29" t="s">
        <v>3317</v>
      </c>
      <c r="F1124" s="29" t="s">
        <v>344</v>
      </c>
      <c r="G1124" s="27" t="s">
        <v>320</v>
      </c>
      <c r="H1124" s="35" t="s">
        <v>325</v>
      </c>
      <c r="I1124" s="29" t="s">
        <v>345</v>
      </c>
      <c r="J1124" s="33" t="s">
        <v>172</v>
      </c>
      <c r="K1124" s="56"/>
      <c r="L1124" s="21"/>
      <c r="M1124" s="21"/>
      <c r="N1124" s="97">
        <v>540</v>
      </c>
      <c r="O1124" s="98">
        <v>12046026.5</v>
      </c>
      <c r="P1124" s="98">
        <v>11958413.819999998</v>
      </c>
      <c r="Q1124" s="98">
        <f t="shared" si="34"/>
        <v>87612.680000001565</v>
      </c>
      <c r="R1124" s="99">
        <v>0</v>
      </c>
      <c r="S1124" s="98">
        <v>87612.680000001565</v>
      </c>
      <c r="T1124" s="98">
        <v>0</v>
      </c>
      <c r="U1124" s="98">
        <v>0</v>
      </c>
      <c r="V1124" s="98">
        <f t="shared" si="35"/>
        <v>0</v>
      </c>
      <c r="W1124" s="154"/>
      <c r="X1124" s="95">
        <v>1</v>
      </c>
      <c r="Y1124" s="125" t="s">
        <v>3318</v>
      </c>
      <c r="Z1124" s="125" t="s">
        <v>3319</v>
      </c>
    </row>
    <row r="1125" spans="1:26" s="2" customFormat="1" ht="38.25">
      <c r="A1125" s="22">
        <v>1</v>
      </c>
      <c r="B1125" s="22" t="s">
        <v>2259</v>
      </c>
      <c r="C1125" s="22"/>
      <c r="D1125" s="20" t="s">
        <v>3320</v>
      </c>
      <c r="E1125" s="20" t="s">
        <v>3321</v>
      </c>
      <c r="F1125" s="29" t="s">
        <v>344</v>
      </c>
      <c r="G1125" s="27" t="s">
        <v>320</v>
      </c>
      <c r="H1125" s="35" t="s">
        <v>325</v>
      </c>
      <c r="I1125" s="21" t="s">
        <v>345</v>
      </c>
      <c r="J1125" s="33" t="s">
        <v>172</v>
      </c>
      <c r="K1125" s="56"/>
      <c r="L1125" s="21"/>
      <c r="M1125" s="21"/>
      <c r="N1125" s="97">
        <v>540</v>
      </c>
      <c r="O1125" s="98">
        <v>25847362.240000002</v>
      </c>
      <c r="P1125" s="98">
        <v>25466659.229999997</v>
      </c>
      <c r="Q1125" s="98">
        <f t="shared" si="34"/>
        <v>380703.01000000536</v>
      </c>
      <c r="R1125" s="99">
        <v>0</v>
      </c>
      <c r="S1125" s="98">
        <v>380703.01000000467</v>
      </c>
      <c r="T1125" s="98">
        <v>0</v>
      </c>
      <c r="U1125" s="98">
        <v>0</v>
      </c>
      <c r="V1125" s="98">
        <f t="shared" si="35"/>
        <v>6.9849193096160889E-10</v>
      </c>
      <c r="W1125" s="154"/>
      <c r="X1125" s="95">
        <v>1</v>
      </c>
      <c r="Y1125" s="125" t="s">
        <v>3322</v>
      </c>
      <c r="Z1125" s="125" t="s">
        <v>3323</v>
      </c>
    </row>
    <row r="1126" spans="1:26" s="2" customFormat="1" ht="38.25">
      <c r="A1126" s="22">
        <v>1</v>
      </c>
      <c r="B1126" s="22" t="s">
        <v>2259</v>
      </c>
      <c r="C1126" s="22"/>
      <c r="D1126" s="20" t="s">
        <v>3324</v>
      </c>
      <c r="E1126" s="96" t="s">
        <v>3325</v>
      </c>
      <c r="F1126" s="29" t="s">
        <v>344</v>
      </c>
      <c r="G1126" s="27" t="s">
        <v>320</v>
      </c>
      <c r="H1126" s="35" t="s">
        <v>325</v>
      </c>
      <c r="I1126" s="29" t="s">
        <v>3326</v>
      </c>
      <c r="J1126" s="33" t="s">
        <v>172</v>
      </c>
      <c r="K1126" s="56"/>
      <c r="L1126" s="21"/>
      <c r="M1126" s="21"/>
      <c r="N1126" s="97">
        <v>360</v>
      </c>
      <c r="O1126" s="98">
        <v>9649569.3900000006</v>
      </c>
      <c r="P1126" s="98">
        <v>9489521.3000000007</v>
      </c>
      <c r="Q1126" s="98">
        <f t="shared" si="34"/>
        <v>160048.08999999985</v>
      </c>
      <c r="R1126" s="99">
        <v>0</v>
      </c>
      <c r="S1126" s="98">
        <v>160048.09</v>
      </c>
      <c r="T1126" s="98">
        <v>0</v>
      </c>
      <c r="U1126" s="98">
        <v>0</v>
      </c>
      <c r="V1126" s="98">
        <f t="shared" si="35"/>
        <v>-1.4551915228366852E-10</v>
      </c>
      <c r="W1126" s="154"/>
      <c r="X1126" s="95">
        <v>1</v>
      </c>
      <c r="Y1126" s="125" t="s">
        <v>3327</v>
      </c>
      <c r="Z1126" s="125" t="s">
        <v>3328</v>
      </c>
    </row>
    <row r="1127" spans="1:26" s="2" customFormat="1" ht="51">
      <c r="A1127" s="22">
        <v>1</v>
      </c>
      <c r="B1127" s="22" t="s">
        <v>2259</v>
      </c>
      <c r="C1127" s="22"/>
      <c r="D1127" s="20" t="s">
        <v>3329</v>
      </c>
      <c r="E1127" s="96" t="s">
        <v>3330</v>
      </c>
      <c r="F1127" s="29" t="s">
        <v>344</v>
      </c>
      <c r="G1127" s="27" t="s">
        <v>320</v>
      </c>
      <c r="H1127" s="35" t="s">
        <v>325</v>
      </c>
      <c r="I1127" s="29" t="s">
        <v>1437</v>
      </c>
      <c r="J1127" s="33" t="s">
        <v>172</v>
      </c>
      <c r="K1127" s="56"/>
      <c r="L1127" s="21"/>
      <c r="M1127" s="21"/>
      <c r="N1127" s="97">
        <v>360</v>
      </c>
      <c r="O1127" s="98">
        <v>11700126.619999999</v>
      </c>
      <c r="P1127" s="98">
        <v>11700126.619999999</v>
      </c>
      <c r="Q1127" s="98">
        <f t="shared" si="34"/>
        <v>0</v>
      </c>
      <c r="R1127" s="99">
        <v>0</v>
      </c>
      <c r="S1127" s="98">
        <v>0</v>
      </c>
      <c r="T1127" s="98">
        <v>0</v>
      </c>
      <c r="U1127" s="98">
        <v>0</v>
      </c>
      <c r="V1127" s="98">
        <f t="shared" si="35"/>
        <v>0</v>
      </c>
      <c r="W1127" s="154"/>
      <c r="X1127" s="95">
        <v>1</v>
      </c>
      <c r="Y1127" s="125" t="s">
        <v>3331</v>
      </c>
      <c r="Z1127" s="125" t="s">
        <v>3332</v>
      </c>
    </row>
    <row r="1128" spans="1:26" s="2" customFormat="1" ht="38.25">
      <c r="A1128" s="22">
        <v>1</v>
      </c>
      <c r="B1128" s="22" t="s">
        <v>2259</v>
      </c>
      <c r="C1128" s="22"/>
      <c r="D1128" s="20" t="s">
        <v>3333</v>
      </c>
      <c r="E1128" s="96" t="s">
        <v>3334</v>
      </c>
      <c r="F1128" s="29" t="s">
        <v>344</v>
      </c>
      <c r="G1128" s="27" t="s">
        <v>320</v>
      </c>
      <c r="H1128" s="35" t="s">
        <v>325</v>
      </c>
      <c r="I1128" s="29" t="s">
        <v>326</v>
      </c>
      <c r="J1128" s="33" t="s">
        <v>172</v>
      </c>
      <c r="K1128" s="56"/>
      <c r="L1128" s="21"/>
      <c r="M1128" s="21"/>
      <c r="N1128" s="97">
        <v>270</v>
      </c>
      <c r="O1128" s="98">
        <v>3989612.02</v>
      </c>
      <c r="P1128" s="98">
        <v>3989512.03</v>
      </c>
      <c r="Q1128" s="98">
        <f t="shared" si="34"/>
        <v>99.990000000223517</v>
      </c>
      <c r="R1128" s="99">
        <v>0</v>
      </c>
      <c r="S1128" s="98">
        <v>99.990000000223517</v>
      </c>
      <c r="T1128" s="98">
        <v>0</v>
      </c>
      <c r="U1128" s="98">
        <v>0</v>
      </c>
      <c r="V1128" s="98">
        <f t="shared" si="35"/>
        <v>0</v>
      </c>
      <c r="W1128" s="154"/>
      <c r="X1128" s="95">
        <v>1</v>
      </c>
      <c r="Y1128" s="125" t="s">
        <v>3335</v>
      </c>
      <c r="Z1128" s="125" t="s">
        <v>3336</v>
      </c>
    </row>
    <row r="1129" spans="1:26" s="2" customFormat="1" ht="51">
      <c r="A1129" s="22">
        <v>1</v>
      </c>
      <c r="B1129" s="22" t="s">
        <v>2259</v>
      </c>
      <c r="C1129" s="22"/>
      <c r="D1129" s="20" t="s">
        <v>3337</v>
      </c>
      <c r="E1129" s="20" t="s">
        <v>3338</v>
      </c>
      <c r="F1129" s="29" t="s">
        <v>344</v>
      </c>
      <c r="G1129" s="27" t="s">
        <v>320</v>
      </c>
      <c r="H1129" s="35" t="s">
        <v>325</v>
      </c>
      <c r="I1129" s="21" t="s">
        <v>3339</v>
      </c>
      <c r="J1129" s="33" t="s">
        <v>172</v>
      </c>
      <c r="K1129" s="56"/>
      <c r="L1129" s="21"/>
      <c r="M1129" s="21"/>
      <c r="N1129" s="21">
        <v>360</v>
      </c>
      <c r="O1129" s="98">
        <v>29140404.43</v>
      </c>
      <c r="P1129" s="98">
        <v>29140404.43</v>
      </c>
      <c r="Q1129" s="98">
        <f t="shared" si="34"/>
        <v>0</v>
      </c>
      <c r="R1129" s="99">
        <v>0</v>
      </c>
      <c r="S1129" s="98">
        <v>0</v>
      </c>
      <c r="T1129" s="98">
        <v>0</v>
      </c>
      <c r="U1129" s="98">
        <v>0</v>
      </c>
      <c r="V1129" s="98">
        <f t="shared" si="35"/>
        <v>0</v>
      </c>
      <c r="W1129" s="154"/>
      <c r="X1129" s="95">
        <v>1</v>
      </c>
      <c r="Y1129" s="125" t="s">
        <v>3340</v>
      </c>
      <c r="Z1129" s="125" t="s">
        <v>3341</v>
      </c>
    </row>
    <row r="1130" spans="1:26" s="2" customFormat="1" ht="63.75">
      <c r="A1130" s="22">
        <v>1</v>
      </c>
      <c r="B1130" s="22" t="s">
        <v>2259</v>
      </c>
      <c r="C1130" s="22"/>
      <c r="D1130" s="20" t="s">
        <v>3342</v>
      </c>
      <c r="E1130" s="20" t="s">
        <v>3343</v>
      </c>
      <c r="F1130" s="29" t="s">
        <v>344</v>
      </c>
      <c r="G1130" s="27" t="s">
        <v>320</v>
      </c>
      <c r="H1130" s="35" t="s">
        <v>325</v>
      </c>
      <c r="I1130" s="21" t="s">
        <v>345</v>
      </c>
      <c r="J1130" s="33" t="s">
        <v>180</v>
      </c>
      <c r="K1130" s="56">
        <v>41548</v>
      </c>
      <c r="L1130" s="21"/>
      <c r="M1130" s="21"/>
      <c r="N1130" s="21">
        <v>450</v>
      </c>
      <c r="O1130" s="98">
        <v>35834984.199999996</v>
      </c>
      <c r="P1130" s="98">
        <v>24657331.84</v>
      </c>
      <c r="Q1130" s="98">
        <f t="shared" si="34"/>
        <v>11177652.359999996</v>
      </c>
      <c r="R1130" s="99">
        <v>0</v>
      </c>
      <c r="S1130" s="98">
        <v>11177652.359999996</v>
      </c>
      <c r="T1130" s="98">
        <v>0</v>
      </c>
      <c r="U1130" s="98">
        <v>0</v>
      </c>
      <c r="V1130" s="98">
        <f t="shared" si="35"/>
        <v>0</v>
      </c>
      <c r="W1130" s="154"/>
      <c r="X1130" s="95">
        <v>0.66370000000000007</v>
      </c>
      <c r="Y1130" s="125" t="s">
        <v>3344</v>
      </c>
      <c r="Z1130" s="125" t="s">
        <v>3345</v>
      </c>
    </row>
    <row r="1131" spans="1:26" s="2" customFormat="1" ht="63.75">
      <c r="A1131" s="22">
        <v>1</v>
      </c>
      <c r="B1131" s="22" t="s">
        <v>2259</v>
      </c>
      <c r="C1131" s="22"/>
      <c r="D1131" s="20" t="s">
        <v>3346</v>
      </c>
      <c r="E1131" s="20" t="s">
        <v>3347</v>
      </c>
      <c r="F1131" s="29" t="s">
        <v>344</v>
      </c>
      <c r="G1131" s="27" t="s">
        <v>320</v>
      </c>
      <c r="H1131" s="35" t="s">
        <v>325</v>
      </c>
      <c r="I1131" s="21" t="s">
        <v>1437</v>
      </c>
      <c r="J1131" s="33" t="s">
        <v>172</v>
      </c>
      <c r="K1131" s="56"/>
      <c r="L1131" s="21"/>
      <c r="M1131" s="21"/>
      <c r="N1131" s="21">
        <v>360</v>
      </c>
      <c r="O1131" s="98">
        <v>11971379.810000001</v>
      </c>
      <c r="P1131" s="98">
        <v>11971379.810000001</v>
      </c>
      <c r="Q1131" s="98">
        <f t="shared" si="34"/>
        <v>0</v>
      </c>
      <c r="R1131" s="99">
        <v>0</v>
      </c>
      <c r="S1131" s="98">
        <v>0</v>
      </c>
      <c r="T1131" s="98">
        <v>0</v>
      </c>
      <c r="U1131" s="98">
        <v>0</v>
      </c>
      <c r="V1131" s="98">
        <f t="shared" si="35"/>
        <v>0</v>
      </c>
      <c r="W1131" s="154"/>
      <c r="X1131" s="95">
        <v>1</v>
      </c>
      <c r="Y1131" s="125" t="s">
        <v>3348</v>
      </c>
      <c r="Z1131" s="125" t="s">
        <v>3349</v>
      </c>
    </row>
    <row r="1132" spans="1:26" s="2" customFormat="1" ht="63.75">
      <c r="A1132" s="22">
        <v>1</v>
      </c>
      <c r="B1132" s="22" t="s">
        <v>2259</v>
      </c>
      <c r="C1132" s="22"/>
      <c r="D1132" s="20" t="s">
        <v>3350</v>
      </c>
      <c r="E1132" s="20" t="s">
        <v>3351</v>
      </c>
      <c r="F1132" s="29" t="s">
        <v>344</v>
      </c>
      <c r="G1132" s="22" t="s">
        <v>585</v>
      </c>
      <c r="H1132" s="35" t="s">
        <v>764</v>
      </c>
      <c r="I1132" s="21" t="s">
        <v>770</v>
      </c>
      <c r="J1132" s="33" t="s">
        <v>172</v>
      </c>
      <c r="K1132" s="56"/>
      <c r="L1132" s="21"/>
      <c r="M1132" s="21"/>
      <c r="N1132" s="21">
        <v>420</v>
      </c>
      <c r="O1132" s="98">
        <v>26272135.130389158</v>
      </c>
      <c r="P1132" s="98">
        <v>25843368.760000002</v>
      </c>
      <c r="Q1132" s="98">
        <f t="shared" si="34"/>
        <v>428766.37038915604</v>
      </c>
      <c r="R1132" s="99">
        <v>0</v>
      </c>
      <c r="S1132" s="98">
        <v>428766.37038915465</v>
      </c>
      <c r="T1132" s="98">
        <v>0</v>
      </c>
      <c r="U1132" s="98">
        <v>0</v>
      </c>
      <c r="V1132" s="98">
        <f t="shared" si="35"/>
        <v>1.3969838619232178E-9</v>
      </c>
      <c r="W1132" s="154"/>
      <c r="X1132" s="95">
        <v>1</v>
      </c>
      <c r="Y1132" s="125" t="s">
        <v>3352</v>
      </c>
      <c r="Z1132" s="125" t="s">
        <v>3353</v>
      </c>
    </row>
    <row r="1133" spans="1:26" s="2" customFormat="1" ht="38.25">
      <c r="A1133" s="22">
        <v>1</v>
      </c>
      <c r="B1133" s="22" t="s">
        <v>2259</v>
      </c>
      <c r="C1133" s="22"/>
      <c r="D1133" s="20" t="s">
        <v>3354</v>
      </c>
      <c r="E1133" s="96" t="s">
        <v>3355</v>
      </c>
      <c r="F1133" s="29" t="s">
        <v>344</v>
      </c>
      <c r="G1133" s="27" t="s">
        <v>320</v>
      </c>
      <c r="H1133" s="20" t="s">
        <v>336</v>
      </c>
      <c r="I1133" s="29" t="s">
        <v>3356</v>
      </c>
      <c r="J1133" s="33" t="s">
        <v>172</v>
      </c>
      <c r="K1133" s="56"/>
      <c r="L1133" s="21"/>
      <c r="M1133" s="21"/>
      <c r="N1133" s="97">
        <v>270</v>
      </c>
      <c r="O1133" s="98">
        <v>3963453.18</v>
      </c>
      <c r="P1133" s="98">
        <v>3963453.18</v>
      </c>
      <c r="Q1133" s="98">
        <f t="shared" si="34"/>
        <v>0</v>
      </c>
      <c r="R1133" s="99">
        <v>0</v>
      </c>
      <c r="S1133" s="98">
        <v>0</v>
      </c>
      <c r="T1133" s="98">
        <v>0</v>
      </c>
      <c r="U1133" s="98">
        <v>0</v>
      </c>
      <c r="V1133" s="98">
        <f t="shared" si="35"/>
        <v>0</v>
      </c>
      <c r="W1133" s="154"/>
      <c r="X1133" s="95">
        <v>1</v>
      </c>
      <c r="Y1133" s="125" t="s">
        <v>3357</v>
      </c>
      <c r="Z1133" s="125" t="s">
        <v>3358</v>
      </c>
    </row>
    <row r="1134" spans="1:26" s="123" customFormat="1" ht="25.5">
      <c r="A1134" s="22">
        <v>1</v>
      </c>
      <c r="B1134" s="22" t="s">
        <v>2259</v>
      </c>
      <c r="C1134" s="22"/>
      <c r="D1134" s="20" t="s">
        <v>3359</v>
      </c>
      <c r="E1134" s="96" t="s">
        <v>3360</v>
      </c>
      <c r="F1134" s="29" t="s">
        <v>344</v>
      </c>
      <c r="G1134" s="27" t="s">
        <v>320</v>
      </c>
      <c r="H1134" s="20" t="s">
        <v>336</v>
      </c>
      <c r="I1134" s="29" t="s">
        <v>3361</v>
      </c>
      <c r="J1134" s="33" t="s">
        <v>172</v>
      </c>
      <c r="K1134" s="56"/>
      <c r="L1134" s="21"/>
      <c r="M1134" s="21"/>
      <c r="N1134" s="97">
        <v>270</v>
      </c>
      <c r="O1134" s="98">
        <v>3969861.04</v>
      </c>
      <c r="P1134" s="98">
        <v>3969861.04</v>
      </c>
      <c r="Q1134" s="98">
        <f t="shared" si="34"/>
        <v>0</v>
      </c>
      <c r="R1134" s="99">
        <v>0</v>
      </c>
      <c r="S1134" s="98">
        <v>0</v>
      </c>
      <c r="T1134" s="98">
        <v>0</v>
      </c>
      <c r="U1134" s="98">
        <v>0</v>
      </c>
      <c r="V1134" s="98">
        <f t="shared" si="35"/>
        <v>0</v>
      </c>
      <c r="W1134" s="154"/>
      <c r="X1134" s="95">
        <v>1</v>
      </c>
      <c r="Y1134" s="125" t="s">
        <v>3362</v>
      </c>
      <c r="Z1134" s="125" t="s">
        <v>3363</v>
      </c>
    </row>
    <row r="1135" spans="1:26" s="2" customFormat="1" ht="63.75">
      <c r="A1135" s="22">
        <v>1</v>
      </c>
      <c r="B1135" s="22" t="s">
        <v>2259</v>
      </c>
      <c r="C1135" s="22" t="str">
        <f>CONCATENATE(D1135,"b")</f>
        <v>90-139bb</v>
      </c>
      <c r="D1135" s="20" t="s">
        <v>3364</v>
      </c>
      <c r="E1135" s="20" t="s">
        <v>3365</v>
      </c>
      <c r="F1135" s="29" t="s">
        <v>344</v>
      </c>
      <c r="G1135" s="27" t="s">
        <v>320</v>
      </c>
      <c r="H1135" s="20" t="s">
        <v>336</v>
      </c>
      <c r="I1135" s="21" t="s">
        <v>573</v>
      </c>
      <c r="J1135" s="33" t="s">
        <v>2262</v>
      </c>
      <c r="K1135" s="56"/>
      <c r="L1135" s="21"/>
      <c r="M1135" s="21"/>
      <c r="N1135" s="21"/>
      <c r="O1135" s="98">
        <v>7955000</v>
      </c>
      <c r="P1135" s="98">
        <v>0</v>
      </c>
      <c r="Q1135" s="98">
        <f t="shared" ref="Q1135:Q1177" si="36">+O1135-P1135</f>
        <v>7955000</v>
      </c>
      <c r="R1135" s="99">
        <v>0</v>
      </c>
      <c r="S1135" s="98">
        <v>795500</v>
      </c>
      <c r="T1135" s="98">
        <v>7159500</v>
      </c>
      <c r="U1135" s="98">
        <v>0</v>
      </c>
      <c r="V1135" s="98">
        <f t="shared" si="35"/>
        <v>0</v>
      </c>
      <c r="W1135" s="154"/>
      <c r="X1135" s="95">
        <v>0.72409999999999997</v>
      </c>
      <c r="Y1135" s="125" t="s">
        <v>3366</v>
      </c>
      <c r="Z1135" s="125" t="s">
        <v>3367</v>
      </c>
    </row>
    <row r="1136" spans="1:26" s="2" customFormat="1" ht="51">
      <c r="A1136" s="22">
        <v>1</v>
      </c>
      <c r="B1136" s="22" t="s">
        <v>2259</v>
      </c>
      <c r="C1136" s="22"/>
      <c r="D1136" s="20" t="s">
        <v>3368</v>
      </c>
      <c r="E1136" s="96" t="s">
        <v>3369</v>
      </c>
      <c r="F1136" s="29" t="s">
        <v>344</v>
      </c>
      <c r="G1136" s="27" t="s">
        <v>320</v>
      </c>
      <c r="H1136" s="20" t="s">
        <v>336</v>
      </c>
      <c r="I1136" s="29" t="s">
        <v>3370</v>
      </c>
      <c r="J1136" s="33" t="s">
        <v>172</v>
      </c>
      <c r="K1136" s="56"/>
      <c r="L1136" s="21"/>
      <c r="M1136" s="21"/>
      <c r="N1136" s="97">
        <v>270</v>
      </c>
      <c r="O1136" s="98">
        <v>7113248.0600000005</v>
      </c>
      <c r="P1136" s="98">
        <v>7113248.0600000005</v>
      </c>
      <c r="Q1136" s="98">
        <f t="shared" si="36"/>
        <v>0</v>
      </c>
      <c r="R1136" s="99">
        <v>0</v>
      </c>
      <c r="S1136" s="98">
        <v>0</v>
      </c>
      <c r="T1136" s="98">
        <v>0</v>
      </c>
      <c r="U1136" s="98">
        <v>0</v>
      </c>
      <c r="V1136" s="98">
        <f t="shared" si="35"/>
        <v>0</v>
      </c>
      <c r="W1136" s="154"/>
      <c r="X1136" s="95">
        <v>1</v>
      </c>
      <c r="Y1136" s="125" t="s">
        <v>3371</v>
      </c>
      <c r="Z1136" s="125" t="s">
        <v>3372</v>
      </c>
    </row>
    <row r="1137" spans="1:26" s="2" customFormat="1" ht="38.25">
      <c r="A1137" s="22">
        <v>1</v>
      </c>
      <c r="B1137" s="22" t="s">
        <v>2259</v>
      </c>
      <c r="C1137" s="22"/>
      <c r="D1137" s="20" t="s">
        <v>3373</v>
      </c>
      <c r="E1137" s="96" t="s">
        <v>3374</v>
      </c>
      <c r="F1137" s="29" t="s">
        <v>344</v>
      </c>
      <c r="G1137" s="27" t="s">
        <v>320</v>
      </c>
      <c r="H1137" s="20" t="s">
        <v>336</v>
      </c>
      <c r="I1137" s="29" t="s">
        <v>3375</v>
      </c>
      <c r="J1137" s="33" t="s">
        <v>172</v>
      </c>
      <c r="K1137" s="56"/>
      <c r="L1137" s="21"/>
      <c r="M1137" s="21"/>
      <c r="N1137" s="97">
        <v>270</v>
      </c>
      <c r="O1137" s="98">
        <v>7361986.7200000007</v>
      </c>
      <c r="P1137" s="98">
        <v>7361986.7200000007</v>
      </c>
      <c r="Q1137" s="98">
        <f t="shared" si="36"/>
        <v>0</v>
      </c>
      <c r="R1137" s="99">
        <v>0</v>
      </c>
      <c r="S1137" s="98">
        <v>0</v>
      </c>
      <c r="T1137" s="98">
        <v>0</v>
      </c>
      <c r="U1137" s="98">
        <v>0</v>
      </c>
      <c r="V1137" s="98">
        <f t="shared" si="35"/>
        <v>0</v>
      </c>
      <c r="W1137" s="154"/>
      <c r="X1137" s="95">
        <v>1</v>
      </c>
      <c r="Y1137" s="125" t="s">
        <v>3376</v>
      </c>
      <c r="Z1137" s="125" t="s">
        <v>3377</v>
      </c>
    </row>
    <row r="1138" spans="1:26" s="2" customFormat="1" ht="51">
      <c r="A1138" s="22">
        <v>1</v>
      </c>
      <c r="B1138" s="22" t="s">
        <v>2259</v>
      </c>
      <c r="C1138" s="22"/>
      <c r="D1138" s="20" t="s">
        <v>3378</v>
      </c>
      <c r="E1138" s="20" t="s">
        <v>3379</v>
      </c>
      <c r="F1138" s="29" t="s">
        <v>344</v>
      </c>
      <c r="G1138" s="27" t="s">
        <v>320</v>
      </c>
      <c r="H1138" s="20" t="s">
        <v>336</v>
      </c>
      <c r="I1138" s="29" t="s">
        <v>536</v>
      </c>
      <c r="J1138" s="33" t="s">
        <v>172</v>
      </c>
      <c r="K1138" s="56"/>
      <c r="L1138" s="21"/>
      <c r="M1138" s="21"/>
      <c r="N1138" s="97">
        <v>450</v>
      </c>
      <c r="O1138" s="98">
        <v>19233471.580000002</v>
      </c>
      <c r="P1138" s="98">
        <v>19210941.629999999</v>
      </c>
      <c r="Q1138" s="98">
        <f t="shared" si="36"/>
        <v>22529.95000000298</v>
      </c>
      <c r="R1138" s="98">
        <v>0</v>
      </c>
      <c r="S1138" s="98">
        <v>22529.950000002384</v>
      </c>
      <c r="T1138" s="98">
        <v>0</v>
      </c>
      <c r="U1138" s="98">
        <v>0</v>
      </c>
      <c r="V1138" s="98">
        <f t="shared" si="35"/>
        <v>5.9662852436304092E-10</v>
      </c>
      <c r="W1138" s="154"/>
      <c r="X1138" s="95">
        <v>1</v>
      </c>
      <c r="Y1138" s="125" t="s">
        <v>3380</v>
      </c>
      <c r="Z1138" s="125" t="s">
        <v>3381</v>
      </c>
    </row>
    <row r="1139" spans="1:26" s="2" customFormat="1" ht="51">
      <c r="A1139" s="22">
        <v>1</v>
      </c>
      <c r="B1139" s="22" t="s">
        <v>2259</v>
      </c>
      <c r="C1139" s="22"/>
      <c r="D1139" s="20" t="s">
        <v>3382</v>
      </c>
      <c r="E1139" s="20" t="s">
        <v>3383</v>
      </c>
      <c r="F1139" s="29" t="s">
        <v>344</v>
      </c>
      <c r="G1139" s="27" t="s">
        <v>320</v>
      </c>
      <c r="H1139" s="20" t="s">
        <v>336</v>
      </c>
      <c r="I1139" s="21" t="s">
        <v>3384</v>
      </c>
      <c r="J1139" s="33" t="s">
        <v>180</v>
      </c>
      <c r="K1139" s="56">
        <v>41486</v>
      </c>
      <c r="L1139" s="21"/>
      <c r="M1139" s="21"/>
      <c r="N1139" s="21">
        <v>540</v>
      </c>
      <c r="O1139" s="98">
        <v>25573292.239999998</v>
      </c>
      <c r="P1139" s="98">
        <v>23619228.530000001</v>
      </c>
      <c r="Q1139" s="98">
        <f t="shared" si="36"/>
        <v>1954063.7099999972</v>
      </c>
      <c r="R1139" s="99">
        <v>0</v>
      </c>
      <c r="S1139" s="98">
        <v>1954063.71</v>
      </c>
      <c r="T1139" s="98">
        <v>0</v>
      </c>
      <c r="U1139" s="98">
        <v>0</v>
      </c>
      <c r="V1139" s="98">
        <f t="shared" si="35"/>
        <v>-2.7939677238464355E-9</v>
      </c>
      <c r="W1139" s="154"/>
      <c r="X1139" s="95">
        <v>0.93074000000000001</v>
      </c>
      <c r="Y1139" s="125" t="s">
        <v>3385</v>
      </c>
      <c r="Z1139" s="125" t="s">
        <v>3386</v>
      </c>
    </row>
    <row r="1140" spans="1:26" s="123" customFormat="1" ht="76.5">
      <c r="A1140" s="22">
        <v>1</v>
      </c>
      <c r="B1140" s="22" t="s">
        <v>2259</v>
      </c>
      <c r="C1140" s="22"/>
      <c r="D1140" s="20" t="s">
        <v>3387</v>
      </c>
      <c r="E1140" s="20" t="s">
        <v>3388</v>
      </c>
      <c r="F1140" s="29" t="s">
        <v>344</v>
      </c>
      <c r="G1140" s="27" t="s">
        <v>320</v>
      </c>
      <c r="H1140" s="20" t="s">
        <v>336</v>
      </c>
      <c r="I1140" s="21" t="s">
        <v>1590</v>
      </c>
      <c r="J1140" s="33" t="s">
        <v>180</v>
      </c>
      <c r="K1140" s="56">
        <v>42035</v>
      </c>
      <c r="L1140" s="21"/>
      <c r="M1140" s="21"/>
      <c r="N1140" s="21">
        <v>480</v>
      </c>
      <c r="O1140" s="98">
        <v>29418108.190000001</v>
      </c>
      <c r="P1140" s="98">
        <v>3113508.34</v>
      </c>
      <c r="Q1140" s="98">
        <f t="shared" si="36"/>
        <v>26304599.850000001</v>
      </c>
      <c r="R1140" s="99">
        <v>0</v>
      </c>
      <c r="S1140" s="98">
        <v>5358989.4774370994</v>
      </c>
      <c r="T1140" s="98">
        <v>18424205.823428746</v>
      </c>
      <c r="U1140" s="98">
        <v>2521404.5491341553</v>
      </c>
      <c r="V1140" s="98">
        <f t="shared" si="35"/>
        <v>0</v>
      </c>
      <c r="W1140" s="154"/>
      <c r="X1140" s="95">
        <v>1.8340000000000002E-2</v>
      </c>
      <c r="Y1140" s="125" t="s">
        <v>3389</v>
      </c>
      <c r="Z1140" s="125" t="s">
        <v>3390</v>
      </c>
    </row>
    <row r="1141" spans="1:26" s="2" customFormat="1" ht="76.5">
      <c r="A1141" s="22">
        <v>1</v>
      </c>
      <c r="B1141" s="22" t="s">
        <v>2259</v>
      </c>
      <c r="C1141" s="22"/>
      <c r="D1141" s="20" t="s">
        <v>3391</v>
      </c>
      <c r="E1141" s="20" t="s">
        <v>3392</v>
      </c>
      <c r="F1141" s="29" t="s">
        <v>344</v>
      </c>
      <c r="G1141" s="27" t="s">
        <v>320</v>
      </c>
      <c r="H1141" s="20" t="s">
        <v>336</v>
      </c>
      <c r="I1141" s="21" t="s">
        <v>1812</v>
      </c>
      <c r="J1141" s="33" t="s">
        <v>180</v>
      </c>
      <c r="K1141" s="56">
        <v>42035</v>
      </c>
      <c r="L1141" s="21"/>
      <c r="M1141" s="21"/>
      <c r="N1141" s="21">
        <v>480</v>
      </c>
      <c r="O1141" s="98">
        <v>26278535.66</v>
      </c>
      <c r="P1141" s="98">
        <v>2817158.62</v>
      </c>
      <c r="Q1141" s="98">
        <f t="shared" si="36"/>
        <v>23461377.039999999</v>
      </c>
      <c r="R1141" s="99">
        <v>0</v>
      </c>
      <c r="S1141" s="98">
        <v>3291940.2232975126</v>
      </c>
      <c r="T1141" s="98">
        <v>17465771.833892126</v>
      </c>
      <c r="U1141" s="98">
        <v>2703664.9828103567</v>
      </c>
      <c r="V1141" s="98">
        <f t="shared" si="35"/>
        <v>0</v>
      </c>
      <c r="W1141" s="154"/>
      <c r="X1141" s="95">
        <v>2.2869999999999998E-2</v>
      </c>
      <c r="Y1141" s="125" t="s">
        <v>3393</v>
      </c>
      <c r="Z1141" s="125" t="s">
        <v>3394</v>
      </c>
    </row>
    <row r="1142" spans="1:26" s="2" customFormat="1" ht="38.25">
      <c r="A1142" s="22">
        <v>1</v>
      </c>
      <c r="B1142" s="22" t="s">
        <v>2259</v>
      </c>
      <c r="C1142" s="22"/>
      <c r="D1142" s="20" t="s">
        <v>3395</v>
      </c>
      <c r="E1142" s="20" t="s">
        <v>3396</v>
      </c>
      <c r="F1142" s="29" t="s">
        <v>344</v>
      </c>
      <c r="G1142" s="27" t="s">
        <v>320</v>
      </c>
      <c r="H1142" s="20" t="s">
        <v>336</v>
      </c>
      <c r="I1142" s="21" t="s">
        <v>1812</v>
      </c>
      <c r="J1142" s="33" t="s">
        <v>172</v>
      </c>
      <c r="K1142" s="56"/>
      <c r="L1142" s="21"/>
      <c r="M1142" s="21"/>
      <c r="N1142" s="21">
        <v>270</v>
      </c>
      <c r="O1142" s="98">
        <v>4281707.2300000004</v>
      </c>
      <c r="P1142" s="98">
        <v>4281707.2300000004</v>
      </c>
      <c r="Q1142" s="98">
        <f t="shared" si="36"/>
        <v>0</v>
      </c>
      <c r="R1142" s="99">
        <v>0</v>
      </c>
      <c r="S1142" s="98">
        <v>0</v>
      </c>
      <c r="T1142" s="98">
        <v>0</v>
      </c>
      <c r="U1142" s="98">
        <v>0</v>
      </c>
      <c r="V1142" s="98">
        <f t="shared" si="35"/>
        <v>0</v>
      </c>
      <c r="W1142" s="154"/>
      <c r="X1142" s="95">
        <v>1</v>
      </c>
      <c r="Y1142" s="125" t="s">
        <v>3397</v>
      </c>
      <c r="Z1142" s="125" t="s">
        <v>3398</v>
      </c>
    </row>
    <row r="1143" spans="1:26" s="2" customFormat="1" ht="51">
      <c r="A1143" s="106">
        <v>1</v>
      </c>
      <c r="B1143" s="106" t="s">
        <v>2259</v>
      </c>
      <c r="C1143" s="22"/>
      <c r="D1143" s="20" t="s">
        <v>3399</v>
      </c>
      <c r="E1143" s="20" t="s">
        <v>3400</v>
      </c>
      <c r="F1143" s="107" t="s">
        <v>344</v>
      </c>
      <c r="G1143" s="108" t="s">
        <v>320</v>
      </c>
      <c r="H1143" s="109" t="s">
        <v>336</v>
      </c>
      <c r="I1143" s="105" t="s">
        <v>544</v>
      </c>
      <c r="J1143" s="110" t="s">
        <v>172</v>
      </c>
      <c r="K1143" s="150"/>
      <c r="L1143" s="21"/>
      <c r="M1143" s="21"/>
      <c r="N1143" s="21">
        <v>270</v>
      </c>
      <c r="O1143" s="98">
        <v>4538243.53</v>
      </c>
      <c r="P1143" s="98">
        <v>4538243.53</v>
      </c>
      <c r="Q1143" s="98">
        <f t="shared" si="36"/>
        <v>0</v>
      </c>
      <c r="R1143" s="99">
        <v>0</v>
      </c>
      <c r="S1143" s="98">
        <v>0</v>
      </c>
      <c r="T1143" s="98">
        <v>0</v>
      </c>
      <c r="U1143" s="98">
        <v>0</v>
      </c>
      <c r="V1143" s="98">
        <f t="shared" si="35"/>
        <v>0</v>
      </c>
      <c r="W1143" s="154"/>
      <c r="X1143" s="95">
        <v>1</v>
      </c>
      <c r="Y1143" s="125" t="s">
        <v>3401</v>
      </c>
      <c r="Z1143" s="125" t="s">
        <v>3402</v>
      </c>
    </row>
    <row r="1144" spans="1:26" s="2" customFormat="1" ht="38.25">
      <c r="A1144" s="22">
        <v>1</v>
      </c>
      <c r="B1144" s="22" t="s">
        <v>2259</v>
      </c>
      <c r="C1144" s="22"/>
      <c r="D1144" s="20" t="s">
        <v>3403</v>
      </c>
      <c r="E1144" s="20" t="s">
        <v>3404</v>
      </c>
      <c r="F1144" s="29" t="s">
        <v>344</v>
      </c>
      <c r="G1144" s="27" t="s">
        <v>320</v>
      </c>
      <c r="H1144" s="20" t="s">
        <v>336</v>
      </c>
      <c r="I1144" s="21" t="s">
        <v>1812</v>
      </c>
      <c r="J1144" s="21" t="s">
        <v>172</v>
      </c>
      <c r="K1144" s="56"/>
      <c r="L1144" s="21"/>
      <c r="M1144" s="21"/>
      <c r="N1144" s="21">
        <v>270</v>
      </c>
      <c r="O1144" s="98">
        <v>4281707.2300000004</v>
      </c>
      <c r="P1144" s="98">
        <v>4281707.2300000004</v>
      </c>
      <c r="Q1144" s="98">
        <f t="shared" si="36"/>
        <v>0</v>
      </c>
      <c r="R1144" s="99">
        <v>0</v>
      </c>
      <c r="S1144" s="98">
        <v>0</v>
      </c>
      <c r="T1144" s="98">
        <v>0</v>
      </c>
      <c r="U1144" s="98">
        <v>0</v>
      </c>
      <c r="V1144" s="98">
        <f t="shared" si="35"/>
        <v>0</v>
      </c>
      <c r="W1144" s="154"/>
      <c r="X1144" s="95">
        <v>1</v>
      </c>
      <c r="Y1144" s="125" t="s">
        <v>3405</v>
      </c>
      <c r="Z1144" s="125" t="s">
        <v>3406</v>
      </c>
    </row>
    <row r="1145" spans="1:26" s="2" customFormat="1" ht="38.25">
      <c r="A1145" s="22">
        <v>1</v>
      </c>
      <c r="B1145" s="22" t="s">
        <v>2259</v>
      </c>
      <c r="C1145" s="22"/>
      <c r="D1145" s="20" t="s">
        <v>3407</v>
      </c>
      <c r="E1145" s="20" t="s">
        <v>3408</v>
      </c>
      <c r="F1145" s="29" t="s">
        <v>344</v>
      </c>
      <c r="G1145" s="27" t="s">
        <v>320</v>
      </c>
      <c r="H1145" s="20" t="s">
        <v>336</v>
      </c>
      <c r="I1145" s="21" t="s">
        <v>3384</v>
      </c>
      <c r="J1145" s="21" t="s">
        <v>180</v>
      </c>
      <c r="K1145" s="56">
        <v>41486</v>
      </c>
      <c r="L1145" s="21"/>
      <c r="M1145" s="21"/>
      <c r="N1145" s="21">
        <v>270</v>
      </c>
      <c r="O1145" s="98">
        <v>4380241.71</v>
      </c>
      <c r="P1145" s="98">
        <v>3948408.21</v>
      </c>
      <c r="Q1145" s="98">
        <f t="shared" si="36"/>
        <v>431833.5</v>
      </c>
      <c r="R1145" s="99">
        <v>0</v>
      </c>
      <c r="S1145" s="98">
        <v>431833.5</v>
      </c>
      <c r="T1145" s="98">
        <v>0</v>
      </c>
      <c r="U1145" s="98">
        <v>0</v>
      </c>
      <c r="V1145" s="98">
        <f t="shared" si="35"/>
        <v>0</v>
      </c>
      <c r="W1145" s="154"/>
      <c r="X1145" s="95">
        <v>0.89662999999999993</v>
      </c>
      <c r="Y1145" s="125" t="s">
        <v>3409</v>
      </c>
      <c r="Z1145" s="125" t="s">
        <v>3410</v>
      </c>
    </row>
    <row r="1146" spans="1:26" s="2" customFormat="1" ht="38.25">
      <c r="A1146" s="22">
        <v>1</v>
      </c>
      <c r="B1146" s="22" t="s">
        <v>2259</v>
      </c>
      <c r="C1146" s="22"/>
      <c r="D1146" s="20" t="s">
        <v>3411</v>
      </c>
      <c r="E1146" s="20" t="s">
        <v>3412</v>
      </c>
      <c r="F1146" s="29" t="s">
        <v>344</v>
      </c>
      <c r="G1146" s="27" t="s">
        <v>320</v>
      </c>
      <c r="H1146" s="20" t="s">
        <v>336</v>
      </c>
      <c r="I1146" s="21" t="s">
        <v>2792</v>
      </c>
      <c r="J1146" s="21" t="s">
        <v>172</v>
      </c>
      <c r="K1146" s="56"/>
      <c r="L1146" s="21"/>
      <c r="M1146" s="21"/>
      <c r="N1146" s="21">
        <v>270</v>
      </c>
      <c r="O1146" s="98">
        <v>4962781.95</v>
      </c>
      <c r="P1146" s="98">
        <v>4962781.95</v>
      </c>
      <c r="Q1146" s="98">
        <f t="shared" si="36"/>
        <v>0</v>
      </c>
      <c r="R1146" s="99">
        <v>0</v>
      </c>
      <c r="S1146" s="98">
        <v>0</v>
      </c>
      <c r="T1146" s="98">
        <v>0</v>
      </c>
      <c r="U1146" s="98">
        <v>0</v>
      </c>
      <c r="V1146" s="98">
        <f t="shared" si="35"/>
        <v>0</v>
      </c>
      <c r="W1146" s="154"/>
      <c r="X1146" s="95">
        <v>1</v>
      </c>
      <c r="Y1146" s="125" t="s">
        <v>3413</v>
      </c>
      <c r="Z1146" s="125" t="s">
        <v>3414</v>
      </c>
    </row>
    <row r="1147" spans="1:26" s="2" customFormat="1" ht="38.25">
      <c r="A1147" s="22">
        <v>1</v>
      </c>
      <c r="B1147" s="22" t="s">
        <v>2259</v>
      </c>
      <c r="C1147" s="22"/>
      <c r="D1147" s="109" t="s">
        <v>3415</v>
      </c>
      <c r="E1147" s="109" t="s">
        <v>3416</v>
      </c>
      <c r="F1147" s="29" t="s">
        <v>344</v>
      </c>
      <c r="G1147" s="27" t="s">
        <v>320</v>
      </c>
      <c r="H1147" s="20" t="s">
        <v>336</v>
      </c>
      <c r="I1147" s="21" t="s">
        <v>3417</v>
      </c>
      <c r="J1147" s="21" t="s">
        <v>172</v>
      </c>
      <c r="K1147" s="56"/>
      <c r="L1147" s="21"/>
      <c r="M1147" s="21"/>
      <c r="N1147" s="21">
        <v>270</v>
      </c>
      <c r="O1147" s="98">
        <v>4942102.25</v>
      </c>
      <c r="P1147" s="98">
        <v>4942102.25</v>
      </c>
      <c r="Q1147" s="98">
        <f t="shared" si="36"/>
        <v>0</v>
      </c>
      <c r="R1147" s="99">
        <v>0</v>
      </c>
      <c r="S1147" s="98">
        <v>0</v>
      </c>
      <c r="T1147" s="98">
        <v>0</v>
      </c>
      <c r="U1147" s="98">
        <v>0</v>
      </c>
      <c r="V1147" s="98">
        <f t="shared" si="35"/>
        <v>0</v>
      </c>
      <c r="W1147" s="154"/>
      <c r="X1147" s="95">
        <v>1</v>
      </c>
      <c r="Y1147" s="125" t="s">
        <v>3418</v>
      </c>
      <c r="Z1147" s="125" t="s">
        <v>3419</v>
      </c>
    </row>
    <row r="1148" spans="1:26" s="2" customFormat="1" ht="38.25">
      <c r="A1148" s="22">
        <v>1</v>
      </c>
      <c r="B1148" s="22" t="s">
        <v>2259</v>
      </c>
      <c r="C1148" s="22"/>
      <c r="D1148" s="109" t="s">
        <v>3420</v>
      </c>
      <c r="E1148" s="109" t="s">
        <v>3421</v>
      </c>
      <c r="F1148" s="29" t="s">
        <v>344</v>
      </c>
      <c r="G1148" s="27" t="s">
        <v>320</v>
      </c>
      <c r="H1148" s="20" t="s">
        <v>336</v>
      </c>
      <c r="I1148" s="21" t="s">
        <v>573</v>
      </c>
      <c r="J1148" s="21" t="s">
        <v>172</v>
      </c>
      <c r="K1148" s="56"/>
      <c r="L1148" s="21"/>
      <c r="M1148" s="21"/>
      <c r="N1148" s="21">
        <v>270</v>
      </c>
      <c r="O1148" s="98">
        <v>4717480.5599999996</v>
      </c>
      <c r="P1148" s="98">
        <v>4717480.5599999996</v>
      </c>
      <c r="Q1148" s="98">
        <f t="shared" si="36"/>
        <v>0</v>
      </c>
      <c r="R1148" s="99">
        <v>0</v>
      </c>
      <c r="S1148" s="98">
        <v>0</v>
      </c>
      <c r="T1148" s="98">
        <v>0</v>
      </c>
      <c r="U1148" s="98">
        <v>0</v>
      </c>
      <c r="V1148" s="98">
        <f t="shared" si="35"/>
        <v>0</v>
      </c>
      <c r="W1148" s="154"/>
      <c r="X1148" s="95">
        <v>1</v>
      </c>
      <c r="Y1148" s="125" t="s">
        <v>3422</v>
      </c>
      <c r="Z1148" s="125" t="s">
        <v>3423</v>
      </c>
    </row>
    <row r="1149" spans="1:26" s="2" customFormat="1" ht="38.25">
      <c r="A1149" s="22">
        <v>1</v>
      </c>
      <c r="B1149" s="136" t="s">
        <v>2259</v>
      </c>
      <c r="C1149" s="126"/>
      <c r="D1149" s="101">
        <f>VLOOKUP(C1149,[5]ESCUELAS!$E$5:$E$273,1,FALSE)</f>
        <v>0</v>
      </c>
      <c r="E1149" s="102" t="s">
        <v>3424</v>
      </c>
      <c r="F1149" s="111" t="s">
        <v>344</v>
      </c>
      <c r="G1149" s="112" t="s">
        <v>320</v>
      </c>
      <c r="H1149" s="137" t="s">
        <v>329</v>
      </c>
      <c r="I1149" s="137" t="s">
        <v>3425</v>
      </c>
      <c r="J1149" s="211" t="s">
        <v>2987</v>
      </c>
      <c r="K1149" s="151"/>
      <c r="L1149" s="21"/>
      <c r="M1149" s="21"/>
      <c r="N1149" s="126">
        <v>270</v>
      </c>
      <c r="O1149" s="98">
        <v>22676500</v>
      </c>
      <c r="P1149" s="98">
        <v>0</v>
      </c>
      <c r="Q1149" s="98">
        <f t="shared" si="36"/>
        <v>22676500</v>
      </c>
      <c r="R1149" s="122"/>
      <c r="S1149" s="98">
        <v>0</v>
      </c>
      <c r="T1149" s="98">
        <v>22676500</v>
      </c>
      <c r="U1149" s="98">
        <v>0</v>
      </c>
      <c r="V1149" s="98">
        <f t="shared" si="35"/>
        <v>0</v>
      </c>
      <c r="W1149" s="156"/>
      <c r="X1149" s="95"/>
      <c r="Y1149" s="126"/>
      <c r="Z1149" s="126"/>
    </row>
    <row r="1150" spans="1:26" s="2" customFormat="1" ht="25.5">
      <c r="A1150" s="22">
        <v>1</v>
      </c>
      <c r="B1150" s="126" t="s">
        <v>2259</v>
      </c>
      <c r="C1150" s="126"/>
      <c r="D1150" s="101">
        <f>VLOOKUP(C1150,[5]ESCUELAS!$E$5:$E$273,1,FALSE)</f>
        <v>0</v>
      </c>
      <c r="E1150" s="102" t="s">
        <v>3426</v>
      </c>
      <c r="F1150" s="111" t="s">
        <v>344</v>
      </c>
      <c r="G1150" s="102" t="s">
        <v>320</v>
      </c>
      <c r="H1150" s="126" t="s">
        <v>389</v>
      </c>
      <c r="I1150" s="126" t="s">
        <v>3427</v>
      </c>
      <c r="J1150" s="103" t="s">
        <v>2987</v>
      </c>
      <c r="K1150" s="56"/>
      <c r="L1150" s="21"/>
      <c r="M1150" s="21"/>
      <c r="N1150" s="126">
        <v>420</v>
      </c>
      <c r="O1150" s="98">
        <v>23311750</v>
      </c>
      <c r="P1150" s="98">
        <v>0</v>
      </c>
      <c r="Q1150" s="98">
        <f t="shared" si="36"/>
        <v>23311750</v>
      </c>
      <c r="R1150" s="122"/>
      <c r="S1150" s="98">
        <v>0</v>
      </c>
      <c r="T1150" s="98">
        <v>19581870</v>
      </c>
      <c r="U1150" s="98">
        <v>3729880</v>
      </c>
      <c r="V1150" s="98">
        <f t="shared" si="35"/>
        <v>0</v>
      </c>
      <c r="W1150" s="156"/>
      <c r="X1150" s="95"/>
      <c r="Y1150" s="126"/>
      <c r="Z1150" s="126"/>
    </row>
    <row r="1151" spans="1:26" s="2" customFormat="1" ht="25.5">
      <c r="A1151" s="22">
        <v>1</v>
      </c>
      <c r="B1151" s="126" t="s">
        <v>2259</v>
      </c>
      <c r="C1151" s="126"/>
      <c r="D1151" s="101">
        <f>VLOOKUP(C1151,[5]ESCUELAS!$E$5:$E$273,1,FALSE)</f>
        <v>0</v>
      </c>
      <c r="E1151" s="102" t="s">
        <v>3428</v>
      </c>
      <c r="F1151" s="107" t="s">
        <v>344</v>
      </c>
      <c r="G1151" s="102" t="s">
        <v>320</v>
      </c>
      <c r="H1151" s="126" t="s">
        <v>336</v>
      </c>
      <c r="I1151" s="126" t="s">
        <v>3429</v>
      </c>
      <c r="J1151" s="103" t="s">
        <v>2987</v>
      </c>
      <c r="K1151" s="56"/>
      <c r="L1151" s="21"/>
      <c r="M1151" s="21"/>
      <c r="N1151" s="126">
        <v>420</v>
      </c>
      <c r="O1151" s="98">
        <v>27065500</v>
      </c>
      <c r="P1151" s="98">
        <v>0</v>
      </c>
      <c r="Q1151" s="98">
        <f t="shared" si="36"/>
        <v>27065500</v>
      </c>
      <c r="R1151" s="122"/>
      <c r="S1151" s="98">
        <v>0</v>
      </c>
      <c r="T1151" s="98">
        <v>22735020</v>
      </c>
      <c r="U1151" s="98">
        <v>4330480</v>
      </c>
      <c r="V1151" s="98">
        <f t="shared" si="35"/>
        <v>0</v>
      </c>
      <c r="W1151" s="156"/>
      <c r="X1151" s="95"/>
      <c r="Y1151" s="126"/>
      <c r="Z1151" s="126"/>
    </row>
    <row r="1152" spans="1:26" s="2" customFormat="1" ht="25.5">
      <c r="A1152" s="22">
        <v>1</v>
      </c>
      <c r="B1152" s="126" t="s">
        <v>2259</v>
      </c>
      <c r="C1152" s="126"/>
      <c r="D1152" s="101">
        <f>VLOOKUP(C1152,[5]ESCUELAS!$E$5:$E$273,1,FALSE)</f>
        <v>0</v>
      </c>
      <c r="E1152" s="102" t="s">
        <v>3430</v>
      </c>
      <c r="F1152" s="111" t="s">
        <v>344</v>
      </c>
      <c r="G1152" s="102" t="s">
        <v>320</v>
      </c>
      <c r="H1152" s="126" t="s">
        <v>357</v>
      </c>
      <c r="I1152" s="126" t="s">
        <v>3431</v>
      </c>
      <c r="J1152" s="103" t="s">
        <v>2987</v>
      </c>
      <c r="K1152" s="56"/>
      <c r="L1152" s="21"/>
      <c r="M1152" s="21"/>
      <c r="N1152" s="126">
        <v>360</v>
      </c>
      <c r="O1152" s="98">
        <v>24601500</v>
      </c>
      <c r="P1152" s="98">
        <v>0</v>
      </c>
      <c r="Q1152" s="98">
        <f t="shared" si="36"/>
        <v>24601500</v>
      </c>
      <c r="R1152" s="122"/>
      <c r="S1152" s="98">
        <v>0</v>
      </c>
      <c r="T1152" s="98">
        <v>23617440</v>
      </c>
      <c r="U1152" s="98">
        <v>984060</v>
      </c>
      <c r="V1152" s="98">
        <f t="shared" si="35"/>
        <v>0</v>
      </c>
      <c r="W1152" s="156"/>
      <c r="X1152" s="95"/>
      <c r="Y1152" s="126"/>
      <c r="Z1152" s="126"/>
    </row>
    <row r="1153" spans="1:26" s="2" customFormat="1" ht="38.25">
      <c r="A1153" s="22">
        <v>1</v>
      </c>
      <c r="B1153" s="126" t="s">
        <v>2259</v>
      </c>
      <c r="C1153" s="126"/>
      <c r="D1153" s="101">
        <f>VLOOKUP(C1153,[5]ESCUELAS!$E$5:$E$273,1,FALSE)</f>
        <v>0</v>
      </c>
      <c r="E1153" s="102" t="s">
        <v>3432</v>
      </c>
      <c r="F1153" s="107" t="s">
        <v>344</v>
      </c>
      <c r="G1153" s="102" t="s">
        <v>320</v>
      </c>
      <c r="H1153" s="126" t="s">
        <v>446</v>
      </c>
      <c r="I1153" s="126" t="s">
        <v>3433</v>
      </c>
      <c r="J1153" s="103" t="s">
        <v>2987</v>
      </c>
      <c r="K1153" s="56"/>
      <c r="L1153" s="21"/>
      <c r="M1153" s="21"/>
      <c r="N1153" s="126">
        <v>540</v>
      </c>
      <c r="O1153" s="98">
        <v>38115000</v>
      </c>
      <c r="P1153" s="98">
        <v>0</v>
      </c>
      <c r="Q1153" s="98">
        <f t="shared" si="36"/>
        <v>38115000</v>
      </c>
      <c r="R1153" s="122"/>
      <c r="S1153" s="98">
        <v>0</v>
      </c>
      <c r="T1153" s="98">
        <v>25537049.999999996</v>
      </c>
      <c r="U1153" s="98">
        <v>12577950</v>
      </c>
      <c r="V1153" s="98">
        <f t="shared" si="35"/>
        <v>0</v>
      </c>
      <c r="W1153" s="156"/>
      <c r="X1153" s="95"/>
      <c r="Y1153" s="126"/>
      <c r="Z1153" s="126"/>
    </row>
    <row r="1154" spans="1:26" s="2" customFormat="1" ht="38.25">
      <c r="A1154" s="22">
        <v>1</v>
      </c>
      <c r="B1154" s="126" t="s">
        <v>2259</v>
      </c>
      <c r="C1154" s="126"/>
      <c r="D1154" s="101">
        <f>VLOOKUP(C1154,[5]ESCUELAS!$E$5:$E$273,1,FALSE)</f>
        <v>0</v>
      </c>
      <c r="E1154" s="102" t="s">
        <v>3434</v>
      </c>
      <c r="F1154" s="111" t="s">
        <v>344</v>
      </c>
      <c r="G1154" s="102" t="s">
        <v>320</v>
      </c>
      <c r="H1154" s="126" t="s">
        <v>446</v>
      </c>
      <c r="I1154" s="126" t="s">
        <v>3435</v>
      </c>
      <c r="J1154" s="103" t="s">
        <v>2987</v>
      </c>
      <c r="K1154" s="56"/>
      <c r="L1154" s="21"/>
      <c r="M1154" s="21"/>
      <c r="N1154" s="126">
        <v>420</v>
      </c>
      <c r="O1154" s="98">
        <v>30434250</v>
      </c>
      <c r="P1154" s="98">
        <v>0</v>
      </c>
      <c r="Q1154" s="98">
        <f t="shared" si="36"/>
        <v>30434250</v>
      </c>
      <c r="R1154" s="122"/>
      <c r="S1154" s="98">
        <v>0</v>
      </c>
      <c r="T1154" s="98">
        <v>29216880</v>
      </c>
      <c r="U1154" s="98">
        <v>1217370</v>
      </c>
      <c r="V1154" s="98">
        <f t="shared" si="35"/>
        <v>0</v>
      </c>
      <c r="W1154" s="156"/>
      <c r="X1154" s="95"/>
      <c r="Y1154" s="126"/>
      <c r="Z1154" s="126"/>
    </row>
    <row r="1155" spans="1:26" s="123" customFormat="1" ht="38.25">
      <c r="A1155" s="22">
        <v>1</v>
      </c>
      <c r="B1155" s="126" t="s">
        <v>2259</v>
      </c>
      <c r="C1155" s="126"/>
      <c r="D1155" s="101">
        <f>VLOOKUP(C1155,[5]ESCUELAS!$E$5:$E$273,1,FALSE)</f>
        <v>0</v>
      </c>
      <c r="E1155" s="102" t="s">
        <v>3436</v>
      </c>
      <c r="F1155" s="107" t="s">
        <v>344</v>
      </c>
      <c r="G1155" s="126" t="s">
        <v>320</v>
      </c>
      <c r="H1155" s="126" t="s">
        <v>357</v>
      </c>
      <c r="I1155" s="126" t="s">
        <v>3437</v>
      </c>
      <c r="J1155" s="103" t="s">
        <v>2987</v>
      </c>
      <c r="K1155" s="56"/>
      <c r="L1155" s="21"/>
      <c r="M1155" s="21"/>
      <c r="N1155" s="126">
        <v>420</v>
      </c>
      <c r="O1155" s="98">
        <v>48890625</v>
      </c>
      <c r="P1155" s="98">
        <v>0</v>
      </c>
      <c r="Q1155" s="98">
        <f t="shared" si="36"/>
        <v>48890625</v>
      </c>
      <c r="R1155" s="122"/>
      <c r="S1155" s="98">
        <v>0</v>
      </c>
      <c r="T1155" s="98">
        <v>46935000</v>
      </c>
      <c r="U1155" s="98">
        <v>1955625</v>
      </c>
      <c r="V1155" s="98">
        <f t="shared" si="35"/>
        <v>0</v>
      </c>
      <c r="W1155" s="156"/>
      <c r="X1155" s="95"/>
      <c r="Y1155" s="126"/>
      <c r="Z1155" s="126"/>
    </row>
    <row r="1156" spans="1:26" s="2" customFormat="1" ht="25.5">
      <c r="A1156" s="22">
        <v>1</v>
      </c>
      <c r="B1156" s="126" t="s">
        <v>2259</v>
      </c>
      <c r="C1156" s="126"/>
      <c r="D1156" s="101">
        <f>VLOOKUP(C1156,[5]ESCUELAS!$E$5:$E$273,1,FALSE)</f>
        <v>0</v>
      </c>
      <c r="E1156" s="102" t="s">
        <v>3438</v>
      </c>
      <c r="F1156" s="107" t="s">
        <v>344</v>
      </c>
      <c r="G1156" s="126" t="s">
        <v>585</v>
      </c>
      <c r="H1156" s="126" t="s">
        <v>665</v>
      </c>
      <c r="I1156" s="126" t="s">
        <v>3439</v>
      </c>
      <c r="J1156" s="103" t="s">
        <v>2987</v>
      </c>
      <c r="K1156" s="56"/>
      <c r="L1156" s="21"/>
      <c r="M1156" s="21"/>
      <c r="N1156" s="126">
        <v>450</v>
      </c>
      <c r="O1156" s="98">
        <v>49140000</v>
      </c>
      <c r="P1156" s="98">
        <v>0</v>
      </c>
      <c r="Q1156" s="98">
        <f t="shared" si="36"/>
        <v>49140000</v>
      </c>
      <c r="R1156" s="122"/>
      <c r="S1156" s="98">
        <v>0</v>
      </c>
      <c r="T1156" s="98">
        <v>35380799.999999993</v>
      </c>
      <c r="U1156" s="98">
        <v>13759200</v>
      </c>
      <c r="V1156" s="98">
        <f t="shared" si="35"/>
        <v>0</v>
      </c>
      <c r="W1156" s="156"/>
      <c r="X1156" s="95"/>
      <c r="Y1156" s="126"/>
      <c r="Z1156" s="126"/>
    </row>
    <row r="1157" spans="1:26" s="2" customFormat="1" ht="38.25">
      <c r="A1157" s="22">
        <v>1</v>
      </c>
      <c r="B1157" s="126" t="s">
        <v>2259</v>
      </c>
      <c r="C1157" s="126"/>
      <c r="D1157" s="101">
        <f>VLOOKUP(C1157,[5]ESCUELAS!$E$5:$E$273,1,FALSE)</f>
        <v>0</v>
      </c>
      <c r="E1157" s="102" t="s">
        <v>3440</v>
      </c>
      <c r="F1157" s="111" t="s">
        <v>344</v>
      </c>
      <c r="G1157" s="126" t="s">
        <v>320</v>
      </c>
      <c r="H1157" s="126" t="s">
        <v>336</v>
      </c>
      <c r="I1157" s="126" t="s">
        <v>3437</v>
      </c>
      <c r="J1157" s="103" t="s">
        <v>2987</v>
      </c>
      <c r="K1157" s="56"/>
      <c r="L1157" s="21"/>
      <c r="M1157" s="21"/>
      <c r="N1157" s="126">
        <v>540</v>
      </c>
      <c r="O1157" s="98">
        <v>51012500</v>
      </c>
      <c r="P1157" s="98">
        <v>0</v>
      </c>
      <c r="Q1157" s="98">
        <f t="shared" si="36"/>
        <v>51012500</v>
      </c>
      <c r="R1157" s="122"/>
      <c r="S1157" s="98">
        <v>0</v>
      </c>
      <c r="T1157" s="98">
        <v>27036624.999999993</v>
      </c>
      <c r="U1157" s="98">
        <v>23975875</v>
      </c>
      <c r="V1157" s="98">
        <f t="shared" si="35"/>
        <v>0</v>
      </c>
      <c r="W1157" s="156"/>
      <c r="X1157" s="95"/>
      <c r="Y1157" s="126"/>
      <c r="Z1157" s="126"/>
    </row>
    <row r="1158" spans="1:26" s="2" customFormat="1" ht="25.5">
      <c r="A1158" s="22">
        <v>1</v>
      </c>
      <c r="B1158" s="126" t="s">
        <v>2259</v>
      </c>
      <c r="C1158" s="126"/>
      <c r="D1158" s="101">
        <f>VLOOKUP(C1158,[5]ESCUELAS!$E$5:$E$273,1,FALSE)</f>
        <v>0</v>
      </c>
      <c r="E1158" s="102" t="s">
        <v>3441</v>
      </c>
      <c r="F1158" s="107" t="s">
        <v>344</v>
      </c>
      <c r="G1158" s="126" t="s">
        <v>320</v>
      </c>
      <c r="H1158" s="126" t="s">
        <v>336</v>
      </c>
      <c r="I1158" s="126" t="s">
        <v>3442</v>
      </c>
      <c r="J1158" s="103" t="s">
        <v>2987</v>
      </c>
      <c r="K1158" s="56"/>
      <c r="L1158" s="21"/>
      <c r="M1158" s="21"/>
      <c r="N1158" s="126">
        <v>450</v>
      </c>
      <c r="O1158" s="98">
        <v>34900250</v>
      </c>
      <c r="P1158" s="98">
        <v>0</v>
      </c>
      <c r="Q1158" s="98">
        <f t="shared" si="36"/>
        <v>34900250</v>
      </c>
      <c r="R1158" s="122"/>
      <c r="S1158" s="98">
        <v>0</v>
      </c>
      <c r="T1158" s="98">
        <v>22685162.499999996</v>
      </c>
      <c r="U1158" s="98">
        <v>12215088</v>
      </c>
      <c r="V1158" s="98">
        <v>0</v>
      </c>
      <c r="W1158" s="156"/>
      <c r="X1158" s="95"/>
      <c r="Y1158" s="126"/>
      <c r="Z1158" s="126"/>
    </row>
    <row r="1159" spans="1:26" s="2" customFormat="1" ht="38.25">
      <c r="A1159" s="10">
        <v>1</v>
      </c>
      <c r="B1159" s="22" t="s">
        <v>2259</v>
      </c>
      <c r="C1159" s="126"/>
      <c r="D1159" s="101" t="s">
        <v>3443</v>
      </c>
      <c r="E1159" s="101" t="s">
        <v>3444</v>
      </c>
      <c r="F1159" s="29" t="s">
        <v>344</v>
      </c>
      <c r="G1159" s="126" t="s">
        <v>22</v>
      </c>
      <c r="H1159" s="126" t="s">
        <v>22</v>
      </c>
      <c r="I1159" s="126" t="s">
        <v>3445</v>
      </c>
      <c r="J1159" s="33" t="s">
        <v>520</v>
      </c>
      <c r="K1159" s="56"/>
      <c r="L1159" s="21"/>
      <c r="M1159" s="21"/>
      <c r="N1159" s="126"/>
      <c r="O1159" s="98">
        <v>12173297.549999999</v>
      </c>
      <c r="P1159" s="98">
        <v>12027086.609999999</v>
      </c>
      <c r="Q1159" s="98">
        <f t="shared" si="36"/>
        <v>146210.93999999948</v>
      </c>
      <c r="R1159" s="122"/>
      <c r="S1159" s="98">
        <v>146210.93999999858</v>
      </c>
      <c r="T1159" s="98">
        <v>0</v>
      </c>
      <c r="U1159" s="98">
        <v>0</v>
      </c>
      <c r="V1159" s="98">
        <f t="shared" ref="V1159:V1174" si="37">+O1159-P1159-S1159-T1159-U1159</f>
        <v>9.0221874415874481E-10</v>
      </c>
      <c r="W1159" s="156"/>
      <c r="X1159" s="95"/>
      <c r="Y1159" s="126"/>
      <c r="Z1159" s="126"/>
    </row>
    <row r="1160" spans="1:26" s="2" customFormat="1" ht="51">
      <c r="A1160" s="22">
        <v>1</v>
      </c>
      <c r="B1160" s="22" t="s">
        <v>2259</v>
      </c>
      <c r="C1160" s="126"/>
      <c r="D1160" s="104" t="s">
        <v>3446</v>
      </c>
      <c r="E1160" s="101" t="s">
        <v>3447</v>
      </c>
      <c r="F1160" s="29" t="s">
        <v>344</v>
      </c>
      <c r="G1160" s="138" t="s">
        <v>585</v>
      </c>
      <c r="H1160" s="22" t="s">
        <v>806</v>
      </c>
      <c r="I1160" s="126" t="s">
        <v>3448</v>
      </c>
      <c r="J1160" s="33" t="s">
        <v>520</v>
      </c>
      <c r="K1160" s="56"/>
      <c r="L1160" s="21"/>
      <c r="M1160" s="21"/>
      <c r="N1160" s="126">
        <v>480</v>
      </c>
      <c r="O1160" s="98">
        <v>54340000</v>
      </c>
      <c r="P1160" s="98">
        <v>0</v>
      </c>
      <c r="Q1160" s="98">
        <f t="shared" si="36"/>
        <v>54340000</v>
      </c>
      <c r="R1160" s="122"/>
      <c r="S1160" s="98">
        <v>0</v>
      </c>
      <c r="T1160" s="98">
        <v>28175290</v>
      </c>
      <c r="U1160" s="98">
        <v>26164710.000000004</v>
      </c>
      <c r="V1160" s="98">
        <f t="shared" si="37"/>
        <v>0</v>
      </c>
      <c r="W1160" s="156"/>
      <c r="X1160" s="95"/>
      <c r="Y1160" s="126"/>
      <c r="Z1160" s="126"/>
    </row>
    <row r="1161" spans="1:26" s="2" customFormat="1" ht="51">
      <c r="A1161" s="22">
        <v>1</v>
      </c>
      <c r="B1161" s="22" t="s">
        <v>2259</v>
      </c>
      <c r="C1161" s="126"/>
      <c r="D1161" s="104" t="s">
        <v>3449</v>
      </c>
      <c r="E1161" s="102" t="s">
        <v>3450</v>
      </c>
      <c r="F1161" s="29" t="s">
        <v>344</v>
      </c>
      <c r="G1161" s="138" t="s">
        <v>585</v>
      </c>
      <c r="H1161" s="22" t="s">
        <v>806</v>
      </c>
      <c r="I1161" s="126" t="s">
        <v>1023</v>
      </c>
      <c r="J1161" s="33" t="s">
        <v>520</v>
      </c>
      <c r="K1161" s="56"/>
      <c r="L1161" s="21"/>
      <c r="M1161" s="21"/>
      <c r="N1161" s="126">
        <v>420</v>
      </c>
      <c r="O1161" s="98">
        <v>39160000</v>
      </c>
      <c r="P1161" s="98">
        <v>0</v>
      </c>
      <c r="Q1161" s="98">
        <f t="shared" si="36"/>
        <v>39160000</v>
      </c>
      <c r="R1161" s="122"/>
      <c r="S1161" s="98">
        <v>0</v>
      </c>
      <c r="T1161" s="98">
        <v>20427814</v>
      </c>
      <c r="U1161" s="98">
        <v>18732186</v>
      </c>
      <c r="V1161" s="98">
        <f t="shared" si="37"/>
        <v>0</v>
      </c>
      <c r="W1161" s="156"/>
      <c r="X1161" s="95"/>
      <c r="Y1161" s="126"/>
      <c r="Z1161" s="126"/>
    </row>
    <row r="1162" spans="1:26" s="2" customFormat="1" ht="38.25">
      <c r="A1162" s="106">
        <v>1</v>
      </c>
      <c r="B1162" s="106" t="s">
        <v>2259</v>
      </c>
      <c r="C1162" s="22"/>
      <c r="D1162" s="129" t="s">
        <v>3451</v>
      </c>
      <c r="E1162" s="104" t="s">
        <v>3452</v>
      </c>
      <c r="F1162" s="107" t="s">
        <v>344</v>
      </c>
      <c r="G1162" s="139" t="s">
        <v>320</v>
      </c>
      <c r="H1162" s="139" t="s">
        <v>357</v>
      </c>
      <c r="I1162" s="139" t="s">
        <v>3437</v>
      </c>
      <c r="J1162" s="110" t="s">
        <v>520</v>
      </c>
      <c r="K1162" s="150"/>
      <c r="L1162" s="21"/>
      <c r="M1162" s="21"/>
      <c r="N1162" s="126"/>
      <c r="O1162" s="98">
        <v>15594354.84</v>
      </c>
      <c r="P1162" s="98">
        <v>15594354.84</v>
      </c>
      <c r="Q1162" s="98">
        <f t="shared" si="36"/>
        <v>0</v>
      </c>
      <c r="R1162" s="122"/>
      <c r="S1162" s="98">
        <v>0</v>
      </c>
      <c r="T1162" s="98">
        <v>0</v>
      </c>
      <c r="U1162" s="98">
        <v>0</v>
      </c>
      <c r="V1162" s="98">
        <f t="shared" si="37"/>
        <v>0</v>
      </c>
      <c r="W1162" s="156"/>
      <c r="X1162" s="95"/>
      <c r="Y1162" s="126"/>
      <c r="Z1162" s="126"/>
    </row>
    <row r="1163" spans="1:26" s="2" customFormat="1" ht="25.5">
      <c r="A1163" s="22">
        <v>1</v>
      </c>
      <c r="B1163" s="22" t="s">
        <v>2259</v>
      </c>
      <c r="C1163" s="126"/>
      <c r="D1163" s="129" t="s">
        <v>3453</v>
      </c>
      <c r="E1163" s="104" t="s">
        <v>3454</v>
      </c>
      <c r="F1163" s="29" t="s">
        <v>344</v>
      </c>
      <c r="G1163" s="126" t="s">
        <v>585</v>
      </c>
      <c r="H1163" s="126" t="s">
        <v>665</v>
      </c>
      <c r="I1163" s="126" t="s">
        <v>3455</v>
      </c>
      <c r="J1163" s="21" t="s">
        <v>172</v>
      </c>
      <c r="K1163" s="56"/>
      <c r="L1163" s="21"/>
      <c r="M1163" s="21"/>
      <c r="N1163" s="126">
        <v>450</v>
      </c>
      <c r="O1163" s="98">
        <v>23237636.060000002</v>
      </c>
      <c r="P1163" s="98">
        <v>23137340.350000001</v>
      </c>
      <c r="Q1163" s="98">
        <f t="shared" si="36"/>
        <v>100295.71000000089</v>
      </c>
      <c r="R1163" s="122"/>
      <c r="S1163" s="98">
        <v>100295.71000000178</v>
      </c>
      <c r="T1163" s="98">
        <v>0</v>
      </c>
      <c r="U1163" s="98">
        <v>0</v>
      </c>
      <c r="V1163" s="98">
        <f t="shared" si="37"/>
        <v>-8.8766682893037796E-10</v>
      </c>
      <c r="W1163" s="156"/>
      <c r="X1163" s="95">
        <v>1</v>
      </c>
      <c r="Y1163" s="126"/>
      <c r="Z1163" s="126"/>
    </row>
    <row r="1164" spans="1:26" s="2" customFormat="1" ht="51">
      <c r="A1164" s="136">
        <v>1</v>
      </c>
      <c r="B1164" s="136" t="s">
        <v>2259</v>
      </c>
      <c r="C1164" s="126"/>
      <c r="D1164" s="104" t="s">
        <v>3456</v>
      </c>
      <c r="E1164" s="101" t="s">
        <v>3457</v>
      </c>
      <c r="F1164" s="193" t="s">
        <v>344</v>
      </c>
      <c r="G1164" s="194" t="s">
        <v>320</v>
      </c>
      <c r="H1164" s="195" t="s">
        <v>325</v>
      </c>
      <c r="I1164" s="194" t="s">
        <v>527</v>
      </c>
      <c r="J1164" s="211" t="s">
        <v>172</v>
      </c>
      <c r="K1164" s="151"/>
      <c r="L1164" s="21"/>
      <c r="M1164" s="21"/>
      <c r="N1164" s="126"/>
      <c r="O1164" s="98">
        <v>21330091.460000001</v>
      </c>
      <c r="P1164" s="98">
        <v>21191436.220000003</v>
      </c>
      <c r="Q1164" s="98">
        <f t="shared" si="36"/>
        <v>138655.23999999836</v>
      </c>
      <c r="R1164" s="122"/>
      <c r="S1164" s="98">
        <v>138655.24</v>
      </c>
      <c r="T1164" s="98">
        <v>0</v>
      </c>
      <c r="U1164" s="98">
        <v>0</v>
      </c>
      <c r="V1164" s="98">
        <f t="shared" si="37"/>
        <v>-1.6298145055770874E-9</v>
      </c>
      <c r="W1164" s="156"/>
      <c r="X1164" s="95">
        <v>1</v>
      </c>
      <c r="Y1164" s="126"/>
      <c r="Z1164" s="126"/>
    </row>
    <row r="1165" spans="1:26" s="2" customFormat="1" ht="63.75">
      <c r="A1165" s="22">
        <v>1</v>
      </c>
      <c r="B1165" s="22" t="s">
        <v>2259</v>
      </c>
      <c r="C1165" s="126"/>
      <c r="D1165" s="129" t="s">
        <v>3458</v>
      </c>
      <c r="E1165" s="102" t="s">
        <v>3459</v>
      </c>
      <c r="F1165" s="29" t="s">
        <v>344</v>
      </c>
      <c r="G1165" s="102" t="s">
        <v>320</v>
      </c>
      <c r="H1165" s="126" t="s">
        <v>979</v>
      </c>
      <c r="I1165" s="126" t="s">
        <v>1775</v>
      </c>
      <c r="J1165" s="33" t="s">
        <v>520</v>
      </c>
      <c r="K1165" s="56"/>
      <c r="L1165" s="21"/>
      <c r="M1165" s="21"/>
      <c r="N1165" s="126">
        <v>360</v>
      </c>
      <c r="O1165" s="98">
        <v>30000000</v>
      </c>
      <c r="P1165" s="98">
        <v>0</v>
      </c>
      <c r="Q1165" s="98">
        <f t="shared" si="36"/>
        <v>30000000</v>
      </c>
      <c r="R1165" s="122"/>
      <c r="S1165" s="98">
        <v>0</v>
      </c>
      <c r="T1165" s="98">
        <v>18943500.000000004</v>
      </c>
      <c r="U1165" s="98">
        <v>11056500.000000002</v>
      </c>
      <c r="V1165" s="98">
        <f t="shared" si="37"/>
        <v>0</v>
      </c>
      <c r="W1165" s="156"/>
      <c r="X1165" s="95"/>
      <c r="Y1165" s="126"/>
      <c r="Z1165" s="126"/>
    </row>
    <row r="1166" spans="1:26" s="2" customFormat="1" ht="51">
      <c r="A1166" s="22">
        <v>1</v>
      </c>
      <c r="B1166" s="22" t="s">
        <v>2259</v>
      </c>
      <c r="C1166" s="126"/>
      <c r="D1166" s="129" t="s">
        <v>3460</v>
      </c>
      <c r="E1166" s="102" t="s">
        <v>3461</v>
      </c>
      <c r="F1166" s="29" t="s">
        <v>344</v>
      </c>
      <c r="G1166" s="102" t="s">
        <v>320</v>
      </c>
      <c r="H1166" s="126" t="s">
        <v>389</v>
      </c>
      <c r="I1166" s="126" t="s">
        <v>434</v>
      </c>
      <c r="J1166" s="33" t="s">
        <v>520</v>
      </c>
      <c r="K1166" s="56"/>
      <c r="L1166" s="21"/>
      <c r="M1166" s="21"/>
      <c r="N1166" s="126">
        <v>360</v>
      </c>
      <c r="O1166" s="98">
        <v>27714800</v>
      </c>
      <c r="P1166" s="98">
        <v>0</v>
      </c>
      <c r="Q1166" s="98">
        <f t="shared" si="36"/>
        <v>27714800</v>
      </c>
      <c r="R1166" s="122"/>
      <c r="S1166" s="98">
        <v>0</v>
      </c>
      <c r="T1166" s="98">
        <v>17500510.460000005</v>
      </c>
      <c r="U1166" s="98">
        <v>10214289.540000001</v>
      </c>
      <c r="V1166" s="98">
        <f t="shared" si="37"/>
        <v>0</v>
      </c>
      <c r="W1166" s="156"/>
      <c r="X1166" s="95"/>
      <c r="Y1166" s="126"/>
      <c r="Z1166" s="126"/>
    </row>
    <row r="1167" spans="1:26" s="2" customFormat="1" ht="63.75">
      <c r="A1167" s="22">
        <v>1</v>
      </c>
      <c r="B1167" s="22" t="s">
        <v>2259</v>
      </c>
      <c r="C1167" s="126"/>
      <c r="D1167" s="129" t="s">
        <v>3462</v>
      </c>
      <c r="E1167" s="102" t="s">
        <v>3463</v>
      </c>
      <c r="F1167" s="29" t="s">
        <v>344</v>
      </c>
      <c r="G1167" s="102" t="s">
        <v>320</v>
      </c>
      <c r="H1167" s="126" t="s">
        <v>330</v>
      </c>
      <c r="I1167" s="126" t="s">
        <v>1775</v>
      </c>
      <c r="J1167" s="33" t="s">
        <v>520</v>
      </c>
      <c r="K1167" s="56"/>
      <c r="L1167" s="21"/>
      <c r="M1167" s="21"/>
      <c r="N1167" s="126">
        <v>360</v>
      </c>
      <c r="O1167" s="98">
        <v>12456000</v>
      </c>
      <c r="P1167" s="98">
        <v>0</v>
      </c>
      <c r="Q1167" s="98">
        <f t="shared" si="36"/>
        <v>12456000</v>
      </c>
      <c r="R1167" s="122"/>
      <c r="S1167" s="98">
        <v>0</v>
      </c>
      <c r="T1167" s="98">
        <v>7865341.200000003</v>
      </c>
      <c r="U1167" s="98">
        <v>4590658.8</v>
      </c>
      <c r="V1167" s="98">
        <f t="shared" si="37"/>
        <v>0</v>
      </c>
      <c r="W1167" s="156"/>
      <c r="X1167" s="95"/>
      <c r="Y1167" s="126"/>
      <c r="Z1167" s="126"/>
    </row>
    <row r="1168" spans="1:26" s="123" customFormat="1" ht="38.25">
      <c r="A1168" s="22">
        <v>1</v>
      </c>
      <c r="B1168" s="22" t="s">
        <v>2259</v>
      </c>
      <c r="C1168" s="130"/>
      <c r="D1168" s="20">
        <v>0</v>
      </c>
      <c r="E1168" s="126" t="s">
        <v>3464</v>
      </c>
      <c r="F1168" s="29" t="s">
        <v>344</v>
      </c>
      <c r="G1168" s="126" t="s">
        <v>320</v>
      </c>
      <c r="H1168" s="126" t="s">
        <v>357</v>
      </c>
      <c r="I1168" s="138" t="s">
        <v>3465</v>
      </c>
      <c r="J1168" s="103" t="s">
        <v>2987</v>
      </c>
      <c r="K1168" s="56"/>
      <c r="L1168" s="126"/>
      <c r="M1168" s="126"/>
      <c r="N1168" s="126">
        <v>450</v>
      </c>
      <c r="O1168" s="98">
        <v>27863500</v>
      </c>
      <c r="P1168" s="98">
        <v>0</v>
      </c>
      <c r="Q1168" s="98">
        <f t="shared" si="36"/>
        <v>27863500</v>
      </c>
      <c r="R1168" s="122"/>
      <c r="S1168" s="98">
        <v>0</v>
      </c>
      <c r="T1168" s="98">
        <v>26748960</v>
      </c>
      <c r="U1168" s="98">
        <v>1114540</v>
      </c>
      <c r="V1168" s="98">
        <f t="shared" si="37"/>
        <v>0</v>
      </c>
      <c r="W1168" s="156"/>
      <c r="X1168" s="160"/>
      <c r="Y1168" s="126"/>
      <c r="Z1168" s="126"/>
    </row>
    <row r="1169" spans="1:26" s="123" customFormat="1" ht="38.25">
      <c r="A1169" s="113">
        <v>1</v>
      </c>
      <c r="B1169" s="22" t="s">
        <v>2259</v>
      </c>
      <c r="C1169" s="130"/>
      <c r="D1169" s="20">
        <v>0</v>
      </c>
      <c r="E1169" s="140" t="s">
        <v>3466</v>
      </c>
      <c r="F1169" s="29" t="s">
        <v>344</v>
      </c>
      <c r="G1169" s="130" t="s">
        <v>585</v>
      </c>
      <c r="H1169" s="126" t="s">
        <v>606</v>
      </c>
      <c r="I1169" s="126" t="s">
        <v>3467</v>
      </c>
      <c r="J1169" s="103" t="s">
        <v>2987</v>
      </c>
      <c r="K1169" s="56"/>
      <c r="L1169" s="126"/>
      <c r="M1169" s="126"/>
      <c r="N1169" s="126">
        <v>360</v>
      </c>
      <c r="O1169" s="98">
        <v>26359375</v>
      </c>
      <c r="P1169" s="98">
        <v>0</v>
      </c>
      <c r="Q1169" s="98">
        <f t="shared" si="36"/>
        <v>26359375</v>
      </c>
      <c r="R1169" s="122"/>
      <c r="S1169" s="98">
        <v>0</v>
      </c>
      <c r="T1169" s="98">
        <v>23459843.75</v>
      </c>
      <c r="U1169" s="98">
        <v>2899531.25</v>
      </c>
      <c r="V1169" s="98">
        <f t="shared" si="37"/>
        <v>0</v>
      </c>
      <c r="W1169" s="156"/>
      <c r="X1169" s="160"/>
      <c r="Y1169" s="126"/>
      <c r="Z1169" s="126"/>
    </row>
    <row r="1170" spans="1:26" s="123" customFormat="1" ht="25.5">
      <c r="A1170" s="22">
        <v>1</v>
      </c>
      <c r="B1170" s="22" t="s">
        <v>2259</v>
      </c>
      <c r="C1170" s="130"/>
      <c r="D1170" s="20">
        <v>0</v>
      </c>
      <c r="E1170" s="140" t="s">
        <v>3468</v>
      </c>
      <c r="F1170" s="29" t="s">
        <v>344</v>
      </c>
      <c r="G1170" s="27" t="s">
        <v>320</v>
      </c>
      <c r="H1170" s="126" t="s">
        <v>360</v>
      </c>
      <c r="I1170" s="126" t="s">
        <v>3469</v>
      </c>
      <c r="J1170" s="103" t="s">
        <v>2987</v>
      </c>
      <c r="K1170" s="56"/>
      <c r="L1170" s="126"/>
      <c r="M1170" s="126"/>
      <c r="N1170" s="126">
        <v>360</v>
      </c>
      <c r="O1170" s="98">
        <v>17633000</v>
      </c>
      <c r="P1170" s="98">
        <v>0</v>
      </c>
      <c r="Q1170" s="98">
        <f t="shared" si="36"/>
        <v>17633000</v>
      </c>
      <c r="R1170" s="122"/>
      <c r="S1170" s="98">
        <v>0</v>
      </c>
      <c r="T1170" s="98">
        <v>17633000</v>
      </c>
      <c r="U1170" s="98">
        <v>0</v>
      </c>
      <c r="V1170" s="98">
        <f t="shared" si="37"/>
        <v>0</v>
      </c>
      <c r="W1170" s="156"/>
      <c r="X1170" s="160"/>
      <c r="Y1170" s="126"/>
      <c r="Z1170" s="126"/>
    </row>
    <row r="1171" spans="1:26" s="123" customFormat="1" ht="25.5">
      <c r="A1171" s="22">
        <v>1</v>
      </c>
      <c r="B1171" s="22" t="s">
        <v>2259</v>
      </c>
      <c r="C1171" s="130"/>
      <c r="D1171" s="20">
        <v>0</v>
      </c>
      <c r="E1171" s="140" t="s">
        <v>3470</v>
      </c>
      <c r="F1171" s="29" t="s">
        <v>344</v>
      </c>
      <c r="G1171" s="130" t="s">
        <v>320</v>
      </c>
      <c r="H1171" s="126" t="s">
        <v>360</v>
      </c>
      <c r="I1171" s="126" t="s">
        <v>3471</v>
      </c>
      <c r="J1171" s="103" t="s">
        <v>2987</v>
      </c>
      <c r="K1171" s="56"/>
      <c r="L1171" s="126"/>
      <c r="M1171" s="126"/>
      <c r="N1171" s="126">
        <v>360</v>
      </c>
      <c r="O1171" s="98">
        <v>17498250</v>
      </c>
      <c r="P1171" s="98">
        <v>0</v>
      </c>
      <c r="Q1171" s="98">
        <f t="shared" si="36"/>
        <v>17498250</v>
      </c>
      <c r="R1171" s="122"/>
      <c r="S1171" s="98">
        <v>0</v>
      </c>
      <c r="T1171" s="98">
        <v>17498250</v>
      </c>
      <c r="U1171" s="98">
        <v>0</v>
      </c>
      <c r="V1171" s="98">
        <f t="shared" si="37"/>
        <v>0</v>
      </c>
      <c r="W1171" s="156"/>
      <c r="X1171" s="160"/>
      <c r="Y1171" s="126"/>
      <c r="Z1171" s="126"/>
    </row>
    <row r="1172" spans="1:26" s="123" customFormat="1" ht="38.25">
      <c r="A1172" s="22">
        <v>1</v>
      </c>
      <c r="B1172" s="22" t="s">
        <v>2259</v>
      </c>
      <c r="C1172" s="130"/>
      <c r="D1172" s="20">
        <v>0</v>
      </c>
      <c r="E1172" s="140" t="s">
        <v>3472</v>
      </c>
      <c r="F1172" s="29" t="s">
        <v>344</v>
      </c>
      <c r="G1172" s="130" t="s">
        <v>585</v>
      </c>
      <c r="H1172" s="126" t="s">
        <v>665</v>
      </c>
      <c r="I1172" s="126" t="s">
        <v>3439</v>
      </c>
      <c r="J1172" s="103" t="s">
        <v>2987</v>
      </c>
      <c r="K1172" s="56"/>
      <c r="L1172" s="126"/>
      <c r="M1172" s="126"/>
      <c r="N1172" s="126">
        <v>450</v>
      </c>
      <c r="O1172" s="98">
        <v>49140000</v>
      </c>
      <c r="P1172" s="98">
        <v>0</v>
      </c>
      <c r="Q1172" s="98">
        <f t="shared" si="36"/>
        <v>49140000</v>
      </c>
      <c r="R1172" s="122"/>
      <c r="S1172" s="98">
        <v>0</v>
      </c>
      <c r="T1172" s="98">
        <v>35380799.999999993</v>
      </c>
      <c r="U1172" s="98">
        <v>13759199.999999998</v>
      </c>
      <c r="V1172" s="98">
        <f t="shared" si="37"/>
        <v>0</v>
      </c>
      <c r="W1172" s="156"/>
      <c r="X1172" s="160"/>
      <c r="Y1172" s="126"/>
      <c r="Z1172" s="126"/>
    </row>
    <row r="1173" spans="1:26" s="123" customFormat="1" ht="25.5">
      <c r="A1173" s="22">
        <v>1</v>
      </c>
      <c r="B1173" s="22" t="s">
        <v>2259</v>
      </c>
      <c r="C1173" s="130"/>
      <c r="D1173" s="20">
        <v>0</v>
      </c>
      <c r="E1173" s="140" t="s">
        <v>3473</v>
      </c>
      <c r="F1173" s="29" t="s">
        <v>344</v>
      </c>
      <c r="G1173" s="130" t="s">
        <v>320</v>
      </c>
      <c r="H1173" s="126" t="s">
        <v>1400</v>
      </c>
      <c r="I1173" s="126" t="s">
        <v>3474</v>
      </c>
      <c r="J1173" s="103" t="s">
        <v>2987</v>
      </c>
      <c r="K1173" s="56"/>
      <c r="L1173" s="126"/>
      <c r="M1173" s="126"/>
      <c r="N1173" s="126">
        <v>360</v>
      </c>
      <c r="O1173" s="98">
        <v>22676500</v>
      </c>
      <c r="P1173" s="98">
        <v>0</v>
      </c>
      <c r="Q1173" s="98">
        <f t="shared" si="36"/>
        <v>22676500</v>
      </c>
      <c r="R1173" s="122"/>
      <c r="S1173" s="98">
        <v>0</v>
      </c>
      <c r="T1173" s="98">
        <v>22676500</v>
      </c>
      <c r="U1173" s="98">
        <v>0</v>
      </c>
      <c r="V1173" s="98">
        <f t="shared" si="37"/>
        <v>0</v>
      </c>
      <c r="W1173" s="156"/>
      <c r="X1173" s="160"/>
      <c r="Y1173" s="126"/>
      <c r="Z1173" s="126"/>
    </row>
    <row r="1174" spans="1:26" s="123" customFormat="1" ht="38.25">
      <c r="A1174" s="22">
        <v>1</v>
      </c>
      <c r="B1174" s="22" t="s">
        <v>2259</v>
      </c>
      <c r="C1174" s="130"/>
      <c r="D1174" s="20">
        <v>0</v>
      </c>
      <c r="E1174" s="126" t="s">
        <v>3475</v>
      </c>
      <c r="F1174" s="29" t="s">
        <v>344</v>
      </c>
      <c r="G1174" s="130" t="s">
        <v>585</v>
      </c>
      <c r="H1174" s="126" t="s">
        <v>806</v>
      </c>
      <c r="I1174" s="126" t="s">
        <v>3476</v>
      </c>
      <c r="J1174" s="103" t="s">
        <v>2987</v>
      </c>
      <c r="K1174" s="150"/>
      <c r="L1174" s="139"/>
      <c r="M1174" s="139"/>
      <c r="N1174" s="126">
        <v>420</v>
      </c>
      <c r="O1174" s="98">
        <v>36413125</v>
      </c>
      <c r="P1174" s="98">
        <v>0</v>
      </c>
      <c r="Q1174" s="98">
        <f t="shared" si="36"/>
        <v>36413125</v>
      </c>
      <c r="R1174" s="122"/>
      <c r="S1174" s="98">
        <v>0</v>
      </c>
      <c r="T1174" s="98">
        <v>30587025</v>
      </c>
      <c r="U1174" s="98">
        <v>5826100</v>
      </c>
      <c r="V1174" s="98">
        <f t="shared" si="37"/>
        <v>0</v>
      </c>
      <c r="W1174" s="157"/>
      <c r="X1174" s="161"/>
      <c r="Y1174" s="139"/>
      <c r="Z1174" s="139"/>
    </row>
    <row r="1175" spans="1:26" s="123" customFormat="1" ht="38.25">
      <c r="A1175" s="22">
        <v>1</v>
      </c>
      <c r="B1175" s="22" t="s">
        <v>2259</v>
      </c>
      <c r="C1175" s="130"/>
      <c r="D1175" s="20">
        <v>0</v>
      </c>
      <c r="E1175" s="126" t="s">
        <v>3477</v>
      </c>
      <c r="F1175" s="29" t="s">
        <v>344</v>
      </c>
      <c r="G1175" s="130" t="s">
        <v>585</v>
      </c>
      <c r="H1175" s="126" t="s">
        <v>806</v>
      </c>
      <c r="I1175" s="126" t="s">
        <v>3478</v>
      </c>
      <c r="J1175" s="103" t="s">
        <v>2987</v>
      </c>
      <c r="K1175" s="56"/>
      <c r="L1175" s="126"/>
      <c r="M1175" s="126"/>
      <c r="N1175" s="126">
        <v>450</v>
      </c>
      <c r="O1175" s="98">
        <v>52018750</v>
      </c>
      <c r="P1175" s="98">
        <v>0</v>
      </c>
      <c r="Q1175" s="98">
        <f t="shared" si="36"/>
        <v>52018750</v>
      </c>
      <c r="R1175" s="122"/>
      <c r="S1175" s="98">
        <v>0</v>
      </c>
      <c r="T1175" s="114">
        <v>27569937.499999993</v>
      </c>
      <c r="U1175" s="114">
        <v>24448813</v>
      </c>
      <c r="V1175" s="98">
        <v>0</v>
      </c>
      <c r="W1175" s="156"/>
      <c r="X1175" s="160"/>
      <c r="Y1175" s="126"/>
      <c r="Z1175" s="126"/>
    </row>
    <row r="1176" spans="1:26" s="123" customFormat="1" ht="38.25">
      <c r="A1176" s="22">
        <v>1</v>
      </c>
      <c r="B1176" s="22" t="s">
        <v>2259</v>
      </c>
      <c r="C1176" s="126"/>
      <c r="D1176" s="20">
        <v>0</v>
      </c>
      <c r="E1176" s="126" t="s">
        <v>3479</v>
      </c>
      <c r="F1176" s="29" t="s">
        <v>344</v>
      </c>
      <c r="G1176" s="102" t="s">
        <v>320</v>
      </c>
      <c r="H1176" s="126" t="s">
        <v>389</v>
      </c>
      <c r="I1176" s="126" t="s">
        <v>434</v>
      </c>
      <c r="J1176" s="126" t="s">
        <v>2987</v>
      </c>
      <c r="K1176" s="56"/>
      <c r="L1176" s="126"/>
      <c r="M1176" s="126"/>
      <c r="N1176" s="126">
        <v>420</v>
      </c>
      <c r="O1176" s="98">
        <v>26950000</v>
      </c>
      <c r="P1176" s="98">
        <v>0</v>
      </c>
      <c r="Q1176" s="98">
        <f t="shared" si="36"/>
        <v>26950000</v>
      </c>
      <c r="R1176" s="122"/>
      <c r="S1176" s="98">
        <v>0</v>
      </c>
      <c r="T1176" s="98">
        <v>25872000</v>
      </c>
      <c r="U1176" s="98">
        <v>1078000</v>
      </c>
      <c r="V1176" s="98">
        <f>+O1176-P1176-S1176-T1176-U1176</f>
        <v>0</v>
      </c>
      <c r="W1176" s="156"/>
      <c r="X1176" s="160"/>
      <c r="Y1176" s="126"/>
      <c r="Z1176" s="126"/>
    </row>
    <row r="1177" spans="1:26" s="123" customFormat="1" ht="51">
      <c r="A1177" s="22">
        <v>1</v>
      </c>
      <c r="B1177" s="22" t="s">
        <v>2259</v>
      </c>
      <c r="C1177" s="126"/>
      <c r="D1177" s="20">
        <v>0</v>
      </c>
      <c r="E1177" s="126" t="s">
        <v>3480</v>
      </c>
      <c r="F1177" s="29" t="s">
        <v>344</v>
      </c>
      <c r="G1177" s="102" t="s">
        <v>320</v>
      </c>
      <c r="H1177" s="126" t="s">
        <v>389</v>
      </c>
      <c r="I1177" s="126" t="s">
        <v>3481</v>
      </c>
      <c r="J1177" s="126" t="s">
        <v>2987</v>
      </c>
      <c r="K1177" s="56"/>
      <c r="L1177" s="126"/>
      <c r="M1177" s="126"/>
      <c r="N1177" s="126">
        <v>360</v>
      </c>
      <c r="O1177" s="98">
        <v>24543750</v>
      </c>
      <c r="P1177" s="98">
        <v>0</v>
      </c>
      <c r="Q1177" s="98">
        <f t="shared" si="36"/>
        <v>24543750</v>
      </c>
      <c r="R1177" s="122"/>
      <c r="S1177" s="98">
        <v>0</v>
      </c>
      <c r="T1177" s="98">
        <v>23562000</v>
      </c>
      <c r="U1177" s="98">
        <v>981750</v>
      </c>
      <c r="V1177" s="98">
        <f>+O1177-P1177-S1177-T1177-U1177</f>
        <v>0</v>
      </c>
      <c r="W1177" s="156"/>
      <c r="X1177" s="160"/>
      <c r="Y1177" s="126"/>
      <c r="Z1177" s="126"/>
    </row>
  </sheetData>
  <protectedRanges>
    <protectedRange password="CF6D" sqref="E41:E43" name="TODO_3_3" securityDescriptor="O:WDG:WDD:(A;;CC;;;S-1-5-21-3476703843-2476074562-338451251-1112)"/>
    <protectedRange password="CF6D" sqref="E45:E61" name="TODO_3_5" securityDescriptor="O:WDG:WDD:(A;;CC;;;S-1-5-21-3476703843-2476074562-338451251-1112)"/>
    <protectedRange password="CF6D" sqref="E62:E84" name="TODO_3_5_1_1" securityDescriptor="O:WDG:WDD:(A;;CC;;;S-1-5-21-3476703843-2476074562-338451251-1112)"/>
    <protectedRange password="CF6D" sqref="E101" name="TODO_3_1_1" securityDescriptor="O:WDG:WDD:(A;;CC;;;S-1-5-21-3476703843-2476074562-338451251-1112)"/>
    <protectedRange password="8EA8" sqref="C174" name="Admin_5"/>
    <protectedRange password="C617" sqref="E130" name="Ingresos_1"/>
    <protectedRange password="C617" sqref="H202" name="Ingresos_15_1"/>
    <protectedRange password="C617" sqref="O130" name="Ingresos_2"/>
    <protectedRange password="CF6D" sqref="E541" name="TODO_3_5_1" securityDescriptor="O:WDG:WDD:(A;;CC;;;S-1-5-21-3476703843-2476074562-338451251-1112)"/>
    <protectedRange password="CF6D" sqref="E542:E549" name="TODO_3_1_1_1" securityDescriptor="O:WDG:WDD:(A;;CC;;;S-1-5-21-3476703843-2476074562-338451251-1112)"/>
    <protectedRange password="EE35" sqref="N826" name="Estados_13"/>
    <protectedRange password="C617" sqref="N826" name="Ingresos_15"/>
    <protectedRange password="8EA8" sqref="N826" name="Admin_15_1_1"/>
    <protectedRange password="EE35" sqref="N827" name="Estados_14"/>
    <protectedRange password="C617" sqref="N827" name="Ingresos_16"/>
    <protectedRange password="8EA8" sqref="N827" name="Admin_16_1_1"/>
    <protectedRange password="EE35" sqref="N828" name="Estados_15"/>
    <protectedRange password="C617" sqref="N828" name="Ingresos_17"/>
    <protectedRange password="8EA8" sqref="N828" name="Admin_17_1_1"/>
    <protectedRange password="EE35" sqref="N829" name="Estados_16"/>
    <protectedRange password="C617" sqref="N829" name="Ingresos_18"/>
    <protectedRange password="8EA8" sqref="N829" name="Admin_18_1_1"/>
    <protectedRange password="EE35" sqref="N830" name="Estados_17"/>
    <protectedRange password="C617" sqref="N830" name="Ingresos_19"/>
    <protectedRange password="8EA8" sqref="N830" name="Admin_19_1_1"/>
    <protectedRange password="EE35" sqref="N831" name="Estados_18"/>
    <protectedRange password="C617" sqref="N831" name="Ingresos_20"/>
    <protectedRange password="8EA8" sqref="N831" name="Admin_20_1_1"/>
    <protectedRange password="EE35" sqref="N832" name="Estados_19"/>
    <protectedRange password="C617" sqref="N832" name="Ingresos_21"/>
    <protectedRange password="8EA8" sqref="N832" name="Admin_21_1_1"/>
    <protectedRange password="EE35" sqref="N833" name="Estados_20"/>
    <protectedRange password="C617" sqref="N833" name="Ingresos_22"/>
    <protectedRange password="8EA8" sqref="N833" name="Admin_22_1_1"/>
    <protectedRange password="EE35" sqref="N834" name="Estados_21"/>
    <protectedRange password="C617" sqref="N834" name="Ingresos_23"/>
    <protectedRange password="8EA8" sqref="N834" name="Admin_23_1_1"/>
    <protectedRange password="EE35" sqref="N835" name="Estados_22"/>
    <protectedRange password="C617" sqref="N835" name="Ingresos_24"/>
    <protectedRange password="8EA8" sqref="N835" name="Admin_24_1_1"/>
    <protectedRange password="EE35" sqref="N836" name="Estados_23"/>
    <protectedRange password="C617" sqref="N836" name="Ingresos_25"/>
    <protectedRange password="8EA8" sqref="N836" name="Admin_25_1_1"/>
    <protectedRange password="EE35" sqref="N837" name="Estados_24"/>
    <protectedRange password="C617" sqref="N837" name="Ingresos_26"/>
    <protectedRange password="8EA8" sqref="N837" name="Admin_26_1_1"/>
    <protectedRange password="EE35" sqref="N838" name="Estados_25"/>
    <protectedRange password="C617" sqref="N838" name="Ingresos_27"/>
    <protectedRange password="8EA8" sqref="N838" name="Admin_27_1_1"/>
    <protectedRange password="EE35" sqref="N839:N840" name="Estados_26"/>
    <protectedRange password="C617" sqref="N839:N840" name="Ingresos_28"/>
    <protectedRange password="8EA8" sqref="N839:N840" name="Admin_28_1_1"/>
    <protectedRange password="EE35" sqref="N841" name="Estados_28"/>
    <protectedRange password="C617" sqref="N841" name="Ingresos_30"/>
    <protectedRange password="8EA8" sqref="N841" name="Admin_30_1_1"/>
    <protectedRange password="EE35" sqref="N842" name="Estados_29"/>
    <protectedRange password="C617" sqref="N842" name="Ingresos_31"/>
    <protectedRange password="8EA8" sqref="N842" name="Admin_31_1_1"/>
    <protectedRange password="EE35" sqref="N843:N844" name="Estados_30"/>
    <protectedRange password="C617" sqref="N843:N844" name="Ingresos_32"/>
    <protectedRange password="8EA8" sqref="N843:N844" name="Admin_32_1_1"/>
    <protectedRange password="EE35" sqref="N845" name="Estados_31"/>
    <protectedRange password="C617" sqref="N845" name="Ingresos_33"/>
    <protectedRange password="8EA8" sqref="N845" name="Admin_33_1_1"/>
    <protectedRange password="EE35" sqref="N846" name="Estados_32"/>
    <protectedRange password="C617" sqref="N846" name="Ingresos_34"/>
    <protectedRange password="8EA8" sqref="N846" name="Admin_34_1_1"/>
    <protectedRange password="EE35" sqref="N847:N848" name="Estados_33"/>
    <protectedRange password="C617" sqref="N847:N848" name="Ingresos_35"/>
    <protectedRange password="8EA8" sqref="N847:N848" name="Admin_35_1_1"/>
    <protectedRange password="EE35" sqref="N849" name="Estados_34"/>
    <protectedRange password="C617" sqref="N849" name="Ingresos_36"/>
    <protectedRange password="8EA8" sqref="N849" name="Admin_36_1_1"/>
    <protectedRange password="EE35" sqref="N850" name="Estados_35"/>
    <protectedRange password="C617" sqref="N850" name="Ingresos_37"/>
    <protectedRange password="8EA8" sqref="N850" name="Admin_37_2"/>
    <protectedRange password="EE35" sqref="N851" name="Estados_36"/>
    <protectedRange password="C617" sqref="N851" name="Ingresos_38"/>
    <protectedRange password="8EA8" sqref="N851" name="Admin_38_1_1"/>
    <protectedRange password="EE35" sqref="N852" name="Estados_37"/>
    <protectedRange password="C617" sqref="N852" name="Ingresos_39"/>
    <protectedRange password="8EA8" sqref="N852" name="Admin_39_1_1"/>
    <protectedRange password="EE35" sqref="N853:N854" name="Estados_38"/>
    <protectedRange password="C617" sqref="N853:N854" name="Ingresos_40"/>
    <protectedRange password="8EA8" sqref="N853:N854" name="Admin_40_1_1"/>
    <protectedRange password="EE35" sqref="N855" name="Estados_39"/>
    <protectedRange password="C617" sqref="N855" name="Ingresos_41"/>
    <protectedRange password="8EA8" sqref="N855" name="Admin_41_1_1"/>
    <protectedRange password="EE35" sqref="N856:N857" name="Estados_40"/>
    <protectedRange password="C617" sqref="N856:N857" name="Ingresos_42"/>
    <protectedRange password="8EA8" sqref="N856:N857" name="Admin_42_1_1"/>
    <protectedRange password="EE35" sqref="N858:N859" name="Estados_41"/>
    <protectedRange password="C617" sqref="N858:N859" name="Ingresos_43"/>
    <protectedRange password="8EA8" sqref="N858:N859" name="Admin_43_1_1"/>
    <protectedRange password="8EA8" sqref="D846" name="Admin_10"/>
    <protectedRange password="8EA8" sqref="C801" name="Admin_8_1"/>
    <protectedRange password="8EA8" sqref="C803" name="Admin_9_1"/>
    <protectedRange password="8EA8" sqref="C805:C813" name="Admin_10_1"/>
    <protectedRange password="8EA8" sqref="C814" name="Admin_6_1"/>
    <protectedRange password="8EA8" sqref="C815" name="Admin_7_1"/>
    <protectedRange password="8EA8" sqref="C816" name="Admin_14_1"/>
    <protectedRange password="8EA8" sqref="C817" name="Admin_15_1"/>
    <protectedRange password="8EA8" sqref="C818" name="Admin_16_1"/>
    <protectedRange password="8EA8" sqref="C819" name="Admin_17_1"/>
    <protectedRange password="8EA8" sqref="C820" name="Admin_18_1"/>
    <protectedRange password="8EA8" sqref="C821" name="Admin_19_1"/>
    <protectedRange password="8EA8" sqref="C822" name="Admin_20_1"/>
    <protectedRange password="8EA8" sqref="C823" name="Admin_21_1"/>
    <protectedRange password="8EA8" sqref="C824" name="Admin_22_1"/>
    <protectedRange password="8EA8" sqref="C825" name="Admin_23_1"/>
    <protectedRange password="8EA8" sqref="C826" name="Admin_24_1"/>
    <protectedRange password="8EA8" sqref="C827" name="Admin_25_1"/>
    <protectedRange password="8EA8" sqref="C828" name="Admin_26_1"/>
    <protectedRange password="8EA8" sqref="C829" name="Admin_27_1"/>
    <protectedRange password="8EA8" sqref="C830:C831" name="Admin_28_1"/>
    <protectedRange password="8EA8" sqref="C832" name="Admin_30_1"/>
    <protectedRange password="8EA8" sqref="C833" name="Admin_31_1"/>
    <protectedRange password="8EA8" sqref="C834:C835" name="Admin_32_1"/>
    <protectedRange password="8EA8" sqref="C836" name="Admin_33_1"/>
    <protectedRange password="8EA8" sqref="C837" name="Admin_34_1"/>
    <protectedRange password="8EA8" sqref="C838:C839" name="Admin_35_1"/>
    <protectedRange password="8EA8" sqref="C840" name="Admin_36_1"/>
    <protectedRange password="8EA8" sqref="C842" name="Admin_38_1"/>
    <protectedRange password="8EA8" sqref="C843" name="Admin_39_1"/>
    <protectedRange password="8EA8" sqref="C844:C845" name="Admin_40_1"/>
    <protectedRange password="8EA8" sqref="C846" name="Admin_41_1"/>
    <protectedRange password="8EA8" sqref="C847:C848" name="Admin_42_1"/>
    <protectedRange password="8EA8" sqref="C849:C850" name="Admin_43_1"/>
    <protectedRange password="8EA8" sqref="C804" name="Admin_10_6"/>
    <protectedRange password="8EA8" sqref="C683" name="Admin_5_1"/>
    <protectedRange password="8EA8" sqref="C862:C864" name="Admin_22_6"/>
    <protectedRange password="8EA8" sqref="C802" name="Admin_9_6"/>
    <protectedRange password="8EA8" sqref="E853:E855 E861" name="Admin_28_1_1_1_2"/>
    <protectedRange password="C617" sqref="E801:E802" name="Ingresos_8_3_1"/>
    <protectedRange password="8EA8" sqref="E801:E802" name="Admin_8_1_4_1"/>
    <protectedRange password="C617" sqref="E803" name="Ingresos_9_3_1"/>
    <protectedRange password="8EA8" sqref="E803" name="Admin_9_1_4_1"/>
    <protectedRange password="C617" sqref="E804:E813" name="Ingresos_10_3_1"/>
    <protectedRange password="8EA8" sqref="E804:E813" name="Admin_10_1_4_1"/>
    <protectedRange password="C617" sqref="E814" name="Ingresos_6_3_1"/>
    <protectedRange password="8EA8" sqref="E814" name="Admin_6_1_4_1"/>
    <protectedRange password="C617" sqref="E815" name="Ingresos_7_3_1"/>
    <protectedRange password="8EA8" sqref="E815" name="Admin_7_1_4_1"/>
    <protectedRange password="C617" sqref="E816" name="Ingresos_14_3_1"/>
    <protectedRange password="8EA8" sqref="E816" name="Admin_14_1_4_1"/>
    <protectedRange password="C617" sqref="E817" name="Ingresos_15_3_1"/>
    <protectedRange password="8EA8" sqref="E817" name="Admin_15_1_4_1"/>
    <protectedRange password="C617" sqref="E818" name="Ingresos_16_3_1"/>
    <protectedRange password="8EA8" sqref="E818" name="Admin_16_1_4_1"/>
    <protectedRange password="C617" sqref="E819" name="Ingresos_17_3_1"/>
    <protectedRange password="8EA8" sqref="E819" name="Admin_17_1_4_1"/>
    <protectedRange password="C617" sqref="E820" name="Ingresos_18_3_1"/>
    <protectedRange password="8EA8" sqref="E820" name="Admin_18_1_4_1"/>
    <protectedRange password="C617" sqref="E821" name="Ingresos_19_3_1"/>
    <protectedRange password="8EA8" sqref="E821" name="Admin_19_1_4_1"/>
    <protectedRange password="C617" sqref="E822" name="Ingresos_20_3_1"/>
    <protectedRange password="8EA8" sqref="E822" name="Admin_20_1_4_1"/>
    <protectedRange password="C617" sqref="E823" name="Ingresos_21_3_1"/>
    <protectedRange password="8EA8" sqref="E823" name="Admin_21_1_4_1"/>
    <protectedRange password="C617" sqref="E824" name="Ingresos_22_3_1"/>
    <protectedRange password="8EA8" sqref="E824" name="Admin_22_1_4_1"/>
    <protectedRange password="C617" sqref="E825" name="Ingresos_23_3_1"/>
    <protectedRange password="8EA8" sqref="E825" name="Admin_23_1_4_1"/>
    <protectedRange password="C617" sqref="E826" name="Ingresos_24_3_1"/>
    <protectedRange password="8EA8" sqref="E826" name="Admin_24_1_4_1"/>
    <protectedRange password="C617" sqref="E827" name="Ingresos_25_3_1"/>
    <protectedRange password="8EA8" sqref="E827" name="Admin_25_1_4_1"/>
    <protectedRange password="C617" sqref="E828" name="Ingresos_26_3_1"/>
    <protectedRange password="8EA8" sqref="E828" name="Admin_26_1_4_1"/>
    <protectedRange password="C617" sqref="E829" name="Ingresos_27_3_1"/>
    <protectedRange password="8EA8" sqref="E829" name="Admin_27_1_4_1"/>
    <protectedRange password="C617" sqref="E830:E831" name="Ingresos_28_3_1"/>
    <protectedRange password="8EA8" sqref="E830:E831" name="Admin_28_1_4_1"/>
    <protectedRange password="C617" sqref="E832" name="Ingresos_30_3_1"/>
    <protectedRange password="8EA8" sqref="E832" name="Admin_30_1_4_1"/>
    <protectedRange password="C617" sqref="E833" name="Ingresos_31_3_1"/>
    <protectedRange password="8EA8" sqref="E833" name="Admin_31_1_4_1"/>
    <protectedRange password="C617" sqref="E834:E835" name="Ingresos_32_3_1"/>
    <protectedRange password="8EA8" sqref="E834:E835" name="Admin_32_1_4_1"/>
    <protectedRange password="C617" sqref="E836" name="Ingresos_33_3_1"/>
    <protectedRange password="8EA8" sqref="E836" name="Admin_33_1_4_1"/>
    <protectedRange password="C617" sqref="E837" name="Ingresos_34_3_1"/>
    <protectedRange password="8EA8" sqref="E837" name="Admin_34_1_4_1"/>
    <protectedRange password="C617" sqref="E838:E839" name="Ingresos_35_3_1"/>
    <protectedRange password="8EA8" sqref="E838:E839" name="Admin_35_1_4_1"/>
    <protectedRange password="C617" sqref="E840" name="Ingresos_36_3_1"/>
    <protectedRange password="8EA8" sqref="E840" name="Admin_36_1_4_1"/>
    <protectedRange password="C617" sqref="E841" name="Ingresos_37_3_1"/>
    <protectedRange password="8EA8" sqref="E841" name="Admin_37_2_3_1"/>
    <protectedRange password="C617" sqref="E842" name="Ingresos_38_3_1"/>
    <protectedRange password="8EA8" sqref="E842" name="Admin_38_1_4_1"/>
    <protectedRange password="C617" sqref="E843" name="Ingresos_39_3_1"/>
    <protectedRange password="8EA8" sqref="E843" name="Admin_39_1_4_1"/>
    <protectedRange password="C617" sqref="E844:E845" name="Ingresos_40_3_1"/>
    <protectedRange password="8EA8" sqref="E844:E845" name="Admin_40_1_4_1"/>
    <protectedRange password="C617" sqref="E846" name="Ingresos_41_3_1"/>
    <protectedRange password="8EA8" sqref="E846" name="Admin_41_1_4_1"/>
    <protectedRange password="C617" sqref="E847:E848" name="Ingresos_42_3_1"/>
    <protectedRange password="8EA8" sqref="E847:E848" name="Admin_42_1_4_1"/>
    <protectedRange password="C617" sqref="E849:E850" name="Ingresos_43_3_1"/>
    <protectedRange password="8EA8" sqref="E849:E850" name="Admin_43_1_4_1"/>
    <protectedRange password="C617" sqref="E862:E872" name="Ingresos_22_4"/>
    <protectedRange password="8EA8" sqref="E862:E872" name="Admin_22_1_4_1_1"/>
    <protectedRange password="C617" sqref="E639" name="Ingresos_1_1"/>
    <protectedRange password="C617" sqref="H801:I802" name="Ingresos_8_1"/>
    <protectedRange password="8EA8" sqref="H803:I803" name="Admin_9_1_2"/>
    <protectedRange password="C617" sqref="H814:I814" name="Ingresos_6_1"/>
    <protectedRange password="8EA8" sqref="H815:I815" name="Admin_7_1_2"/>
    <protectedRange password="C617" sqref="H775 H817:I817 H711" name="Ingresos_15_1_1"/>
    <protectedRange password="8EA8" sqref="H818:I818" name="Admin_16_1_2"/>
    <protectedRange password="C617" sqref="H820:I820" name="Ingresos_18_1_1"/>
    <protectedRange password="8EA8" sqref="H821:I821" name="Admin_19_1_2"/>
    <protectedRange password="C617" sqref="H823:I823" name="Ingresos_21_1"/>
    <protectedRange password="8EA8" sqref="H824:I824" name="Admin_22_1_2"/>
    <protectedRange password="C617" sqref="H826:I826" name="Ingresos_24_1_1"/>
    <protectedRange password="8EA8" sqref="H827:I827" name="Admin_25_1_2_1"/>
    <protectedRange password="C617" sqref="H829:I829" name="Ingresos_27_1_1"/>
    <protectedRange password="8EA8" sqref="H830:I831" name="Admin_28_1_2_1"/>
    <protectedRange password="C617" sqref="H833:I833" name="Ingresos_31_1_1"/>
    <protectedRange password="8EA8" sqref="H833:I833" name="Admin_31_1_2_1"/>
    <protectedRange password="C617" sqref="H834:I835" name="Ingresos_32_1_1"/>
    <protectedRange password="8EA8" sqref="H834:I835" name="Admin_32_1_2_1"/>
    <protectedRange password="C617" sqref="H836:I836 H862:H872 I862:I864 I866:I867 I871:I872" name="Ingresos_33_1"/>
    <protectedRange password="8EA8" sqref="H836:I836 H862:H872 I862:I864 I866:I867 I871:I872" name="Admin_33_1_2"/>
    <protectedRange password="C617" sqref="H837:I837" name="Ingresos_34_1_1"/>
    <protectedRange password="8EA8" sqref="H837:I837" name="Admin_34_1_2_1"/>
    <protectedRange password="C617" sqref="H838:I839" name="Ingresos_35_1_1"/>
    <protectedRange password="8EA8" sqref="H838:I839" name="Admin_35_1_2_1"/>
    <protectedRange password="C617" sqref="H840:I840" name="Ingresos_36_1_1"/>
    <protectedRange password="8EA8" sqref="H840:I840" name="Admin_36_1_2_1"/>
    <protectedRange password="C617" sqref="H841:I841" name="Ingresos_37_1_1"/>
    <protectedRange password="8EA8" sqref="H841:I841" name="Admin_37_2_1_1"/>
    <protectedRange password="C617" sqref="H842:I842" name="Ingresos_38_1"/>
    <protectedRange password="8EA8" sqref="H842:I842" name="Admin_38_1_2"/>
    <protectedRange password="C617" sqref="H843:I843" name="Ingresos_39_1_1"/>
    <protectedRange password="8EA8" sqref="H843:I843" name="Admin_39_1_2_1"/>
    <protectedRange password="C617" sqref="H844:I845" name="Ingresos_40_1_1"/>
    <protectedRange password="8EA8" sqref="H844:I845" name="Admin_40_1_2_1"/>
    <protectedRange password="C617" sqref="H846:I846" name="Ingresos_41_1_1"/>
    <protectedRange password="8EA8" sqref="H846:I846" name="Admin_41_1_2_1"/>
    <protectedRange password="C617" sqref="H847:I848" name="Ingresos_42_1_1"/>
    <protectedRange password="8EA8" sqref="H847:I848" name="Admin_42_1_2_1"/>
    <protectedRange password="C617" sqref="H849:I850" name="Ingresos_43_1_1"/>
    <protectedRange password="8EA8" sqref="H849:I850" name="Admin_43_1_2_1"/>
    <protectedRange password="C617" sqref="O639:P639" name="Ingresos_2_1"/>
    <protectedRange password="C5EB" sqref="E1080:E1083" name="Nacho_25_4_1_1" securityDescriptor="O:WDG:WDD:(A;;CC;;;S-1-5-21-3476703843-2476074562-338451251-4171)(A;;CC;;;S-1-5-21-3476703843-2476074562-338451251-6132)"/>
    <protectedRange password="C555" sqref="E1080:E1083" name="TODO RGH_25_4_1_1" securityDescriptor="O:WDG:WDD:(D;;CC;;;S-1-5-21-3476703843-2476074562-338451251-1112)(D;;CC;;;S-1-5-21-3476703843-2476074562-338451251-1113)(D;;CC;;;S-1-5-21-3476703843-2476074562-338451251-1184)(D;;CC;;;S-1-5-21-3476703843-2476074562-338451251-1337)(A;;CC;;;S-1-5-21-3476703843-2476074562-338451251-4167)"/>
    <protectedRange password="C5EB" sqref="E1079" name="Nacho_26_3_1_1" securityDescriptor="O:WDG:WDD:(A;;CC;;;S-1-5-21-3476703843-2476074562-338451251-4171)(A;;CC;;;S-1-5-21-3476703843-2476074562-338451251-6132)"/>
    <protectedRange password="C555" sqref="E1079" name="TODO RGH_26_3_1_1" securityDescriptor="O:WDG:WDD:(D;;CC;;;S-1-5-21-3476703843-2476074562-338451251-1112)(D;;CC;;;S-1-5-21-3476703843-2476074562-338451251-1113)(D;;CC;;;S-1-5-21-3476703843-2476074562-338451251-1184)(D;;CC;;;S-1-5-21-3476703843-2476074562-338451251-1337)(A;;CC;;;S-1-5-21-3476703843-2476074562-338451251-4167)"/>
    <protectedRange password="C5EB" sqref="E1084:E1097" name="Nacho_25_1_1_1_1" securityDescriptor="O:WDG:WDD:(A;;CC;;;S-1-5-21-3476703843-2476074562-338451251-4171)(A;;CC;;;S-1-5-21-3476703843-2476074562-338451251-6132)"/>
    <protectedRange password="C555" sqref="E1084:E1097" name="TODO RGH_25_1_1_1_1" securityDescriptor="O:WDG:WDD:(D;;CC;;;S-1-5-21-3476703843-2476074562-338451251-1112)(D;;CC;;;S-1-5-21-3476703843-2476074562-338451251-1113)(D;;CC;;;S-1-5-21-3476703843-2476074562-338451251-1184)(D;;CC;;;S-1-5-21-3476703843-2476074562-338451251-1337)(A;;CC;;;S-1-5-21-3476703843-2476074562-338451251-4167)"/>
    <protectedRange password="CF6D" sqref="E1098:E1126" name="TODO_3_1_2_1" securityDescriptor="O:WDG:WDD:(A;;CC;;;S-1-5-21-3476703843-2476074562-338451251-1112)"/>
    <protectedRange password="C555" sqref="D1133:E1133 K1133 H1133:I1133 N1133" name="TODO RGH_3" securityDescriptor="O:WDG:WDD:(D;;CC;;;S-1-5-21-3476703843-2476074562-338451251-1113)(D;;CC;;;S-1-5-21-3476703843-2476074562-338451251-1184)(A;;CC;;;S-1-5-21-3476703843-2476074562-338451251-4167)(A;;CC;;;S-1-5-21-3476703843-2476074562-338451251-7179)(A;;CC;;;S-1-5-21-3476703843-2476074562-338451251-7633)"/>
    <protectedRange password="ED22" sqref="K1133" name="Claudia_3" securityDescriptor="O:WDG:WDD:(A;;CC;;;S-1-5-21-3476703843-2476074562-338451251-1274)(A;;CC;;;S-1-5-21-3476703843-2476074562-338451251-1154)(A;;CC;;;S-1-5-21-3476703843-2476074562-338451251-1240)(A;;CC;;;S-1-5-21-3476703843-2476074562-338451251-1330)(A;;CC;;;S-1-5-21-3476703843-2476074562-338451251-4161)"/>
    <protectedRange password="C5EB" sqref="D1133:E1133 K1133 H1133:I1133 N1133" name="Nacho_3" securityDescriptor="O:WDG:WDD:(A;;CC;;;S-1-5-21-3476703843-2476074562-338451251-7633)(A;;CC;;;S-1-5-21-3476703843-2476074562-338451251-7179)(A;;CC;;;S-1-5-21-3476703843-2476074562-338451251-4171)(A;;CC;;;S-1-5-21-3476703843-2476074562-338451251-6132)"/>
    <protectedRange password="C555" sqref="D1134:E1134 K1134 H1134:I1134 N1134" name="TODO RGH_4" securityDescriptor="O:WDG:WDD:(D;;CC;;;S-1-5-21-3476703843-2476074562-338451251-1113)(D;;CC;;;S-1-5-21-3476703843-2476074562-338451251-1184)(A;;CC;;;S-1-5-21-3476703843-2476074562-338451251-4167)(A;;CC;;;S-1-5-21-3476703843-2476074562-338451251-7179)(A;;CC;;;S-1-5-21-3476703843-2476074562-338451251-7633)"/>
    <protectedRange password="ED22" sqref="K1134" name="Claudia_4" securityDescriptor="O:WDG:WDD:(A;;CC;;;S-1-5-21-3476703843-2476074562-338451251-1274)(A;;CC;;;S-1-5-21-3476703843-2476074562-338451251-1154)(A;;CC;;;S-1-5-21-3476703843-2476074562-338451251-1240)(A;;CC;;;S-1-5-21-3476703843-2476074562-338451251-1330)(A;;CC;;;S-1-5-21-3476703843-2476074562-338451251-4161)"/>
    <protectedRange password="C5EB" sqref="D1134:E1134 K1134 H1134:I1134 N1134" name="Nacho_4" securityDescriptor="O:WDG:WDD:(A;;CC;;;S-1-5-21-3476703843-2476074562-338451251-7633)(A;;CC;;;S-1-5-21-3476703843-2476074562-338451251-7179)(A;;CC;;;S-1-5-21-3476703843-2476074562-338451251-4171)(A;;CC;;;S-1-5-21-3476703843-2476074562-338451251-6132)"/>
    <protectedRange password="C555" sqref="D1135:E1135 K1135 H1135:I1135 N1135" name="TODO RGH_5" securityDescriptor="O:WDG:WDD:(D;;CC;;;S-1-5-21-3476703843-2476074562-338451251-1113)(D;;CC;;;S-1-5-21-3476703843-2476074562-338451251-1184)(A;;CC;;;S-1-5-21-3476703843-2476074562-338451251-4167)(A;;CC;;;S-1-5-21-3476703843-2476074562-338451251-7179)(A;;CC;;;S-1-5-21-3476703843-2476074562-338451251-7633)"/>
    <protectedRange password="ED22" sqref="K1135" name="Claudia_5" securityDescriptor="O:WDG:WDD:(A;;CC;;;S-1-5-21-3476703843-2476074562-338451251-1274)(A;;CC;;;S-1-5-21-3476703843-2476074562-338451251-1154)(A;;CC;;;S-1-5-21-3476703843-2476074562-338451251-1240)(A;;CC;;;S-1-5-21-3476703843-2476074562-338451251-1330)(A;;CC;;;S-1-5-21-3476703843-2476074562-338451251-4161)"/>
    <protectedRange password="C5EB" sqref="D1135:E1135 K1135 H1135:I1135 N1135" name="Nacho_5" securityDescriptor="O:WDG:WDD:(A;;CC;;;S-1-5-21-3476703843-2476074562-338451251-7633)(A;;CC;;;S-1-5-21-3476703843-2476074562-338451251-7179)(A;;CC;;;S-1-5-21-3476703843-2476074562-338451251-4171)(A;;CC;;;S-1-5-21-3476703843-2476074562-338451251-6132)"/>
    <protectedRange password="C555" sqref="D1136:E1136 K1136 H1136:I1136 N1136" name="TODO RGH_6" securityDescriptor="O:WDG:WDD:(D;;CC;;;S-1-5-21-3476703843-2476074562-338451251-1113)(D;;CC;;;S-1-5-21-3476703843-2476074562-338451251-1184)(A;;CC;;;S-1-5-21-3476703843-2476074562-338451251-4167)(A;;CC;;;S-1-5-21-3476703843-2476074562-338451251-7179)(A;;CC;;;S-1-5-21-3476703843-2476074562-338451251-7633)"/>
    <protectedRange password="ED22" sqref="K1136" name="Claudia_6" securityDescriptor="O:WDG:WDD:(A;;CC;;;S-1-5-21-3476703843-2476074562-338451251-1274)(A;;CC;;;S-1-5-21-3476703843-2476074562-338451251-1154)(A;;CC;;;S-1-5-21-3476703843-2476074562-338451251-1240)(A;;CC;;;S-1-5-21-3476703843-2476074562-338451251-1330)(A;;CC;;;S-1-5-21-3476703843-2476074562-338451251-4161)"/>
    <protectedRange password="C5EB" sqref="D1136:E1136 K1136 H1136:I1136 N1136" name="Nacho_6" securityDescriptor="O:WDG:WDD:(A;;CC;;;S-1-5-21-3476703843-2476074562-338451251-7633)(A;;CC;;;S-1-5-21-3476703843-2476074562-338451251-7179)(A;;CC;;;S-1-5-21-3476703843-2476074562-338451251-4171)(A;;CC;;;S-1-5-21-3476703843-2476074562-338451251-6132)"/>
    <protectedRange password="C555" sqref="D1137:E1137 K1137 H1137:I1137 N1137" name="TODO RGH_7" securityDescriptor="O:WDG:WDD:(D;;CC;;;S-1-5-21-3476703843-2476074562-338451251-1113)(D;;CC;;;S-1-5-21-3476703843-2476074562-338451251-1184)(A;;CC;;;S-1-5-21-3476703843-2476074562-338451251-4167)(A;;CC;;;S-1-5-21-3476703843-2476074562-338451251-7179)(A;;CC;;;S-1-5-21-3476703843-2476074562-338451251-7633)"/>
    <protectedRange password="ED22" sqref="K1137" name="Claudia_7" securityDescriptor="O:WDG:WDD:(A;;CC;;;S-1-5-21-3476703843-2476074562-338451251-1274)(A;;CC;;;S-1-5-21-3476703843-2476074562-338451251-1154)(A;;CC;;;S-1-5-21-3476703843-2476074562-338451251-1240)(A;;CC;;;S-1-5-21-3476703843-2476074562-338451251-1330)(A;;CC;;;S-1-5-21-3476703843-2476074562-338451251-4161)"/>
    <protectedRange password="C5EB" sqref="D1137:E1137 K1137 H1137:I1137 N1137" name="Nacho_7" securityDescriptor="O:WDG:WDD:(A;;CC;;;S-1-5-21-3476703843-2476074562-338451251-7633)(A;;CC;;;S-1-5-21-3476703843-2476074562-338451251-7179)(A;;CC;;;S-1-5-21-3476703843-2476074562-338451251-4171)(A;;CC;;;S-1-5-21-3476703843-2476074562-338451251-6132)"/>
    <protectedRange password="C555" sqref="D1138:E1138 K1138 H1138:I1138 N1138" name="TODO RGH_8" securityDescriptor="O:WDG:WDD:(D;;CC;;;S-1-5-21-3476703843-2476074562-338451251-1113)(D;;CC;;;S-1-5-21-3476703843-2476074562-338451251-1184)(A;;CC;;;S-1-5-21-3476703843-2476074562-338451251-4167)(A;;CC;;;S-1-5-21-3476703843-2476074562-338451251-7179)(A;;CC;;;S-1-5-21-3476703843-2476074562-338451251-7633)"/>
    <protectedRange password="ED22" sqref="K1138" name="Claudia_8" securityDescriptor="O:WDG:WDD:(A;;CC;;;S-1-5-21-3476703843-2476074562-338451251-1274)(A;;CC;;;S-1-5-21-3476703843-2476074562-338451251-1154)(A;;CC;;;S-1-5-21-3476703843-2476074562-338451251-1240)(A;;CC;;;S-1-5-21-3476703843-2476074562-338451251-1330)(A;;CC;;;S-1-5-21-3476703843-2476074562-338451251-4161)"/>
    <protectedRange password="C5EB" sqref="D1138:E1138 K1138 H1138:I1138 N1138" name="Nacho_8" securityDescriptor="O:WDG:WDD:(A;;CC;;;S-1-5-21-3476703843-2476074562-338451251-7633)(A;;CC;;;S-1-5-21-3476703843-2476074562-338451251-7179)(A;;CC;;;S-1-5-21-3476703843-2476074562-338451251-4171)(A;;CC;;;S-1-5-21-3476703843-2476074562-338451251-6132)"/>
    <protectedRange password="C555" sqref="D1139:E1139 K1139 H1139:I1139 N1139" name="TODO RGH_9" securityDescriptor="O:WDG:WDD:(D;;CC;;;S-1-5-21-3476703843-2476074562-338451251-1113)(D;;CC;;;S-1-5-21-3476703843-2476074562-338451251-1184)(A;;CC;;;S-1-5-21-3476703843-2476074562-338451251-4167)(A;;CC;;;S-1-5-21-3476703843-2476074562-338451251-7179)(A;;CC;;;S-1-5-21-3476703843-2476074562-338451251-7633)"/>
    <protectedRange password="ED22" sqref="K1139" name="Claudia_9" securityDescriptor="O:WDG:WDD:(A;;CC;;;S-1-5-21-3476703843-2476074562-338451251-1274)(A;;CC;;;S-1-5-21-3476703843-2476074562-338451251-1154)(A;;CC;;;S-1-5-21-3476703843-2476074562-338451251-1240)(A;;CC;;;S-1-5-21-3476703843-2476074562-338451251-1330)(A;;CC;;;S-1-5-21-3476703843-2476074562-338451251-4161)"/>
    <protectedRange password="C5EB" sqref="D1139:E1139 K1139 H1139:I1139 N1139" name="Nacho_9" securityDescriptor="O:WDG:WDD:(A;;CC;;;S-1-5-21-3476703843-2476074562-338451251-7633)(A;;CC;;;S-1-5-21-3476703843-2476074562-338451251-7179)(A;;CC;;;S-1-5-21-3476703843-2476074562-338451251-4171)(A;;CC;;;S-1-5-21-3476703843-2476074562-338451251-6132)"/>
    <protectedRange password="C555" sqref="D1140:E1140 H1140:I1140 N1140" name="TODO RGH_10" securityDescriptor="O:WDG:WDD:(D;;CC;;;S-1-5-21-3476703843-2476074562-338451251-1113)(D;;CC;;;S-1-5-21-3476703843-2476074562-338451251-1184)(A;;CC;;;S-1-5-21-3476703843-2476074562-338451251-4167)(A;;CC;;;S-1-5-21-3476703843-2476074562-338451251-7179)(A;;CC;;;S-1-5-21-3476703843-2476074562-338451251-7633)"/>
    <protectedRange password="C5EB" sqref="D1140:E1140 H1140:I1140 N1140" name="Nacho_10" securityDescriptor="O:WDG:WDD:(A;;CC;;;S-1-5-21-3476703843-2476074562-338451251-7633)(A;;CC;;;S-1-5-21-3476703843-2476074562-338451251-7179)(A;;CC;;;S-1-5-21-3476703843-2476074562-338451251-4171)(A;;CC;;;S-1-5-21-3476703843-2476074562-338451251-6132)"/>
    <protectedRange password="C555" sqref="H1141:I1143 K1142:K1143 D1141:E1143 N1141:N1143" name="TODO RGH_11" securityDescriptor="O:WDG:WDD:(D;;CC;;;S-1-5-21-3476703843-2476074562-338451251-1113)(D;;CC;;;S-1-5-21-3476703843-2476074562-338451251-1184)(A;;CC;;;S-1-5-21-3476703843-2476074562-338451251-4167)(A;;CC;;;S-1-5-21-3476703843-2476074562-338451251-7179)(A;;CC;;;S-1-5-21-3476703843-2476074562-338451251-7633)"/>
    <protectedRange password="ED22" sqref="K1142:K1143" name="Claudia_11" securityDescriptor="O:WDG:WDD:(A;;CC;;;S-1-5-21-3476703843-2476074562-338451251-1274)(A;;CC;;;S-1-5-21-3476703843-2476074562-338451251-1154)(A;;CC;;;S-1-5-21-3476703843-2476074562-338451251-1240)(A;;CC;;;S-1-5-21-3476703843-2476074562-338451251-1330)(A;;CC;;;S-1-5-21-3476703843-2476074562-338451251-4161)"/>
    <protectedRange password="C5EB" sqref="H1141:I1143 K1142:K1143 D1141:E1143 N1141:N1143" name="Nacho_11" securityDescriptor="O:WDG:WDD:(A;;CC;;;S-1-5-21-3476703843-2476074562-338451251-7633)(A;;CC;;;S-1-5-21-3476703843-2476074562-338451251-7179)(A;;CC;;;S-1-5-21-3476703843-2476074562-338451251-4171)(A;;CC;;;S-1-5-21-3476703843-2476074562-338451251-6132)"/>
    <protectedRange password="C555" sqref="A1133" name="TODO RGH_15" securityDescriptor="O:WDG:WDD:(D;;CC;;;S-1-5-21-3476703843-2476074562-338451251-1113)(D;;CC;;;S-1-5-21-3476703843-2476074562-338451251-1184)(A;;CC;;;S-1-5-21-3476703843-2476074562-338451251-4167)(A;;CC;;;S-1-5-21-3476703843-2476074562-338451251-7179)(A;;CC;;;S-1-5-21-3476703843-2476074562-338451251-7633)"/>
    <protectedRange password="C5EB" sqref="A1133" name="Nacho_15" securityDescriptor="O:WDG:WDD:(A;;CC;;;S-1-5-21-3476703843-2476074562-338451251-7633)(A;;CC;;;S-1-5-21-3476703843-2476074562-338451251-7179)(A;;CC;;;S-1-5-21-3476703843-2476074562-338451251-4171)(A;;CC;;;S-1-5-21-3476703843-2476074562-338451251-6132)"/>
    <protectedRange password="C555" sqref="A1134" name="TODO RGH_16" securityDescriptor="O:WDG:WDD:(D;;CC;;;S-1-5-21-3476703843-2476074562-338451251-1113)(D;;CC;;;S-1-5-21-3476703843-2476074562-338451251-1184)(A;;CC;;;S-1-5-21-3476703843-2476074562-338451251-4167)(A;;CC;;;S-1-5-21-3476703843-2476074562-338451251-7179)(A;;CC;;;S-1-5-21-3476703843-2476074562-338451251-7633)"/>
    <protectedRange password="C5EB" sqref="A1134" name="Nacho_16" securityDescriptor="O:WDG:WDD:(A;;CC;;;S-1-5-21-3476703843-2476074562-338451251-7633)(A;;CC;;;S-1-5-21-3476703843-2476074562-338451251-7179)(A;;CC;;;S-1-5-21-3476703843-2476074562-338451251-4171)(A;;CC;;;S-1-5-21-3476703843-2476074562-338451251-6132)"/>
    <protectedRange password="C555" sqref="A1135" name="TODO RGH_17" securityDescriptor="O:WDG:WDD:(D;;CC;;;S-1-5-21-3476703843-2476074562-338451251-1113)(D;;CC;;;S-1-5-21-3476703843-2476074562-338451251-1184)(A;;CC;;;S-1-5-21-3476703843-2476074562-338451251-4167)(A;;CC;;;S-1-5-21-3476703843-2476074562-338451251-7179)(A;;CC;;;S-1-5-21-3476703843-2476074562-338451251-7633)"/>
    <protectedRange password="C5EB" sqref="A1135" name="Nacho_17" securityDescriptor="O:WDG:WDD:(A;;CC;;;S-1-5-21-3476703843-2476074562-338451251-7633)(A;;CC;;;S-1-5-21-3476703843-2476074562-338451251-7179)(A;;CC;;;S-1-5-21-3476703843-2476074562-338451251-4171)(A;;CC;;;S-1-5-21-3476703843-2476074562-338451251-6132)"/>
    <protectedRange password="C555" sqref="A1136" name="TODO RGH_18" securityDescriptor="O:WDG:WDD:(D;;CC;;;S-1-5-21-3476703843-2476074562-338451251-1113)(D;;CC;;;S-1-5-21-3476703843-2476074562-338451251-1184)(A;;CC;;;S-1-5-21-3476703843-2476074562-338451251-4167)(A;;CC;;;S-1-5-21-3476703843-2476074562-338451251-7179)(A;;CC;;;S-1-5-21-3476703843-2476074562-338451251-7633)"/>
    <protectedRange password="C5EB" sqref="A1136" name="Nacho_18" securityDescriptor="O:WDG:WDD:(A;;CC;;;S-1-5-21-3476703843-2476074562-338451251-7633)(A;;CC;;;S-1-5-21-3476703843-2476074562-338451251-7179)(A;;CC;;;S-1-5-21-3476703843-2476074562-338451251-4171)(A;;CC;;;S-1-5-21-3476703843-2476074562-338451251-6132)"/>
    <protectedRange password="C555" sqref="A1137" name="TODO RGH_19" securityDescriptor="O:WDG:WDD:(D;;CC;;;S-1-5-21-3476703843-2476074562-338451251-1113)(D;;CC;;;S-1-5-21-3476703843-2476074562-338451251-1184)(A;;CC;;;S-1-5-21-3476703843-2476074562-338451251-4167)(A;;CC;;;S-1-5-21-3476703843-2476074562-338451251-7179)(A;;CC;;;S-1-5-21-3476703843-2476074562-338451251-7633)"/>
    <protectedRange password="C5EB" sqref="A1137" name="Nacho_19" securityDescriptor="O:WDG:WDD:(A;;CC;;;S-1-5-21-3476703843-2476074562-338451251-7633)(A;;CC;;;S-1-5-21-3476703843-2476074562-338451251-7179)(A;;CC;;;S-1-5-21-3476703843-2476074562-338451251-4171)(A;;CC;;;S-1-5-21-3476703843-2476074562-338451251-6132)"/>
    <protectedRange password="C555" sqref="A1138" name="TODO RGH_20" securityDescriptor="O:WDG:WDD:(D;;CC;;;S-1-5-21-3476703843-2476074562-338451251-1113)(D;;CC;;;S-1-5-21-3476703843-2476074562-338451251-1184)(A;;CC;;;S-1-5-21-3476703843-2476074562-338451251-4167)(A;;CC;;;S-1-5-21-3476703843-2476074562-338451251-7179)(A;;CC;;;S-1-5-21-3476703843-2476074562-338451251-7633)"/>
    <protectedRange password="C5EB" sqref="A1138" name="Nacho_20" securityDescriptor="O:WDG:WDD:(A;;CC;;;S-1-5-21-3476703843-2476074562-338451251-7633)(A;;CC;;;S-1-5-21-3476703843-2476074562-338451251-7179)(A;;CC;;;S-1-5-21-3476703843-2476074562-338451251-4171)(A;;CC;;;S-1-5-21-3476703843-2476074562-338451251-6132)"/>
    <protectedRange password="C555" sqref="A1139" name="TODO RGH_21" securityDescriptor="O:WDG:WDD:(D;;CC;;;S-1-5-21-3476703843-2476074562-338451251-1113)(D;;CC;;;S-1-5-21-3476703843-2476074562-338451251-1184)(A;;CC;;;S-1-5-21-3476703843-2476074562-338451251-4167)(A;;CC;;;S-1-5-21-3476703843-2476074562-338451251-7179)(A;;CC;;;S-1-5-21-3476703843-2476074562-338451251-7633)"/>
    <protectedRange password="C5EB" sqref="A1139" name="Nacho_21" securityDescriptor="O:WDG:WDD:(A;;CC;;;S-1-5-21-3476703843-2476074562-338451251-7633)(A;;CC;;;S-1-5-21-3476703843-2476074562-338451251-7179)(A;;CC;;;S-1-5-21-3476703843-2476074562-338451251-4171)(A;;CC;;;S-1-5-21-3476703843-2476074562-338451251-6132)"/>
    <protectedRange password="C555" sqref="A1140" name="TODO RGH_22" securityDescriptor="O:WDG:WDD:(D;;CC;;;S-1-5-21-3476703843-2476074562-338451251-1113)(D;;CC;;;S-1-5-21-3476703843-2476074562-338451251-1184)(A;;CC;;;S-1-5-21-3476703843-2476074562-338451251-4167)(A;;CC;;;S-1-5-21-3476703843-2476074562-338451251-7179)(A;;CC;;;S-1-5-21-3476703843-2476074562-338451251-7633)"/>
    <protectedRange password="C5EB" sqref="A1140" name="Nacho_22" securityDescriptor="O:WDG:WDD:(A;;CC;;;S-1-5-21-3476703843-2476074562-338451251-7633)(A;;CC;;;S-1-5-21-3476703843-2476074562-338451251-7179)(A;;CC;;;S-1-5-21-3476703843-2476074562-338451251-4171)(A;;CC;;;S-1-5-21-3476703843-2476074562-338451251-6132)"/>
    <protectedRange password="C555" sqref="A1141:A1143" name="TODO RGH_23" securityDescriptor="O:WDG:WDD:(D;;CC;;;S-1-5-21-3476703843-2476074562-338451251-1113)(D;;CC;;;S-1-5-21-3476703843-2476074562-338451251-1184)(A;;CC;;;S-1-5-21-3476703843-2476074562-338451251-4167)(A;;CC;;;S-1-5-21-3476703843-2476074562-338451251-7179)(A;;CC;;;S-1-5-21-3476703843-2476074562-338451251-7633)"/>
    <protectedRange password="C5EB" sqref="A1141:A1143" name="Nacho_23" securityDescriptor="O:WDG:WDD:(A;;CC;;;S-1-5-21-3476703843-2476074562-338451251-7633)(A;;CC;;;S-1-5-21-3476703843-2476074562-338451251-7179)(A;;CC;;;S-1-5-21-3476703843-2476074562-338451251-4171)(A;;CC;;;S-1-5-21-3476703843-2476074562-338451251-6132)"/>
    <protectedRange password="C5EB" sqref="D1150:D1151" name="Nacho_29_1_1" securityDescriptor="O:WDG:WDD:(A;;CC;;;S-1-5-21-3476703843-2476074562-338451251-4171)(A;;CC;;;S-1-5-21-3476703843-2476074562-338451251-6132)"/>
    <protectedRange password="C555" sqref="D1150:D1151" name="TODO RGH_29_1_1" securityDescriptor="O:WDG:WDD:(D;;CC;;;S-1-5-21-3476703843-2476074562-338451251-1112)(D;;CC;;;S-1-5-21-3476703843-2476074562-338451251-1113)(D;;CC;;;S-1-5-21-3476703843-2476074562-338451251-1184)(D;;CC;;;S-1-5-21-3476703843-2476074562-338451251-1337)(A;;CC;;;S-1-5-21-3476703843-2476074562-338451251-4167)"/>
    <protectedRange password="C5EB" sqref="E1150:E1151" name="Nacho_25_1_1" securityDescriptor="O:WDG:WDD:(A;;CC;;;S-1-5-21-3476703843-2476074562-338451251-4171)(A;;CC;;;S-1-5-21-3476703843-2476074562-338451251-6132)"/>
    <protectedRange password="C555" sqref="E1150:E1151" name="TODO RGH_25_1_1" securityDescriptor="O:WDG:WDD:(D;;CC;;;S-1-5-21-3476703843-2476074562-338451251-1112)(D;;CC;;;S-1-5-21-3476703843-2476074562-338451251-1113)(D;;CC;;;S-1-5-21-3476703843-2476074562-338451251-1184)(D;;CC;;;S-1-5-21-3476703843-2476074562-338451251-1337)(A;;CC;;;S-1-5-21-3476703843-2476074562-338451251-4167)"/>
    <protectedRange password="CF6D" sqref="E1152:E1158" name="TODO_3" securityDescriptor="O:WDG:WDD:(A;;CC;;;S-1-5-21-3476703843-2476074562-338451251-1112)"/>
    <protectedRange password="CF6D" sqref="E1159:E1164" name="TODO_3_1" securityDescriptor="O:WDG:WDD:(A;;CC;;;S-1-5-21-3476703843-2476074562-338451251-1112)"/>
    <protectedRange password="CF6D" sqref="E1165:E1167" name="TODO_3_2" securityDescriptor="O:WDG:WDD:(A;;CC;;;S-1-5-21-3476703843-2476074562-338451251-1112)"/>
    <protectedRange password="C555" sqref="E1168" name="TODO RGH_10_1" securityDescriptor="O:WDG:WDD:(D;;CC;;;S-1-5-21-3476703843-2476074562-338451251-1113)(D;;CC;;;S-1-5-21-3476703843-2476074562-338451251-1184)(A;;CC;;;S-1-5-21-3476703843-2476074562-338451251-4167)(A;;CC;;;S-1-5-21-3476703843-2476074562-338451251-7179)(A;;CC;;;S-1-5-21-3476703843-2476074562-338451251-7633)"/>
    <protectedRange password="C5EB" sqref="E1168" name="Nacho_10_1" securityDescriptor="O:WDG:WDD:(A;;CC;;;S-1-5-21-3476703843-2476074562-338451251-7633)(A;;CC;;;S-1-5-21-3476703843-2476074562-338451251-7179)(A;;CC;;;S-1-5-21-3476703843-2476074562-338451251-4171)(A;;CC;;;S-1-5-21-3476703843-2476074562-338451251-6132)"/>
    <protectedRange password="C555" sqref="E1169" name="TODO RGH_34" securityDescriptor="O:WDG:WDD:(D;;CC;;;S-1-5-21-3476703843-2476074562-338451251-1113)(D;;CC;;;S-1-5-21-3476703843-2476074562-338451251-1184)(A;;CC;;;S-1-5-21-3476703843-2476074562-338451251-4167)(A;;CC;;;S-1-5-21-3476703843-2476074562-338451251-7179)(A;;CC;;;S-1-5-21-3476703843-2476074562-338451251-7633)"/>
    <protectedRange password="C5EB" sqref="E1169" name="Nacho_34" securityDescriptor="O:WDG:WDD:(A;;CC;;;S-1-5-21-3476703843-2476074562-338451251-7633)(A;;CC;;;S-1-5-21-3476703843-2476074562-338451251-7179)(A;;CC;;;S-1-5-21-3476703843-2476074562-338451251-4171)(A;;CC;;;S-1-5-21-3476703843-2476074562-338451251-6132)"/>
    <protectedRange password="C555" sqref="E1170:E1171" name="TODO RGH_61" securityDescriptor="O:WDG:WDD:(D;;CC;;;S-1-5-21-3476703843-2476074562-338451251-1113)(D;;CC;;;S-1-5-21-3476703843-2476074562-338451251-1184)(A;;CC;;;S-1-5-21-3476703843-2476074562-338451251-4167)(A;;CC;;;S-1-5-21-3476703843-2476074562-338451251-7179)(A;;CC;;;S-1-5-21-3476703843-2476074562-338451251-7633)"/>
    <protectedRange password="C5EB" sqref="E1170:E1171" name="Nacho_61" securityDescriptor="O:WDG:WDD:(A;;CC;;;S-1-5-21-3476703843-2476074562-338451251-7633)(A;;CC;;;S-1-5-21-3476703843-2476074562-338451251-7179)(A;;CC;;;S-1-5-21-3476703843-2476074562-338451251-4171)(A;;CC;;;S-1-5-21-3476703843-2476074562-338451251-6132)"/>
    <protectedRange password="C555" sqref="E1172" name="TODO RGH_32" securityDescriptor="O:WDG:WDD:(D;;CC;;;S-1-5-21-3476703843-2476074562-338451251-1113)(D;;CC;;;S-1-5-21-3476703843-2476074562-338451251-1184)(A;;CC;;;S-1-5-21-3476703843-2476074562-338451251-4167)(A;;CC;;;S-1-5-21-3476703843-2476074562-338451251-7179)(A;;CC;;;S-1-5-21-3476703843-2476074562-338451251-7633)"/>
    <protectedRange password="C5EB" sqref="E1172" name="Nacho_32" securityDescriptor="O:WDG:WDD:(A;;CC;;;S-1-5-21-3476703843-2476074562-338451251-7633)(A;;CC;;;S-1-5-21-3476703843-2476074562-338451251-7179)(A;;CC;;;S-1-5-21-3476703843-2476074562-338451251-4171)(A;;CC;;;S-1-5-21-3476703843-2476074562-338451251-6132)"/>
    <protectedRange password="C555" sqref="E1173" name="TODO RGH_57" securityDescriptor="O:WDG:WDD:(D;;CC;;;S-1-5-21-3476703843-2476074562-338451251-1113)(D;;CC;;;S-1-5-21-3476703843-2476074562-338451251-1184)(A;;CC;;;S-1-5-21-3476703843-2476074562-338451251-4167)(A;;CC;;;S-1-5-21-3476703843-2476074562-338451251-7179)(A;;CC;;;S-1-5-21-3476703843-2476074562-338451251-7633)"/>
    <protectedRange password="C5EB" sqref="E1173" name="Nacho_57" securityDescriptor="O:WDG:WDD:(A;;CC;;;S-1-5-21-3476703843-2476074562-338451251-7633)(A;;CC;;;S-1-5-21-3476703843-2476074562-338451251-7179)(A;;CC;;;S-1-5-21-3476703843-2476074562-338451251-4171)(A;;CC;;;S-1-5-21-3476703843-2476074562-338451251-6132)"/>
    <protectedRange password="C555" sqref="E1174:E1175" name="TODO RGH_64" securityDescriptor="O:WDG:WDD:(D;;CC;;;S-1-5-21-3476703843-2476074562-338451251-1113)(D;;CC;;;S-1-5-21-3476703843-2476074562-338451251-1184)(A;;CC;;;S-1-5-21-3476703843-2476074562-338451251-4167)(A;;CC;;;S-1-5-21-3476703843-2476074562-338451251-7179)(A;;CC;;;S-1-5-21-3476703843-2476074562-338451251-7633)"/>
    <protectedRange password="C5EB" sqref="E1174:E1175" name="Nacho_64" securityDescriptor="O:WDG:WDD:(A;;CC;;;S-1-5-21-3476703843-2476074562-338451251-7633)(A;;CC;;;S-1-5-21-3476703843-2476074562-338451251-7179)(A;;CC;;;S-1-5-21-3476703843-2476074562-338451251-4171)(A;;CC;;;S-1-5-21-3476703843-2476074562-338451251-6132)"/>
    <protectedRange password="C555" sqref="E1176" name="TODO RGH_22_1" securityDescriptor="O:WDG:WDD:(D;;CC;;;S-1-5-21-3476703843-2476074562-338451251-1113)(D;;CC;;;S-1-5-21-3476703843-2476074562-338451251-1184)(A;;CC;;;S-1-5-21-3476703843-2476074562-338451251-4167)(A;;CC;;;S-1-5-21-3476703843-2476074562-338451251-7179)(A;;CC;;;S-1-5-21-3476703843-2476074562-338451251-7633)"/>
    <protectedRange password="C5EB" sqref="E1176" name="Nacho_22_1" securityDescriptor="O:WDG:WDD:(A;;CC;;;S-1-5-21-3476703843-2476074562-338451251-7633)(A;;CC;;;S-1-5-21-3476703843-2476074562-338451251-7179)(A;;CC;;;S-1-5-21-3476703843-2476074562-338451251-4171)(A;;CC;;;S-1-5-21-3476703843-2476074562-338451251-6132)"/>
    <protectedRange password="C555" sqref="E1177" name="TODO RGH_62" securityDescriptor="O:WDG:WDD:(D;;CC;;;S-1-5-21-3476703843-2476074562-338451251-1113)(D;;CC;;;S-1-5-21-3476703843-2476074562-338451251-1184)(A;;CC;;;S-1-5-21-3476703843-2476074562-338451251-4167)(A;;CC;;;S-1-5-21-3476703843-2476074562-338451251-7179)(A;;CC;;;S-1-5-21-3476703843-2476074562-338451251-7633)"/>
    <protectedRange password="C5EB" sqref="E1177" name="Nacho_62" securityDescriptor="O:WDG:WDD:(A;;CC;;;S-1-5-21-3476703843-2476074562-338451251-7633)(A;;CC;;;S-1-5-21-3476703843-2476074562-338451251-7179)(A;;CC;;;S-1-5-21-3476703843-2476074562-338451251-4171)(A;;CC;;;S-1-5-21-3476703843-2476074562-338451251-6132)"/>
  </protectedRanges>
  <dataValidations count="1">
    <dataValidation type="list" allowBlank="1" showInputMessage="1" showErrorMessage="1" sqref="M47 L11:M11 L23:M23 L41:M42 L17:M17 L25:M27 L32:M32 L39:M39 L1:M7 L50:M50 L59:M64 L71:M71 L75:M75 L78:M80 L85:M85">
      <formula1>Observaciones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00CD83B6EE88244BCBA5162F3A11746" ma:contentTypeVersion="6" ma:contentTypeDescription="Crear nuevo documento." ma:contentTypeScope="" ma:versionID="cba9ddde2528e1e230a1fbc96aecf508">
  <xsd:schema xmlns:xsd="http://www.w3.org/2001/XMLSchema" xmlns:xs="http://www.w3.org/2001/XMLSchema" xmlns:p="http://schemas.microsoft.com/office/2006/metadata/properties" xmlns:ns2="99198dae-0ac5-4311-8884-6dfb72bb156a" xmlns:ns3="d2afb90b-459d-4f0d-80e3-6fde33a2970b" targetNamespace="http://schemas.microsoft.com/office/2006/metadata/properties" ma:root="true" ma:fieldsID="89362b3c9606416f4a09dd4852101f2b" ns2:_="" ns3:_="">
    <xsd:import namespace="99198dae-0ac5-4311-8884-6dfb72bb156a"/>
    <xsd:import namespace="d2afb90b-459d-4f0d-80e3-6fde33a2970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198dae-0ac5-4311-8884-6dfb72bb156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afb90b-459d-4f0d-80e3-6fde33a297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89A8C7-67D9-4103-B9EB-E164602716F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D6F1B1-8A94-4E0B-BFE1-0557B21E70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198dae-0ac5-4311-8884-6dfb72bb156a"/>
    <ds:schemaRef ds:uri="d2afb90b-459d-4f0d-80e3-6fde33a297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A2896DE-3E0A-4CBA-9E0B-71CEC4367927}">
  <ds:schemaRefs>
    <ds:schemaRef ds:uri="http://purl.org/dc/dcmitype/"/>
    <ds:schemaRef ds:uri="d2afb90b-459d-4f0d-80e3-6fde33a2970b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terms/"/>
    <ds:schemaRef ds:uri="99198dae-0ac5-4311-8884-6dfb72bb156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OBRAS PUBLICAS</vt:lpstr>
      <vt:lpstr>Hoja1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Cecilia Benjardino</dc:creator>
  <cp:keywords/>
  <dc:description/>
  <cp:lastModifiedBy>Luffi</cp:lastModifiedBy>
  <cp:revision/>
  <dcterms:created xsi:type="dcterms:W3CDTF">2016-11-14T18:03:47Z</dcterms:created>
  <dcterms:modified xsi:type="dcterms:W3CDTF">2017-12-29T13:37:03Z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0x010100900CD83B6EE88244BCBA5162F3A11746</vt:lpwstr>
  </property>
  <property fmtid="{D5CDD505-2E9C-101B-9397-08002B2CF9AE}" pid="3" name="WorkbookGuid">
    <vt:lpwstr>fb5e8d4f-8158-495a-9782-55dccb5a0005</vt:lpwstr>
  </property>
</Properties>
</file>