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Hoja1" sheetId="1" r:id="rId1"/>
  </sheets>
  <definedNames>
    <definedName name="_xlnm._FilterDatabase" localSheetId="0">Hoja1!$B$5:$F$37</definedName>
    <definedName name="_xlnm.Print_Area" localSheetId="0">Hoja1!$A$1:$L$43</definedName>
  </definedName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6" i="1" l="1"/>
  <c r="F35" i="1"/>
  <c r="F34" i="1"/>
  <c r="F33" i="1"/>
  <c r="F32" i="1"/>
  <c r="F31" i="1"/>
  <c r="I30" i="1"/>
  <c r="F30" i="1"/>
  <c r="I29" i="1"/>
  <c r="F29" i="1"/>
  <c r="I28" i="1"/>
  <c r="F28" i="1"/>
  <c r="I27" i="1"/>
  <c r="F27" i="1"/>
  <c r="I26" i="1"/>
  <c r="F26" i="1"/>
  <c r="F25" i="1"/>
  <c r="I24" i="1"/>
  <c r="F24" i="1"/>
  <c r="I23" i="1"/>
  <c r="F23" i="1"/>
  <c r="F22" i="1"/>
  <c r="I21" i="1"/>
  <c r="F21" i="1"/>
  <c r="I20" i="1"/>
  <c r="F20" i="1"/>
  <c r="I19" i="1"/>
  <c r="F19" i="1"/>
  <c r="F18" i="1"/>
  <c r="I17" i="1"/>
  <c r="F17" i="1"/>
  <c r="I25" i="1" s="1"/>
  <c r="I16" i="1"/>
  <c r="F16" i="1"/>
  <c r="F15" i="1"/>
  <c r="F14" i="1"/>
  <c r="F13" i="1"/>
  <c r="F12" i="1"/>
  <c r="F11" i="1"/>
  <c r="F10" i="1"/>
  <c r="F9" i="1"/>
  <c r="F8" i="1"/>
  <c r="F7" i="1"/>
  <c r="F6" i="1"/>
  <c r="I18" i="1" l="1"/>
  <c r="I22" i="1"/>
</calcChain>
</file>

<file path=xl/sharedStrings.xml><?xml version="1.0" encoding="utf-8"?>
<sst xmlns="http://schemas.openxmlformats.org/spreadsheetml/2006/main" count="72" uniqueCount="38">
  <si>
    <t>La empresa se dedica a la venta y distribución de artículos de oficina.  Es preciso generar un informe de ventas que indique algunos datos estadísticos que se utilizarán para tomar decisiones respecto a las ventas de los próximos meses.</t>
  </si>
  <si>
    <t>El informe consiste en completar mediante las funciones apropiadas de Calc los datos que a continuación se piden.</t>
  </si>
  <si>
    <t>De acuerdo a la tabla de artículos que se muestra abajo, responda, mediante las funciones apropiadas, las preguntas que se encuentran junto a la tabla.</t>
  </si>
  <si>
    <t>Fecha</t>
  </si>
  <si>
    <t>Referencia</t>
  </si>
  <si>
    <t>Descripción</t>
  </si>
  <si>
    <t>Precio</t>
  </si>
  <si>
    <t>Unidades vendidas</t>
  </si>
  <si>
    <t>Montante diario</t>
  </si>
  <si>
    <t>A1020</t>
  </si>
  <si>
    <t>Atriles</t>
  </si>
  <si>
    <t>P1022</t>
  </si>
  <si>
    <t>Portapapeles</t>
  </si>
  <si>
    <t>C1018</t>
  </si>
  <si>
    <t>Caja DVD's</t>
  </si>
  <si>
    <t>S1015</t>
  </si>
  <si>
    <t>Sillón</t>
  </si>
  <si>
    <t>B1011</t>
  </si>
  <si>
    <t>Bolígrafo azul</t>
  </si>
  <si>
    <t>M1019</t>
  </si>
  <si>
    <t>Memoria USB</t>
  </si>
  <si>
    <t>C1017</t>
  </si>
  <si>
    <t>Cajonera</t>
  </si>
  <si>
    <t>Solución</t>
  </si>
  <si>
    <t>B1012</t>
  </si>
  <si>
    <t>Bolígrafo rojo</t>
  </si>
  <si>
    <t>M1021</t>
  </si>
  <si>
    <t>Mesa auxiliar</t>
  </si>
  <si>
    <t>R1013</t>
  </si>
  <si>
    <t>Ratón</t>
  </si>
  <si>
    <t>C1023</t>
  </si>
  <si>
    <t>Calendario</t>
  </si>
  <si>
    <t>A1024</t>
  </si>
  <si>
    <t>Agenda</t>
  </si>
  <si>
    <t>P1016</t>
  </si>
  <si>
    <t>Portaclips</t>
  </si>
  <si>
    <t>G1025</t>
  </si>
  <si>
    <t>Grapas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</si>
</sst>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&quot; €&quot;"/>
    <numFmt numFmtId="165" formatCode="#,##0.00&quot; € &quot;;\-#,##0.00&quot; € &quot;;\-#&quot; € &quot;;@\ "/>
    <numFmt numFmtId="166" formatCode="0.000%"/>
  </numFmts>
  <fonts count="6">
    <font>
      <sz val="10"/>
      <name val="Arial"/>
      <family val="2"/>
    </font>
    <font>
      <sz val="10"/>
      <name val="Mang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DC23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9D18E"/>
        <bgColor rgb="FFD9D9D9"/>
      </patternFill>
    </fill>
    <fill>
      <patternFill patternType="solid">
        <fgColor rgb="FFFFC000"/>
        <bgColor rgb="FFFFD320"/>
      </patternFill>
    </fill>
    <fill>
      <patternFill patternType="solid">
        <fgColor rgb="FFD9D9D9"/>
        <bgColor rgb="FFCCFFCC"/>
      </patternFill>
    </fill>
    <fill>
      <patternFill patternType="solid">
        <fgColor rgb="FFFFD320"/>
        <bgColor rgb="FFFFC000"/>
      </patternFill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F4B183"/>
      </left>
      <right/>
      <top style="thin">
        <color rgb="FFF4B183"/>
      </top>
      <bottom/>
      <diagonal/>
    </border>
    <border>
      <left/>
      <right/>
      <top style="thin">
        <color rgb="FFF4B183"/>
      </top>
      <bottom/>
      <diagonal/>
    </border>
    <border>
      <left/>
      <right style="thin">
        <color rgb="FFF4B183"/>
      </right>
      <top style="thin">
        <color rgb="FFF4B183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F4B183"/>
      </left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n">
        <color rgb="FFF4B183"/>
      </bottom>
      <diagonal/>
    </border>
    <border>
      <left/>
      <right/>
      <top style="thin">
        <color rgb="FFF4B183"/>
      </top>
      <bottom style="thick">
        <color auto="1"/>
      </bottom>
      <diagonal/>
    </border>
    <border>
      <left/>
      <right style="thin">
        <color rgb="FFF4B183"/>
      </right>
      <top style="thin">
        <color rgb="FFF4B183"/>
      </top>
      <bottom style="thick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5">
    <xf numFmtId="0" fontId="0" fillId="0" borderId="0" xfId="0"/>
    <xf numFmtId="0" fontId="0" fillId="0" borderId="0" xfId="1" applyNumberFormat="1" applyFont="1"/>
    <xf numFmtId="0" fontId="0" fillId="0" borderId="0" xfId="1" applyNumberFormat="1" applyFont="1" applyAlignment="1">
      <alignment horizontal="center"/>
    </xf>
    <xf numFmtId="0" fontId="3" fillId="3" borderId="4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 wrapText="1"/>
    </xf>
    <xf numFmtId="0" fontId="3" fillId="3" borderId="5" xfId="1" applyNumberFormat="1" applyFont="1" applyFill="1" applyBorder="1" applyAlignment="1">
      <alignment horizontal="center" vertical="center"/>
    </xf>
    <xf numFmtId="0" fontId="3" fillId="3" borderId="6" xfId="1" applyNumberFormat="1" applyFont="1" applyFill="1" applyBorder="1" applyAlignment="1">
      <alignment horizontal="center" vertical="center" wrapText="1"/>
    </xf>
    <xf numFmtId="0" fontId="2" fillId="0" borderId="0" xfId="1" applyNumberFormat="1" applyFont="1"/>
    <xf numFmtId="14" fontId="2" fillId="4" borderId="4" xfId="1" applyNumberFormat="1" applyFont="1" applyFill="1" applyBorder="1" applyAlignment="1">
      <alignment horizontal="left"/>
    </xf>
    <xf numFmtId="0" fontId="2" fillId="4" borderId="5" xfId="1" applyNumberFormat="1" applyFont="1" applyFill="1" applyBorder="1" applyAlignment="1">
      <alignment horizontal="left"/>
    </xf>
    <xf numFmtId="164" fontId="2" fillId="4" borderId="5" xfId="1" applyNumberFormat="1" applyFont="1" applyFill="1" applyBorder="1" applyAlignment="1"/>
    <xf numFmtId="0" fontId="2" fillId="4" borderId="5" xfId="0" applyFont="1" applyFill="1" applyBorder="1" applyAlignment="1" applyProtection="1"/>
    <xf numFmtId="165" fontId="2" fillId="4" borderId="6" xfId="0" applyNumberFormat="1" applyFont="1" applyFill="1" applyBorder="1" applyAlignment="1" applyProtection="1"/>
    <xf numFmtId="0" fontId="2" fillId="0" borderId="5" xfId="1" applyNumberFormat="1" applyFont="1" applyBorder="1" applyAlignment="1">
      <alignment horizontal="left"/>
    </xf>
    <xf numFmtId="164" fontId="2" fillId="0" borderId="5" xfId="0" applyNumberFormat="1" applyFont="1" applyBorder="1" applyAlignment="1" applyProtection="1"/>
    <xf numFmtId="0" fontId="2" fillId="0" borderId="5" xfId="0" applyFont="1" applyBorder="1" applyAlignment="1" applyProtection="1"/>
    <xf numFmtId="165" fontId="2" fillId="0" borderId="6" xfId="0" applyNumberFormat="1" applyFont="1" applyBorder="1" applyAlignment="1" applyProtection="1"/>
    <xf numFmtId="164" fontId="2" fillId="4" borderId="5" xfId="0" applyNumberFormat="1" applyFont="1" applyFill="1" applyBorder="1" applyAlignment="1" applyProtection="1"/>
    <xf numFmtId="14" fontId="2" fillId="0" borderId="4" xfId="1" applyNumberFormat="1" applyFont="1" applyBorder="1" applyAlignment="1">
      <alignment horizontal="left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/>
    <xf numFmtId="0" fontId="2" fillId="5" borderId="7" xfId="1" applyNumberFormat="1" applyFont="1" applyFill="1" applyBorder="1"/>
    <xf numFmtId="3" fontId="4" fillId="0" borderId="0" xfId="1" applyNumberFormat="1" applyFont="1"/>
    <xf numFmtId="164" fontId="0" fillId="0" borderId="0" xfId="1" applyNumberFormat="1" applyFont="1"/>
    <xf numFmtId="164" fontId="4" fillId="0" borderId="0" xfId="0" applyNumberFormat="1" applyFont="1" applyBorder="1" applyAlignment="1" applyProtection="1"/>
    <xf numFmtId="10" fontId="2" fillId="5" borderId="7" xfId="1" applyNumberFormat="1" applyFont="1" applyFill="1" applyBorder="1"/>
    <xf numFmtId="10" fontId="0" fillId="0" borderId="0" xfId="0" applyNumberFormat="1" applyFont="1" applyBorder="1" applyAlignment="1" applyProtection="1"/>
    <xf numFmtId="166" fontId="4" fillId="0" borderId="0" xfId="0" applyNumberFormat="1" applyFont="1" applyBorder="1" applyAlignment="1" applyProtection="1"/>
    <xf numFmtId="164" fontId="4" fillId="0" borderId="0" xfId="1" applyNumberFormat="1" applyFont="1"/>
    <xf numFmtId="3" fontId="0" fillId="0" borderId="0" xfId="1" applyNumberFormat="1" applyFont="1"/>
    <xf numFmtId="3" fontId="2" fillId="0" borderId="0" xfId="1" applyNumberFormat="1" applyFont="1"/>
    <xf numFmtId="4" fontId="0" fillId="0" borderId="0" xfId="1" applyNumberFormat="1" applyFont="1"/>
    <xf numFmtId="10" fontId="0" fillId="0" borderId="0" xfId="1" applyNumberFormat="1" applyFont="1"/>
    <xf numFmtId="10" fontId="4" fillId="0" borderId="0" xfId="0" applyNumberFormat="1" applyFont="1" applyBorder="1" applyAlignment="1" applyProtection="1">
      <alignment horizontal="right"/>
    </xf>
    <xf numFmtId="0" fontId="3" fillId="0" borderId="0" xfId="0" applyFont="1"/>
    <xf numFmtId="14" fontId="2" fillId="4" borderId="8" xfId="1" applyNumberFormat="1" applyFont="1" applyFill="1" applyBorder="1" applyAlignment="1">
      <alignment horizontal="left"/>
    </xf>
    <xf numFmtId="0" fontId="2" fillId="4" borderId="9" xfId="1" applyNumberFormat="1" applyFont="1" applyFill="1" applyBorder="1" applyAlignment="1">
      <alignment horizontal="left"/>
    </xf>
    <xf numFmtId="164" fontId="2" fillId="4" borderId="9" xfId="0" applyNumberFormat="1" applyFont="1" applyFill="1" applyBorder="1" applyAlignment="1" applyProtection="1"/>
    <xf numFmtId="0" fontId="2" fillId="4" borderId="10" xfId="0" applyFont="1" applyFill="1" applyBorder="1" applyAlignment="1" applyProtection="1"/>
    <xf numFmtId="165" fontId="2" fillId="4" borderId="11" xfId="0" applyNumberFormat="1" applyFont="1" applyFill="1" applyBorder="1" applyAlignment="1" applyProtection="1"/>
    <xf numFmtId="0" fontId="3" fillId="0" borderId="0" xfId="1" applyNumberFormat="1" applyFont="1" applyBorder="1" applyAlignment="1">
      <alignment horizontal="center" vertical="center" wrapText="1"/>
    </xf>
    <xf numFmtId="165" fontId="5" fillId="3" borderId="0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justify" vertical="center" wrapText="1" readingOrder="1"/>
    </xf>
    <xf numFmtId="0" fontId="2" fillId="2" borderId="2" xfId="1" applyNumberFormat="1" applyFont="1" applyFill="1" applyBorder="1" applyAlignment="1">
      <alignment horizontal="justify" vertical="center" wrapText="1" readingOrder="1"/>
    </xf>
    <xf numFmtId="0" fontId="2" fillId="2" borderId="3" xfId="1" applyNumberFormat="1" applyFont="1" applyFill="1" applyBorder="1" applyAlignment="1">
      <alignment horizontal="justify" vertical="center" wrapText="1" readingOrder="1"/>
    </xf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14654</xdr:colOff>
      <xdr:row>0</xdr:row>
      <xdr:rowOff>360</xdr:rowOff>
    </xdr:from>
    <xdr:to>
      <xdr:col>18</xdr:col>
      <xdr:colOff>78120</xdr:colOff>
      <xdr:row>11</xdr:row>
      <xdr:rowOff>87923</xdr:rowOff>
    </xdr:to>
    <xdr:sp macro="" textlink="">
      <xdr:nvSpPr>
        <xdr:cNvPr id="2" name="TextShape 1"/>
        <xdr:cNvSpPr txBox="1"/>
      </xdr:nvSpPr>
      <xdr:spPr>
        <a:xfrm>
          <a:off x="6301154" y="360"/>
          <a:ext cx="7192562" cy="2842486"/>
        </a:xfrm>
        <a:prstGeom prst="rect">
          <a:avLst/>
        </a:prstGeom>
        <a:solidFill>
          <a:srgbClr val="FFD320"/>
        </a:solidFill>
        <a:ln>
          <a:noFill/>
        </a:ln>
      </xdr:spPr>
      <xdr:txBody>
        <a:bodyPr lIns="36000" tIns="36000" rIns="36000" bIns="36000"/>
        <a:lstStyle/>
        <a:p>
          <a:pPr algn="just"/>
          <a:r>
            <a:rPr lang="es-ES" sz="1100" b="1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Conteste a las siguientes preguntas: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1.    ¿Cuántas sillones se vendieron?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2.    ¿Cuál es el montante total de ratones vendidos?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3.    De las ventas totales, ¿qué % corresponde al montante de las memorias USB vendidas? 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4.    Contabilice el montante de los bolígrafos siempre que se hayan vendido de una vez más de 100 unidades 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5.    Total de unidades vendidas de todos los productos cuyo precio no supere los 70 € salvo las mesas  auxiliares.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6.    Total de unidades vendidas salvo los ratones.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7.    Montante total sin tener en cuenta ratones y memorias USB.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8.    ¿Cuántas cajoneras se vendieron?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9.    ¿Qué % representan las unidades vendidas de las agendas sobre el total.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10.  ¿A cuánto asciende el montante de mesas auxiliares y portaclips?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11.  ¿Cuántas unidades se hicieron en el mes de abril de 2017?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12.   Montante de las ventas realizada en el mes de marzo 2017.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13.   ¿Cuántos bolígrafos rojos se vendieron?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14.   ¿Cuántos bolígrafos azules se vendieron en marzo 2017?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marL="72000" indent="-72000" algn="just"/>
          <a:r>
            <a:rPr lang="es-ES" sz="1100" b="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Arial"/>
            </a:rPr>
            <a:t>15.   ¿Cuantas unidades de bolígrafos se realizaron?</a:t>
          </a:r>
          <a:endParaRPr lang="es-ES" sz="1100" b="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_xlnm._FilterDatabase" displayName="__xlnm._FilterDatabase" ref="B5:F37" totalsRowShown="0">
  <tableColumns count="5">
    <tableColumn id="1" name="Referencia"/>
    <tableColumn id="2" name="Descripción"/>
    <tableColumn id="3" name="Precio"/>
    <tableColumn id="4" name="Unidades vendidas"/>
    <tableColumn id="5" name="Montante diario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topLeftCell="A7" zoomScale="130" zoomScaleNormal="130" workbookViewId="0">
      <selection activeCell="L26" sqref="L26"/>
    </sheetView>
  </sheetViews>
  <sheetFormatPr baseColWidth="10" defaultColWidth="9.140625" defaultRowHeight="12.75"/>
  <cols>
    <col min="1" max="1" width="11.85546875" style="1" customWidth="1"/>
    <col min="2" max="2" width="11.42578125" style="1"/>
    <col min="3" max="3" width="15" style="1" customWidth="1"/>
    <col min="4" max="4" width="8.85546875" style="1" customWidth="1"/>
    <col min="5" max="5" width="20.28515625" style="2" customWidth="1"/>
    <col min="6" max="6" width="17.5703125" style="1" customWidth="1"/>
    <col min="7" max="7" width="9.140625" style="1" customWidth="1"/>
    <col min="8" max="8" width="17.5703125" style="1" customWidth="1"/>
    <col min="9" max="9" width="12.85546875" style="1" hidden="1" customWidth="1"/>
    <col min="10" max="10" width="12" style="1" customWidth="1"/>
    <col min="11" max="11" width="11.85546875" style="1" customWidth="1"/>
    <col min="12" max="12" width="10.7109375" style="1" customWidth="1"/>
    <col min="13" max="1025" width="9.140625" style="1" customWidth="1"/>
  </cols>
  <sheetData>
    <row r="1" spans="1:1024" ht="48.75" customHeight="1">
      <c r="A1" s="42" t="s">
        <v>0</v>
      </c>
      <c r="B1" s="42"/>
      <c r="C1" s="42"/>
      <c r="D1" s="42"/>
      <c r="E1" s="42"/>
      <c r="F1" s="42"/>
    </row>
    <row r="2" spans="1:1024" ht="32.25" customHeight="1">
      <c r="A2" s="43" t="s">
        <v>1</v>
      </c>
      <c r="B2" s="43"/>
      <c r="C2" s="43"/>
      <c r="D2" s="43"/>
      <c r="E2" s="43"/>
      <c r="F2" s="43"/>
    </row>
    <row r="3" spans="1:1024" ht="33.75" customHeight="1">
      <c r="A3" s="44" t="s">
        <v>2</v>
      </c>
      <c r="B3" s="44"/>
      <c r="C3" s="44"/>
      <c r="D3" s="44"/>
      <c r="E3" s="44"/>
      <c r="F3" s="44"/>
    </row>
    <row r="5" spans="1:1024">
      <c r="A5" s="3" t="s">
        <v>3</v>
      </c>
      <c r="B5" s="4" t="s">
        <v>4</v>
      </c>
      <c r="C5" s="5" t="s">
        <v>5</v>
      </c>
      <c r="D5" s="4" t="s">
        <v>6</v>
      </c>
      <c r="E5" s="4" t="s">
        <v>7</v>
      </c>
      <c r="F5" s="6" t="s">
        <v>8</v>
      </c>
      <c r="H5" s="7"/>
      <c r="I5" s="7"/>
      <c r="J5" s="7"/>
      <c r="K5" s="7"/>
      <c r="L5" s="7"/>
    </row>
    <row r="6" spans="1:1024">
      <c r="A6" s="8">
        <v>42812</v>
      </c>
      <c r="B6" s="9" t="s">
        <v>9</v>
      </c>
      <c r="C6" s="9" t="s">
        <v>10</v>
      </c>
      <c r="D6" s="10">
        <v>2.35</v>
      </c>
      <c r="E6" s="11">
        <v>500</v>
      </c>
      <c r="F6" s="12">
        <f t="shared" ref="F6:F36" si="0">E6*D6</f>
        <v>1175</v>
      </c>
    </row>
    <row r="7" spans="1:1024">
      <c r="A7" s="8">
        <v>42813</v>
      </c>
      <c r="B7" s="13" t="s">
        <v>9</v>
      </c>
      <c r="C7" s="13" t="s">
        <v>10</v>
      </c>
      <c r="D7" s="14">
        <v>2.35</v>
      </c>
      <c r="E7" s="15">
        <v>212</v>
      </c>
      <c r="F7" s="16">
        <f t="shared" si="0"/>
        <v>498.20000000000005</v>
      </c>
      <c r="G7" s="7"/>
      <c r="H7" s="7"/>
      <c r="I7" s="7"/>
      <c r="J7" s="7"/>
      <c r="K7" s="7"/>
      <c r="L7" s="7"/>
    </row>
    <row r="8" spans="1:1024">
      <c r="A8" s="8">
        <v>42814</v>
      </c>
      <c r="B8" s="9" t="s">
        <v>11</v>
      </c>
      <c r="C8" s="9" t="s">
        <v>12</v>
      </c>
      <c r="D8" s="17">
        <v>27.9</v>
      </c>
      <c r="E8" s="11">
        <v>25</v>
      </c>
      <c r="F8" s="12">
        <f t="shared" si="0"/>
        <v>697.5</v>
      </c>
      <c r="G8" s="7"/>
      <c r="H8" s="7"/>
      <c r="I8" s="7"/>
      <c r="J8" s="7"/>
      <c r="K8" s="7"/>
      <c r="L8" s="7"/>
    </row>
    <row r="9" spans="1:1024">
      <c r="A9" s="8">
        <v>42815</v>
      </c>
      <c r="B9" s="13" t="s">
        <v>13</v>
      </c>
      <c r="C9" s="13" t="s">
        <v>14</v>
      </c>
      <c r="D9" s="14">
        <v>5.75</v>
      </c>
      <c r="E9" s="15">
        <v>45</v>
      </c>
      <c r="F9" s="16">
        <f t="shared" si="0"/>
        <v>258.75</v>
      </c>
      <c r="G9" s="7"/>
      <c r="H9" s="7"/>
      <c r="I9" s="7"/>
      <c r="J9" s="7"/>
      <c r="K9" s="7"/>
      <c r="L9" s="7"/>
    </row>
    <row r="10" spans="1:1024">
      <c r="A10" s="8">
        <v>42816</v>
      </c>
      <c r="B10" s="9" t="s">
        <v>15</v>
      </c>
      <c r="C10" s="9" t="s">
        <v>16</v>
      </c>
      <c r="D10" s="17">
        <v>79</v>
      </c>
      <c r="E10" s="11">
        <v>19</v>
      </c>
      <c r="F10" s="12">
        <f t="shared" si="0"/>
        <v>1501</v>
      </c>
      <c r="G10" s="7"/>
      <c r="H10" s="7"/>
      <c r="I10" s="7"/>
      <c r="J10" s="7"/>
      <c r="K10" s="7"/>
      <c r="L10" s="7"/>
    </row>
    <row r="11" spans="1:1024">
      <c r="A11" s="18">
        <v>42819</v>
      </c>
      <c r="B11" s="13" t="s">
        <v>17</v>
      </c>
      <c r="C11" s="13" t="s">
        <v>18</v>
      </c>
      <c r="D11" s="14">
        <v>1</v>
      </c>
      <c r="E11" s="15">
        <v>375</v>
      </c>
      <c r="F11" s="16">
        <f t="shared" si="0"/>
        <v>375</v>
      </c>
      <c r="G11" s="7"/>
      <c r="H11" s="7"/>
      <c r="I11" s="7"/>
      <c r="J11" s="7"/>
      <c r="K11" s="7"/>
      <c r="L11" s="7"/>
    </row>
    <row r="12" spans="1:1024">
      <c r="A12" s="18">
        <v>42820</v>
      </c>
      <c r="B12" s="9" t="s">
        <v>19</v>
      </c>
      <c r="C12" s="9" t="s">
        <v>20</v>
      </c>
      <c r="D12" s="17">
        <v>5</v>
      </c>
      <c r="E12" s="11">
        <v>50</v>
      </c>
      <c r="F12" s="12">
        <f t="shared" si="0"/>
        <v>250</v>
      </c>
      <c r="G12" s="7"/>
      <c r="H12" s="7"/>
      <c r="I12" s="7"/>
      <c r="J12" s="7"/>
      <c r="K12" s="7"/>
      <c r="L12" s="7"/>
    </row>
    <row r="13" spans="1:1024">
      <c r="A13" s="18">
        <v>42821</v>
      </c>
      <c r="B13" s="13" t="s">
        <v>9</v>
      </c>
      <c r="C13" s="13" t="s">
        <v>10</v>
      </c>
      <c r="D13" s="14">
        <v>2.35</v>
      </c>
      <c r="E13" s="15">
        <v>15</v>
      </c>
      <c r="F13" s="16">
        <f t="shared" si="0"/>
        <v>35.25</v>
      </c>
      <c r="G13" s="7"/>
      <c r="K13" s="7"/>
      <c r="L13" s="7"/>
    </row>
    <row r="14" spans="1:1024">
      <c r="A14" s="18">
        <v>42822</v>
      </c>
      <c r="B14" s="9" t="s">
        <v>21</v>
      </c>
      <c r="C14" s="9" t="s">
        <v>22</v>
      </c>
      <c r="D14" s="17">
        <v>32</v>
      </c>
      <c r="E14" s="11">
        <v>3</v>
      </c>
      <c r="F14" s="12">
        <f t="shared" si="0"/>
        <v>96</v>
      </c>
      <c r="K14" s="7"/>
      <c r="L14" s="7"/>
    </row>
    <row r="15" spans="1:1024">
      <c r="A15" s="18">
        <v>42823</v>
      </c>
      <c r="B15" s="13" t="s">
        <v>17</v>
      </c>
      <c r="C15" s="13" t="s">
        <v>18</v>
      </c>
      <c r="D15" s="14">
        <v>1</v>
      </c>
      <c r="E15" s="15">
        <v>125</v>
      </c>
      <c r="F15" s="16">
        <f t="shared" si="0"/>
        <v>125</v>
      </c>
      <c r="H15" s="7"/>
      <c r="J15" s="19" t="s">
        <v>23</v>
      </c>
      <c r="K15" s="7"/>
      <c r="AMJ15"/>
    </row>
    <row r="16" spans="1:1024">
      <c r="A16" s="8">
        <v>42826</v>
      </c>
      <c r="B16" s="9" t="s">
        <v>24</v>
      </c>
      <c r="C16" s="9" t="s">
        <v>25</v>
      </c>
      <c r="D16" s="17">
        <v>1</v>
      </c>
      <c r="E16" s="11">
        <v>150</v>
      </c>
      <c r="F16" s="12">
        <f t="shared" si="0"/>
        <v>150</v>
      </c>
      <c r="G16" s="20">
        <v>1</v>
      </c>
      <c r="H16" s="21"/>
      <c r="I16" s="1">
        <f>SUMIF(B6:B36,"S1015",E6:E36)</f>
        <v>23</v>
      </c>
      <c r="J16" s="22">
        <v>23</v>
      </c>
      <c r="K16" s="7"/>
      <c r="AMJ16"/>
    </row>
    <row r="17" spans="1:1024">
      <c r="A17" s="8">
        <v>42827</v>
      </c>
      <c r="B17" s="13" t="s">
        <v>26</v>
      </c>
      <c r="C17" s="13" t="s">
        <v>27</v>
      </c>
      <c r="D17" s="14">
        <v>55.6</v>
      </c>
      <c r="E17" s="15">
        <v>12</v>
      </c>
      <c r="F17" s="16">
        <f t="shared" si="0"/>
        <v>667.2</v>
      </c>
      <c r="G17" s="20">
        <v>2</v>
      </c>
      <c r="H17" s="21"/>
      <c r="I17" s="23">
        <f>SUMIF(B6:B36,"r1013",F6:F36)</f>
        <v>562.5</v>
      </c>
      <c r="J17" s="24">
        <v>562.5</v>
      </c>
      <c r="K17" s="7"/>
      <c r="AMJ17"/>
    </row>
    <row r="18" spans="1:1024">
      <c r="A18" s="8">
        <v>42828</v>
      </c>
      <c r="B18" s="9" t="s">
        <v>21</v>
      </c>
      <c r="C18" s="9" t="s">
        <v>22</v>
      </c>
      <c r="D18" s="17">
        <v>32</v>
      </c>
      <c r="E18" s="11">
        <v>4</v>
      </c>
      <c r="F18" s="12">
        <f t="shared" si="0"/>
        <v>128</v>
      </c>
      <c r="G18" s="20">
        <v>3</v>
      </c>
      <c r="H18" s="25"/>
      <c r="I18" s="26" t="e">
        <f>SUMIF(B6:B36,"M1019",F6:F36)/F37</f>
        <v>#DIV/0!</v>
      </c>
      <c r="J18" s="27">
        <v>5.5300000000000002E-2</v>
      </c>
      <c r="K18" s="7"/>
      <c r="AMJ18"/>
    </row>
    <row r="19" spans="1:1024">
      <c r="A19" s="8">
        <v>42829</v>
      </c>
      <c r="B19" s="13" t="s">
        <v>13</v>
      </c>
      <c r="C19" s="13" t="s">
        <v>14</v>
      </c>
      <c r="D19" s="14">
        <v>5.75</v>
      </c>
      <c r="E19" s="15">
        <v>255</v>
      </c>
      <c r="F19" s="16">
        <f t="shared" si="0"/>
        <v>1466.25</v>
      </c>
      <c r="G19" s="20">
        <v>4</v>
      </c>
      <c r="H19" s="21"/>
      <c r="I19" s="1">
        <f>SUMIFS(F6:F36,C6:C36,"Bolígrafo.*",E6:E36,"&gt;100")</f>
        <v>0</v>
      </c>
      <c r="J19" s="28">
        <v>1043</v>
      </c>
      <c r="K19" s="7"/>
      <c r="AMJ19"/>
    </row>
    <row r="20" spans="1:1024">
      <c r="A20" s="8">
        <v>42830</v>
      </c>
      <c r="B20" s="9" t="s">
        <v>15</v>
      </c>
      <c r="C20" s="9" t="s">
        <v>16</v>
      </c>
      <c r="D20" s="17">
        <v>79</v>
      </c>
      <c r="E20" s="11">
        <v>4</v>
      </c>
      <c r="F20" s="12">
        <f t="shared" si="0"/>
        <v>316</v>
      </c>
      <c r="G20" s="20">
        <v>5</v>
      </c>
      <c r="H20" s="21"/>
      <c r="I20" s="29">
        <f>SUMIFS(E6:E36,D6:D36,"&lt;70",C6:C36,"&lt;&gt;mesa auxiliar")</f>
        <v>2524</v>
      </c>
      <c r="J20" s="22">
        <v>2524</v>
      </c>
      <c r="K20" s="7"/>
      <c r="AMJ20"/>
    </row>
    <row r="21" spans="1:1024">
      <c r="A21" s="18">
        <v>42833</v>
      </c>
      <c r="B21" s="13" t="s">
        <v>24</v>
      </c>
      <c r="C21" s="13" t="s">
        <v>25</v>
      </c>
      <c r="D21" s="14">
        <v>1</v>
      </c>
      <c r="E21" s="15">
        <v>132</v>
      </c>
      <c r="F21" s="16">
        <f t="shared" si="0"/>
        <v>132</v>
      </c>
      <c r="G21" s="20">
        <v>6</v>
      </c>
      <c r="H21" s="21"/>
      <c r="I21" s="30">
        <f>SUMIF(C6:C36,"&lt;&gt;ratón",E6:E36)</f>
        <v>2536</v>
      </c>
      <c r="J21" s="22">
        <v>2536</v>
      </c>
      <c r="AMJ21"/>
    </row>
    <row r="22" spans="1:1024">
      <c r="A22" s="18">
        <v>42834</v>
      </c>
      <c r="B22" s="9" t="s">
        <v>17</v>
      </c>
      <c r="C22" s="9" t="s">
        <v>18</v>
      </c>
      <c r="D22" s="17">
        <v>1</v>
      </c>
      <c r="E22" s="11">
        <v>156</v>
      </c>
      <c r="F22" s="12">
        <f t="shared" si="0"/>
        <v>156</v>
      </c>
      <c r="G22" s="20">
        <v>7</v>
      </c>
      <c r="H22" s="21"/>
      <c r="I22" s="31">
        <f>SUMIFS(F6:F36,C6:C36,"&lt;&gt;ratón",C6:C36,"&lt;&gt;memoria usb")</f>
        <v>10113.6</v>
      </c>
      <c r="J22" s="28">
        <v>10113.6</v>
      </c>
      <c r="K22" s="7"/>
      <c r="AMJ22"/>
    </row>
    <row r="23" spans="1:1024">
      <c r="A23" s="18">
        <v>42835</v>
      </c>
      <c r="B23" s="13" t="s">
        <v>28</v>
      </c>
      <c r="C23" s="13" t="s">
        <v>29</v>
      </c>
      <c r="D23" s="14">
        <v>12.5</v>
      </c>
      <c r="E23" s="15">
        <v>10</v>
      </c>
      <c r="F23" s="16">
        <f t="shared" si="0"/>
        <v>125</v>
      </c>
      <c r="G23" s="20">
        <v>8</v>
      </c>
      <c r="H23" s="21"/>
      <c r="I23" s="1">
        <f>COUNTIF(C6:C36,"cajonera")</f>
        <v>5</v>
      </c>
      <c r="J23" s="22">
        <v>22</v>
      </c>
      <c r="K23" s="7"/>
      <c r="AMJ23"/>
    </row>
    <row r="24" spans="1:1024">
      <c r="A24" s="18">
        <v>42836</v>
      </c>
      <c r="B24" s="9" t="s">
        <v>21</v>
      </c>
      <c r="C24" s="9" t="s">
        <v>22</v>
      </c>
      <c r="D24" s="17">
        <v>32</v>
      </c>
      <c r="E24" s="11">
        <v>5</v>
      </c>
      <c r="F24" s="12">
        <f t="shared" si="0"/>
        <v>160</v>
      </c>
      <c r="G24" s="20">
        <v>9</v>
      </c>
      <c r="H24" s="25"/>
      <c r="I24" s="32">
        <f>SUMIF(C6:C36,"agenda",E6:E36)/SUM(E6:E36)</f>
        <v>3.8744672607516468E-3</v>
      </c>
      <c r="J24" s="33">
        <v>3.8999999999999998E-3</v>
      </c>
      <c r="K24" s="7"/>
      <c r="AMJ24"/>
    </row>
    <row r="25" spans="1:1024">
      <c r="A25" s="18">
        <v>42837</v>
      </c>
      <c r="B25" s="13" t="s">
        <v>17</v>
      </c>
      <c r="C25" s="13" t="s">
        <v>18</v>
      </c>
      <c r="D25" s="14">
        <v>1</v>
      </c>
      <c r="E25" s="15">
        <v>105</v>
      </c>
      <c r="F25" s="16">
        <f t="shared" si="0"/>
        <v>105</v>
      </c>
      <c r="G25" s="20">
        <v>10</v>
      </c>
      <c r="H25" s="21"/>
      <c r="I25" s="23">
        <f>SUMIF(C6:C36,"portaclips",F6:F36)+SUMIF(C6:C36,"mesa auxiliar",F6:F36)</f>
        <v>1947.9</v>
      </c>
      <c r="J25" s="28">
        <v>1947.9</v>
      </c>
      <c r="K25" s="7"/>
      <c r="AMJ25"/>
    </row>
    <row r="26" spans="1:1024">
      <c r="A26" s="8">
        <v>42840</v>
      </c>
      <c r="B26" s="9" t="s">
        <v>21</v>
      </c>
      <c r="C26" s="9" t="s">
        <v>22</v>
      </c>
      <c r="D26" s="17">
        <v>32</v>
      </c>
      <c r="E26" s="11">
        <v>5</v>
      </c>
      <c r="F26" s="12">
        <f t="shared" si="0"/>
        <v>160</v>
      </c>
      <c r="G26" s="34">
        <v>11</v>
      </c>
      <c r="H26" s="21"/>
      <c r="I26" s="1">
        <f>COUNTIFS(A6:A36,"&gt;=1/4/2013",A6:A36,"&lt;=30/4/13")</f>
        <v>0</v>
      </c>
      <c r="J26" s="22">
        <v>1212</v>
      </c>
      <c r="K26" s="7"/>
      <c r="AMJ26"/>
    </row>
    <row r="27" spans="1:1024">
      <c r="A27" s="8">
        <v>42841</v>
      </c>
      <c r="B27" s="13" t="s">
        <v>26</v>
      </c>
      <c r="C27" s="13" t="s">
        <v>27</v>
      </c>
      <c r="D27" s="14">
        <v>55.6</v>
      </c>
      <c r="E27" s="15">
        <v>22</v>
      </c>
      <c r="F27" s="16">
        <f t="shared" si="0"/>
        <v>1223.2</v>
      </c>
      <c r="G27" s="20">
        <v>12</v>
      </c>
      <c r="H27" s="21"/>
      <c r="I27" s="23">
        <f>SUMIFS(F6:F36,A6:A36,"&gt;=1/3/13",A6:A36,"&lt;=31/3/13")</f>
        <v>0</v>
      </c>
      <c r="J27" s="28">
        <v>5011.7</v>
      </c>
      <c r="K27" s="7"/>
      <c r="AMJ27"/>
    </row>
    <row r="28" spans="1:1024">
      <c r="A28" s="8">
        <v>42842</v>
      </c>
      <c r="B28" s="9" t="s">
        <v>24</v>
      </c>
      <c r="C28" s="9" t="s">
        <v>25</v>
      </c>
      <c r="D28" s="17">
        <v>1</v>
      </c>
      <c r="E28" s="11">
        <v>92</v>
      </c>
      <c r="F28" s="12">
        <f t="shared" si="0"/>
        <v>92</v>
      </c>
      <c r="G28" s="20">
        <v>13</v>
      </c>
      <c r="H28" s="21"/>
      <c r="I28" s="1">
        <f>SUMIF(C6:C36,"bolígrafo rojo",E6:E36)</f>
        <v>374</v>
      </c>
      <c r="J28" s="22">
        <v>374</v>
      </c>
      <c r="K28" s="7"/>
      <c r="AMJ28"/>
    </row>
    <row r="29" spans="1:1024">
      <c r="A29" s="8">
        <v>42843</v>
      </c>
      <c r="B29" s="13" t="s">
        <v>28</v>
      </c>
      <c r="C29" s="13" t="s">
        <v>29</v>
      </c>
      <c r="D29" s="14">
        <v>12.5</v>
      </c>
      <c r="E29" s="15">
        <v>10</v>
      </c>
      <c r="F29" s="16">
        <f t="shared" si="0"/>
        <v>125</v>
      </c>
      <c r="G29" s="20">
        <v>14</v>
      </c>
      <c r="H29" s="21"/>
      <c r="I29" s="1">
        <f>SUMIFS(E6:E36,C6:C36,"bolígrafo azul",A6:A36,"&gt;=1/3/13",A6:A36,"&lt;=31/3/13")</f>
        <v>0</v>
      </c>
      <c r="J29" s="22">
        <v>500</v>
      </c>
      <c r="AMJ29"/>
    </row>
    <row r="30" spans="1:1024">
      <c r="A30" s="8">
        <v>42844</v>
      </c>
      <c r="B30" s="9" t="s">
        <v>28</v>
      </c>
      <c r="C30" s="9" t="s">
        <v>29</v>
      </c>
      <c r="D30" s="17">
        <v>12.5</v>
      </c>
      <c r="E30" s="11">
        <v>25</v>
      </c>
      <c r="F30" s="12">
        <f t="shared" si="0"/>
        <v>312.5</v>
      </c>
      <c r="G30" s="20">
        <v>15</v>
      </c>
      <c r="H30" s="21"/>
      <c r="I30" s="1">
        <f>COUNTIF(C6:C36,"bolíg.*")</f>
        <v>0</v>
      </c>
      <c r="J30" s="22">
        <v>1135</v>
      </c>
      <c r="AMJ30"/>
    </row>
    <row r="31" spans="1:1024">
      <c r="A31" s="18">
        <v>42847</v>
      </c>
      <c r="B31" s="13" t="s">
        <v>21</v>
      </c>
      <c r="C31" s="13" t="s">
        <v>22</v>
      </c>
      <c r="D31" s="14">
        <v>32</v>
      </c>
      <c r="E31" s="15">
        <v>5</v>
      </c>
      <c r="F31" s="16">
        <f t="shared" si="0"/>
        <v>160</v>
      </c>
    </row>
    <row r="32" spans="1:1024">
      <c r="A32" s="18">
        <v>42848</v>
      </c>
      <c r="B32" s="9" t="s">
        <v>30</v>
      </c>
      <c r="C32" s="9" t="s">
        <v>31</v>
      </c>
      <c r="D32" s="17">
        <v>6</v>
      </c>
      <c r="E32" s="11">
        <v>35</v>
      </c>
      <c r="F32" s="12">
        <f t="shared" si="0"/>
        <v>210</v>
      </c>
    </row>
    <row r="33" spans="1:6">
      <c r="A33" s="18">
        <v>42849</v>
      </c>
      <c r="B33" s="13" t="s">
        <v>19</v>
      </c>
      <c r="C33" s="13" t="s">
        <v>20</v>
      </c>
      <c r="D33" s="14">
        <v>5</v>
      </c>
      <c r="E33" s="15">
        <v>75</v>
      </c>
      <c r="F33" s="16">
        <f t="shared" si="0"/>
        <v>375</v>
      </c>
    </row>
    <row r="34" spans="1:6">
      <c r="A34" s="18">
        <v>42850</v>
      </c>
      <c r="B34" s="9" t="s">
        <v>32</v>
      </c>
      <c r="C34" s="9" t="s">
        <v>33</v>
      </c>
      <c r="D34" s="17">
        <v>15</v>
      </c>
      <c r="E34" s="11">
        <v>10</v>
      </c>
      <c r="F34" s="12">
        <f t="shared" si="0"/>
        <v>150</v>
      </c>
    </row>
    <row r="35" spans="1:6">
      <c r="A35" s="18">
        <v>42851</v>
      </c>
      <c r="B35" s="13" t="s">
        <v>34</v>
      </c>
      <c r="C35" s="13" t="s">
        <v>35</v>
      </c>
      <c r="D35" s="14">
        <v>2.2999999999999998</v>
      </c>
      <c r="E35" s="15">
        <v>25</v>
      </c>
      <c r="F35" s="16">
        <f t="shared" si="0"/>
        <v>57.499999999999993</v>
      </c>
    </row>
    <row r="36" spans="1:6">
      <c r="A36" s="35">
        <v>42854</v>
      </c>
      <c r="B36" s="36" t="s">
        <v>36</v>
      </c>
      <c r="C36" s="36" t="s">
        <v>37</v>
      </c>
      <c r="D36" s="37">
        <v>0.25</v>
      </c>
      <c r="E36" s="38">
        <v>75</v>
      </c>
      <c r="F36" s="39">
        <f t="shared" si="0"/>
        <v>18.75</v>
      </c>
    </row>
    <row r="37" spans="1:6">
      <c r="E37" s="40"/>
      <c r="F37" s="41"/>
    </row>
  </sheetData>
  <mergeCells count="3">
    <mergeCell ref="A1:F1"/>
    <mergeCell ref="A2:F2"/>
    <mergeCell ref="A3:F3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&amp;CPágina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Hoja1!_FilterDatabase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Cepeda</dc:creator>
  <cp:lastModifiedBy>Juan Pablo Cepeda</cp:lastModifiedBy>
  <cp:revision>8</cp:revision>
  <dcterms:created xsi:type="dcterms:W3CDTF">2017-10-09T15:28:27Z</dcterms:created>
  <dcterms:modified xsi:type="dcterms:W3CDTF">2017-10-09T15:31:37Z</dcterms:modified>
  <dc:language>es-ES</dc:language>
</cp:coreProperties>
</file>