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anpalomino/Google Drive/Cursos/Laboratorio de Stata/Capitulo 11/Resultados/"/>
    </mc:Choice>
  </mc:AlternateContent>
  <xr:revisionPtr revIDLastSave="0" documentId="13_ncr:40009_{A6C71199-3ADD-3841-BCBB-CECAFDE759FC}" xr6:coauthVersionLast="47" xr6:coauthVersionMax="47" xr10:uidLastSave="{00000000-0000-0000-0000-000000000000}"/>
  <bookViews>
    <workbookView xWindow="5960" yWindow="500" windowWidth="24300" windowHeight="14400"/>
  </bookViews>
  <sheets>
    <sheet name="Resultados Convergencia 1spa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2" i="1" l="1"/>
  <c r="B2" i="1"/>
  <c r="C2" i="1"/>
  <c r="D2" i="1"/>
  <c r="E2" i="1"/>
  <c r="A3" i="1"/>
  <c r="B3" i="1"/>
  <c r="C3" i="1"/>
  <c r="D3" i="1"/>
  <c r="E3" i="1"/>
  <c r="A4" i="1"/>
  <c r="B4" i="1"/>
  <c r="C4" i="1"/>
  <c r="D4" i="1"/>
  <c r="E4" i="1"/>
  <c r="A5" i="1"/>
  <c r="B5" i="1"/>
  <c r="C5" i="1"/>
  <c r="D5" i="1"/>
  <c r="E5" i="1"/>
  <c r="A6" i="1"/>
  <c r="B6" i="1"/>
  <c r="C6" i="1"/>
  <c r="D6" i="1"/>
  <c r="E6" i="1"/>
  <c r="A7" i="1"/>
  <c r="B7" i="1"/>
  <c r="C7" i="1"/>
  <c r="D7" i="1"/>
  <c r="E7" i="1"/>
  <c r="A8" i="1"/>
  <c r="B8" i="1"/>
  <c r="C8" i="1"/>
  <c r="D8" i="1"/>
  <c r="E8" i="1"/>
  <c r="A9" i="1"/>
  <c r="B9" i="1"/>
  <c r="C9" i="1"/>
  <c r="D9" i="1"/>
  <c r="E9" i="1"/>
  <c r="A10" i="1"/>
  <c r="B10" i="1"/>
  <c r="C10" i="1"/>
  <c r="D10" i="1"/>
  <c r="E10" i="1"/>
  <c r="A11" i="1"/>
  <c r="B11" i="1"/>
  <c r="C11" i="1"/>
  <c r="D11" i="1"/>
  <c r="E11" i="1"/>
  <c r="A12" i="1"/>
  <c r="B12" i="1"/>
  <c r="C12" i="1"/>
  <c r="D12" i="1"/>
  <c r="E12" i="1"/>
  <c r="A13" i="1"/>
  <c r="B13" i="1"/>
  <c r="C13" i="1"/>
  <c r="D13" i="1"/>
  <c r="E13" i="1"/>
  <c r="A16" i="1"/>
  <c r="B16" i="1"/>
  <c r="C16" i="1"/>
  <c r="D16" i="1"/>
  <c r="E16" i="1"/>
  <c r="A17" i="1"/>
  <c r="B17" i="1"/>
  <c r="C17" i="1"/>
  <c r="D17" i="1"/>
  <c r="E17" i="1"/>
  <c r="A18" i="1"/>
  <c r="B18" i="1"/>
  <c r="C18" i="1"/>
  <c r="D18" i="1"/>
  <c r="E18" i="1"/>
  <c r="A19" i="1"/>
  <c r="B19" i="1"/>
  <c r="C19" i="1"/>
  <c r="D19" i="1"/>
  <c r="E19" i="1"/>
  <c r="A20" i="1"/>
  <c r="B20" i="1"/>
  <c r="C20" i="1"/>
  <c r="D20" i="1"/>
  <c r="E20" i="1"/>
  <c r="A22" i="1"/>
</calcChain>
</file>

<file path=xl/sharedStrings.xml><?xml version="1.0" encoding="utf-8"?>
<sst xmlns="http://schemas.openxmlformats.org/spreadsheetml/2006/main" count="13" uniqueCount="7">
  <si>
    <t>="* p&lt;0.10</t>
  </si>
  <si>
    <t xml:space="preserve"> ** p&lt;0.05</t>
  </si>
  <si>
    <t xml:space="preserve"> *** p&lt;0.01"</t>
  </si>
  <si>
    <t>Regional Fixed Effects</t>
  </si>
  <si>
    <t>No</t>
  </si>
  <si>
    <t>Yes</t>
  </si>
  <si>
    <t>Time Fixed Effects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</si>
</sst>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33" borderId="0" xfId="0" applyFill="1"/>
    <xf numFmtId="0" fontId="0" fillId="33" borderId="0" xfId="0" applyFill="1" applyAlignment="1">
      <alignment horizontal="center" vertical="center"/>
    </xf>
    <xf numFmtId="0" fontId="16" fillId="33" borderId="10" xfId="0" applyFont="1" applyFill="1" applyBorder="1"/>
    <xf numFmtId="0" fontId="16" fillId="33" borderId="10" xfId="0" applyFont="1" applyFill="1" applyBorder="1" applyAlignment="1">
      <alignment horizontal="center" vertical="center"/>
    </xf>
    <xf numFmtId="0" fontId="16" fillId="33" borderId="11" xfId="0" applyFont="1" applyFill="1" applyBorder="1"/>
    <xf numFmtId="0" fontId="16" fillId="33" borderId="11" xfId="0" applyFont="1" applyFill="1" applyBorder="1" applyAlignment="1">
      <alignment horizontal="center" vertical="center"/>
    </xf>
    <xf numFmtId="0" fontId="0" fillId="33" borderId="12" xfId="0" applyFill="1" applyBorder="1"/>
    <xf numFmtId="0" fontId="0" fillId="33" borderId="12" xfId="0" applyFill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3"/>
  <sheetViews>
    <sheetView tabSelected="1" workbookViewId="0">
      <selection activeCell="D11" sqref="D11"/>
    </sheetView>
  </sheetViews>
  <sheetFormatPr baseColWidth="10" defaultRowHeight="16" x14ac:dyDescent="0.2"/>
  <cols>
    <col min="1" max="1" width="26.83203125" style="1" bestFit="1" customWidth="1"/>
    <col min="2" max="2" width="10.83203125" style="1" bestFit="1" customWidth="1"/>
    <col min="3" max="3" width="18" style="1" bestFit="1" customWidth="1"/>
    <col min="4" max="4" width="15.6640625" style="1" bestFit="1" customWidth="1"/>
    <col min="5" max="5" width="19.83203125" style="1" bestFit="1" customWidth="1"/>
    <col min="6" max="16384" width="10.83203125" style="1"/>
  </cols>
  <sheetData>
    <row r="2" spans="1:5" x14ac:dyDescent="0.2">
      <c r="A2" s="3" t="str">
        <f>""</f>
        <v/>
      </c>
      <c r="B2" s="4" t="str">
        <f>"(1)"</f>
        <v>(1)</v>
      </c>
      <c r="C2" s="4" t="str">
        <f>"(2)"</f>
        <v>(2)</v>
      </c>
      <c r="D2" s="4" t="str">
        <f>"(3)"</f>
        <v>(3)</v>
      </c>
      <c r="E2" s="4" t="str">
        <f>"(4)"</f>
        <v>(4)</v>
      </c>
    </row>
    <row r="3" spans="1:5" ht="17" thickBot="1" x14ac:dyDescent="0.25">
      <c r="A3" s="5" t="str">
        <f>""</f>
        <v/>
      </c>
      <c r="B3" s="6" t="str">
        <f>"Pooling OLS"</f>
        <v>Pooling OLS</v>
      </c>
      <c r="C3" s="6" t="str">
        <f>"Region-fixed effects"</f>
        <v>Region-fixed effects</v>
      </c>
      <c r="D3" s="6" t="str">
        <f>"Time-fixed effecs"</f>
        <v>Time-fixed effecs</v>
      </c>
      <c r="E3" s="6" t="str">
        <f>"Two-way fixed effects"</f>
        <v>Two-way fixed effects</v>
      </c>
    </row>
    <row r="4" spans="1:5" ht="17" thickTop="1" x14ac:dyDescent="0.2">
      <c r="A4" s="1" t="str">
        <f>"lagy"</f>
        <v>lagy</v>
      </c>
      <c r="B4" s="2" t="str">
        <f>"-0.036***"</f>
        <v>-0.036***</v>
      </c>
      <c r="C4" s="2" t="str">
        <f>"-0.431***"</f>
        <v>-0.431***</v>
      </c>
      <c r="D4" s="2" t="str">
        <f>"-0.036***"</f>
        <v>-0.036***</v>
      </c>
      <c r="E4" s="2" t="str">
        <f>"-0.468***"</f>
        <v>-0.468***</v>
      </c>
    </row>
    <row r="5" spans="1:5" x14ac:dyDescent="0.2">
      <c r="A5" s="1" t="str">
        <f>""</f>
        <v/>
      </c>
      <c r="B5" s="2" t="str">
        <f>"(0.009)"</f>
        <v>(0.009)</v>
      </c>
      <c r="C5" s="2" t="str">
        <f>"(0.032)"</f>
        <v>(0.032)</v>
      </c>
      <c r="D5" s="2" t="str">
        <f>"(0.008)"</f>
        <v>(0.008)</v>
      </c>
      <c r="E5" s="2" t="str">
        <f>"(0.028)"</f>
        <v>(0.028)</v>
      </c>
    </row>
    <row r="6" spans="1:5" x14ac:dyDescent="0.2">
      <c r="A6" s="1" t="str">
        <f>"ln_sk"</f>
        <v>ln_sk</v>
      </c>
      <c r="B6" s="2" t="str">
        <f>"0.007*"</f>
        <v>0.007*</v>
      </c>
      <c r="C6" s="2" t="str">
        <f>"0.204***"</f>
        <v>0.204***</v>
      </c>
      <c r="D6" s="2" t="str">
        <f>"0.011***"</f>
        <v>0.011***</v>
      </c>
      <c r="E6" s="2" t="str">
        <f>"0.250***"</f>
        <v>0.250***</v>
      </c>
    </row>
    <row r="7" spans="1:5" x14ac:dyDescent="0.2">
      <c r="A7" s="1" t="str">
        <f>""</f>
        <v/>
      </c>
      <c r="B7" s="2" t="str">
        <f>"(0.004)"</f>
        <v>(0.004)</v>
      </c>
      <c r="C7" s="2" t="str">
        <f>"(0.017)"</f>
        <v>(0.017)</v>
      </c>
      <c r="D7" s="2" t="str">
        <f>"(0.004)"</f>
        <v>(0.004)</v>
      </c>
      <c r="E7" s="2" t="str">
        <f>"(0.014)"</f>
        <v>(0.014)</v>
      </c>
    </row>
    <row r="8" spans="1:5" x14ac:dyDescent="0.2">
      <c r="A8" s="1" t="str">
        <f>"lntpet"</f>
        <v>lntpet</v>
      </c>
      <c r="B8" s="2" t="str">
        <f>"-0.103***"</f>
        <v>-0.103***</v>
      </c>
      <c r="C8" s="2" t="str">
        <f>"-0.136***"</f>
        <v>-0.136***</v>
      </c>
      <c r="D8" s="2" t="str">
        <f>"-0.092***"</f>
        <v>-0.092***</v>
      </c>
      <c r="E8" s="2" t="str">
        <f>"-0.032"</f>
        <v>-0.032</v>
      </c>
    </row>
    <row r="9" spans="1:5" x14ac:dyDescent="0.2">
      <c r="A9" s="1" t="str">
        <f>""</f>
        <v/>
      </c>
      <c r="B9" s="2" t="str">
        <f>"(0.026)"</f>
        <v>(0.026)</v>
      </c>
      <c r="C9" s="2" t="str">
        <f>"(0.028)"</f>
        <v>(0.028)</v>
      </c>
      <c r="D9" s="2" t="str">
        <f>"(0.028)"</f>
        <v>(0.028)</v>
      </c>
      <c r="E9" s="2" t="str">
        <f>"(0.028)"</f>
        <v>(0.028)</v>
      </c>
    </row>
    <row r="10" spans="1:5" x14ac:dyDescent="0.2">
      <c r="A10" s="1" t="str">
        <f>"ln_sch"</f>
        <v>ln_sch</v>
      </c>
      <c r="B10" s="2" t="str">
        <f>"0.027"</f>
        <v>0.027</v>
      </c>
      <c r="C10" s="2" t="str">
        <f>"0.253***"</f>
        <v>0.253***</v>
      </c>
      <c r="D10" s="2" t="str">
        <f>"0.089***"</f>
        <v>0.089***</v>
      </c>
      <c r="E10" s="2" t="str">
        <f>"0.304***"</f>
        <v>0.304***</v>
      </c>
    </row>
    <row r="11" spans="1:5" x14ac:dyDescent="0.2">
      <c r="A11" s="1" t="str">
        <f>""</f>
        <v/>
      </c>
      <c r="B11" s="2" t="str">
        <f>"(0.034)"</f>
        <v>(0.034)</v>
      </c>
      <c r="C11" s="2" t="str">
        <f>"(0.047)"</f>
        <v>(0.047)</v>
      </c>
      <c r="D11" s="2" t="str">
        <f>"(0.033)"</f>
        <v>(0.033)</v>
      </c>
      <c r="E11" s="2" t="str">
        <f>"(0.042)"</f>
        <v>(0.042)</v>
      </c>
    </row>
    <row r="12" spans="1:5" x14ac:dyDescent="0.2">
      <c r="A12" s="1" t="str">
        <f>"Constant"</f>
        <v>Constant</v>
      </c>
      <c r="B12" s="2" t="str">
        <f>"-0.109"</f>
        <v>-0.109</v>
      </c>
      <c r="C12" s="2" t="str">
        <f>"0.511***"</f>
        <v>0.511***</v>
      </c>
      <c r="D12" s="2" t="str">
        <f>"-0.415***"</f>
        <v>-0.415***</v>
      </c>
      <c r="E12" s="2" t="str">
        <f>"0.434**"</f>
        <v>0.434**</v>
      </c>
    </row>
    <row r="13" spans="1:5" x14ac:dyDescent="0.2">
      <c r="A13" s="7" t="str">
        <f>""</f>
        <v/>
      </c>
      <c r="B13" s="8" t="str">
        <f>"(0.124)"</f>
        <v>(0.124)</v>
      </c>
      <c r="C13" s="8" t="str">
        <f>"(0.135)"</f>
        <v>(0.135)</v>
      </c>
      <c r="D13" s="8" t="str">
        <f>"(0.140)"</f>
        <v>(0.140)</v>
      </c>
      <c r="E13" s="8" t="str">
        <f>"(0.216)"</f>
        <v>(0.216)</v>
      </c>
    </row>
    <row r="14" spans="1:5" x14ac:dyDescent="0.2">
      <c r="A14" s="1" t="s">
        <v>3</v>
      </c>
      <c r="B14" s="2" t="s">
        <v>4</v>
      </c>
      <c r="C14" s="2" t="s">
        <v>5</v>
      </c>
      <c r="D14" s="2" t="s">
        <v>4</v>
      </c>
      <c r="E14" s="2" t="s">
        <v>5</v>
      </c>
    </row>
    <row r="15" spans="1:5" x14ac:dyDescent="0.2">
      <c r="A15" s="7" t="s">
        <v>6</v>
      </c>
      <c r="B15" s="8" t="s">
        <v>4</v>
      </c>
      <c r="C15" s="8" t="s">
        <v>4</v>
      </c>
      <c r="D15" s="8" t="s">
        <v>5</v>
      </c>
      <c r="E15" s="8" t="s">
        <v>5</v>
      </c>
    </row>
    <row r="16" spans="1:5" x14ac:dyDescent="0.2">
      <c r="A16" s="1" t="str">
        <f>"N"</f>
        <v>N</v>
      </c>
      <c r="B16" s="2" t="str">
        <f>"480"</f>
        <v>480</v>
      </c>
      <c r="C16" s="2" t="str">
        <f>"480"</f>
        <v>480</v>
      </c>
      <c r="D16" s="2" t="str">
        <f>"480"</f>
        <v>480</v>
      </c>
      <c r="E16" s="2" t="str">
        <f>"480"</f>
        <v>480</v>
      </c>
    </row>
    <row r="17" spans="1:5" x14ac:dyDescent="0.2">
      <c r="A17" s="1" t="str">
        <f>"ll"</f>
        <v>ll</v>
      </c>
      <c r="B17" s="2" t="str">
        <f>"551.955"</f>
        <v>551.955</v>
      </c>
      <c r="C17" s="2" t="str">
        <f>"635.628"</f>
        <v>635.628</v>
      </c>
      <c r="D17" s="2" t="str">
        <f>"627.108"</f>
        <v>627.108</v>
      </c>
      <c r="E17" s="2" t="str">
        <f>"763.312"</f>
        <v>763.312</v>
      </c>
    </row>
    <row r="18" spans="1:5" x14ac:dyDescent="0.2">
      <c r="A18" s="1" t="str">
        <f>"r2"</f>
        <v>r2</v>
      </c>
      <c r="B18" s="2" t="str">
        <f>"0.081"</f>
        <v>0.081</v>
      </c>
      <c r="C18" s="2" t="str">
        <f>"0.352"</f>
        <v>0.352</v>
      </c>
      <c r="D18" s="2" t="str">
        <f>"0.328"</f>
        <v>0.328</v>
      </c>
      <c r="E18" s="2" t="str">
        <f>"0.619"</f>
        <v>0.619</v>
      </c>
    </row>
    <row r="19" spans="1:5" x14ac:dyDescent="0.2">
      <c r="A19" s="1" t="str">
        <f>"aic0"</f>
        <v>aic0</v>
      </c>
      <c r="B19" s="2" t="str">
        <f>"-1093.911"</f>
        <v>-1093.911</v>
      </c>
      <c r="C19" s="2" t="str">
        <f>""</f>
        <v/>
      </c>
      <c r="D19" s="2" t="str">
        <f>"-1206.216"</f>
        <v>-1206.216</v>
      </c>
      <c r="E19" s="2" t="str">
        <f>"-1432.625"</f>
        <v>-1432.625</v>
      </c>
    </row>
    <row r="20" spans="1:5" x14ac:dyDescent="0.2">
      <c r="A20" s="7" t="str">
        <f>"bic0"</f>
        <v>bic0</v>
      </c>
      <c r="B20" s="8" t="str">
        <f>"-1073.042"</f>
        <v>-1073.042</v>
      </c>
      <c r="C20" s="8" t="str">
        <f>""</f>
        <v/>
      </c>
      <c r="D20" s="8" t="str">
        <f>"-1106.045"</f>
        <v>-1106.045</v>
      </c>
      <c r="E20" s="8" t="str">
        <f>"-1236.457"</f>
        <v>-1236.457</v>
      </c>
    </row>
    <row r="22" spans="1:5" x14ac:dyDescent="0.2">
      <c r="A22" s="1" t="str">
        <f>"Standard errors in parentheses"</f>
        <v>Standard errors in parentheses</v>
      </c>
    </row>
    <row r="23" spans="1:5" x14ac:dyDescent="0.2">
      <c r="A23" s="1" t="s">
        <v>0</v>
      </c>
      <c r="B23" s="1" t="s">
        <v>1</v>
      </c>
      <c r="C23" s="1" t="s">
        <v>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Resultados Convergencia 1span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Alberto Palomino Huapaya</dc:creator>
  <cp:lastModifiedBy>Juan Alberto Palomino Huapaya</cp:lastModifiedBy>
  <dcterms:created xsi:type="dcterms:W3CDTF">2022-02-24T01:05:45Z</dcterms:created>
  <dcterms:modified xsi:type="dcterms:W3CDTF">2022-02-24T02:23:01Z</dcterms:modified>
</cp:coreProperties>
</file>