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4.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4"/>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<sst xmlns="http://schemas.openxmlformats.org/spreadsheetml/2006/main" count="357" uniqueCount="100">
  <si>
    <t xml:space="preserve">ATPerebas</t>
  </si>
  <si>
    <t xml:space="preserve">Contagem</t>
  </si>
  <si>
    <t xml:space="preserve">Arthur Fontalvinho</t>
  </si>
  <si>
    <t xml:space="preserve">Vinicius</t>
  </si>
  <si>
    <t xml:space="preserve">Bernardo</t>
  </si>
  <si>
    <t xml:space="preserve">Bruno</t>
  </si>
  <si>
    <t xml:space="preserve">Caio</t>
  </si>
  <si>
    <t xml:space="preserve">Coimbra</t>
  </si>
  <si>
    <t xml:space="preserve">Costinha Maradona</t>
  </si>
  <si>
    <t xml:space="preserve">Daniel Borges</t>
  </si>
  <si>
    <t xml:space="preserve">Danilo</t>
  </si>
  <si>
    <t xml:space="preserve">Walderi</t>
  </si>
  <si>
    <t xml:space="preserve">Duclerc</t>
  </si>
  <si>
    <t xml:space="preserve">Elias Xaropinho</t>
  </si>
  <si>
    <t xml:space="preserve">Fabinho</t>
  </si>
  <si>
    <t xml:space="preserve">Gerentão</t>
  </si>
  <si>
    <t xml:space="preserve">Fernando Bio</t>
  </si>
  <si>
    <t xml:space="preserve">Fiorito</t>
  </si>
  <si>
    <t xml:space="preserve">Flavio</t>
  </si>
  <si>
    <t xml:space="preserve">Fontalvo</t>
  </si>
  <si>
    <t xml:space="preserve">Grilovic</t>
  </si>
  <si>
    <t xml:space="preserve">Guedes</t>
  </si>
  <si>
    <t xml:space="preserve">Lucca</t>
  </si>
  <si>
    <t xml:space="preserve">Ivan (Campeao Copa Band)</t>
  </si>
  <si>
    <t xml:space="preserve">Juan</t>
  </si>
  <si>
    <t xml:space="preserve">Carlao</t>
  </si>
  <si>
    <t xml:space="preserve">LH</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</si>
  <si>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</si>
  <si>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</si>
  <si>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</si>
  <si>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</si>
  <si>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</si>
  <si>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</si>
  <si>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</si>
  <si>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</si>
  <si>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 (o Servio Japones)</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</si>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</sst>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Magritto</c:v>
                </c:pt>
                <c:pt idx="1">
                  <c:v>Coimbra</c:v>
                </c:pt>
                <c:pt idx="2">
                  <c:v>Robertinho</c:v>
                </c:pt>
                <c:pt idx="3">
                  <c:v>Zanoni</c:v>
                </c:pt>
                <c:pt idx="4">
                  <c:v>Vinicius</c:v>
                </c:pt>
                <c:pt idx="5">
                  <c:v>Duclerc</c:v>
                </c:pt>
                <c:pt idx="6">
                  <c:v>Gerentão</c:v>
                </c:pt>
                <c:pt idx="7">
                  <c:v>Rubens</c:v>
                </c:pt>
                <c:pt idx="8">
                  <c:v>Palazzo</c:v>
                </c:pt>
                <c:pt idx="9">
                  <c:v>Flavio</c:v>
                </c:pt>
                <c:pt idx="10">
                  <c:v>Juan</c:v>
                </c:pt>
                <c:pt idx="11">
                  <c:v>Carlao</c:v>
                </c:pt>
                <c:pt idx="12">
                  <c:v>LH</c:v>
                </c:pt>
                <c:pt idx="13">
                  <c:v>Paulo</c:v>
                </c:pt>
                <c:pt idx="14">
                  <c:v>Salgado</c:v>
                </c:pt>
                <c:pt idx="15">
                  <c:v>Sergiao</c:v>
                </c:pt>
                <c:pt idx="16">
                  <c:v>Fabio Chuck</c:v>
                </c:pt>
                <c:pt idx="17">
                  <c:v>Xuru</c:v>
                </c:pt>
                <c:pt idx="18">
                  <c:v>Arthur Fontalvinho</c:v>
                </c:pt>
                <c:pt idx="19">
                  <c:v>Bernardo</c:v>
                </c:pt>
                <c:pt idx="20">
                  <c:v>Bruno</c:v>
                </c:pt>
                <c:pt idx="21">
                  <c:v>Caio</c:v>
                </c:pt>
                <c:pt idx="22">
                  <c:v>Costinha Maradona</c:v>
                </c:pt>
                <c:pt idx="23">
                  <c:v>Daniel Borges</c:v>
                </c:pt>
                <c:pt idx="24">
                  <c:v>Danilo</c:v>
                </c:pt>
                <c:pt idx="25">
                  <c:v>Walderi</c:v>
                </c:pt>
                <c:pt idx="26">
                  <c:v>Elias Xaropinho</c:v>
                </c:pt>
                <c:pt idx="27">
                  <c:v>Fabinho</c:v>
                </c:pt>
                <c:pt idx="28">
                  <c:v>Fernando Bio</c:v>
                </c:pt>
                <c:pt idx="29">
                  <c:v>Fiorito</c:v>
                </c:pt>
                <c:pt idx="30">
                  <c:v>Fontalvo</c:v>
                </c:pt>
                <c:pt idx="31">
                  <c:v>Grilovic</c:v>
                </c:pt>
                <c:pt idx="32">
                  <c:v>Guedes</c:v>
                </c:pt>
                <c:pt idx="33">
                  <c:v>Lucca</c:v>
                </c:pt>
                <c:pt idx="34">
                  <c:v>Ivan (Campeao Copa Band)</c:v>
                </c:pt>
                <c:pt idx="35">
                  <c:v>Marcelo</c:v>
                </c:pt>
                <c:pt idx="36">
                  <c:v>Odair</c:v>
                </c:pt>
                <c:pt idx="37">
                  <c:v>Oswald</c:v>
                </c:pt>
                <c:pt idx="38">
                  <c:v>Pedrão</c:v>
                </c:pt>
                <c:pt idx="39">
                  <c:v>Tulio</c:v>
                </c:pt>
                <c:pt idx="40">
                  <c:v>Persio (o Servio Japones)</c:v>
                </c:pt>
                <c:pt idx="41">
                  <c:v>Pinga</c:v>
                </c:pt>
                <c:pt idx="42">
                  <c:v>Pitch</c:v>
                </c:pt>
                <c:pt idx="43">
                  <c:v>Reinaldo</c:v>
                </c:pt>
                <c:pt idx="44">
                  <c:v>Andrea</c:v>
                </c:pt>
                <c:pt idx="45">
                  <c:v>Rogerio</c:v>
                </c:pt>
                <c:pt idx="46">
                  <c:v>Andre Bruni</c:v>
                </c:pt>
                <c:pt idx="47">
                  <c:v>Guto</c:v>
                </c:pt>
                <c:pt idx="48">
                  <c:v>Yokota</c:v>
                </c:pt>
              </c:strCache>
            </c:strRef>
          </c:cat>
          <c:val>
            <c:numRef>
              <c:f>CLASSIF!$I$3:$I$51</c:f>
              <c:numCache>
                <c:formatCode>General</c:formatCode>
                <c:ptCount val="49"/>
                <c:pt idx="0">
                  <c:v>84.000200074</c:v>
                </c:pt>
                <c:pt idx="1">
                  <c:v>80.000000094</c:v>
                </c:pt>
                <c:pt idx="2">
                  <c:v>60.000000061</c:v>
                </c:pt>
                <c:pt idx="3">
                  <c:v>60.000000056</c:v>
                </c:pt>
                <c:pt idx="4">
                  <c:v>40.000000098</c:v>
                </c:pt>
                <c:pt idx="5">
                  <c:v>40.000000089</c:v>
                </c:pt>
                <c:pt idx="6">
                  <c:v>40.000000086</c:v>
                </c:pt>
                <c:pt idx="7">
                  <c:v>40.000000057</c:v>
                </c:pt>
                <c:pt idx="8">
                  <c:v>20.00100007</c:v>
                </c:pt>
                <c:pt idx="9">
                  <c:v>20.000000083</c:v>
                </c:pt>
                <c:pt idx="10">
                  <c:v>20.000000077</c:v>
                </c:pt>
                <c:pt idx="11">
                  <c:v>20.000000076</c:v>
                </c:pt>
                <c:pt idx="12">
                  <c:v>20.000000075</c:v>
                </c:pt>
                <c:pt idx="13">
                  <c:v>20.000000069</c:v>
                </c:pt>
                <c:pt idx="14">
                  <c:v>20.000000059</c:v>
                </c:pt>
                <c:pt idx="15">
                  <c:v>20.000000058</c:v>
                </c:pt>
                <c:pt idx="16">
                  <c:v>20.000000054</c:v>
                </c:pt>
                <c:pt idx="17">
                  <c:v>20.000000052</c:v>
                </c:pt>
                <c:pt idx="18">
                  <c:v>9.9E-008</c:v>
                </c:pt>
                <c:pt idx="19">
                  <c:v>9.7E-008</c:v>
                </c:pt>
                <c:pt idx="20">
                  <c:v>9.6E-008</c:v>
                </c:pt>
                <c:pt idx="21">
                  <c:v>9.5E-008</c:v>
                </c:pt>
                <c:pt idx="22">
                  <c:v>9.3E-008</c:v>
                </c:pt>
                <c:pt idx="23">
                  <c:v>9.2E-008</c:v>
                </c:pt>
                <c:pt idx="24">
                  <c:v>9.1E-008</c:v>
                </c:pt>
                <c:pt idx="25">
                  <c:v>9E-008</c:v>
                </c:pt>
                <c:pt idx="26">
                  <c:v>8.8E-008</c:v>
                </c:pt>
                <c:pt idx="27">
                  <c:v>8.7E-008</c:v>
                </c:pt>
                <c:pt idx="28">
                  <c:v>8.5E-008</c:v>
                </c:pt>
                <c:pt idx="29">
                  <c:v>8.4E-008</c:v>
                </c:pt>
                <c:pt idx="30">
                  <c:v>8.2E-008</c:v>
                </c:pt>
                <c:pt idx="31">
                  <c:v>8.1E-008</c:v>
                </c:pt>
                <c:pt idx="32">
                  <c:v>8E-008</c:v>
                </c:pt>
                <c:pt idx="33">
                  <c:v>7.9E-008</c:v>
                </c:pt>
                <c:pt idx="34">
                  <c:v>7.8E-008</c:v>
                </c:pt>
                <c:pt idx="35">
                  <c:v>7.3E-008</c:v>
                </c:pt>
                <c:pt idx="36">
                  <c:v>7.2E-008</c:v>
                </c:pt>
                <c:pt idx="37">
                  <c:v>7.1E-008</c:v>
                </c:pt>
                <c:pt idx="38">
                  <c:v>6.8E-008</c:v>
                </c:pt>
                <c:pt idx="39">
                  <c:v>6.7E-008</c:v>
                </c:pt>
                <c:pt idx="40">
                  <c:v>6.6E-008</c:v>
                </c:pt>
                <c:pt idx="41">
                  <c:v>6.5E-008</c:v>
                </c:pt>
                <c:pt idx="42">
                  <c:v>6.4E-008</c:v>
                </c:pt>
                <c:pt idx="43">
                  <c:v>6.3E-008</c:v>
                </c:pt>
                <c:pt idx="44">
                  <c:v>6.2E-008</c:v>
                </c:pt>
                <c:pt idx="45">
                  <c:v>6E-008</c:v>
                </c:pt>
                <c:pt idx="46">
                  <c:v>5.5E-008</c:v>
                </c:pt>
                <c:pt idx="47">
                  <c:v>5.3E-008</c:v>
                </c:pt>
                <c:pt idx="48">
                  <c:v>5.1E-008</c:v>
                </c:pt>
              </c:numCache>
            </c:numRef>
          </c:val>
        </c:ser>
        <c:gapWidth val="100"/>
        <c:overlap val="-24"/>
        <c:axId val="28259256"/>
        <c:axId val="76245466"/>
      </c:barChart>
      <c:catAx>
        <c:axId val="28259256"/>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76245466"/>
        <c:crosses val="autoZero"/>
        <c:auto val="1"/>
        <c:lblAlgn val="ctr"/>
        <c:lblOffset val="100"/>
        <c:noMultiLvlLbl val="0"/>
      </c:catAx>
      <c:valAx>
        <c:axId val="76245466"/>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28259256"/>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264960</xdr:colOff>
      <xdr:row>42</xdr:row>
      <xdr:rowOff>132480</xdr:rowOff>
    </xdr:to>
    <xdr:graphicFrame>
      <xdr:nvGraphicFramePr>
        <xdr:cNvPr id="0" name="Chart 1"/>
        <xdr:cNvGraphicFramePr/>
      </xdr:nvGraphicFramePr>
      <xdr:xfrm>
        <a:off x="0" y="0"/>
        <a:ext cx="8165160" cy="8133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0" activeCellId="0" sqref="G10"/>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Magritto</v>
      </c>
      <c r="C3" s="24" t="n">
        <f aca="false">VLOOKUP($A3,$N:$Z,Q$1,0)</f>
        <v>1</v>
      </c>
      <c r="D3" s="25" t="str">
        <f aca="false">VLOOKUP($A3,$N:$Z,R$1,0)&amp;"-"&amp;VLOOKUP($A3,$N:$Z,S$1,0)</f>
        <v>0-1</v>
      </c>
      <c r="E3" s="24" t="n">
        <f aca="false">VLOOKUP($A3,$N:$Z,X$1,0)</f>
        <v>4</v>
      </c>
      <c r="F3" s="24" t="n">
        <f aca="false">VLOOKUP($A3,$N:$Z,V$1,0)</f>
        <v>0</v>
      </c>
      <c r="G3" s="24" t="n">
        <f aca="false">VLOOKUP($A3,$N:$Z,W$1,0)</f>
        <v>80</v>
      </c>
      <c r="H3" s="24" t="n">
        <f aca="false">VLOOKUP($A3,$N:$Z,Y$1,0)</f>
        <v>0</v>
      </c>
      <c r="I3" s="26" t="n">
        <f aca="false">VLOOKUP($A3,$N:$Z,13,0)</f>
        <v>84.000200074</v>
      </c>
      <c r="J3" s="27" t="s">
        <v>75</v>
      </c>
      <c r="K3" s="28" t="n">
        <f aca="false">VLOOKUP($A3,$N:$Z,R$1,0)</f>
        <v>0</v>
      </c>
      <c r="L3" s="28" t="n">
        <f aca="false">VLOOKUP($A3,$N:$Z,S$1,0)</f>
        <v>1</v>
      </c>
      <c r="M3" s="28"/>
      <c r="N3" s="29" t="n">
        <f aca="false">RANK(Z3,Z:Z)</f>
        <v>19</v>
      </c>
      <c r="O3" s="28" t="n">
        <v>1</v>
      </c>
      <c r="P3" s="29" t="s">
        <v>2</v>
      </c>
      <c r="Q3" s="29" t="n">
        <f aca="false">COUNTIF(CORRIDA!G:G,CLASSIF!P3)+COUNTIF(CORRIDA!I:I,CLASSIF!P3)</f>
        <v>0</v>
      </c>
      <c r="R3" s="29" t="n">
        <f aca="false">COUNTIF(CORRIDA!G:G,CLASSIF!$P3)</f>
        <v>0</v>
      </c>
      <c r="S3" s="29" t="n">
        <f aca="false">COUNTIF(CORRIDA!I:I,CLASSIF!P3)</f>
        <v>0</v>
      </c>
      <c r="T3" s="30" t="n">
        <f aca="false">IF(Q3=0,0,U3/(Q3*20))</f>
        <v>0</v>
      </c>
      <c r="U3" s="29" t="n">
        <f aca="false">SUMIF(CORRIDA!G:G,CLASSIF!P3,CORRIDA!H:H)+SUMIF(CORRIDA!I:I,CLASSIF!P3,CORRIDA!J:J)</f>
        <v>0</v>
      </c>
      <c r="V3" s="29" t="n">
        <f aca="false">SUMIF(WOs!G:G,CLASSIF!P3,WOs!H:H)+SUMIF(WOs!I:I,CLASSIF!P3,WOs!J:J)</f>
        <v>0</v>
      </c>
      <c r="W3" s="29" t="n">
        <f aca="false">SUMIF(TORNEIO!G:G,CLASSIF!P3,TORNEIO!H:H)+SUMIF(TORNEIO!I:I,CLASSIF!P3,TORNEIO!J:J)+SUMIF(TORNEIO!S:S,CLASSIF!P3,TORNEIO!T:T)</f>
        <v>0</v>
      </c>
      <c r="X3" s="29" t="n">
        <f aca="false">SUM(U3:V3)</f>
        <v>0</v>
      </c>
      <c r="Y3" s="29" t="n">
        <f aca="false">VLOOKUP(P3,STATS!$B$2:$DF$52,109,0)</f>
        <v>0</v>
      </c>
      <c r="Z3" s="31" t="n">
        <f aca="false">SUM(W3:Y3)+T3/1000+(100-O3)/1000000000</f>
        <v>9.9E-008</v>
      </c>
      <c r="AA3" s="29"/>
      <c r="AB3" s="32" t="n">
        <v>42919</v>
      </c>
      <c r="AC3" s="32" t="n">
        <v>43069</v>
      </c>
      <c r="AD3" s="2" t="n">
        <f aca="true">TODAY()-AB3</f>
        <v>1798</v>
      </c>
      <c r="AE3" s="2" t="n">
        <f aca="false">AC3-AB3</f>
        <v>150</v>
      </c>
      <c r="AF3" s="2" t="n">
        <f aca="false">AD3/AE3</f>
        <v>11.9866666666667</v>
      </c>
      <c r="AG3" s="33" t="n">
        <f aca="false">E3/$AF$3</f>
        <v>0.333704115684093</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Coimbra</v>
      </c>
      <c r="C4" s="36" t="n">
        <f aca="false">VLOOKUP($A4,$N:$Z,Q$1,0)</f>
        <v>0</v>
      </c>
      <c r="D4" s="37" t="str">
        <f aca="false">VLOOKUP($A4,$N:$Z,R$1,0)&amp;"-"&amp;VLOOKUP($A4,$N:$Z,S$1,0)</f>
        <v>0-0</v>
      </c>
      <c r="E4" s="36" t="n">
        <f aca="false">VLOOKUP($A4,$N:$Z,X$1,0)</f>
        <v>0</v>
      </c>
      <c r="F4" s="36" t="n">
        <f aca="false">VLOOKUP($A4,$N:$Z,V$1,0)</f>
        <v>0</v>
      </c>
      <c r="G4" s="36" t="n">
        <f aca="false">VLOOKUP($A4,$N:$Z,W$1,0)</f>
        <v>80</v>
      </c>
      <c r="H4" s="36" t="n">
        <f aca="false">VLOOKUP($A4,$N:$Z,Y$1,0)</f>
        <v>0</v>
      </c>
      <c r="I4" s="38" t="n">
        <f aca="false">VLOOKUP($A4,$N:$Z,13,0)</f>
        <v>80.000000094</v>
      </c>
      <c r="J4" s="27"/>
      <c r="K4" s="39" t="n">
        <f aca="false">VLOOKUP($A4,$N:$Z,R$1,0)</f>
        <v>0</v>
      </c>
      <c r="L4" s="39" t="n">
        <f aca="false">VLOOKUP($A4,$N:$Z,S$1,0)</f>
        <v>0</v>
      </c>
      <c r="M4" s="39"/>
      <c r="N4" s="40" t="n">
        <f aca="false">RANK(Z4,Z:Z)</f>
        <v>5</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40</v>
      </c>
      <c r="X4" s="40" t="n">
        <f aca="false">SUM(U4:V4)</f>
        <v>0</v>
      </c>
      <c r="Y4" s="40" t="n">
        <f aca="false">VLOOKUP(P4,STATS!$B$2:$DF$52,109,0)</f>
        <v>0</v>
      </c>
      <c r="Z4" s="42" t="n">
        <f aca="false">SUM(W4:Y4)+T4/1000+(100-O4)/1000000000</f>
        <v>40.000000098</v>
      </c>
      <c r="AA4" s="40"/>
      <c r="AG4" s="33" t="n">
        <f aca="false">E4/$AF$3</f>
        <v>0</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Robertinho</v>
      </c>
      <c r="C5" s="36" t="n">
        <f aca="false">VLOOKUP($A5,$N:$Z,Q$1,0)</f>
        <v>0</v>
      </c>
      <c r="D5" s="37" t="str">
        <f aca="false">VLOOKUP($A5,$N:$Z,R$1,0)&amp;"-"&amp;VLOOKUP($A5,$N:$Z,S$1,0)</f>
        <v>0-0</v>
      </c>
      <c r="E5" s="36" t="n">
        <f aca="false">VLOOKUP($A5,$N:$Z,X$1,0)</f>
        <v>0</v>
      </c>
      <c r="F5" s="36" t="n">
        <f aca="false">VLOOKUP($A5,$N:$Z,V$1,0)</f>
        <v>0</v>
      </c>
      <c r="G5" s="36" t="n">
        <f aca="false">VLOOKUP($A5,$N:$Z,W$1,0)</f>
        <v>60</v>
      </c>
      <c r="H5" s="36" t="n">
        <f aca="false">VLOOKUP($A5,$N:$Z,Y$1,0)</f>
        <v>0</v>
      </c>
      <c r="I5" s="38" t="n">
        <f aca="false">VLOOKUP($A5,$N:$Z,13,0)</f>
        <v>60.000000061</v>
      </c>
      <c r="J5" s="27"/>
      <c r="K5" s="39" t="n">
        <f aca="false">VLOOKUP($A5,$N:$Z,R$1,0)</f>
        <v>0</v>
      </c>
      <c r="L5" s="39" t="n">
        <f aca="false">VLOOKUP($A5,$N:$Z,S$1,0)</f>
        <v>0</v>
      </c>
      <c r="M5" s="39"/>
      <c r="N5" s="40" t="n">
        <f aca="false">RANK(Z5,Z:Z)</f>
        <v>20</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0</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Zanoni</v>
      </c>
      <c r="C6" s="36" t="n">
        <f aca="false">VLOOKUP($A6,$N:$Z,Q$1,0)</f>
        <v>0</v>
      </c>
      <c r="D6" s="37" t="str">
        <f aca="false">VLOOKUP($A6,$N:$Z,R$1,0)&amp;"-"&amp;VLOOKUP($A6,$N:$Z,S$1,0)</f>
        <v>0-0</v>
      </c>
      <c r="E6" s="36" t="n">
        <f aca="false">VLOOKUP($A6,$N:$Z,X$1,0)</f>
        <v>0</v>
      </c>
      <c r="F6" s="36" t="n">
        <f aca="false">VLOOKUP($A6,$N:$Z,V$1,0)</f>
        <v>0</v>
      </c>
      <c r="G6" s="36" t="n">
        <f aca="false">VLOOKUP($A6,$N:$Z,W$1,0)</f>
        <v>60</v>
      </c>
      <c r="H6" s="36" t="n">
        <f aca="false">VLOOKUP($A6,$N:$Z,Y$1,0)</f>
        <v>0</v>
      </c>
      <c r="I6" s="38" t="n">
        <f aca="false">VLOOKUP($A6,$N:$Z,13,0)</f>
        <v>60.000000056</v>
      </c>
      <c r="J6" s="27"/>
      <c r="K6" s="39" t="n">
        <f aca="false">VLOOKUP($A6,$N:$Z,R$1,0)</f>
        <v>0</v>
      </c>
      <c r="L6" s="39" t="n">
        <f aca="false">VLOOKUP($A6,$N:$Z,S$1,0)</f>
        <v>0</v>
      </c>
      <c r="M6" s="39"/>
      <c r="N6" s="40" t="n">
        <f aca="false">RANK(Z6,Z:Z)</f>
        <v>21</v>
      </c>
      <c r="O6" s="39" t="n">
        <v>4</v>
      </c>
      <c r="P6" s="40" t="s">
        <v>5</v>
      </c>
      <c r="Q6" s="40" t="n">
        <f aca="false">COUNTIF(CORRIDA!G:G,CLASSIF!P6)+COUNTIF(CORRIDA!I:I,CLASSIF!P6)</f>
        <v>0</v>
      </c>
      <c r="R6" s="40" t="n">
        <f aca="false">COUNTIF(CORRIDA!G:G,CLASSIF!$P6)</f>
        <v>0</v>
      </c>
      <c r="S6" s="40" t="n">
        <f aca="false">COUNTIF(CORRIDA!I:I,CLASSIF!P6)</f>
        <v>0</v>
      </c>
      <c r="T6" s="41" t="n">
        <f aca="false">IF(Q6=0,0,U6/(Q6*20))</f>
        <v>0</v>
      </c>
      <c r="U6" s="40" t="n">
        <f aca="false">SUMIF(CORRIDA!G:G,CLASSIF!P6,CORRIDA!H:H)+SUMIF(CORRIDA!I:I,CLASSIF!P6,CORRIDA!J:J)</f>
        <v>0</v>
      </c>
      <c r="V6" s="40" t="n">
        <f aca="false">SUMIF(WOs!G:G,CLASSIF!P6,WOs!H:H)+SUMIF(WOs!I:I,CLASSIF!P6,WOs!J:J)</f>
        <v>0</v>
      </c>
      <c r="W6" s="40" t="n">
        <f aca="false">SUMIF(TORNEIO!G:G,CLASSIF!P6,TORNEIO!H:H)+SUMIF(TORNEIO!I:I,CLASSIF!P6,TORNEIO!J:J)+SUMIF(TORNEIO!S:S,CLASSIF!P6,TORNEIO!T:T)</f>
        <v>0</v>
      </c>
      <c r="X6" s="40" t="n">
        <f aca="false">SUM(U6:V6)</f>
        <v>0</v>
      </c>
      <c r="Y6" s="40" t="n">
        <f aca="false">VLOOKUP(P6,STATS!$B$2:$DF$52,109,0)</f>
        <v>0</v>
      </c>
      <c r="Z6" s="42" t="n">
        <f aca="false">SUM(W6:Y6)+T6/1000+(100-O6)/1000000000</f>
        <v>9.6E-008</v>
      </c>
      <c r="AA6" s="40"/>
      <c r="AG6" s="33" t="n">
        <f aca="false">E6/$AF$3</f>
        <v>0</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Vinicius</v>
      </c>
      <c r="C7" s="36" t="n">
        <f aca="false">VLOOKUP($A7,$N:$Z,Q$1,0)</f>
        <v>0</v>
      </c>
      <c r="D7" s="37" t="str">
        <f aca="false">VLOOKUP($A7,$N:$Z,R$1,0)&amp;"-"&amp;VLOOKUP($A7,$N:$Z,S$1,0)</f>
        <v>0-0</v>
      </c>
      <c r="E7" s="36" t="n">
        <f aca="false">VLOOKUP($A7,$N:$Z,X$1,0)</f>
        <v>0</v>
      </c>
      <c r="F7" s="36" t="n">
        <f aca="false">VLOOKUP($A7,$N:$Z,V$1,0)</f>
        <v>0</v>
      </c>
      <c r="G7" s="36" t="n">
        <f aca="false">VLOOKUP($A7,$N:$Z,W$1,0)</f>
        <v>40</v>
      </c>
      <c r="H7" s="36" t="n">
        <f aca="false">VLOOKUP($A7,$N:$Z,Y$1,0)</f>
        <v>0</v>
      </c>
      <c r="I7" s="38" t="n">
        <f aca="false">VLOOKUP($A7,$N:$Z,13,0)</f>
        <v>40.000000098</v>
      </c>
      <c r="J7" s="27"/>
      <c r="K7" s="39" t="n">
        <f aca="false">VLOOKUP($A7,$N:$Z,R$1,0)</f>
        <v>0</v>
      </c>
      <c r="L7" s="39" t="n">
        <f aca="false">VLOOKUP($A7,$N:$Z,S$1,0)</f>
        <v>0</v>
      </c>
      <c r="M7" s="39"/>
      <c r="N7" s="40" t="n">
        <f aca="false">RANK(Z7,Z:Z)</f>
        <v>22</v>
      </c>
      <c r="O7" s="39" t="n">
        <v>5</v>
      </c>
      <c r="P7" s="40" t="s">
        <v>6</v>
      </c>
      <c r="Q7" s="40" t="n">
        <f aca="false">COUNTIF(CORRIDA!G:G,CLASSIF!P7)+COUNTIF(CORRIDA!I:I,CLASSIF!P7)</f>
        <v>0</v>
      </c>
      <c r="R7" s="40" t="n">
        <f aca="false">COUNTIF(CORRIDA!G:G,CLASSIF!$P7)</f>
        <v>0</v>
      </c>
      <c r="S7" s="40" t="n">
        <f aca="false">COUNTIF(CORRIDA!I:I,CLASSIF!P7)</f>
        <v>0</v>
      </c>
      <c r="T7" s="41" t="n">
        <f aca="false">IF(Q7=0,0,U7/(Q7*20))</f>
        <v>0</v>
      </c>
      <c r="U7" s="40" t="n">
        <f aca="false">SUMIF(CORRIDA!G:G,CLASSIF!P7,CORRIDA!H:H)+SUMIF(CORRIDA!I:I,CLASSIF!P7,CORRIDA!J:J)</f>
        <v>0</v>
      </c>
      <c r="V7" s="40" t="n">
        <f aca="false">SUMIF(WOs!G:G,CLASSIF!P7,WOs!H:H)+SUMIF(WOs!I:I,CLASSIF!P7,WOs!J:J)</f>
        <v>0</v>
      </c>
      <c r="W7" s="40" t="n">
        <f aca="false">SUMIF(TORNEIO!G:G,CLASSIF!P7,TORNEIO!H:H)+SUMIF(TORNEIO!I:I,CLASSIF!P7,TORNEIO!J:J)+SUMIF(TORNEIO!S:S,CLASSIF!P7,TORNEIO!T:T)</f>
        <v>0</v>
      </c>
      <c r="X7" s="40" t="n">
        <f aca="false">SUM(U7:V7)</f>
        <v>0</v>
      </c>
      <c r="Y7" s="40" t="n">
        <f aca="false">VLOOKUP(P7,STATS!$B$2:$DF$52,109,0)</f>
        <v>0</v>
      </c>
      <c r="Z7" s="42" t="n">
        <f aca="false">SUM(W7:Y7)+T7/1000+(100-O7)/1000000000</f>
        <v>9.5E-008</v>
      </c>
      <c r="AA7" s="40"/>
      <c r="AG7" s="33" t="n">
        <f aca="false">E7/$AF$3</f>
        <v>0</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Duclerc</v>
      </c>
      <c r="C8" s="36" t="n">
        <f aca="false">VLOOKUP($A8,$N:$Z,Q$1,0)</f>
        <v>0</v>
      </c>
      <c r="D8" s="37" t="str">
        <f aca="false">VLOOKUP($A8,$N:$Z,R$1,0)&amp;"-"&amp;VLOOKUP($A8,$N:$Z,S$1,0)</f>
        <v>0-0</v>
      </c>
      <c r="E8" s="36" t="n">
        <f aca="false">VLOOKUP($A8,$N:$Z,X$1,0)</f>
        <v>0</v>
      </c>
      <c r="F8" s="36" t="n">
        <f aca="false">VLOOKUP($A8,$N:$Z,V$1,0)</f>
        <v>0</v>
      </c>
      <c r="G8" s="36" t="n">
        <f aca="false">VLOOKUP($A8,$N:$Z,W$1,0)</f>
        <v>40</v>
      </c>
      <c r="H8" s="36" t="n">
        <f aca="false">VLOOKUP($A8,$N:$Z,Y$1,0)</f>
        <v>0</v>
      </c>
      <c r="I8" s="38" t="n">
        <f aca="false">VLOOKUP($A8,$N:$Z,13,0)</f>
        <v>40.000000089</v>
      </c>
      <c r="J8" s="27"/>
      <c r="K8" s="39" t="n">
        <f aca="false">VLOOKUP($A8,$N:$Z,R$1,0)</f>
        <v>0</v>
      </c>
      <c r="L8" s="39" t="n">
        <f aca="false">VLOOKUP($A8,$N:$Z,S$1,0)</f>
        <v>0</v>
      </c>
      <c r="M8" s="39"/>
      <c r="N8" s="40" t="n">
        <f aca="false">RANK(Z8,Z:Z)</f>
        <v>2</v>
      </c>
      <c r="O8" s="39" t="n">
        <v>6</v>
      </c>
      <c r="P8" s="40" t="s">
        <v>7</v>
      </c>
      <c r="Q8" s="40" t="n">
        <f aca="false">COUNTIF(CORRIDA!G:G,CLASSIF!P8)+COUNTIF(CORRIDA!I:I,CLASSIF!P8)</f>
        <v>0</v>
      </c>
      <c r="R8" s="40" t="n">
        <f aca="false">COUNTIF(CORRIDA!G:G,CLASSIF!$P8)</f>
        <v>0</v>
      </c>
      <c r="S8" s="40" t="n">
        <f aca="false">COUNTIF(CORRIDA!I:I,CLASSIF!P8)</f>
        <v>0</v>
      </c>
      <c r="T8" s="41" t="n">
        <f aca="false">IF(Q8=0,0,U8/(Q8*20))</f>
        <v>0</v>
      </c>
      <c r="U8" s="40" t="n">
        <f aca="false">SUMIF(CORRIDA!G:G,CLASSIF!P8,CORRIDA!H:H)+SUMIF(CORRIDA!I:I,CLASSIF!P8,CORRIDA!J:J)</f>
        <v>0</v>
      </c>
      <c r="V8" s="40" t="n">
        <f aca="false">SUMIF(WOs!G:G,CLASSIF!P8,WOs!H:H)+SUMIF(WOs!I:I,CLASSIF!P8,WOs!J:J)</f>
        <v>0</v>
      </c>
      <c r="W8" s="40" t="n">
        <f aca="false">SUMIF(TORNEIO!G:G,CLASSIF!P8,TORNEIO!H:H)+SUMIF(TORNEIO!I:I,CLASSIF!P8,TORNEIO!J:J)+SUMIF(TORNEIO!S:S,CLASSIF!P8,TORNEIO!T:T)</f>
        <v>80</v>
      </c>
      <c r="X8" s="40" t="n">
        <f aca="false">SUM(U8:V8)</f>
        <v>0</v>
      </c>
      <c r="Y8" s="40" t="n">
        <f aca="false">VLOOKUP(P8,STATS!$B$2:$DF$52,109,0)</f>
        <v>0</v>
      </c>
      <c r="Z8" s="42" t="n">
        <f aca="false">SUM(W8:Y8)+T8/1000+(100-O8)/1000000000</f>
        <v>80.000000094</v>
      </c>
      <c r="AA8" s="40"/>
      <c r="AG8" s="33" t="n">
        <f aca="false">E8/$AF$3</f>
        <v>0</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Gerentão</v>
      </c>
      <c r="C9" s="36" t="n">
        <f aca="false">VLOOKUP($A9,$N:$Z,Q$1,0)</f>
        <v>0</v>
      </c>
      <c r="D9" s="37" t="str">
        <f aca="false">VLOOKUP($A9,$N:$Z,R$1,0)&amp;"-"&amp;VLOOKUP($A9,$N:$Z,S$1,0)</f>
        <v>0-0</v>
      </c>
      <c r="E9" s="36" t="n">
        <f aca="false">VLOOKUP($A9,$N:$Z,X$1,0)</f>
        <v>0</v>
      </c>
      <c r="F9" s="36" t="n">
        <f aca="false">VLOOKUP($A9,$N:$Z,V$1,0)</f>
        <v>0</v>
      </c>
      <c r="G9" s="36" t="n">
        <f aca="false">VLOOKUP($A9,$N:$Z,W$1,0)</f>
        <v>40</v>
      </c>
      <c r="H9" s="36" t="n">
        <f aca="false">VLOOKUP($A9,$N:$Z,Y$1,0)</f>
        <v>0</v>
      </c>
      <c r="I9" s="38" t="n">
        <f aca="false">VLOOKUP($A9,$N:$Z,13,0)</f>
        <v>40.000000086</v>
      </c>
      <c r="J9" s="27"/>
      <c r="K9" s="39" t="n">
        <f aca="false">VLOOKUP($A9,$N:$Z,R$1,0)</f>
        <v>0</v>
      </c>
      <c r="L9" s="39" t="n">
        <f aca="false">VLOOKUP($A9,$N:$Z,S$1,0)</f>
        <v>0</v>
      </c>
      <c r="M9" s="39"/>
      <c r="N9" s="40" t="n">
        <f aca="false">RANK(Z9,Z:Z)</f>
        <v>23</v>
      </c>
      <c r="O9" s="39" t="n">
        <v>7</v>
      </c>
      <c r="P9" s="40" t="s">
        <v>8</v>
      </c>
      <c r="Q9" s="40" t="n">
        <f aca="false">COUNTIF(CORRIDA!G:G,CLASSIF!P9)+COUNTIF(CORRIDA!I:I,CLASSIF!P9)</f>
        <v>0</v>
      </c>
      <c r="R9" s="40" t="n">
        <f aca="false">COUNTIF(CORRIDA!G:G,CLASSIF!$P9)</f>
        <v>0</v>
      </c>
      <c r="S9" s="40" t="n">
        <f aca="false">COUNTIF(CORRIDA!I:I,CLASSIF!P9)</f>
        <v>0</v>
      </c>
      <c r="T9" s="41" t="n">
        <f aca="false">IF(Q9=0,0,U9/(Q9*20))</f>
        <v>0</v>
      </c>
      <c r="U9" s="40" t="n">
        <f aca="false">SUMIF(CORRIDA!G:G,CLASSIF!P9,CORRIDA!H:H)+SUMIF(CORRIDA!I:I,CLASSIF!P9,CORRIDA!J:J)</f>
        <v>0</v>
      </c>
      <c r="V9" s="40" t="n">
        <f aca="false">SUMIF(WOs!G:G,CLASSIF!P9,WOs!H:H)+SUMIF(WOs!I:I,CLASSIF!P9,WOs!J:J)</f>
        <v>0</v>
      </c>
      <c r="W9" s="40" t="n">
        <f aca="false">SUMIF(TORNEIO!G:G,CLASSIF!P9,TORNEIO!H:H)+SUMIF(TORNEIO!I:I,CLASSIF!P9,TORNEIO!J:J)+SUMIF(TORNEIO!S:S,CLASSIF!P9,TORNEIO!T:T)</f>
        <v>0</v>
      </c>
      <c r="X9" s="40" t="n">
        <f aca="false">SUM(U9:V9)</f>
        <v>0</v>
      </c>
      <c r="Y9" s="40" t="n">
        <f aca="false">VLOOKUP(P9,STATS!$B$2:$DF$52,109,0)</f>
        <v>0</v>
      </c>
      <c r="Z9" s="42" t="n">
        <f aca="false">SUM(W9:Y9)+T9/1000+(100-O9)/1000000000</f>
        <v>9.3E-008</v>
      </c>
      <c r="AA9" s="40"/>
      <c r="AG9" s="33" t="n">
        <f aca="false">E9/$AF$3</f>
        <v>0</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Rubens</v>
      </c>
      <c r="C10" s="36" t="n">
        <f aca="false">VLOOKUP($A10,$N:$Z,Q$1,0)</f>
        <v>0</v>
      </c>
      <c r="D10" s="37" t="str">
        <f aca="false">VLOOKUP($A10,$N:$Z,R$1,0)&amp;"-"&amp;VLOOKUP($A10,$N:$Z,S$1,0)</f>
        <v>0-0</v>
      </c>
      <c r="E10" s="36" t="n">
        <f aca="false">VLOOKUP($A10,$N:$Z,X$1,0)</f>
        <v>0</v>
      </c>
      <c r="F10" s="36" t="n">
        <f aca="false">VLOOKUP($A10,$N:$Z,V$1,0)</f>
        <v>0</v>
      </c>
      <c r="G10" s="36" t="n">
        <f aca="false">VLOOKUP($A10,$N:$Z,W$1,0)</f>
        <v>40</v>
      </c>
      <c r="H10" s="36" t="n">
        <f aca="false">VLOOKUP($A10,$N:$Z,Y$1,0)</f>
        <v>0</v>
      </c>
      <c r="I10" s="38" t="n">
        <f aca="false">VLOOKUP($A10,$N:$Z,13,0)</f>
        <v>40.000000057</v>
      </c>
      <c r="J10" s="27"/>
      <c r="K10" s="39" t="n">
        <f aca="false">VLOOKUP($A10,$N:$Z,R$1,0)</f>
        <v>0</v>
      </c>
      <c r="L10" s="39" t="n">
        <f aca="false">VLOOKUP($A10,$N:$Z,S$1,0)</f>
        <v>0</v>
      </c>
      <c r="M10" s="39"/>
      <c r="N10" s="40" t="n">
        <f aca="false">RANK(Z10,Z:Z)</f>
        <v>24</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0</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Palazzo</v>
      </c>
      <c r="C11" s="45" t="n">
        <f aca="false">VLOOKUP($A11,$N:$Z,Q$1,0)</f>
        <v>1</v>
      </c>
      <c r="D11" s="46" t="str">
        <f aca="false">VLOOKUP($A11,$N:$Z,R$1,0)&amp;"-"&amp;VLOOKUP($A11,$N:$Z,S$1,0)</f>
        <v>1-0</v>
      </c>
      <c r="E11" s="45" t="n">
        <f aca="false">VLOOKUP($A11,$N:$Z,X$1,0)</f>
        <v>20</v>
      </c>
      <c r="F11" s="45" t="n">
        <f aca="false">VLOOKUP($A11,$N:$Z,V$1,0)</f>
        <v>0</v>
      </c>
      <c r="G11" s="45" t="n">
        <f aca="false">VLOOKUP($A11,$N:$Z,W$1,0)</f>
        <v>0</v>
      </c>
      <c r="H11" s="45" t="n">
        <f aca="false">VLOOKUP($A11,$N:$Z,Y$1,0)</f>
        <v>0</v>
      </c>
      <c r="I11" s="47" t="n">
        <f aca="false">VLOOKUP($A11,$N:$Z,13,0)</f>
        <v>20.00100007</v>
      </c>
      <c r="J11" s="48" t="s">
        <v>76</v>
      </c>
      <c r="K11" s="39" t="n">
        <f aca="false">VLOOKUP($A11,$N:$Z,R$1,0)</f>
        <v>1</v>
      </c>
      <c r="L11" s="39" t="n">
        <f aca="false">VLOOKUP($A11,$N:$Z,S$1,0)</f>
        <v>0</v>
      </c>
      <c r="M11" s="39"/>
      <c r="N11" s="40" t="n">
        <f aca="false">RANK(Z11,Z:Z)</f>
        <v>25</v>
      </c>
      <c r="O11" s="39" t="n">
        <v>9</v>
      </c>
      <c r="P11" s="40" t="s">
        <v>10</v>
      </c>
      <c r="Q11" s="40" t="n">
        <f aca="false">COUNTIF(CORRIDA!G:G,CLASSIF!P11)+COUNTIF(CORRIDA!I:I,CLASSIF!P11)</f>
        <v>0</v>
      </c>
      <c r="R11" s="40" t="n">
        <f aca="false">COUNTIF(CORRIDA!G:G,CLASSIF!$P11)</f>
        <v>0</v>
      </c>
      <c r="S11" s="40" t="n">
        <f aca="false">COUNTIF(CORRIDA!I:I,CLASSIF!P11)</f>
        <v>0</v>
      </c>
      <c r="T11" s="41" t="n">
        <f aca="false">IF(Q11=0,0,U11/(Q11*20))</f>
        <v>0</v>
      </c>
      <c r="U11" s="40" t="n">
        <f aca="false">SUMIF(CORRIDA!G:G,CLASSIF!P11,CORRIDA!H:H)+SUMIF(CORRIDA!I:I,CLASSIF!P11,CORRIDA!J:J)</f>
        <v>0</v>
      </c>
      <c r="V11" s="40" t="n">
        <f aca="false">SUMIF(WOs!G:G,CLASSIF!P11,WOs!H:H)+SUMIF(WOs!I:I,CLASSIF!P11,WOs!J:J)</f>
        <v>0</v>
      </c>
      <c r="W11" s="40" t="n">
        <f aca="false">SUMIF(TORNEIO!G:G,CLASSIF!P11,TORNEIO!H:H)+SUMIF(TORNEIO!I:I,CLASSIF!P11,TORNEIO!J:J)+SUMIF(TORNEIO!S:S,CLASSIF!P11,TORNEIO!T:T)</f>
        <v>0</v>
      </c>
      <c r="X11" s="40" t="n">
        <f aca="false">SUM(U11:V11)</f>
        <v>0</v>
      </c>
      <c r="Y11" s="40" t="n">
        <f aca="false">VLOOKUP(P11,STATS!$B$2:$DF$52,109,0)</f>
        <v>0</v>
      </c>
      <c r="Z11" s="42" t="n">
        <f aca="false">SUM(W11:Y11)+T11/1000+(100-O11)/1000000000</f>
        <v>9.1E-008</v>
      </c>
      <c r="AA11" s="40"/>
      <c r="AG11" s="33" t="n">
        <f aca="false">E11/$AF$3</f>
        <v>1.66852057842047</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Flavio</v>
      </c>
      <c r="C12" s="45" t="n">
        <f aca="false">VLOOKUP($A12,$N:$Z,Q$1,0)</f>
        <v>0</v>
      </c>
      <c r="D12" s="46" t="str">
        <f aca="false">VLOOKUP($A12,$N:$Z,R$1,0)&amp;"-"&amp;VLOOKUP($A12,$N:$Z,S$1,0)</f>
        <v>0-0</v>
      </c>
      <c r="E12" s="45" t="n">
        <f aca="false">VLOOKUP($A12,$N:$Z,X$1,0)</f>
        <v>0</v>
      </c>
      <c r="F12" s="45" t="n">
        <f aca="false">VLOOKUP($A12,$N:$Z,V$1,0)</f>
        <v>0</v>
      </c>
      <c r="G12" s="45" t="n">
        <f aca="false">VLOOKUP($A12,$N:$Z,W$1,0)</f>
        <v>20</v>
      </c>
      <c r="H12" s="45" t="n">
        <f aca="false">VLOOKUP($A12,$N:$Z,Y$1,0)</f>
        <v>0</v>
      </c>
      <c r="I12" s="47" t="n">
        <f aca="false">VLOOKUP($A12,$N:$Z,13,0)</f>
        <v>20.000000083</v>
      </c>
      <c r="J12" s="48"/>
      <c r="K12" s="39" t="n">
        <f aca="false">VLOOKUP($A12,$N:$Z,R$1,0)</f>
        <v>0</v>
      </c>
      <c r="L12" s="39" t="n">
        <f aca="false">VLOOKUP($A12,$N:$Z,S$1,0)</f>
        <v>0</v>
      </c>
      <c r="M12" s="39"/>
      <c r="N12" s="40" t="n">
        <f aca="false">RANK(Z12,Z:Z)</f>
        <v>26</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0</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Juan</v>
      </c>
      <c r="C13" s="45" t="n">
        <f aca="false">VLOOKUP($A13,$N:$Z,Q$1,0)</f>
        <v>0</v>
      </c>
      <c r="D13" s="46" t="str">
        <f aca="false">VLOOKUP($A13,$N:$Z,R$1,0)&amp;"-"&amp;VLOOKUP($A13,$N:$Z,S$1,0)</f>
        <v>0-0</v>
      </c>
      <c r="E13" s="45" t="n">
        <f aca="false">VLOOKUP($A13,$N:$Z,X$1,0)</f>
        <v>0</v>
      </c>
      <c r="F13" s="45" t="n">
        <f aca="false">VLOOKUP($A13,$N:$Z,V$1,0)</f>
        <v>0</v>
      </c>
      <c r="G13" s="45" t="n">
        <f aca="false">VLOOKUP($A13,$N:$Z,W$1,0)</f>
        <v>20</v>
      </c>
      <c r="H13" s="45" t="n">
        <f aca="false">VLOOKUP($A13,$N:$Z,Y$1,0)</f>
        <v>0</v>
      </c>
      <c r="I13" s="47" t="n">
        <f aca="false">VLOOKUP($A13,$N:$Z,13,0)</f>
        <v>20.000000077</v>
      </c>
      <c r="J13" s="48"/>
      <c r="K13" s="39" t="n">
        <f aca="false">VLOOKUP($A13,$N:$Z,R$1,0)</f>
        <v>0</v>
      </c>
      <c r="L13" s="39" t="n">
        <f aca="false">VLOOKUP($A13,$N:$Z,S$1,0)</f>
        <v>0</v>
      </c>
      <c r="M13" s="39"/>
      <c r="N13" s="40" t="n">
        <f aca="false">RANK(Z13,Z:Z)</f>
        <v>6</v>
      </c>
      <c r="O13" s="39" t="n">
        <v>11</v>
      </c>
      <c r="P13" s="40" t="s">
        <v>12</v>
      </c>
      <c r="Q13" s="40" t="n">
        <f aca="false">COUNTIF(CORRIDA!G:G,CLASSIF!P13)+COUNTIF(CORRIDA!I:I,CLASSIF!P13)</f>
        <v>0</v>
      </c>
      <c r="R13" s="40" t="n">
        <f aca="false">COUNTIF(CORRIDA!G:G,CLASSIF!$P13)</f>
        <v>0</v>
      </c>
      <c r="S13" s="40" t="n">
        <f aca="false">COUNTIF(CORRIDA!I:I,CLASSIF!P13)</f>
        <v>0</v>
      </c>
      <c r="T13" s="41" t="n">
        <f aca="false">IF(Q13=0,0,U13/(Q13*20))</f>
        <v>0</v>
      </c>
      <c r="U13" s="40" t="n">
        <f aca="false">SUMIF(CORRIDA!G:G,CLASSIF!P13,CORRIDA!H:H)+SUMIF(CORRIDA!I:I,CLASSIF!P13,CORRIDA!J:J)</f>
        <v>0</v>
      </c>
      <c r="V13" s="40" t="n">
        <f aca="false">SUMIF(WOs!G:G,CLASSIF!P13,WOs!H:H)+SUMIF(WOs!I:I,CLASSIF!P13,WOs!J:J)</f>
        <v>0</v>
      </c>
      <c r="W13" s="40" t="n">
        <f aca="false">SUMIF(TORNEIO!G:G,CLASSIF!P13,TORNEIO!H:H)+SUMIF(TORNEIO!I:I,CLASSIF!P13,TORNEIO!J:J)+SUMIF(TORNEIO!S:S,CLASSIF!P13,TORNEIO!T:T)</f>
        <v>40</v>
      </c>
      <c r="X13" s="40" t="n">
        <f aca="false">SUM(U13:V13)</f>
        <v>0</v>
      </c>
      <c r="Y13" s="40" t="n">
        <f aca="false">VLOOKUP(P13,STATS!$B$2:$DF$52,109,0)</f>
        <v>0</v>
      </c>
      <c r="Z13" s="42" t="n">
        <f aca="false">SUM(W13:Y13)+T13/1000+(100-O13)/1000000000</f>
        <v>40.000000089</v>
      </c>
      <c r="AA13" s="40"/>
      <c r="AG13" s="33" t="n">
        <f aca="false">E13/$AF$3</f>
        <v>0</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Carlao</v>
      </c>
      <c r="C14" s="45" t="n">
        <f aca="false">VLOOKUP($A14,$N:$Z,Q$1,0)</f>
        <v>0</v>
      </c>
      <c r="D14" s="46" t="str">
        <f aca="false">VLOOKUP($A14,$N:$Z,R$1,0)&amp;"-"&amp;VLOOKUP($A14,$N:$Z,S$1,0)</f>
        <v>0-0</v>
      </c>
      <c r="E14" s="45" t="n">
        <f aca="false">VLOOKUP($A14,$N:$Z,X$1,0)</f>
        <v>0</v>
      </c>
      <c r="F14" s="45" t="n">
        <f aca="false">VLOOKUP($A14,$N:$Z,V$1,0)</f>
        <v>0</v>
      </c>
      <c r="G14" s="45" t="n">
        <f aca="false">VLOOKUP($A14,$N:$Z,W$1,0)</f>
        <v>20</v>
      </c>
      <c r="H14" s="45" t="n">
        <f aca="false">VLOOKUP($A14,$N:$Z,Y$1,0)</f>
        <v>0</v>
      </c>
      <c r="I14" s="47" t="n">
        <f aca="false">VLOOKUP($A14,$N:$Z,13,0)</f>
        <v>20.000000076</v>
      </c>
      <c r="J14" s="48"/>
      <c r="K14" s="39" t="n">
        <f aca="false">VLOOKUP($A14,$N:$Z,R$1,0)</f>
        <v>0</v>
      </c>
      <c r="L14" s="39" t="n">
        <f aca="false">VLOOKUP($A14,$N:$Z,S$1,0)</f>
        <v>0</v>
      </c>
      <c r="M14" s="39"/>
      <c r="N14" s="40" t="n">
        <f aca="false">RANK(Z14,Z:Z)</f>
        <v>27</v>
      </c>
      <c r="O14" s="39" t="n">
        <v>12</v>
      </c>
      <c r="P14" s="40" t="s">
        <v>13</v>
      </c>
      <c r="Q14" s="40" t="n">
        <f aca="false">COUNTIF(CORRIDA!G:G,CLASSIF!P14)+COUNTIF(CORRIDA!I:I,CLASSIF!P14)</f>
        <v>0</v>
      </c>
      <c r="R14" s="40" t="n">
        <f aca="false">COUNTIF(CORRIDA!G:G,CLASSIF!$P14)</f>
        <v>0</v>
      </c>
      <c r="S14" s="40" t="n">
        <f aca="false">COUNTIF(CORRIDA!I:I,CLASSIF!P14)</f>
        <v>0</v>
      </c>
      <c r="T14" s="41" t="n">
        <f aca="false">IF(Q14=0,0,U14/(Q14*20))</f>
        <v>0</v>
      </c>
      <c r="U14" s="40" t="n">
        <f aca="false">SUMIF(CORRIDA!G:G,CLASSIF!P14,CORRIDA!H:H)+SUMIF(CORRIDA!I:I,CLASSIF!P14,CORRIDA!J:J)</f>
        <v>0</v>
      </c>
      <c r="V14" s="40" t="n">
        <f aca="false">SUMIF(WOs!G:G,CLASSIF!P14,WOs!H:H)+SUMIF(WOs!I:I,CLASSIF!P14,WOs!J:J)</f>
        <v>0</v>
      </c>
      <c r="W14" s="40" t="n">
        <f aca="false">SUMIF(TORNEIO!G:G,CLASSIF!P14,TORNEIO!H:H)+SUMIF(TORNEIO!I:I,CLASSIF!P14,TORNEIO!J:J)+SUMIF(TORNEIO!S:S,CLASSIF!P14,TORNEIO!T:T)</f>
        <v>0</v>
      </c>
      <c r="X14" s="40" t="n">
        <f aca="false">SUM(U14:V14)</f>
        <v>0</v>
      </c>
      <c r="Y14" s="40" t="n">
        <f aca="false">VLOOKUP(P14,STATS!$B$2:$DF$52,109,0)</f>
        <v>0</v>
      </c>
      <c r="Z14" s="42" t="n">
        <f aca="false">SUM(W14:Y14)+T14/1000+(100-O14)/1000000000</f>
        <v>8.8E-008</v>
      </c>
      <c r="AA14" s="40"/>
      <c r="AG14" s="33" t="n">
        <f aca="false">E14/$AF$3</f>
        <v>0</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LH</v>
      </c>
      <c r="C15" s="45" t="n">
        <f aca="false">VLOOKUP($A15,$N:$Z,Q$1,0)</f>
        <v>0</v>
      </c>
      <c r="D15" s="46" t="str">
        <f aca="false">VLOOKUP($A15,$N:$Z,R$1,0)&amp;"-"&amp;VLOOKUP($A15,$N:$Z,S$1,0)</f>
        <v>0-0</v>
      </c>
      <c r="E15" s="45" t="n">
        <f aca="false">VLOOKUP($A15,$N:$Z,X$1,0)</f>
        <v>0</v>
      </c>
      <c r="F15" s="45" t="n">
        <f aca="false">VLOOKUP($A15,$N:$Z,V$1,0)</f>
        <v>0</v>
      </c>
      <c r="G15" s="45" t="n">
        <f aca="false">VLOOKUP($A15,$N:$Z,W$1,0)</f>
        <v>20</v>
      </c>
      <c r="H15" s="45" t="n">
        <f aca="false">VLOOKUP($A15,$N:$Z,Y$1,0)</f>
        <v>0</v>
      </c>
      <c r="I15" s="47" t="n">
        <f aca="false">VLOOKUP($A15,$N:$Z,13,0)</f>
        <v>20.000000075</v>
      </c>
      <c r="J15" s="48"/>
      <c r="K15" s="39" t="n">
        <f aca="false">VLOOKUP($A15,$N:$Z,R$1,0)</f>
        <v>0</v>
      </c>
      <c r="L15" s="39" t="n">
        <f aca="false">VLOOKUP($A15,$N:$Z,S$1,0)</f>
        <v>0</v>
      </c>
      <c r="M15" s="39"/>
      <c r="N15" s="40" t="n">
        <f aca="false">RANK(Z15,Z:Z)</f>
        <v>28</v>
      </c>
      <c r="O15" s="39" t="n">
        <v>13</v>
      </c>
      <c r="P15" s="40" t="s">
        <v>14</v>
      </c>
      <c r="Q15" s="40" t="n">
        <f aca="false">COUNTIF(CORRIDA!G:G,CLASSIF!P15)+COUNTIF(CORRIDA!I:I,CLASSIF!P15)</f>
        <v>0</v>
      </c>
      <c r="R15" s="40" t="n">
        <f aca="false">COUNTIF(CORRIDA!G:G,CLASSIF!$P15)</f>
        <v>0</v>
      </c>
      <c r="S15" s="40" t="n">
        <f aca="false">COUNTIF(CORRIDA!I:I,CLASSIF!P15)</f>
        <v>0</v>
      </c>
      <c r="T15" s="41" t="n">
        <f aca="false">IF(Q15=0,0,U15/(Q15*20))</f>
        <v>0</v>
      </c>
      <c r="U15" s="40" t="n">
        <f aca="false">SUMIF(CORRIDA!G:G,CLASSIF!P15,CORRIDA!H:H)+SUMIF(CORRIDA!I:I,CLASSIF!P15,CORRIDA!J:J)</f>
        <v>0</v>
      </c>
      <c r="V15" s="40" t="n">
        <f aca="false">SUMIF(WOs!G:G,CLASSIF!P15,WOs!H:H)+SUMIF(WOs!I:I,CLASSIF!P15,WOs!J:J)</f>
        <v>0</v>
      </c>
      <c r="W15" s="40" t="n">
        <f aca="false">SUMIF(TORNEIO!G:G,CLASSIF!P15,TORNEIO!H:H)+SUMIF(TORNEIO!I:I,CLASSIF!P15,TORNEIO!J:J)+SUMIF(TORNEIO!S:S,CLASSIF!P15,TORNEIO!T:T)</f>
        <v>0</v>
      </c>
      <c r="X15" s="40" t="n">
        <f aca="false">SUM(U15:V15)</f>
        <v>0</v>
      </c>
      <c r="Y15" s="40" t="n">
        <f aca="false">VLOOKUP(P15,STATS!$B$2:$DF$52,109,0)</f>
        <v>0</v>
      </c>
      <c r="Z15" s="42" t="n">
        <f aca="false">SUM(W15:Y15)+T15/1000+(100-O15)/1000000000</f>
        <v>8.7E-008</v>
      </c>
      <c r="AA15" s="40"/>
      <c r="AG15" s="33" t="n">
        <f aca="false">E15/$AF$3</f>
        <v>0</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Paulo</v>
      </c>
      <c r="C16" s="45" t="n">
        <f aca="false">VLOOKUP($A16,$N:$Z,Q$1,0)</f>
        <v>0</v>
      </c>
      <c r="D16" s="46" t="str">
        <f aca="false">VLOOKUP($A16,$N:$Z,R$1,0)&amp;"-"&amp;VLOOKUP($A16,$N:$Z,S$1,0)</f>
        <v>0-0</v>
      </c>
      <c r="E16" s="45" t="n">
        <f aca="false">VLOOKUP($A16,$N:$Z,X$1,0)</f>
        <v>0</v>
      </c>
      <c r="F16" s="45" t="n">
        <f aca="false">VLOOKUP($A16,$N:$Z,V$1,0)</f>
        <v>0</v>
      </c>
      <c r="G16" s="45" t="n">
        <f aca="false">VLOOKUP($A16,$N:$Z,W$1,0)</f>
        <v>20</v>
      </c>
      <c r="H16" s="45" t="n">
        <f aca="false">VLOOKUP($A16,$N:$Z,Y$1,0)</f>
        <v>0</v>
      </c>
      <c r="I16" s="47" t="n">
        <f aca="false">VLOOKUP($A16,$N:$Z,13,0)</f>
        <v>20.000000069</v>
      </c>
      <c r="J16" s="48"/>
      <c r="K16" s="39" t="n">
        <f aca="false">VLOOKUP($A16,$N:$Z,R$1,0)</f>
        <v>0</v>
      </c>
      <c r="L16" s="39" t="n">
        <f aca="false">VLOOKUP($A16,$N:$Z,S$1,0)</f>
        <v>0</v>
      </c>
      <c r="M16" s="40"/>
      <c r="N16" s="40" t="n">
        <f aca="false">RANK(Z16,Z:Z)</f>
        <v>7</v>
      </c>
      <c r="O16" s="39" t="n">
        <v>14</v>
      </c>
      <c r="P16" s="40" t="s">
        <v>15</v>
      </c>
      <c r="Q16" s="40" t="n">
        <f aca="false">COUNTIF(CORRIDA!G:G,CLASSIF!P16)+COUNTIF(CORRIDA!I:I,CLASSIF!P16)</f>
        <v>0</v>
      </c>
      <c r="R16" s="40" t="n">
        <f aca="false">COUNTIF(CORRIDA!G:G,CLASSIF!$P16)</f>
        <v>0</v>
      </c>
      <c r="S16" s="40" t="n">
        <f aca="false">COUNTIF(CORRIDA!I:I,CLASSIF!P16)</f>
        <v>0</v>
      </c>
      <c r="T16" s="41" t="n">
        <f aca="false">IF(Q16=0,0,U16/(Q16*20))</f>
        <v>0</v>
      </c>
      <c r="U16" s="40" t="n">
        <f aca="false">SUMIF(CORRIDA!G:G,CLASSIF!P16,CORRIDA!H:H)+SUMIF(CORRIDA!I:I,CLASSIF!P16,CORRIDA!J:J)</f>
        <v>0</v>
      </c>
      <c r="V16" s="40" t="n">
        <f aca="false">SUMIF(WOs!G:G,CLASSIF!P16,WOs!H:H)+SUMIF(WOs!I:I,CLASSIF!P16,WOs!J:J)</f>
        <v>0</v>
      </c>
      <c r="W16" s="40" t="n">
        <f aca="false">SUMIF(TORNEIO!G:G,CLASSIF!P16,TORNEIO!H:H)+SUMIF(TORNEIO!I:I,CLASSIF!P16,TORNEIO!J:J)+SUMIF(TORNEIO!S:S,CLASSIF!P16,TORNEIO!T:T)</f>
        <v>40</v>
      </c>
      <c r="X16" s="40" t="n">
        <f aca="false">SUM(U16:V16)</f>
        <v>0</v>
      </c>
      <c r="Y16" s="40" t="n">
        <f aca="false">VLOOKUP(P16,STATS!$B$2:$DF$52,109,0)</f>
        <v>0</v>
      </c>
      <c r="Z16" s="42" t="n">
        <f aca="false">SUM(W16:Y16)+T16/1000+(100-O16)/1000000000</f>
        <v>40.000000086</v>
      </c>
      <c r="AA16" s="40"/>
      <c r="AG16" s="33" t="n">
        <f aca="false">E16/$AF$3</f>
        <v>0</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Salgado</v>
      </c>
      <c r="C17" s="45" t="n">
        <f aca="false">VLOOKUP($A17,$N:$Z,Q$1,0)</f>
        <v>0</v>
      </c>
      <c r="D17" s="46" t="str">
        <f aca="false">VLOOKUP($A17,$N:$Z,R$1,0)&amp;"-"&amp;VLOOKUP($A17,$N:$Z,S$1,0)</f>
        <v>0-0</v>
      </c>
      <c r="E17" s="45" t="n">
        <f aca="false">VLOOKUP($A17,$N:$Z,X$1,0)</f>
        <v>0</v>
      </c>
      <c r="F17" s="45" t="n">
        <f aca="false">VLOOKUP($A17,$N:$Z,V$1,0)</f>
        <v>0</v>
      </c>
      <c r="G17" s="45" t="n">
        <f aca="false">VLOOKUP($A17,$N:$Z,W$1,0)</f>
        <v>20</v>
      </c>
      <c r="H17" s="45" t="n">
        <f aca="false">VLOOKUP($A17,$N:$Z,Y$1,0)</f>
        <v>0</v>
      </c>
      <c r="I17" s="47" t="n">
        <f aca="false">VLOOKUP($A17,$N:$Z,13,0)</f>
        <v>20.000000059</v>
      </c>
      <c r="J17" s="48"/>
      <c r="K17" s="39" t="n">
        <f aca="false">VLOOKUP($A17,$N:$Z,R$1,0)</f>
        <v>0</v>
      </c>
      <c r="L17" s="39" t="n">
        <f aca="false">VLOOKUP($A17,$N:$Z,S$1,0)</f>
        <v>0</v>
      </c>
      <c r="M17" s="40"/>
      <c r="N17" s="40" t="n">
        <f aca="false">RANK(Z17,Z:Z)</f>
        <v>29</v>
      </c>
      <c r="O17" s="39" t="n">
        <v>15</v>
      </c>
      <c r="P17" s="40" t="s">
        <v>16</v>
      </c>
      <c r="Q17" s="40" t="n">
        <f aca="false">COUNTIF(CORRIDA!G:G,CLASSIF!P17)+COUNTIF(CORRIDA!I:I,CLASSIF!P17)</f>
        <v>0</v>
      </c>
      <c r="R17" s="40" t="n">
        <f aca="false">COUNTIF(CORRIDA!G:G,CLASSIF!$P17)</f>
        <v>0</v>
      </c>
      <c r="S17" s="40" t="n">
        <f aca="false">COUNTIF(CORRIDA!I:I,CLASSIF!P17)</f>
        <v>0</v>
      </c>
      <c r="T17" s="41" t="n">
        <f aca="false">IF(Q17=0,0,U17/(Q17*20))</f>
        <v>0</v>
      </c>
      <c r="U17" s="40" t="n">
        <f aca="false">SUMIF(CORRIDA!G:G,CLASSIF!P17,CORRIDA!H:H)+SUMIF(CORRIDA!I:I,CLASSIF!P17,CORRIDA!J:J)</f>
        <v>0</v>
      </c>
      <c r="V17" s="40" t="n">
        <f aca="false">SUMIF(WOs!G:G,CLASSIF!P17,WOs!H:H)+SUMIF(WOs!I:I,CLASSIF!P17,WOs!J:J)</f>
        <v>0</v>
      </c>
      <c r="W17" s="40" t="n">
        <f aca="false">SUMIF(TORNEIO!G:G,CLASSIF!P17,TORNEIO!H:H)+SUMIF(TORNEIO!I:I,CLASSIF!P17,TORNEIO!J:J)+SUMIF(TORNEIO!S:S,CLASSIF!P17,TORNEIO!T:T)</f>
        <v>0</v>
      </c>
      <c r="X17" s="40" t="n">
        <f aca="false">SUM(U17:V17)</f>
        <v>0</v>
      </c>
      <c r="Y17" s="40" t="n">
        <f aca="false">VLOOKUP(P17,STATS!$B$2:$DF$52,109,0)</f>
        <v>0</v>
      </c>
      <c r="Z17" s="42" t="n">
        <f aca="false">SUM(W17:Y17)+T17/1000+(100-O17)/1000000000</f>
        <v>8.5E-008</v>
      </c>
      <c r="AA17" s="40"/>
      <c r="AG17" s="33" t="n">
        <f aca="false">E17/$AF$3</f>
        <v>0</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Sergiao</v>
      </c>
      <c r="C18" s="45" t="n">
        <f aca="false">VLOOKUP($A18,$N:$Z,Q$1,0)</f>
        <v>0</v>
      </c>
      <c r="D18" s="46" t="str">
        <f aca="false">VLOOKUP($A18,$N:$Z,R$1,0)&amp;"-"&amp;VLOOKUP($A18,$N:$Z,S$1,0)</f>
        <v>0-0</v>
      </c>
      <c r="E18" s="45" t="n">
        <f aca="false">VLOOKUP($A18,$N:$Z,X$1,0)</f>
        <v>0</v>
      </c>
      <c r="F18" s="45" t="n">
        <f aca="false">VLOOKUP($A18,$N:$Z,V$1,0)</f>
        <v>0</v>
      </c>
      <c r="G18" s="45" t="n">
        <f aca="false">VLOOKUP($A18,$N:$Z,W$1,0)</f>
        <v>20</v>
      </c>
      <c r="H18" s="45" t="n">
        <f aca="false">VLOOKUP($A18,$N:$Z,Y$1,0)</f>
        <v>0</v>
      </c>
      <c r="I18" s="47" t="n">
        <f aca="false">VLOOKUP($A18,$N:$Z,13,0)</f>
        <v>20.000000058</v>
      </c>
      <c r="J18" s="48"/>
      <c r="K18" s="39" t="n">
        <f aca="false">VLOOKUP($A18,$N:$Z,R$1,0)</f>
        <v>0</v>
      </c>
      <c r="L18" s="39" t="n">
        <f aca="false">VLOOKUP($A18,$N:$Z,S$1,0)</f>
        <v>0</v>
      </c>
      <c r="M18" s="40"/>
      <c r="N18" s="40" t="n">
        <f aca="false">RANK(Z18,Z:Z)</f>
        <v>30</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0</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Fabio Chuck</v>
      </c>
      <c r="C19" s="51" t="n">
        <f aca="false">VLOOKUP($A19,$N:$Z,Q$1,0)</f>
        <v>0</v>
      </c>
      <c r="D19" s="52" t="str">
        <f aca="false">VLOOKUP($A19,$N:$Z,R$1,0)&amp;"-"&amp;VLOOKUP($A19,$N:$Z,S$1,0)</f>
        <v>0-0</v>
      </c>
      <c r="E19" s="51" t="n">
        <f aca="false">VLOOKUP($A19,$N:$Z,X$1,0)</f>
        <v>0</v>
      </c>
      <c r="F19" s="51" t="n">
        <f aca="false">VLOOKUP($A19,$N:$Z,V$1,0)</f>
        <v>0</v>
      </c>
      <c r="G19" s="51" t="n">
        <f aca="false">VLOOKUP($A19,$N:$Z,W$1,0)</f>
        <v>20</v>
      </c>
      <c r="H19" s="51" t="n">
        <f aca="false">VLOOKUP($A19,$N:$Z,Y$1,0)</f>
        <v>0</v>
      </c>
      <c r="I19" s="53" t="n">
        <f aca="false">VLOOKUP($A19,$N:$Z,13,0)</f>
        <v>20.000000054</v>
      </c>
      <c r="J19" s="54" t="s">
        <v>77</v>
      </c>
      <c r="K19" s="39" t="n">
        <f aca="false">VLOOKUP($A19,$N:$Z,R$1,0)</f>
        <v>0</v>
      </c>
      <c r="L19" s="39" t="n">
        <f aca="false">VLOOKUP($A19,$N:$Z,S$1,0)</f>
        <v>0</v>
      </c>
      <c r="M19" s="40"/>
      <c r="N19" s="40" t="n">
        <f aca="false">RANK(Z19,Z:Z)</f>
        <v>10</v>
      </c>
      <c r="O19" s="39" t="n">
        <v>17</v>
      </c>
      <c r="P19" s="40" t="s">
        <v>18</v>
      </c>
      <c r="Q19" s="40" t="n">
        <f aca="false">COUNTIF(CORRIDA!G:G,CLASSIF!P19)+COUNTIF(CORRIDA!I:I,CLASSIF!P19)</f>
        <v>0</v>
      </c>
      <c r="R19" s="40" t="n">
        <f aca="false">COUNTIF(CORRIDA!G:G,CLASSIF!$P19)</f>
        <v>0</v>
      </c>
      <c r="S19" s="40" t="n">
        <f aca="false">COUNTIF(CORRIDA!I:I,CLASSIF!P19)</f>
        <v>0</v>
      </c>
      <c r="T19" s="41" t="n">
        <f aca="false">IF(Q19=0,0,U19/(Q19*20))</f>
        <v>0</v>
      </c>
      <c r="U19" s="40" t="n">
        <f aca="false">SUMIF(CORRIDA!G:G,CLASSIF!P19,CORRIDA!H:H)+SUMIF(CORRIDA!I:I,CLASSIF!P19,CORRIDA!J:J)</f>
        <v>0</v>
      </c>
      <c r="V19" s="40" t="n">
        <f aca="false">SUMIF(WOs!G:G,CLASSIF!P19,WOs!H:H)+SUMIF(WOs!I:I,CLASSIF!P19,WOs!J:J)</f>
        <v>0</v>
      </c>
      <c r="W19" s="40" t="n">
        <f aca="false">SUMIF(TORNEIO!G:G,CLASSIF!P19,TORNEIO!H:H)+SUMIF(TORNEIO!I:I,CLASSIF!P19,TORNEIO!J:J)+SUMIF(TORNEIO!S:S,CLASSIF!P19,TORNEIO!T:T)</f>
        <v>20</v>
      </c>
      <c r="X19" s="40" t="n">
        <f aca="false">SUM(U19:V19)</f>
        <v>0</v>
      </c>
      <c r="Y19" s="40" t="n">
        <f aca="false">VLOOKUP(P19,STATS!$B$2:$DF$52,109,0)</f>
        <v>0</v>
      </c>
      <c r="Z19" s="42" t="n">
        <f aca="false">SUM(W19:Y19)+T19/1000+(100-O19)/1000000000</f>
        <v>20.000000083</v>
      </c>
      <c r="AA19" s="40"/>
      <c r="AG19" s="33" t="n">
        <f aca="false">E19/$AF$3</f>
        <v>0</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Xuru</v>
      </c>
      <c r="C20" s="51" t="n">
        <f aca="false">VLOOKUP($A20,$N:$Z,Q$1,0)</f>
        <v>0</v>
      </c>
      <c r="D20" s="52" t="str">
        <f aca="false">VLOOKUP($A20,$N:$Z,R$1,0)&amp;"-"&amp;VLOOKUP($A20,$N:$Z,S$1,0)</f>
        <v>0-0</v>
      </c>
      <c r="E20" s="51" t="n">
        <f aca="false">VLOOKUP($A20,$N:$Z,X$1,0)</f>
        <v>0</v>
      </c>
      <c r="F20" s="51" t="n">
        <f aca="false">VLOOKUP($A20,$N:$Z,V$1,0)</f>
        <v>0</v>
      </c>
      <c r="G20" s="51" t="n">
        <f aca="false">VLOOKUP($A20,$N:$Z,W$1,0)</f>
        <v>20</v>
      </c>
      <c r="H20" s="51" t="n">
        <f aca="false">VLOOKUP($A20,$N:$Z,Y$1,0)</f>
        <v>0</v>
      </c>
      <c r="I20" s="53" t="n">
        <f aca="false">VLOOKUP($A20,$N:$Z,13,0)</f>
        <v>20.000000052</v>
      </c>
      <c r="J20" s="54"/>
      <c r="K20" s="39" t="n">
        <f aca="false">VLOOKUP($A20,$N:$Z,R$1,0)</f>
        <v>0</v>
      </c>
      <c r="L20" s="39" t="n">
        <f aca="false">VLOOKUP($A20,$N:$Z,S$1,0)</f>
        <v>0</v>
      </c>
      <c r="M20" s="40"/>
      <c r="N20" s="40" t="n">
        <f aca="false">RANK(Z20,Z:Z)</f>
        <v>31</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0</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Arthur Fontalvinho</v>
      </c>
      <c r="C21" s="51" t="n">
        <f aca="false">VLOOKUP($A21,$N:$Z,Q$1,0)</f>
        <v>0</v>
      </c>
      <c r="D21" s="52" t="str">
        <f aca="false">VLOOKUP($A21,$N:$Z,R$1,0)&amp;"-"&amp;VLOOKUP($A21,$N:$Z,S$1,0)</f>
        <v>0-0</v>
      </c>
      <c r="E21" s="51" t="n">
        <f aca="false">VLOOKUP($A21,$N:$Z,X$1,0)</f>
        <v>0</v>
      </c>
      <c r="F21" s="51" t="n">
        <f aca="false">VLOOKUP($A21,$N:$Z,V$1,0)</f>
        <v>0</v>
      </c>
      <c r="G21" s="51" t="n">
        <f aca="false">VLOOKUP($A21,$N:$Z,W$1,0)</f>
        <v>0</v>
      </c>
      <c r="H21" s="51" t="n">
        <f aca="false">VLOOKUP($A21,$N:$Z,Y$1,0)</f>
        <v>0</v>
      </c>
      <c r="I21" s="53" t="n">
        <f aca="false">VLOOKUP($A21,$N:$Z,13,0)</f>
        <v>9.9E-008</v>
      </c>
      <c r="J21" s="54"/>
      <c r="K21" s="39" t="n">
        <f aca="false">VLOOKUP($A21,$N:$Z,R$1,0)</f>
        <v>0</v>
      </c>
      <c r="L21" s="39" t="n">
        <f aca="false">VLOOKUP($A21,$N:$Z,S$1,0)</f>
        <v>0</v>
      </c>
      <c r="M21" s="40"/>
      <c r="N21" s="40" t="n">
        <f aca="false">RANK(Z21,Z:Z)</f>
        <v>32</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0</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Bernardo</v>
      </c>
      <c r="C22" s="51" t="n">
        <f aca="false">VLOOKUP($A22,$N:$Z,Q$1,0)</f>
        <v>0</v>
      </c>
      <c r="D22" s="52" t="str">
        <f aca="false">VLOOKUP($A22,$N:$Z,R$1,0)&amp;"-"&amp;VLOOKUP($A22,$N:$Z,S$1,0)</f>
        <v>0-0</v>
      </c>
      <c r="E22" s="51" t="n">
        <f aca="false">VLOOKUP($A22,$N:$Z,X$1,0)</f>
        <v>0</v>
      </c>
      <c r="F22" s="51" t="n">
        <f aca="false">VLOOKUP($A22,$N:$Z,V$1,0)</f>
        <v>0</v>
      </c>
      <c r="G22" s="51" t="n">
        <f aca="false">VLOOKUP($A22,$N:$Z,W$1,0)</f>
        <v>0</v>
      </c>
      <c r="H22" s="51" t="n">
        <f aca="false">VLOOKUP($A22,$N:$Z,Y$1,0)</f>
        <v>0</v>
      </c>
      <c r="I22" s="53" t="n">
        <f aca="false">VLOOKUP($A22,$N:$Z,13,0)</f>
        <v>9.7E-008</v>
      </c>
      <c r="J22" s="54"/>
      <c r="K22" s="39" t="n">
        <f aca="false">VLOOKUP($A22,$N:$Z,R$1,0)</f>
        <v>0</v>
      </c>
      <c r="L22" s="39" t="n">
        <f aca="false">VLOOKUP($A22,$N:$Z,S$1,0)</f>
        <v>0</v>
      </c>
      <c r="M22" s="40"/>
      <c r="N22" s="40" t="n">
        <f aca="false">RANK(Z22,Z:Z)</f>
        <v>33</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0</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Bruno</v>
      </c>
      <c r="C23" s="51" t="n">
        <f aca="false">VLOOKUP($A23,$N:$Z,Q$1,0)</f>
        <v>0</v>
      </c>
      <c r="D23" s="52" t="str">
        <f aca="false">VLOOKUP($A23,$N:$Z,R$1,0)&amp;"-"&amp;VLOOKUP($A23,$N:$Z,S$1,0)</f>
        <v>0-0</v>
      </c>
      <c r="E23" s="51" t="n">
        <f aca="false">VLOOKUP($A23,$N:$Z,X$1,0)</f>
        <v>0</v>
      </c>
      <c r="F23" s="51" t="n">
        <f aca="false">VLOOKUP($A23,$N:$Z,V$1,0)</f>
        <v>0</v>
      </c>
      <c r="G23" s="51" t="n">
        <f aca="false">VLOOKUP($A23,$N:$Z,W$1,0)</f>
        <v>0</v>
      </c>
      <c r="H23" s="51" t="n">
        <f aca="false">VLOOKUP($A23,$N:$Z,Y$1,0)</f>
        <v>0</v>
      </c>
      <c r="I23" s="53" t="n">
        <f aca="false">VLOOKUP($A23,$N:$Z,13,0)</f>
        <v>9.6E-008</v>
      </c>
      <c r="J23" s="54"/>
      <c r="K23" s="39" t="n">
        <f aca="false">VLOOKUP($A23,$N:$Z,R$1,0)</f>
        <v>0</v>
      </c>
      <c r="L23" s="39" t="n">
        <f aca="false">VLOOKUP($A23,$N:$Z,S$1,0)</f>
        <v>0</v>
      </c>
      <c r="M23" s="40"/>
      <c r="N23" s="40" t="n">
        <f aca="false">RANK(Z23,Z:Z)</f>
        <v>34</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0</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Caio</v>
      </c>
      <c r="C24" s="51" t="n">
        <f aca="false">VLOOKUP($A24,$N:$Z,Q$1,0)</f>
        <v>0</v>
      </c>
      <c r="D24" s="52" t="str">
        <f aca="false">VLOOKUP($A24,$N:$Z,R$1,0)&amp;"-"&amp;VLOOKUP($A24,$N:$Z,S$1,0)</f>
        <v>0-0</v>
      </c>
      <c r="E24" s="51" t="n">
        <f aca="false">VLOOKUP($A24,$N:$Z,X$1,0)</f>
        <v>0</v>
      </c>
      <c r="F24" s="51" t="n">
        <f aca="false">VLOOKUP($A24,$N:$Z,V$1,0)</f>
        <v>0</v>
      </c>
      <c r="G24" s="51" t="n">
        <f aca="false">VLOOKUP($A24,$N:$Z,W$1,0)</f>
        <v>0</v>
      </c>
      <c r="H24" s="51" t="n">
        <f aca="false">VLOOKUP($A24,$N:$Z,Y$1,0)</f>
        <v>0</v>
      </c>
      <c r="I24" s="53" t="n">
        <f aca="false">VLOOKUP($A24,$N:$Z,13,0)</f>
        <v>9.5E-008</v>
      </c>
      <c r="J24" s="54"/>
      <c r="K24" s="39" t="n">
        <f aca="false">VLOOKUP($A24,$N:$Z,R$1,0)</f>
        <v>0</v>
      </c>
      <c r="L24" s="39" t="n">
        <f aca="false">VLOOKUP($A24,$N:$Z,S$1,0)</f>
        <v>0</v>
      </c>
      <c r="M24" s="40"/>
      <c r="N24" s="40" t="n">
        <f aca="false">RANK(Z24,Z:Z)</f>
        <v>35</v>
      </c>
      <c r="O24" s="39" t="n">
        <v>22</v>
      </c>
      <c r="P24" s="40" t="s">
        <v>23</v>
      </c>
      <c r="Q24" s="40" t="n">
        <f aca="false">COUNTIF(CORRIDA!G:G,CLASSIF!P24)+COUNTIF(CORRIDA!I:I,CLASSIF!P24)</f>
        <v>0</v>
      </c>
      <c r="R24" s="40" t="n">
        <f aca="false">COUNTIF(CORRIDA!G:G,CLASSIF!$P24)</f>
        <v>0</v>
      </c>
      <c r="S24" s="40" t="n">
        <f aca="false">COUNTIF(CORRIDA!I:I,CLASSIF!P24)</f>
        <v>0</v>
      </c>
      <c r="T24" s="41" t="n">
        <f aca="false">IF(Q24=0,0,U24/(Q24*20))</f>
        <v>0</v>
      </c>
      <c r="U24" s="40" t="n">
        <f aca="false">SUMIF(CORRIDA!G:G,CLASSIF!P24,CORRIDA!H:H)+SUMIF(CORRIDA!I:I,CLASSIF!P24,CORRIDA!J:J)</f>
        <v>0</v>
      </c>
      <c r="V24" s="40" t="n">
        <f aca="false">SUMIF(WOs!G:G,CLASSIF!P24,WOs!H:H)+SUMIF(WOs!I:I,CLASSIF!P24,WOs!J:J)</f>
        <v>0</v>
      </c>
      <c r="W24" s="40" t="n">
        <f aca="false">SUMIF(TORNEIO!G:G,CLASSIF!P24,TORNEIO!H:H)+SUMIF(TORNEIO!I:I,CLASSIF!P24,TORNEIO!J:J)+SUMIF(TORNEIO!S:S,CLASSIF!P24,TORNEIO!T:T)</f>
        <v>0</v>
      </c>
      <c r="X24" s="40" t="n">
        <f aca="false">SUM(U24:V24)</f>
        <v>0</v>
      </c>
      <c r="Y24" s="40" t="n">
        <f aca="false">VLOOKUP(P24,STATS!$B$2:$DF$52,109,0)</f>
        <v>0</v>
      </c>
      <c r="Z24" s="42" t="n">
        <f aca="false">SUM(W24:Y24)+T24/1000+(100-O24)/1000000000</f>
        <v>7.8E-008</v>
      </c>
      <c r="AA24" s="40"/>
      <c r="AG24" s="33" t="n">
        <f aca="false">E24/$AF$3</f>
        <v>0</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Costinha Maradona</v>
      </c>
      <c r="C25" s="51" t="n">
        <f aca="false">VLOOKUP($A25,$N:$Z,Q$1,0)</f>
        <v>0</v>
      </c>
      <c r="D25" s="52" t="str">
        <f aca="false">VLOOKUP($A25,$N:$Z,R$1,0)&amp;"-"&amp;VLOOKUP($A25,$N:$Z,S$1,0)</f>
        <v>0-0</v>
      </c>
      <c r="E25" s="51" t="n">
        <f aca="false">VLOOKUP($A25,$N:$Z,X$1,0)</f>
        <v>0</v>
      </c>
      <c r="F25" s="51" t="n">
        <f aca="false">VLOOKUP($A25,$N:$Z,V$1,0)</f>
        <v>0</v>
      </c>
      <c r="G25" s="51" t="n">
        <f aca="false">VLOOKUP($A25,$N:$Z,W$1,0)</f>
        <v>0</v>
      </c>
      <c r="H25" s="51" t="n">
        <f aca="false">VLOOKUP($A25,$N:$Z,Y$1,0)</f>
        <v>0</v>
      </c>
      <c r="I25" s="53" t="n">
        <f aca="false">VLOOKUP($A25,$N:$Z,13,0)</f>
        <v>9.3E-008</v>
      </c>
      <c r="J25" s="54"/>
      <c r="K25" s="39" t="n">
        <f aca="false">VLOOKUP($A25,$N:$Z,R$1,0)</f>
        <v>0</v>
      </c>
      <c r="L25" s="39" t="n">
        <f aca="false">VLOOKUP($A25,$N:$Z,S$1,0)</f>
        <v>0</v>
      </c>
      <c r="M25" s="40"/>
      <c r="N25" s="40" t="n">
        <f aca="false">RANK(Z25,Z:Z)</f>
        <v>11</v>
      </c>
      <c r="O25" s="39" t="n">
        <v>23</v>
      </c>
      <c r="P25" s="40" t="s">
        <v>24</v>
      </c>
      <c r="Q25" s="40" t="n">
        <f aca="false">COUNTIF(CORRIDA!G:G,CLASSIF!P25)+COUNTIF(CORRIDA!I:I,CLASSIF!P25)</f>
        <v>0</v>
      </c>
      <c r="R25" s="40" t="n">
        <f aca="false">COUNTIF(CORRIDA!G:G,CLASSIF!$P25)</f>
        <v>0</v>
      </c>
      <c r="S25" s="40" t="n">
        <f aca="false">COUNTIF(CORRIDA!I:I,CLASSIF!P25)</f>
        <v>0</v>
      </c>
      <c r="T25" s="41" t="n">
        <f aca="false">IF(Q25=0,0,U25/(Q25*20))</f>
        <v>0</v>
      </c>
      <c r="U25" s="40" t="n">
        <f aca="false">SUMIF(CORRIDA!G:G,CLASSIF!P25,CORRIDA!H:H)+SUMIF(CORRIDA!I:I,CLASSIF!P25,CORRIDA!J:J)</f>
        <v>0</v>
      </c>
      <c r="V25" s="40" t="n">
        <f aca="false">SUMIF(WOs!G:G,CLASSIF!P25,WOs!H:H)+SUMIF(WOs!I:I,CLASSIF!P25,WOs!J:J)</f>
        <v>0</v>
      </c>
      <c r="W25" s="40" t="n">
        <f aca="false">SUMIF(TORNEIO!G:G,CLASSIF!P25,TORNEIO!H:H)+SUMIF(TORNEIO!I:I,CLASSIF!P25,TORNEIO!J:J)+SUMIF(TORNEIO!S:S,CLASSIF!P25,TORNEIO!T:T)</f>
        <v>20</v>
      </c>
      <c r="X25" s="40" t="n">
        <f aca="false">SUM(U25:V25)</f>
        <v>0</v>
      </c>
      <c r="Y25" s="40" t="n">
        <f aca="false">VLOOKUP(P25,STATS!$B$2:$DF$52,109,0)</f>
        <v>0</v>
      </c>
      <c r="Z25" s="42" t="n">
        <f aca="false">SUM(W25:Y25)+T25/1000+(100-O25)/1000000000</f>
        <v>20.000000077</v>
      </c>
      <c r="AA25" s="40"/>
      <c r="AG25" s="33" t="n">
        <f aca="false">E25/$AF$3</f>
        <v>0</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Daniel Borges</v>
      </c>
      <c r="C26" s="51" t="n">
        <f aca="false">VLOOKUP($A26,$N:$Z,Q$1,0)</f>
        <v>0</v>
      </c>
      <c r="D26" s="52" t="str">
        <f aca="false">VLOOKUP($A26,$N:$Z,R$1,0)&amp;"-"&amp;VLOOKUP($A26,$N:$Z,S$1,0)</f>
        <v>0-0</v>
      </c>
      <c r="E26" s="51" t="n">
        <f aca="false">VLOOKUP($A26,$N:$Z,X$1,0)</f>
        <v>0</v>
      </c>
      <c r="F26" s="51" t="n">
        <f aca="false">VLOOKUP($A26,$N:$Z,V$1,0)</f>
        <v>0</v>
      </c>
      <c r="G26" s="51" t="n">
        <f aca="false">VLOOKUP($A26,$N:$Z,W$1,0)</f>
        <v>0</v>
      </c>
      <c r="H26" s="51" t="n">
        <f aca="false">VLOOKUP($A26,$N:$Z,Y$1,0)</f>
        <v>0</v>
      </c>
      <c r="I26" s="53" t="n">
        <f aca="false">VLOOKUP($A26,$N:$Z,13,0)</f>
        <v>9.2E-008</v>
      </c>
      <c r="J26" s="54"/>
      <c r="K26" s="39" t="n">
        <f aca="false">VLOOKUP($A26,$N:$Z,R$1,0)</f>
        <v>0</v>
      </c>
      <c r="L26" s="39" t="n">
        <f aca="false">VLOOKUP($A26,$N:$Z,S$1,0)</f>
        <v>0</v>
      </c>
      <c r="M26" s="40"/>
      <c r="N26" s="40" t="n">
        <f aca="false">RANK(Z26,Z:Z)</f>
        <v>12</v>
      </c>
      <c r="O26" s="39" t="n">
        <v>24</v>
      </c>
      <c r="P26" s="40" t="s">
        <v>25</v>
      </c>
      <c r="Q26" s="40" t="n">
        <f aca="false">COUNTIF(CORRIDA!G:G,CLASSIF!P26)+COUNTIF(CORRIDA!I:I,CLASSIF!P26)</f>
        <v>0</v>
      </c>
      <c r="R26" s="40" t="n">
        <f aca="false">COUNTIF(CORRIDA!G:G,CLASSIF!$P26)</f>
        <v>0</v>
      </c>
      <c r="S26" s="40" t="n">
        <f aca="false">COUNTIF(CORRIDA!I:I,CLASSIF!P26)</f>
        <v>0</v>
      </c>
      <c r="T26" s="41" t="n">
        <f aca="false">IF(Q26=0,0,U26/(Q26*20))</f>
        <v>0</v>
      </c>
      <c r="U26" s="40" t="n">
        <f aca="false">SUMIF(CORRIDA!G:G,CLASSIF!P26,CORRIDA!H:H)+SUMIF(CORRIDA!I:I,CLASSIF!P26,CORRIDA!J:J)</f>
        <v>0</v>
      </c>
      <c r="V26" s="40" t="n">
        <f aca="false">SUMIF(WOs!G:G,CLASSIF!P26,WOs!H:H)+SUMIF(WOs!I:I,CLASSIF!P26,WOs!J:J)</f>
        <v>0</v>
      </c>
      <c r="W26" s="40" t="n">
        <f aca="false">SUMIF(TORNEIO!G:G,CLASSIF!P26,TORNEIO!H:H)+SUMIF(TORNEIO!I:I,CLASSIF!P26,TORNEIO!J:J)+SUMIF(TORNEIO!S:S,CLASSIF!P26,TORNEIO!T:T)</f>
        <v>20</v>
      </c>
      <c r="X26" s="40" t="n">
        <f aca="false">SUM(U26:V26)</f>
        <v>0</v>
      </c>
      <c r="Y26" s="40" t="n">
        <f aca="false">VLOOKUP(P26,STATS!$B$2:$DF$52,109,0)</f>
        <v>0</v>
      </c>
      <c r="Z26" s="42" t="n">
        <f aca="false">SUM(W26:Y26)+T26/1000+(100-O26)/1000000000</f>
        <v>20.000000076</v>
      </c>
      <c r="AA26" s="40"/>
      <c r="AG26" s="33" t="n">
        <f aca="false">E26/$AF$3</f>
        <v>0</v>
      </c>
      <c r="AH26" s="33" t="e">
        <f aca="true">E26+AH$2*20*D26*(($AC$3-TODAY())/7)</f>
        <v>#VALUE!</v>
      </c>
      <c r="AJ26" s="1"/>
      <c r="AL26" s="1"/>
    </row>
    <row r="27" customFormat="false" ht="15" hidden="false" customHeight="false" outlineLevel="0" collapsed="false">
      <c r="A27" s="55" t="n">
        <v>25</v>
      </c>
      <c r="B27" s="56" t="str">
        <f aca="false">VLOOKUP($A27,$N:$Z,P$1,0)</f>
        <v>Danilo</v>
      </c>
      <c r="C27" s="57" t="n">
        <f aca="false">VLOOKUP($A27,$N:$Z,Q$1,0)</f>
        <v>0</v>
      </c>
      <c r="D27" s="58" t="str">
        <f aca="false">VLOOKUP($A27,$N:$Z,R$1,0)&amp;"-"&amp;VLOOKUP($A27,$N:$Z,S$1,0)</f>
        <v>0-0</v>
      </c>
      <c r="E27" s="57" t="n">
        <f aca="false">VLOOKUP($A27,$N:$Z,X$1,0)</f>
        <v>0</v>
      </c>
      <c r="F27" s="57" t="n">
        <f aca="false">VLOOKUP($A27,$N:$Z,V$1,0)</f>
        <v>0</v>
      </c>
      <c r="G27" s="57" t="n">
        <f aca="false">VLOOKUP($A27,$N:$Z,W$1,0)</f>
        <v>0</v>
      </c>
      <c r="H27" s="57" t="n">
        <f aca="false">VLOOKUP($A27,$N:$Z,Y$1,0)</f>
        <v>0</v>
      </c>
      <c r="I27" s="59" t="n">
        <f aca="false">VLOOKUP($A27,$N:$Z,13,0)</f>
        <v>9.1E-008</v>
      </c>
      <c r="J27" s="60"/>
      <c r="K27" s="39" t="n">
        <f aca="false">VLOOKUP($A27,$N:$Z,R$1,0)</f>
        <v>0</v>
      </c>
      <c r="L27" s="39" t="n">
        <f aca="false">VLOOKUP($A27,$N:$Z,S$1,0)</f>
        <v>0</v>
      </c>
      <c r="M27" s="40"/>
      <c r="N27" s="40" t="n">
        <f aca="false">RANK(Z27,Z:Z)</f>
        <v>13</v>
      </c>
      <c r="O27" s="39" t="n">
        <v>25</v>
      </c>
      <c r="P27" s="40" t="s">
        <v>26</v>
      </c>
      <c r="Q27" s="40" t="n">
        <f aca="false">COUNTIF(CORRIDA!G:G,CLASSIF!P27)+COUNTIF(CORRIDA!I:I,CLASSIF!P27)</f>
        <v>0</v>
      </c>
      <c r="R27" s="40" t="n">
        <f aca="false">COUNTIF(CORRIDA!G:G,CLASSIF!$P27)</f>
        <v>0</v>
      </c>
      <c r="S27" s="40" t="n">
        <f aca="false">COUNTIF(CORRIDA!I:I,CLASSIF!P27)</f>
        <v>0</v>
      </c>
      <c r="T27" s="41" t="n">
        <f aca="false">IF(Q27=0,0,U27/(Q27*20))</f>
        <v>0</v>
      </c>
      <c r="U27" s="40" t="n">
        <f aca="false">SUMIF(CORRIDA!G:G,CLASSIF!P27,CORRIDA!H:H)+SUMIF(CORRIDA!I:I,CLASSIF!P27,CORRIDA!J:J)</f>
        <v>0</v>
      </c>
      <c r="V27" s="40" t="n">
        <f aca="false">SUMIF(WOs!G:G,CLASSIF!P27,WOs!H:H)+SUMIF(WOs!I:I,CLASSIF!P27,WOs!J:J)</f>
        <v>0</v>
      </c>
      <c r="W27" s="40" t="n">
        <f aca="false">SUMIF(TORNEIO!G:G,CLASSIF!P27,TORNEIO!H:H)+SUMIF(TORNEIO!I:I,CLASSIF!P27,TORNEIO!J:J)+SUMIF(TORNEIO!S:S,CLASSIF!P27,TORNEIO!T:T)</f>
        <v>20</v>
      </c>
      <c r="X27" s="40" t="n">
        <f aca="false">SUM(U27:V27)</f>
        <v>0</v>
      </c>
      <c r="Y27" s="40" t="n">
        <f aca="false">VLOOKUP(P27,STATS!$B$2:$DF$52,109,0)</f>
        <v>0</v>
      </c>
      <c r="Z27" s="42" t="n">
        <f aca="false">SUM(W27:Y27)+T27/1000+(100-O27)/1000000000</f>
        <v>20.000000075</v>
      </c>
      <c r="AA27" s="40"/>
      <c r="AG27" s="33" t="n">
        <f aca="false">E27/$AF$3</f>
        <v>0</v>
      </c>
      <c r="AH27" s="33" t="e">
        <f aca="true">E27+AH$2*20*D27*(($AC$3-TODAY())/7)</f>
        <v>#VALUE!</v>
      </c>
      <c r="AJ27" s="1"/>
      <c r="AL27" s="1"/>
    </row>
    <row r="28" customFormat="false" ht="15" hidden="false" customHeight="false" outlineLevel="0" collapsed="false">
      <c r="A28" s="55" t="n">
        <v>26</v>
      </c>
      <c r="B28" s="56" t="str">
        <f aca="false">VLOOKUP($A28,$N:$Z,P$1,0)</f>
        <v>Walderi</v>
      </c>
      <c r="C28" s="57" t="n">
        <f aca="false">VLOOKUP($A28,$N:$Z,Q$1,0)</f>
        <v>0</v>
      </c>
      <c r="D28" s="58" t="str">
        <f aca="false">VLOOKUP($A28,$N:$Z,R$1,0)&amp;"-"&amp;VLOOKUP($A28,$N:$Z,S$1,0)</f>
        <v>0-0</v>
      </c>
      <c r="E28" s="57" t="n">
        <f aca="false">VLOOKUP($A28,$N:$Z,X$1,0)</f>
        <v>0</v>
      </c>
      <c r="F28" s="57" t="n">
        <f aca="false">VLOOKUP($A28,$N:$Z,V$1,0)</f>
        <v>0</v>
      </c>
      <c r="G28" s="57" t="n">
        <f aca="false">VLOOKUP($A28,$N:$Z,W$1,0)</f>
        <v>0</v>
      </c>
      <c r="H28" s="57" t="n">
        <f aca="false">VLOOKUP($A28,$N:$Z,Y$1,0)</f>
        <v>0</v>
      </c>
      <c r="I28" s="59" t="n">
        <f aca="false">VLOOKUP($A28,$N:$Z,13,0)</f>
        <v>9E-008</v>
      </c>
      <c r="J28" s="60"/>
      <c r="K28" s="39" t="n">
        <f aca="false">VLOOKUP($A28,$N:$Z,R$1,0)</f>
        <v>0</v>
      </c>
      <c r="L28" s="39" t="n">
        <f aca="false">VLOOKUP($A28,$N:$Z,S$1,0)</f>
        <v>0</v>
      </c>
      <c r="M28" s="40"/>
      <c r="N28" s="40" t="n">
        <f aca="false">RANK(Z28,Z:Z)</f>
        <v>1</v>
      </c>
      <c r="O28" s="39" t="n">
        <v>26</v>
      </c>
      <c r="P28" s="40" t="s">
        <v>27</v>
      </c>
      <c r="Q28" s="40" t="n">
        <f aca="false">COUNTIF(CORRIDA!G:G,CLASSIF!P28)+COUNTIF(CORRIDA!I:I,CLASSIF!P28)</f>
        <v>1</v>
      </c>
      <c r="R28" s="40" t="n">
        <f aca="false">COUNTIF(CORRIDA!G:G,CLASSIF!$P28)</f>
        <v>0</v>
      </c>
      <c r="S28" s="40" t="n">
        <f aca="false">COUNTIF(CORRIDA!I:I,CLASSIF!P28)</f>
        <v>1</v>
      </c>
      <c r="T28" s="41" t="n">
        <f aca="false">IF(Q28=0,0,U28/(Q28*20))</f>
        <v>0.2</v>
      </c>
      <c r="U28" s="40" t="n">
        <f aca="false">SUMIF(CORRIDA!G:G,CLASSIF!P28,CORRIDA!H:H)+SUMIF(CORRIDA!I:I,CLASSIF!P28,CORRIDA!J:J)</f>
        <v>4</v>
      </c>
      <c r="V28" s="40" t="n">
        <f aca="false">SUMIF(WOs!G:G,CLASSIF!P28,WOs!H:H)+SUMIF(WOs!I:I,CLASSIF!P28,WOs!J:J)</f>
        <v>0</v>
      </c>
      <c r="W28" s="40" t="n">
        <f aca="false">SUMIF(TORNEIO!G:G,CLASSIF!P28,TORNEIO!H:H)+SUMIF(TORNEIO!I:I,CLASSIF!P28,TORNEIO!J:J)+SUMIF(TORNEIO!S:S,CLASSIF!P28,TORNEIO!T:T)</f>
        <v>80</v>
      </c>
      <c r="X28" s="40" t="n">
        <f aca="false">SUM(U28:V28)</f>
        <v>4</v>
      </c>
      <c r="Y28" s="40" t="n">
        <f aca="false">VLOOKUP(P28,STATS!$B$2:$DF$52,109,0)</f>
        <v>0</v>
      </c>
      <c r="Z28" s="42" t="n">
        <f aca="false">SUM(W28:Y28)+T28/1000+(100-O28)/1000000000</f>
        <v>84.000200074</v>
      </c>
      <c r="AA28" s="40"/>
      <c r="AG28" s="33" t="n">
        <f aca="false">E28/$AF$3</f>
        <v>0</v>
      </c>
      <c r="AH28" s="33" t="e">
        <f aca="true">E28+AH$2*20*D28*(($AC$3-TODAY())/7)</f>
        <v>#VALUE!</v>
      </c>
      <c r="AJ28" s="1"/>
      <c r="AL28" s="1"/>
    </row>
    <row r="29" customFormat="false" ht="15" hidden="false" customHeight="false" outlineLevel="0" collapsed="false">
      <c r="A29" s="55" t="n">
        <v>27</v>
      </c>
      <c r="B29" s="56" t="str">
        <f aca="false">VLOOKUP($A29,$N:$Z,P$1,0)</f>
        <v>Elias Xaropinho</v>
      </c>
      <c r="C29" s="57" t="n">
        <f aca="false">VLOOKUP($A29,$N:$Z,Q$1,0)</f>
        <v>0</v>
      </c>
      <c r="D29" s="58" t="str">
        <f aca="false">VLOOKUP($A29,$N:$Z,R$1,0)&amp;"-"&amp;VLOOKUP($A29,$N:$Z,S$1,0)</f>
        <v>0-0</v>
      </c>
      <c r="E29" s="57" t="n">
        <f aca="false">VLOOKUP($A29,$N:$Z,X$1,0)</f>
        <v>0</v>
      </c>
      <c r="F29" s="57" t="n">
        <f aca="false">VLOOKUP($A29,$N:$Z,V$1,0)</f>
        <v>0</v>
      </c>
      <c r="G29" s="57" t="n">
        <f aca="false">VLOOKUP($A29,$N:$Z,W$1,0)</f>
        <v>0</v>
      </c>
      <c r="H29" s="57" t="n">
        <f aca="false">VLOOKUP($A29,$N:$Z,Y$1,0)</f>
        <v>0</v>
      </c>
      <c r="I29" s="59" t="n">
        <f aca="false">VLOOKUP($A29,$N:$Z,13,0)</f>
        <v>8.8E-008</v>
      </c>
      <c r="J29" s="60"/>
      <c r="K29" s="39" t="n">
        <f aca="false">VLOOKUP($A29,$N:$Z,R$1,0)</f>
        <v>0</v>
      </c>
      <c r="L29" s="39" t="n">
        <f aca="false">VLOOKUP($A29,$N:$Z,S$1,0)</f>
        <v>0</v>
      </c>
      <c r="M29" s="40"/>
      <c r="N29" s="40" t="n">
        <f aca="false">RANK(Z29,Z:Z)</f>
        <v>36</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Fabinho</v>
      </c>
      <c r="C30" s="57" t="n">
        <f aca="false">VLOOKUP($A30,$N:$Z,Q$1,0)</f>
        <v>0</v>
      </c>
      <c r="D30" s="58" t="str">
        <f aca="false">VLOOKUP($A30,$N:$Z,R$1,0)&amp;"-"&amp;VLOOKUP($A30,$N:$Z,S$1,0)</f>
        <v>0-0</v>
      </c>
      <c r="E30" s="57" t="n">
        <f aca="false">VLOOKUP($A30,$N:$Z,X$1,0)</f>
        <v>0</v>
      </c>
      <c r="F30" s="57" t="n">
        <f aca="false">VLOOKUP($A30,$N:$Z,V$1,0)</f>
        <v>0</v>
      </c>
      <c r="G30" s="57" t="n">
        <f aca="false">VLOOKUP($A30,$N:$Z,W$1,0)</f>
        <v>0</v>
      </c>
      <c r="H30" s="57" t="n">
        <f aca="false">VLOOKUP($A30,$N:$Z,Y$1,0)</f>
        <v>0</v>
      </c>
      <c r="I30" s="59" t="n">
        <f aca="false">VLOOKUP($A30,$N:$Z,13,0)</f>
        <v>8.7E-008</v>
      </c>
      <c r="J30" s="60"/>
      <c r="K30" s="39" t="n">
        <f aca="false">VLOOKUP($A30,$N:$Z,R$1,0)</f>
        <v>0</v>
      </c>
      <c r="L30" s="39" t="n">
        <f aca="false">VLOOKUP($A30,$N:$Z,S$1,0)</f>
        <v>0</v>
      </c>
      <c r="M30" s="40"/>
      <c r="N30" s="40" t="n">
        <f aca="false">RANK(Z30,Z:Z)</f>
        <v>37</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5" hidden="false" customHeight="false" outlineLevel="0" collapsed="false">
      <c r="A31" s="55" t="n">
        <v>29</v>
      </c>
      <c r="B31" s="56" t="str">
        <f aca="false">VLOOKUP($A31,$N:$Z,P$1,0)</f>
        <v>Fernando Bio</v>
      </c>
      <c r="C31" s="57" t="n">
        <f aca="false">VLOOKUP($A31,$N:$Z,Q$1,0)</f>
        <v>0</v>
      </c>
      <c r="D31" s="58" t="str">
        <f aca="false">VLOOKUP($A31,$N:$Z,R$1,0)&amp;"-"&amp;VLOOKUP($A31,$N:$Z,S$1,0)</f>
        <v>0-0</v>
      </c>
      <c r="E31" s="57" t="n">
        <f aca="false">VLOOKUP($A31,$N:$Z,X$1,0)</f>
        <v>0</v>
      </c>
      <c r="F31" s="57" t="n">
        <f aca="false">VLOOKUP($A31,$N:$Z,V$1,0)</f>
        <v>0</v>
      </c>
      <c r="G31" s="57" t="n">
        <f aca="false">VLOOKUP($A31,$N:$Z,W$1,0)</f>
        <v>0</v>
      </c>
      <c r="H31" s="57" t="n">
        <f aca="false">VLOOKUP($A31,$N:$Z,Y$1,0)</f>
        <v>0</v>
      </c>
      <c r="I31" s="59" t="n">
        <f aca="false">VLOOKUP($A31,$N:$Z,13,0)</f>
        <v>8.5E-008</v>
      </c>
      <c r="J31" s="60"/>
      <c r="K31" s="39" t="n">
        <f aca="false">VLOOKUP($A31,$N:$Z,R$1,0)</f>
        <v>0</v>
      </c>
      <c r="L31" s="39" t="n">
        <f aca="false">VLOOKUP($A31,$N:$Z,S$1,0)</f>
        <v>0</v>
      </c>
      <c r="M31" s="40"/>
      <c r="N31" s="40" t="n">
        <f aca="false">RANK(Z31,Z:Z)</f>
        <v>38</v>
      </c>
      <c r="O31" s="39" t="n">
        <v>29</v>
      </c>
      <c r="P31" s="40" t="s">
        <v>30</v>
      </c>
      <c r="Q31" s="40" t="n">
        <f aca="false">COUNTIF(CORRIDA!G:G,CLASSIF!P31)+COUNTIF(CORRIDA!I:I,CLASSIF!P31)</f>
        <v>0</v>
      </c>
      <c r="R31" s="40" t="n">
        <f aca="false">COUNTIF(CORRIDA!G:G,CLASSIF!$P31)</f>
        <v>0</v>
      </c>
      <c r="S31" s="40" t="n">
        <f aca="false">COUNTIF(CORRIDA!I:I,CLASSIF!P31)</f>
        <v>0</v>
      </c>
      <c r="T31" s="41" t="n">
        <f aca="false">IF(Q31=0,0,U31/(Q31*20))</f>
        <v>0</v>
      </c>
      <c r="U31" s="40" t="n">
        <f aca="false">SUMIF(CORRIDA!G:G,CLASSIF!P31,CORRIDA!H:H)+SUMIF(CORRIDA!I:I,CLASSIF!P31,CORRIDA!J:J)</f>
        <v>0</v>
      </c>
      <c r="V31" s="40" t="n">
        <f aca="false">SUMIF(WOs!G:G,CLASSIF!P31,WOs!H:H)+SUMIF(WOs!I:I,CLASSIF!P31,WOs!J:J)</f>
        <v>0</v>
      </c>
      <c r="W31" s="40" t="n">
        <f aca="false">SUMIF(TORNEIO!G:G,CLASSIF!P31,TORNEIO!H:H)+SUMIF(TORNEIO!I:I,CLASSIF!P31,TORNEIO!J:J)+SUMIF(TORNEIO!S:S,CLASSIF!P31,TORNEIO!T:T)</f>
        <v>0</v>
      </c>
      <c r="X31" s="40" t="n">
        <f aca="false">SUM(U31:V31)</f>
        <v>0</v>
      </c>
      <c r="Y31" s="40" t="n">
        <f aca="false">VLOOKUP(P31,STATS!$B$2:$DF$52,109,0)</f>
        <v>0</v>
      </c>
      <c r="Z31" s="42" t="n">
        <f aca="false">SUM(W31:Y31)+T31/1000+(100-O31)/1000000000</f>
        <v>7.1E-008</v>
      </c>
      <c r="AA31" s="40"/>
    </row>
    <row r="32" customFormat="false" ht="15" hidden="false" customHeight="false" outlineLevel="0" collapsed="false">
      <c r="A32" s="55" t="n">
        <v>30</v>
      </c>
      <c r="B32" s="56" t="str">
        <f aca="false">VLOOKUP($A32,$N:$Z,P$1,0)</f>
        <v>Fiorito</v>
      </c>
      <c r="C32" s="57" t="n">
        <f aca="false">VLOOKUP($A32,$N:$Z,Q$1,0)</f>
        <v>0</v>
      </c>
      <c r="D32" s="58" t="str">
        <f aca="false">VLOOKUP($A32,$N:$Z,R$1,0)&amp;"-"&amp;VLOOKUP($A32,$N:$Z,S$1,0)</f>
        <v>0-0</v>
      </c>
      <c r="E32" s="57" t="n">
        <f aca="false">VLOOKUP($A32,$N:$Z,X$1,0)</f>
        <v>0</v>
      </c>
      <c r="F32" s="57" t="n">
        <f aca="false">VLOOKUP($A32,$N:$Z,V$1,0)</f>
        <v>0</v>
      </c>
      <c r="G32" s="57" t="n">
        <f aca="false">VLOOKUP($A32,$N:$Z,W$1,0)</f>
        <v>0</v>
      </c>
      <c r="H32" s="57" t="n">
        <f aca="false">VLOOKUP($A32,$N:$Z,Y$1,0)</f>
        <v>0</v>
      </c>
      <c r="I32" s="59" t="n">
        <f aca="false">VLOOKUP($A32,$N:$Z,13,0)</f>
        <v>8.4E-008</v>
      </c>
      <c r="J32" s="60"/>
      <c r="K32" s="39" t="n">
        <f aca="false">VLOOKUP($A32,$N:$Z,R$1,0)</f>
        <v>0</v>
      </c>
      <c r="L32" s="39" t="n">
        <f aca="false">VLOOKUP($A32,$N:$Z,S$1,0)</f>
        <v>0</v>
      </c>
      <c r="M32" s="40"/>
      <c r="N32" s="40" t="n">
        <f aca="false">RANK(Z32,Z:Z)</f>
        <v>9</v>
      </c>
      <c r="O32" s="39" t="n">
        <v>30</v>
      </c>
      <c r="P32" s="40" t="s">
        <v>31</v>
      </c>
      <c r="Q32" s="40" t="n">
        <f aca="false">COUNTIF(CORRIDA!G:G,CLASSIF!P32)+COUNTIF(CORRIDA!I:I,CLASSIF!P32)</f>
        <v>1</v>
      </c>
      <c r="R32" s="40" t="n">
        <f aca="false">COUNTIF(CORRIDA!G:G,CLASSIF!$P32)</f>
        <v>1</v>
      </c>
      <c r="S32" s="40" t="n">
        <f aca="false">COUNTIF(CORRIDA!I:I,CLASSIF!P32)</f>
        <v>0</v>
      </c>
      <c r="T32" s="41" t="n">
        <f aca="false">IF(Q32=0,0,U32/(Q32*20))</f>
        <v>1</v>
      </c>
      <c r="U32" s="40" t="n">
        <f aca="false">SUMIF(CORRIDA!G:G,CLASSIF!P32,CORRIDA!H:H)+SUMIF(CORRIDA!I:I,CLASSIF!P32,CORRIDA!J:J)</f>
        <v>20</v>
      </c>
      <c r="V32" s="40" t="n">
        <f aca="false">SUMIF(WOs!G:G,CLASSIF!P32,WOs!H:H)+SUMIF(WOs!I:I,CLASSIF!P32,WOs!J:J)</f>
        <v>0</v>
      </c>
      <c r="W32" s="40" t="n">
        <f aca="false">SUMIF(TORNEIO!G:G,CLASSIF!P32,TORNEIO!H:H)+SUMIF(TORNEIO!I:I,CLASSIF!P32,TORNEIO!J:J)+SUMIF(TORNEIO!S:S,CLASSIF!P32,TORNEIO!T:T)</f>
        <v>0</v>
      </c>
      <c r="X32" s="40" t="n">
        <f aca="false">SUM(U32:V32)</f>
        <v>20</v>
      </c>
      <c r="Y32" s="40" t="n">
        <f aca="false">VLOOKUP(P32,STATS!$B$2:$DF$52,109,0)</f>
        <v>0</v>
      </c>
      <c r="Z32" s="42" t="n">
        <f aca="false">SUM(W32:Y32)+T32/1000+(100-O32)/1000000000</f>
        <v>20.00100007</v>
      </c>
      <c r="AA32" s="40"/>
    </row>
    <row r="33" customFormat="false" ht="15" hidden="false" customHeight="false" outlineLevel="0" collapsed="false">
      <c r="A33" s="55" t="n">
        <v>31</v>
      </c>
      <c r="B33" s="56" t="str">
        <f aca="false">VLOOKUP($A33,$N:$Z,P$1,0)</f>
        <v>Fontalvo</v>
      </c>
      <c r="C33" s="57" t="n">
        <f aca="false">VLOOKUP($A33,$N:$Z,Q$1,0)</f>
        <v>0</v>
      </c>
      <c r="D33" s="58" t="str">
        <f aca="false">VLOOKUP($A33,$N:$Z,R$1,0)&amp;"-"&amp;VLOOKUP($A33,$N:$Z,S$1,0)</f>
        <v>0-0</v>
      </c>
      <c r="E33" s="57" t="n">
        <f aca="false">VLOOKUP($A33,$N:$Z,X$1,0)</f>
        <v>0</v>
      </c>
      <c r="F33" s="57" t="n">
        <f aca="false">VLOOKUP($A33,$N:$Z,V$1,0)</f>
        <v>0</v>
      </c>
      <c r="G33" s="57" t="n">
        <f aca="false">VLOOKUP($A33,$N:$Z,W$1,0)</f>
        <v>0</v>
      </c>
      <c r="H33" s="57" t="n">
        <f aca="false">VLOOKUP($A33,$N:$Z,Y$1,0)</f>
        <v>0</v>
      </c>
      <c r="I33" s="59" t="n">
        <f aca="false">VLOOKUP($A33,$N:$Z,13,0)</f>
        <v>8.2E-008</v>
      </c>
      <c r="J33" s="60"/>
      <c r="K33" s="39" t="n">
        <f aca="false">VLOOKUP($A33,$N:$Z,R$1,0)</f>
        <v>0</v>
      </c>
      <c r="L33" s="39" t="n">
        <f aca="false">VLOOKUP($A33,$N:$Z,S$1,0)</f>
        <v>0</v>
      </c>
      <c r="M33" s="40"/>
      <c r="N33" s="40" t="n">
        <f aca="false">RANK(Z33,Z:Z)</f>
        <v>14</v>
      </c>
      <c r="O33" s="39" t="n">
        <v>31</v>
      </c>
      <c r="P33" s="40" t="s">
        <v>32</v>
      </c>
      <c r="Q33" s="40" t="n">
        <f aca="false">COUNTIF(CORRIDA!G:G,CLASSIF!P33)+COUNTIF(CORRIDA!I:I,CLASSIF!P33)</f>
        <v>0</v>
      </c>
      <c r="R33" s="40" t="n">
        <f aca="false">COUNTIF(CORRIDA!G:G,CLASSIF!$P33)</f>
        <v>0</v>
      </c>
      <c r="S33" s="40" t="n">
        <f aca="false">COUNTIF(CORRIDA!I:I,CLASSIF!P33)</f>
        <v>0</v>
      </c>
      <c r="T33" s="41" t="n">
        <f aca="false">IF(Q33=0,0,U33/(Q33*20))</f>
        <v>0</v>
      </c>
      <c r="U33" s="40" t="n">
        <f aca="false">SUMIF(CORRIDA!G:G,CLASSIF!P33,CORRIDA!H:H)+SUMIF(CORRIDA!I:I,CLASSIF!P33,CORRIDA!J:J)</f>
        <v>0</v>
      </c>
      <c r="V33" s="40" t="n">
        <f aca="false">SUMIF(WOs!G:G,CLASSIF!P33,WOs!H:H)+SUMIF(WOs!I:I,CLASSIF!P33,WOs!J:J)</f>
        <v>0</v>
      </c>
      <c r="W33" s="40" t="n">
        <f aca="false">SUMIF(TORNEIO!G:G,CLASSIF!P33,TORNEIO!H:H)+SUMIF(TORNEIO!I:I,CLASSIF!P33,TORNEIO!J:J)+SUMIF(TORNEIO!S:S,CLASSIF!P33,TORNEIO!T:T)</f>
        <v>20</v>
      </c>
      <c r="X33" s="40" t="n">
        <f aca="false">SUM(U33:V33)</f>
        <v>0</v>
      </c>
      <c r="Y33" s="40" t="n">
        <f aca="false">VLOOKUP(P33,STATS!$B$2:$DF$52,109,0)</f>
        <v>0</v>
      </c>
      <c r="Z33" s="42" t="n">
        <f aca="false">SUM(W33:Y33)+T33/1000+(100-O33)/1000000000</f>
        <v>20.000000069</v>
      </c>
      <c r="AA33" s="40"/>
    </row>
    <row r="34" customFormat="false" ht="15" hidden="false" customHeight="false" outlineLevel="0" collapsed="false">
      <c r="A34" s="55" t="n">
        <v>32</v>
      </c>
      <c r="B34" s="56" t="str">
        <f aca="false">VLOOKUP($A34,$N:$Z,P$1,0)</f>
        <v>Grilovic</v>
      </c>
      <c r="C34" s="57" t="n">
        <f aca="false">VLOOKUP($A34,$N:$Z,Q$1,0)</f>
        <v>0</v>
      </c>
      <c r="D34" s="58" t="str">
        <f aca="false">VLOOKUP($A34,$N:$Z,R$1,0)&amp;"-"&amp;VLOOKUP($A34,$N:$Z,S$1,0)</f>
        <v>0-0</v>
      </c>
      <c r="E34" s="57" t="n">
        <f aca="false">VLOOKUP($A34,$N:$Z,X$1,0)</f>
        <v>0</v>
      </c>
      <c r="F34" s="57" t="n">
        <f aca="false">VLOOKUP($A34,$N:$Z,V$1,0)</f>
        <v>0</v>
      </c>
      <c r="G34" s="57" t="n">
        <f aca="false">VLOOKUP($A34,$N:$Z,W$1,0)</f>
        <v>0</v>
      </c>
      <c r="H34" s="57" t="n">
        <f aca="false">VLOOKUP($A34,$N:$Z,Y$1,0)</f>
        <v>0</v>
      </c>
      <c r="I34" s="59" t="n">
        <f aca="false">VLOOKUP($A34,$N:$Z,13,0)</f>
        <v>8.1E-008</v>
      </c>
      <c r="J34" s="60"/>
      <c r="K34" s="39" t="n">
        <f aca="false">VLOOKUP($A34,$N:$Z,R$1,0)</f>
        <v>0</v>
      </c>
      <c r="L34" s="39" t="n">
        <f aca="false">VLOOKUP($A34,$N:$Z,S$1,0)</f>
        <v>0</v>
      </c>
      <c r="M34" s="40"/>
      <c r="N34" s="40" t="n">
        <f aca="false">RANK(Z34,Z:Z)</f>
        <v>39</v>
      </c>
      <c r="O34" s="39" t="n">
        <v>32</v>
      </c>
      <c r="P34" s="40" t="s">
        <v>33</v>
      </c>
      <c r="Q34" s="40" t="n">
        <f aca="false">COUNTIF(CORRIDA!G:G,CLASSIF!P34)+COUNTIF(CORRIDA!I:I,CLASSIF!P34)</f>
        <v>0</v>
      </c>
      <c r="R34" s="40" t="n">
        <f aca="false">COUNTIF(CORRIDA!G:G,CLASSIF!$P34)</f>
        <v>0</v>
      </c>
      <c r="S34" s="40" t="n">
        <f aca="false">COUNTIF(CORRIDA!I:I,CLASSIF!P34)</f>
        <v>0</v>
      </c>
      <c r="T34" s="41" t="n">
        <f aca="false">IF(Q34=0,0,U34/(Q34*20))</f>
        <v>0</v>
      </c>
      <c r="U34" s="40" t="n">
        <f aca="false">SUMIF(CORRIDA!G:G,CLASSIF!P34,CORRIDA!H:H)+SUMIF(CORRIDA!I:I,CLASSIF!P34,CORRIDA!J:J)</f>
        <v>0</v>
      </c>
      <c r="V34" s="40" t="n">
        <f aca="false">SUMIF(WOs!G:G,CLASSIF!P34,WOs!H:H)+SUMIF(WOs!I:I,CLASSIF!P34,WOs!J:J)</f>
        <v>0</v>
      </c>
      <c r="W34" s="40" t="n">
        <f aca="false">SUMIF(TORNEIO!G:G,CLASSIF!P34,TORNEIO!H:H)+SUMIF(TORNEIO!I:I,CLASSIF!P34,TORNEIO!J:J)+SUMIF(TORNEIO!S:S,CLASSIF!P34,TORNEIO!T:T)</f>
        <v>0</v>
      </c>
      <c r="X34" s="40" t="n">
        <f aca="false">SUM(U34:V34)</f>
        <v>0</v>
      </c>
      <c r="Y34" s="40" t="n">
        <f aca="false">VLOOKUP(P34,STATS!$B$2:$DF$52,109,0)</f>
        <v>0</v>
      </c>
      <c r="Z34" s="42" t="n">
        <f aca="false">SUM(W34:Y34)+T34/1000+(100-O34)/1000000000</f>
        <v>6.8E-008</v>
      </c>
      <c r="AA34" s="40"/>
    </row>
    <row r="35" customFormat="false" ht="15" hidden="false" customHeight="false" outlineLevel="0" collapsed="false">
      <c r="A35" s="55" t="n">
        <v>33</v>
      </c>
      <c r="B35" s="56" t="str">
        <f aca="false">VLOOKUP($A35,$N:$Z,P$1,0)</f>
        <v>Guedes</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8E-008</v>
      </c>
      <c r="J35" s="60"/>
      <c r="K35" s="39" t="n">
        <f aca="false">VLOOKUP($A35,$N:$Z,R$1,0)</f>
        <v>0</v>
      </c>
      <c r="L35" s="39" t="n">
        <f aca="false">VLOOKUP($A35,$N:$Z,S$1,0)</f>
        <v>0</v>
      </c>
      <c r="M35" s="40"/>
      <c r="N35" s="40" t="n">
        <f aca="false">RANK(Z35,Z:Z)</f>
        <v>40</v>
      </c>
      <c r="O35" s="39" t="n">
        <v>33</v>
      </c>
      <c r="P35" s="40" t="s">
        <v>34</v>
      </c>
      <c r="Q35" s="40" t="n">
        <f aca="false">COUNTIF(CORRIDA!G:G,CLASSIF!P35)+COUNTIF(CORRIDA!I:I,CLASSIF!P35)</f>
        <v>0</v>
      </c>
      <c r="R35" s="40" t="n">
        <f aca="false">COUNTIF(CORRIDA!G:G,CLASSIF!$P35)</f>
        <v>0</v>
      </c>
      <c r="S35" s="40" t="n">
        <f aca="false">COUNTIF(CORRIDA!I:I,CLASSIF!P35)</f>
        <v>0</v>
      </c>
      <c r="T35" s="41" t="n">
        <f aca="false">IF(Q35=0,0,U35/(Q35*20))</f>
        <v>0</v>
      </c>
      <c r="U35" s="40" t="n">
        <f aca="false">SUMIF(CORRIDA!G:G,CLASSIF!P35,CORRIDA!H:H)+SUMIF(CORRIDA!I:I,CLASSIF!P35,CORRIDA!J:J)</f>
        <v>0</v>
      </c>
      <c r="V35" s="40" t="n">
        <f aca="false">SUMIF(WOs!G:G,CLASSIF!P35,WOs!H:H)+SUMIF(WOs!I:I,CLASSIF!P35,WOs!J:J)</f>
        <v>0</v>
      </c>
      <c r="W35" s="40" t="n">
        <f aca="false">SUMIF(TORNEIO!G:G,CLASSIF!P35,TORNEIO!H:H)+SUMIF(TORNEIO!I:I,CLASSIF!P35,TORNEIO!J:J)+SUMIF(TORNEIO!S:S,CLASSIF!P35,TORNEIO!T:T)</f>
        <v>0</v>
      </c>
      <c r="X35" s="40" t="n">
        <f aca="false">SUM(U35:V35)</f>
        <v>0</v>
      </c>
      <c r="Y35" s="40" t="n">
        <f aca="false">VLOOKUP(P35,STATS!$B$2:$DF$52,109,0)</f>
        <v>0</v>
      </c>
      <c r="Z35" s="42" t="n">
        <f aca="false">SUM(W35:Y35)+T35/1000+(100-O35)/1000000000</f>
        <v>6.7E-008</v>
      </c>
      <c r="AA35" s="40"/>
    </row>
    <row r="36" customFormat="false" ht="15" hidden="false" customHeight="false" outlineLevel="0" collapsed="false">
      <c r="A36" s="55" t="n">
        <v>34</v>
      </c>
      <c r="B36" s="56" t="str">
        <f aca="false">VLOOKUP($A36,$N:$Z,P$1,0)</f>
        <v>Lucca</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7.9E-008</v>
      </c>
      <c r="J36" s="60"/>
      <c r="K36" s="39" t="n">
        <f aca="false">VLOOKUP($A36,$N:$Z,R$1,0)</f>
        <v>0</v>
      </c>
      <c r="L36" s="39" t="n">
        <f aca="false">VLOOKUP($A36,$N:$Z,S$1,0)</f>
        <v>0</v>
      </c>
      <c r="M36" s="40"/>
      <c r="N36" s="40" t="n">
        <f aca="false">RANK(Z36,Z:Z)</f>
        <v>41</v>
      </c>
      <c r="O36" s="39" t="n">
        <v>34</v>
      </c>
      <c r="P36" s="40" t="s">
        <v>35</v>
      </c>
      <c r="Q36" s="40" t="n">
        <f aca="false">COUNTIF(CORRIDA!G:G,CLASSIF!P36)+COUNTIF(CORRIDA!I:I,CLASSIF!P36)</f>
        <v>0</v>
      </c>
      <c r="R36" s="40" t="n">
        <f aca="false">COUNTIF(CORRIDA!G:G,CLASSIF!$P36)</f>
        <v>0</v>
      </c>
      <c r="S36" s="40" t="n">
        <f aca="false">COUNTIF(CORRIDA!I:I,CLASSIF!P36)</f>
        <v>0</v>
      </c>
      <c r="T36" s="41" t="n">
        <f aca="false">IF(Q36=0,0,U36/(Q36*20))</f>
        <v>0</v>
      </c>
      <c r="U36" s="40" t="n">
        <f aca="false">SUMIF(CORRIDA!G:G,CLASSIF!P36,CORRIDA!H:H)+SUMIF(CORRIDA!I:I,CLASSIF!P36,CORRIDA!J:J)</f>
        <v>0</v>
      </c>
      <c r="V36" s="40" t="n">
        <f aca="false">SUMIF(WOs!G:G,CLASSIF!P36,WOs!H:H)+SUMIF(WOs!I:I,CLASSIF!P36,WOs!J:J)</f>
        <v>0</v>
      </c>
      <c r="W36" s="40" t="n">
        <f aca="false">SUMIF(TORNEIO!G:G,CLASSIF!P36,TORNEIO!H:H)+SUMIF(TORNEIO!I:I,CLASSIF!P36,TORNEIO!J:J)+SUMIF(TORNEIO!S:S,CLASSIF!P36,TORNEIO!T:T)</f>
        <v>0</v>
      </c>
      <c r="X36" s="40" t="n">
        <f aca="false">SUM(U36:V36)</f>
        <v>0</v>
      </c>
      <c r="Y36" s="40" t="n">
        <f aca="false">VLOOKUP(P36,STATS!$B$2:$DF$52,109,0)</f>
        <v>0</v>
      </c>
      <c r="Z36" s="42" t="n">
        <f aca="false">SUM(W36:Y36)+T36/1000+(100-O36)/1000000000</f>
        <v>6.6E-008</v>
      </c>
      <c r="AA36" s="40"/>
    </row>
    <row r="37" customFormat="false" ht="15" hidden="false" customHeight="false" outlineLevel="0" collapsed="false">
      <c r="A37" s="55" t="n">
        <v>35</v>
      </c>
      <c r="B37" s="56" t="str">
        <f aca="false">VLOOKUP($A37,$N:$Z,P$1,0)</f>
        <v>Ivan (Campeao Copa Band)</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7.8E-008</v>
      </c>
      <c r="J37" s="60"/>
      <c r="K37" s="39" t="n">
        <f aca="false">VLOOKUP($A37,$N:$Z,R$1,0)</f>
        <v>0</v>
      </c>
      <c r="L37" s="39" t="n">
        <f aca="false">VLOOKUP($A37,$N:$Z,S$1,0)</f>
        <v>0</v>
      </c>
      <c r="M37" s="40"/>
      <c r="N37" s="40" t="n">
        <f aca="false">RANK(Z37,Z:Z)</f>
        <v>42</v>
      </c>
      <c r="O37" s="39" t="n">
        <v>35</v>
      </c>
      <c r="P37" s="40" t="s">
        <v>36</v>
      </c>
      <c r="Q37" s="40" t="n">
        <f aca="false">COUNTIF(CORRIDA!G:G,CLASSIF!P37)+COUNTIF(CORRIDA!I:I,CLASSIF!P37)</f>
        <v>0</v>
      </c>
      <c r="R37" s="40" t="n">
        <f aca="false">COUNTIF(CORRIDA!G:G,CLASSIF!$P37)</f>
        <v>0</v>
      </c>
      <c r="S37" s="40" t="n">
        <f aca="false">COUNTIF(CORRIDA!I:I,CLASSIF!P37)</f>
        <v>0</v>
      </c>
      <c r="T37" s="41" t="n">
        <f aca="false">IF(Q37=0,0,U37/(Q37*20))</f>
        <v>0</v>
      </c>
      <c r="U37" s="40" t="n">
        <f aca="false">SUMIF(CORRIDA!G:G,CLASSIF!P37,CORRIDA!H:H)+SUMIF(CORRIDA!I:I,CLASSIF!P37,CORRIDA!J:J)</f>
        <v>0</v>
      </c>
      <c r="V37" s="40" t="n">
        <f aca="false">SUMIF(WOs!G:G,CLASSIF!P37,WOs!H:H)+SUMIF(WOs!I:I,CLASSIF!P37,WOs!J:J)</f>
        <v>0</v>
      </c>
      <c r="W37" s="40" t="n">
        <f aca="false">SUMIF(TORNEIO!G:G,CLASSIF!P37,TORNEIO!H:H)+SUMIF(TORNEIO!I:I,CLASSIF!P37,TORNEIO!J:J)+SUMIF(TORNEIO!S:S,CLASSIF!P37,TORNEIO!T:T)</f>
        <v>0</v>
      </c>
      <c r="X37" s="40" t="n">
        <f aca="false">SUM(U37:V37)</f>
        <v>0</v>
      </c>
      <c r="Y37" s="40" t="n">
        <f aca="false">VLOOKUP(P37,STATS!$B$2:$DF$52,109,0)</f>
        <v>0</v>
      </c>
      <c r="Z37" s="42" t="n">
        <f aca="false">SUM(W37:Y37)+T37/1000+(100-O37)/1000000000</f>
        <v>6.5E-008</v>
      </c>
      <c r="AA37" s="40"/>
    </row>
    <row r="38" customFormat="false" ht="15" hidden="false" customHeight="false" outlineLevel="0" collapsed="false">
      <c r="A38" s="55" t="n">
        <v>36</v>
      </c>
      <c r="B38" s="56" t="str">
        <f aca="false">VLOOKUP($A38,$N:$Z,P$1,0)</f>
        <v>Marcelo</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7.3E-008</v>
      </c>
      <c r="J38" s="60"/>
      <c r="K38" s="39" t="n">
        <f aca="false">VLOOKUP($A38,$N:$Z,R$1,0)</f>
        <v>0</v>
      </c>
      <c r="L38" s="39" t="n">
        <f aca="false">VLOOKUP($A38,$N:$Z,S$1,0)</f>
        <v>0</v>
      </c>
      <c r="M38" s="40"/>
      <c r="N38" s="40" t="n">
        <f aca="false">RANK(Z38,Z:Z)</f>
        <v>43</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5" hidden="false" customHeight="false" outlineLevel="0" collapsed="false">
      <c r="A39" s="55" t="n">
        <v>37</v>
      </c>
      <c r="B39" s="56" t="str">
        <f aca="false">VLOOKUP($A39,$N:$Z,P$1,0)</f>
        <v>Odair</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7.2E-008</v>
      </c>
      <c r="J39" s="60"/>
      <c r="K39" s="39" t="n">
        <f aca="false">VLOOKUP($A39,$N:$Z,R$1,0)</f>
        <v>0</v>
      </c>
      <c r="L39" s="39" t="n">
        <f aca="false">VLOOKUP($A39,$N:$Z,S$1,0)</f>
        <v>0</v>
      </c>
      <c r="M39" s="40"/>
      <c r="N39" s="40" t="n">
        <f aca="false">RANK(Z39,Z:Z)</f>
        <v>44</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Oswald</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7.1E-008</v>
      </c>
      <c r="J40" s="60"/>
      <c r="K40" s="39" t="n">
        <f aca="false">VLOOKUP($A40,$N:$Z,R$1,0)</f>
        <v>0</v>
      </c>
      <c r="L40" s="39" t="n">
        <f aca="false">VLOOKUP($A40,$N:$Z,S$1,0)</f>
        <v>0</v>
      </c>
      <c r="M40" s="40"/>
      <c r="N40" s="40" t="n">
        <f aca="false">RANK(Z40,Z:Z)</f>
        <v>45</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5" hidden="false" customHeight="false" outlineLevel="0" collapsed="false">
      <c r="A41" s="55" t="n">
        <v>39</v>
      </c>
      <c r="B41" s="56" t="str">
        <f aca="false">VLOOKUP($A41,$N:$Z,P$1,0)</f>
        <v>Pedrão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6.8E-008</v>
      </c>
      <c r="J41" s="60"/>
      <c r="K41" s="39" t="n">
        <f aca="false">VLOOKUP($A41,$N:$Z,R$1,0)</f>
        <v>0</v>
      </c>
      <c r="L41" s="39" t="n">
        <f aca="false">VLOOKUP($A41,$N:$Z,S$1,0)</f>
        <v>0</v>
      </c>
      <c r="M41" s="40"/>
      <c r="N41" s="40" t="n">
        <f aca="false">RANK(Z41,Z:Z)</f>
        <v>3</v>
      </c>
      <c r="O41" s="39" t="n">
        <v>39</v>
      </c>
      <c r="P41" s="40" t="s">
        <v>40</v>
      </c>
      <c r="Q41" s="40" t="n">
        <f aca="false">COUNTIF(CORRIDA!G:G,CLASSIF!P41)+COUNTIF(CORRIDA!I:I,CLASSIF!P41)</f>
        <v>0</v>
      </c>
      <c r="R41" s="40" t="n">
        <f aca="false">COUNTIF(CORRIDA!G:G,CLASSIF!$P41)</f>
        <v>0</v>
      </c>
      <c r="S41" s="40" t="n">
        <f aca="false">COUNTIF(CORRIDA!I:I,CLASSIF!P41)</f>
        <v>0</v>
      </c>
      <c r="T41" s="41" t="n">
        <f aca="false">IF(Q41=0,0,U41/(Q41*20))</f>
        <v>0</v>
      </c>
      <c r="U41" s="40" t="n">
        <f aca="false">SUMIF(CORRIDA!G:G,CLASSIF!P41,CORRIDA!H:H)+SUMIF(CORRIDA!I:I,CLASSIF!P41,CORRIDA!J:J)</f>
        <v>0</v>
      </c>
      <c r="V41" s="40" t="n">
        <f aca="false">SUMIF(WOs!G:G,CLASSIF!P41,WOs!H:H)+SUMIF(WOs!I:I,CLASSIF!P41,WOs!J:J)</f>
        <v>0</v>
      </c>
      <c r="W41" s="40" t="n">
        <f aca="false">SUMIF(TORNEIO!G:G,CLASSIF!P41,TORNEIO!H:H)+SUMIF(TORNEIO!I:I,CLASSIF!P41,TORNEIO!J:J)+SUMIF(TORNEIO!S:S,CLASSIF!P41,TORNEIO!T:T)</f>
        <v>60</v>
      </c>
      <c r="X41" s="40" t="n">
        <f aca="false">SUM(U41:V41)</f>
        <v>0</v>
      </c>
      <c r="Y41" s="40" t="n">
        <f aca="false">VLOOKUP(P41,STATS!$B$2:$DF$52,109,0)</f>
        <v>0</v>
      </c>
      <c r="Z41" s="42" t="n">
        <f aca="false">SUM(W41:Y41)+T41/1000+(100-O41)/1000000000</f>
        <v>60.000000061</v>
      </c>
      <c r="AA41" s="40"/>
    </row>
    <row r="42" customFormat="false" ht="15" hidden="false" customHeight="false" outlineLevel="0" collapsed="false">
      <c r="A42" s="55" t="n">
        <v>40</v>
      </c>
      <c r="B42" s="56" t="str">
        <f aca="false">VLOOKUP($A42,$N:$Z,P$1,0)</f>
        <v>Tulio</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6.7E-008</v>
      </c>
      <c r="J42" s="60"/>
      <c r="K42" s="39" t="n">
        <f aca="false">VLOOKUP($A42,$N:$Z,R$1,0)</f>
        <v>0</v>
      </c>
      <c r="L42" s="39" t="n">
        <f aca="false">VLOOKUP($A42,$N:$Z,S$1,0)</f>
        <v>0</v>
      </c>
      <c r="M42" s="40"/>
      <c r="N42" s="40" t="n">
        <f aca="false">RANK(Z42,Z:Z)</f>
        <v>46</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5" hidden="false" customHeight="false" outlineLevel="0" collapsed="false">
      <c r="A43" s="61" t="n">
        <v>41</v>
      </c>
      <c r="B43" s="56" t="str">
        <f aca="false">VLOOKUP($A43,$N:$Z,P$1,0)</f>
        <v>Persio (o Servio Japones)</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6.6E-008</v>
      </c>
      <c r="J43" s="60"/>
      <c r="K43" s="39" t="n">
        <f aca="false">VLOOKUP($A43,$N:$Z,R$1,0)</f>
        <v>0</v>
      </c>
      <c r="L43" s="39" t="n">
        <f aca="false">VLOOKUP($A43,$N:$Z,S$1,0)</f>
        <v>0</v>
      </c>
      <c r="M43" s="40"/>
      <c r="N43" s="40" t="n">
        <f aca="false">RANK(Z43,Z:Z)</f>
        <v>15</v>
      </c>
      <c r="O43" s="39" t="n">
        <v>41</v>
      </c>
      <c r="P43" s="40" t="s">
        <v>42</v>
      </c>
      <c r="Q43" s="40" t="n">
        <f aca="false">COUNTIF(CORRIDA!G:G,CLASSIF!P43)+COUNTIF(CORRIDA!I:I,CLASSIF!P43)</f>
        <v>0</v>
      </c>
      <c r="R43" s="40" t="n">
        <f aca="false">COUNTIF(CORRIDA!G:G,CLASSIF!$P43)</f>
        <v>0</v>
      </c>
      <c r="S43" s="40" t="n">
        <f aca="false">COUNTIF(CORRIDA!I:I,CLASSIF!P43)</f>
        <v>0</v>
      </c>
      <c r="T43" s="41" t="n">
        <f aca="false">IF(Q43=0,0,U43/(Q43*20))</f>
        <v>0</v>
      </c>
      <c r="U43" s="40" t="n">
        <f aca="false">SUMIF(CORRIDA!G:G,CLASSIF!P43,CORRIDA!H:H)+SUMIF(CORRIDA!I:I,CLASSIF!P43,CORRIDA!J:J)</f>
        <v>0</v>
      </c>
      <c r="V43" s="40" t="n">
        <f aca="false">SUMIF(WOs!G:G,CLASSIF!P43,WOs!H:H)+SUMIF(WOs!I:I,CLASSIF!P43,WOs!J:J)</f>
        <v>0</v>
      </c>
      <c r="W43" s="40" t="n">
        <f aca="false">SUMIF(TORNEIO!G:G,CLASSIF!P43,TORNEIO!H:H)+SUMIF(TORNEIO!I:I,CLASSIF!P43,TORNEIO!J:J)+SUMIF(TORNEIO!S:S,CLASSIF!P43,TORNEIO!T:T)</f>
        <v>20</v>
      </c>
      <c r="X43" s="40" t="n">
        <f aca="false">SUM(U43:V43)</f>
        <v>0</v>
      </c>
      <c r="Y43" s="40" t="n">
        <f aca="false">VLOOKUP(P43,STATS!$B$2:$DF$52,109,0)</f>
        <v>0</v>
      </c>
      <c r="Z43" s="42" t="n">
        <f aca="false">SUM(W43:Y43)+T43/1000+(100-O43)/1000000000</f>
        <v>20.000000059</v>
      </c>
      <c r="AA43" s="40"/>
    </row>
    <row r="44" customFormat="false" ht="15" hidden="false" customHeight="false" outlineLevel="0" collapsed="false">
      <c r="A44" s="55" t="n">
        <v>42</v>
      </c>
      <c r="B44" s="56" t="str">
        <f aca="false">VLOOKUP($A44,$N:$Z,P$1,0)</f>
        <v>Pinga</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6.5E-008</v>
      </c>
      <c r="J44" s="60"/>
      <c r="K44" s="39" t="n">
        <f aca="false">VLOOKUP($A44,$N:$Z,R$1,0)</f>
        <v>0</v>
      </c>
      <c r="L44" s="39" t="n">
        <f aca="false">VLOOKUP($A44,$N:$Z,S$1,0)</f>
        <v>0</v>
      </c>
      <c r="M44" s="40"/>
      <c r="N44" s="40" t="n">
        <f aca="false">RANK(Z44,Z:Z)</f>
        <v>16</v>
      </c>
      <c r="O44" s="39" t="n">
        <v>42</v>
      </c>
      <c r="P44" s="40" t="s">
        <v>43</v>
      </c>
      <c r="Q44" s="40" t="n">
        <f aca="false">COUNTIF(CORRIDA!G:G,CLASSIF!P44)+COUNTIF(CORRIDA!I:I,CLASSIF!P44)</f>
        <v>0</v>
      </c>
      <c r="R44" s="40" t="n">
        <f aca="false">COUNTIF(CORRIDA!G:G,CLASSIF!$P44)</f>
        <v>0</v>
      </c>
      <c r="S44" s="40" t="n">
        <f aca="false">COUNTIF(CORRIDA!I:I,CLASSIF!P44)</f>
        <v>0</v>
      </c>
      <c r="T44" s="41" t="n">
        <f aca="false">IF(Q44=0,0,U44/(Q44*20))</f>
        <v>0</v>
      </c>
      <c r="U44" s="40" t="n">
        <f aca="false">SUMIF(CORRIDA!G:G,CLASSIF!P44,CORRIDA!H:H)+SUMIF(CORRIDA!I:I,CLASSIF!P44,CORRIDA!J:J)</f>
        <v>0</v>
      </c>
      <c r="V44" s="40" t="n">
        <f aca="false">SUMIF(WOs!G:G,CLASSIF!P44,WOs!H:H)+SUMIF(WOs!I:I,CLASSIF!P44,WOs!J:J)</f>
        <v>0</v>
      </c>
      <c r="W44" s="40" t="n">
        <f aca="false">SUMIF(TORNEIO!G:G,CLASSIF!P44,TORNEIO!H:H)+SUMIF(TORNEIO!I:I,CLASSIF!P44,TORNEIO!J:J)+SUMIF(TORNEIO!S:S,CLASSIF!P44,TORNEIO!T:T)</f>
        <v>20</v>
      </c>
      <c r="X44" s="40" t="n">
        <f aca="false">SUM(U44:V44)</f>
        <v>0</v>
      </c>
      <c r="Y44" s="40" t="n">
        <f aca="false">VLOOKUP(P44,STATS!$B$2:$DF$52,109,0)</f>
        <v>0</v>
      </c>
      <c r="Z44" s="42" t="n">
        <f aca="false">SUM(W44:Y44)+T44/1000+(100-O44)/1000000000</f>
        <v>20.000000058</v>
      </c>
      <c r="AA44" s="40"/>
    </row>
    <row r="45" customFormat="false" ht="15" hidden="false" customHeight="false" outlineLevel="0" collapsed="false">
      <c r="A45" s="55" t="n">
        <v>43</v>
      </c>
      <c r="B45" s="56" t="str">
        <f aca="false">VLOOKUP($A45,$N:$Z,P$1,0)</f>
        <v>Pitch</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6.4E-008</v>
      </c>
      <c r="J45" s="60"/>
      <c r="K45" s="39" t="n">
        <f aca="false">VLOOKUP($A45,$N:$Z,R$1,0)</f>
        <v>0</v>
      </c>
      <c r="L45" s="39" t="n">
        <f aca="false">VLOOKUP($A45,$N:$Z,S$1,0)</f>
        <v>0</v>
      </c>
      <c r="M45" s="40"/>
      <c r="N45" s="40" t="n">
        <f aca="false">RANK(Z45,Z:Z)</f>
        <v>8</v>
      </c>
      <c r="O45" s="39" t="n">
        <v>43</v>
      </c>
      <c r="P45" s="40" t="s">
        <v>44</v>
      </c>
      <c r="Q45" s="40" t="n">
        <f aca="false">COUNTIF(CORRIDA!G:G,CLASSIF!P45)+COUNTIF(CORRIDA!I:I,CLASSIF!P45)</f>
        <v>0</v>
      </c>
      <c r="R45" s="40" t="n">
        <f aca="false">COUNTIF(CORRIDA!G:G,CLASSIF!$P45)</f>
        <v>0</v>
      </c>
      <c r="S45" s="40" t="n">
        <f aca="false">COUNTIF(CORRIDA!I:I,CLASSIF!P45)</f>
        <v>0</v>
      </c>
      <c r="T45" s="41" t="n">
        <f aca="false">IF(Q45=0,0,U45/(Q45*20))</f>
        <v>0</v>
      </c>
      <c r="U45" s="40" t="n">
        <f aca="false">SUMIF(CORRIDA!G:G,CLASSIF!P45,CORRIDA!H:H)+SUMIF(CORRIDA!I:I,CLASSIF!P45,CORRIDA!J:J)</f>
        <v>0</v>
      </c>
      <c r="V45" s="40" t="n">
        <f aca="false">SUMIF(WOs!G:G,CLASSIF!P45,WOs!H:H)+SUMIF(WOs!I:I,CLASSIF!P45,WOs!J:J)</f>
        <v>0</v>
      </c>
      <c r="W45" s="40" t="n">
        <f aca="false">SUMIF(TORNEIO!G:G,CLASSIF!P45,TORNEIO!H:H)+SUMIF(TORNEIO!I:I,CLASSIF!P45,TORNEIO!J:J)+SUMIF(TORNEIO!S:S,CLASSIF!P45,TORNEIO!T:T)</f>
        <v>40</v>
      </c>
      <c r="X45" s="40" t="n">
        <f aca="false">SUM(U45:V45)</f>
        <v>0</v>
      </c>
      <c r="Y45" s="40" t="n">
        <f aca="false">VLOOKUP(P45,STATS!$B$2:$DF$52,109,0)</f>
        <v>0</v>
      </c>
      <c r="Z45" s="42" t="n">
        <f aca="false">SUM(W45:Y45)+T45/1000+(100-O45)/1000000000</f>
        <v>40.000000057</v>
      </c>
      <c r="AA45" s="40"/>
    </row>
    <row r="46" customFormat="false" ht="15" hidden="false" customHeight="false" outlineLevel="0" collapsed="false">
      <c r="A46" s="55" t="n">
        <v>44</v>
      </c>
      <c r="B46" s="56" t="str">
        <f aca="false">VLOOKUP($A46,$N:$Z,P$1,0)</f>
        <v>Reinaldo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6.3E-008</v>
      </c>
      <c r="J46" s="60"/>
      <c r="K46" s="39" t="n">
        <f aca="false">VLOOKUP($A46,$N:$Z,R$1,0)</f>
        <v>0</v>
      </c>
      <c r="L46" s="39" t="n">
        <f aca="false">VLOOKUP($A46,$N:$Z,S$1,0)</f>
        <v>0</v>
      </c>
      <c r="M46" s="40"/>
      <c r="N46" s="40" t="n">
        <f aca="false">RANK(Z46,Z:Z)</f>
        <v>4</v>
      </c>
      <c r="O46" s="39" t="n">
        <v>44</v>
      </c>
      <c r="P46" s="40" t="s">
        <v>45</v>
      </c>
      <c r="Q46" s="40" t="n">
        <f aca="false">COUNTIF(CORRIDA!G:G,CLASSIF!P46)+COUNTIF(CORRIDA!I:I,CLASSIF!P46)</f>
        <v>0</v>
      </c>
      <c r="R46" s="40" t="n">
        <f aca="false">COUNTIF(CORRIDA!G:G,CLASSIF!$P46)</f>
        <v>0</v>
      </c>
      <c r="S46" s="40" t="n">
        <f aca="false">COUNTIF(CORRIDA!I:I,CLASSIF!P46)</f>
        <v>0</v>
      </c>
      <c r="T46" s="41" t="n">
        <f aca="false">IF(Q46=0,0,U46/(Q46*20))</f>
        <v>0</v>
      </c>
      <c r="U46" s="40" t="n">
        <f aca="false">SUMIF(CORRIDA!G:G,CLASSIF!P46,CORRIDA!H:H)+SUMIF(CORRIDA!I:I,CLASSIF!P46,CORRIDA!J:J)</f>
        <v>0</v>
      </c>
      <c r="V46" s="40" t="n">
        <f aca="false">SUMIF(WOs!G:G,CLASSIF!P46,WOs!H:H)+SUMIF(WOs!I:I,CLASSIF!P46,WOs!J:J)</f>
        <v>0</v>
      </c>
      <c r="W46" s="40" t="n">
        <f aca="false">SUMIF(TORNEIO!G:G,CLASSIF!P46,TORNEIO!H:H)+SUMIF(TORNEIO!I:I,CLASSIF!P46,TORNEIO!J:J)+SUMIF(TORNEIO!S:S,CLASSIF!P46,TORNEIO!T:T)</f>
        <v>60</v>
      </c>
      <c r="X46" s="40" t="n">
        <f aca="false">SUM(U46:V46)</f>
        <v>0</v>
      </c>
      <c r="Y46" s="40" t="n">
        <f aca="false">VLOOKUP(P46,STATS!$B$2:$DF$52,109,0)</f>
        <v>0</v>
      </c>
      <c r="Z46" s="42" t="n">
        <f aca="false">SUM(W46:Y46)+T46/1000+(100-O46)/1000000000</f>
        <v>60.000000056</v>
      </c>
      <c r="AA46" s="40"/>
    </row>
    <row r="47" customFormat="false" ht="15" hidden="false" customHeight="false" outlineLevel="0" collapsed="false">
      <c r="A47" s="55" t="n">
        <v>45</v>
      </c>
      <c r="B47" s="56" t="str">
        <f aca="false">VLOOKUP($A47,$N:$Z,P$1,0)</f>
        <v>Andrea</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6.2E-008</v>
      </c>
      <c r="J47" s="60"/>
      <c r="K47" s="39" t="n">
        <f aca="false">VLOOKUP($A47,$N:$Z,R$1,0)</f>
        <v>0</v>
      </c>
      <c r="L47" s="39" t="n">
        <f aca="false">VLOOKUP($A47,$N:$Z,S$1,0)</f>
        <v>0</v>
      </c>
      <c r="M47" s="40"/>
      <c r="N47" s="40" t="n">
        <f aca="false">RANK(Z47,Z:Z)</f>
        <v>47</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5" hidden="false" customHeight="false" outlineLevel="0" collapsed="false">
      <c r="A48" s="55" t="n">
        <v>46</v>
      </c>
      <c r="B48" s="56" t="str">
        <f aca="false">VLOOKUP($A48,$N:$Z,P$1,0)</f>
        <v>Rogerio</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6E-008</v>
      </c>
      <c r="J48" s="60"/>
      <c r="K48" s="39" t="n">
        <f aca="false">VLOOKUP($A48,$N:$Z,R$1,0)</f>
        <v>0</v>
      </c>
      <c r="L48" s="39" t="n">
        <f aca="false">VLOOKUP($A48,$N:$Z,S$1,0)</f>
        <v>0</v>
      </c>
      <c r="M48" s="40"/>
      <c r="N48" s="40" t="n">
        <f aca="false">RANK(Z48,Z:Z)</f>
        <v>17</v>
      </c>
      <c r="O48" s="39" t="n">
        <v>46</v>
      </c>
      <c r="P48" s="40" t="s">
        <v>47</v>
      </c>
      <c r="Q48" s="40" t="n">
        <f aca="false">COUNTIF(CORRIDA!G:G,CLASSIF!P48)+COUNTIF(CORRIDA!I:I,CLASSIF!P48)</f>
        <v>0</v>
      </c>
      <c r="R48" s="40" t="n">
        <f aca="false">COUNTIF(CORRIDA!G:G,CLASSIF!$P48)</f>
        <v>0</v>
      </c>
      <c r="S48" s="40" t="n">
        <f aca="false">COUNTIF(CORRIDA!I:I,CLASSIF!P48)</f>
        <v>0</v>
      </c>
      <c r="T48" s="41" t="n">
        <f aca="false">IF(Q48=0,0,U48/(Q48*20))</f>
        <v>0</v>
      </c>
      <c r="U48" s="40" t="n">
        <f aca="false">SUMIF(CORRIDA!G:G,CLASSIF!P48,CORRIDA!H:H)+SUMIF(CORRIDA!I:I,CLASSIF!P48,CORRIDA!J:J)</f>
        <v>0</v>
      </c>
      <c r="V48" s="40" t="n">
        <f aca="false">SUMIF(WOs!G:G,CLASSIF!P48,WOs!H:H)+SUMIF(WOs!I:I,CLASSIF!P48,WOs!J:J)</f>
        <v>0</v>
      </c>
      <c r="W48" s="40" t="n">
        <f aca="false">SUMIF(TORNEIO!G:G,CLASSIF!P48,TORNEIO!H:H)+SUMIF(TORNEIO!I:I,CLASSIF!P48,TORNEIO!J:J)+SUMIF(TORNEIO!S:S,CLASSIF!P48,TORNEIO!T:T)</f>
        <v>20</v>
      </c>
      <c r="X48" s="40" t="n">
        <f aca="false">SUM(U48:V48)</f>
        <v>0</v>
      </c>
      <c r="Y48" s="40" t="n">
        <f aca="false">VLOOKUP(P48,STATS!$B$2:$DF$52,109,0)</f>
        <v>0</v>
      </c>
      <c r="Z48" s="42" t="n">
        <f aca="false">SUM(W48:Y48)+T48/1000+(100-O48)/1000000000</f>
        <v>20.000000054</v>
      </c>
      <c r="AA48" s="40"/>
    </row>
    <row r="49" customFormat="false" ht="15" hidden="false" customHeight="false" outlineLevel="0" collapsed="false">
      <c r="A49" s="55" t="n">
        <v>47</v>
      </c>
      <c r="B49" s="56" t="str">
        <f aca="false">VLOOKUP($A49,$N:$Z,P$1,0)</f>
        <v>Andre Bruni</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5.5E-008</v>
      </c>
      <c r="J49" s="60"/>
      <c r="K49" s="39" t="n">
        <f aca="false">VLOOKUP($A49,$N:$Z,R$1,0)</f>
        <v>0</v>
      </c>
      <c r="L49" s="39" t="n">
        <f aca="false">VLOOKUP($A49,$N:$Z,S$1,0)</f>
        <v>0</v>
      </c>
      <c r="M49" s="40"/>
      <c r="N49" s="40" t="n">
        <f aca="false">RANK(Z49,Z:Z)</f>
        <v>48</v>
      </c>
      <c r="O49" s="39" t="n">
        <v>47</v>
      </c>
      <c r="P49" s="40" t="s">
        <v>48</v>
      </c>
      <c r="Q49" s="40" t="n">
        <f aca="false">COUNTIF(CORRIDA!G:G,CLASSIF!P49)+COUNTIF(CORRIDA!I:I,CLASSIF!P49)</f>
        <v>0</v>
      </c>
      <c r="R49" s="40" t="n">
        <f aca="false">COUNTIF(CORRIDA!G:G,CLASSIF!$P49)</f>
        <v>0</v>
      </c>
      <c r="S49" s="40" t="n">
        <f aca="false">COUNTIF(CORRIDA!I:I,CLASSIF!P49)</f>
        <v>0</v>
      </c>
      <c r="T49" s="41" t="n">
        <f aca="false">IF(Q49=0,0,U49/(Q49*20))</f>
        <v>0</v>
      </c>
      <c r="U49" s="40" t="n">
        <f aca="false">SUMIF(CORRIDA!G:G,CLASSIF!P49,CORRIDA!H:H)+SUMIF(CORRIDA!I:I,CLASSIF!P49,CORRIDA!J:J)</f>
        <v>0</v>
      </c>
      <c r="V49" s="40" t="n">
        <f aca="false">SUMIF(WOs!G:G,CLASSIF!P49,WOs!H:H)+SUMIF(WOs!I:I,CLASSIF!P49,WOs!J:J)</f>
        <v>0</v>
      </c>
      <c r="W49" s="40" t="n">
        <f aca="false">SUMIF(TORNEIO!G:G,CLASSIF!P49,TORNEIO!H:H)+SUMIF(TORNEIO!I:I,CLASSIF!P49,TORNEIO!J:J)+SUMIF(TORNEIO!S:S,CLASSIF!P49,TORNEIO!T:T)</f>
        <v>0</v>
      </c>
      <c r="X49" s="40" t="n">
        <f aca="false">SUM(U49:V49)</f>
        <v>0</v>
      </c>
      <c r="Y49" s="40" t="n">
        <f aca="false">VLOOKUP(P49,STATS!$B$2:$DF$52,109,0)</f>
        <v>0</v>
      </c>
      <c r="Z49" s="42" t="n">
        <f aca="false">SUM(W49:Y49)+T49/1000+(100-O49)/1000000000</f>
        <v>5.3E-008</v>
      </c>
      <c r="AA49" s="40"/>
    </row>
    <row r="50" customFormat="false" ht="15" hidden="false" customHeight="false" outlineLevel="0" collapsed="false">
      <c r="A50" s="55" t="n">
        <v>48</v>
      </c>
      <c r="B50" s="56" t="str">
        <f aca="false">VLOOKUP($A50,$N:$Z,P$1,0)</f>
        <v>Guto</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5.3E-008</v>
      </c>
      <c r="J50" s="60"/>
      <c r="K50" s="39" t="n">
        <f aca="false">VLOOKUP($A50,$N:$Z,R$1,0)</f>
        <v>0</v>
      </c>
      <c r="L50" s="39" t="n">
        <f aca="false">VLOOKUP($A50,$N:$Z,S$1,0)</f>
        <v>0</v>
      </c>
      <c r="M50" s="40"/>
      <c r="N50" s="40" t="n">
        <f aca="false">RANK(Z50,Z:Z)</f>
        <v>18</v>
      </c>
      <c r="O50" s="39" t="n">
        <v>48</v>
      </c>
      <c r="P50" s="40" t="s">
        <v>49</v>
      </c>
      <c r="Q50" s="40" t="n">
        <f aca="false">COUNTIF(CORRIDA!G:G,CLASSIF!P50)+COUNTIF(CORRIDA!I:I,CLASSIF!P50)</f>
        <v>0</v>
      </c>
      <c r="R50" s="40" t="n">
        <f aca="false">COUNTIF(CORRIDA!G:G,CLASSIF!$P50)</f>
        <v>0</v>
      </c>
      <c r="S50" s="40" t="n">
        <f aca="false">COUNTIF(CORRIDA!I:I,CLASSIF!P50)</f>
        <v>0</v>
      </c>
      <c r="T50" s="41" t="n">
        <f aca="false">IF(Q50=0,0,U50/(Q50*20))</f>
        <v>0</v>
      </c>
      <c r="U50" s="40" t="n">
        <f aca="false">SUMIF(CORRIDA!G:G,CLASSIF!P50,CORRIDA!H:H)+SUMIF(CORRIDA!I:I,CLASSIF!P50,CORRIDA!J:J)</f>
        <v>0</v>
      </c>
      <c r="V50" s="40" t="n">
        <f aca="false">SUMIF(WOs!G:G,CLASSIF!P50,WOs!H:H)+SUMIF(WOs!I:I,CLASSIF!P50,WOs!J:J)</f>
        <v>0</v>
      </c>
      <c r="W50" s="40" t="n">
        <f aca="false">SUMIF(TORNEIO!G:G,CLASSIF!P50,TORNEIO!H:H)+SUMIF(TORNEIO!I:I,CLASSIF!P50,TORNEIO!J:J)+SUMIF(TORNEIO!S:S,CLASSIF!P50,TORNEIO!T:T)</f>
        <v>20</v>
      </c>
      <c r="X50" s="40" t="n">
        <f aca="false">SUM(U50:V50)</f>
        <v>0</v>
      </c>
      <c r="Y50" s="40" t="n">
        <f aca="false">VLOOKUP(P50,STATS!$B$2:$DF$52,109,0)</f>
        <v>0</v>
      </c>
      <c r="Z50" s="42" t="n">
        <f aca="false">SUM(W50:Y50)+T50/1000+(100-O50)/1000000000</f>
        <v>20.000000052</v>
      </c>
      <c r="AA50" s="40"/>
    </row>
    <row r="51" customFormat="false" ht="15"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Vinicius</v>
      </c>
      <c r="BH2" s="79" t="str">
        <f aca="false">E2</f>
        <v>Bernardo</v>
      </c>
      <c r="BI2" s="79" t="str">
        <f aca="false">F2</f>
        <v>Bruno</v>
      </c>
      <c r="BJ2" s="79" t="str">
        <f aca="false">G2</f>
        <v>Caio</v>
      </c>
      <c r="BK2" s="79" t="str">
        <f aca="false">H2</f>
        <v>Coimbra</v>
      </c>
      <c r="BL2" s="79" t="str">
        <f aca="false">I2</f>
        <v>Costinha Maradona</v>
      </c>
      <c r="BM2" s="79" t="str">
        <f aca="false">J2</f>
        <v>Daniel Borges</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 (o Servio Japones)</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Arthur Fontalvinho</v>
      </c>
      <c r="DJ2" s="85" t="str">
        <f aca="false">BG2</f>
        <v>Vinicius</v>
      </c>
      <c r="DK2" s="85" t="str">
        <f aca="false">BH2</f>
        <v>Bernardo</v>
      </c>
      <c r="DL2" s="85" t="str">
        <f aca="false">BI2</f>
        <v>Bruno</v>
      </c>
      <c r="DM2" s="85" t="str">
        <f aca="false">BJ2</f>
        <v>Caio</v>
      </c>
      <c r="DN2" s="85" t="str">
        <f aca="false">BK2</f>
        <v>Coimbra</v>
      </c>
      <c r="DO2" s="85" t="str">
        <f aca="false">BL2</f>
        <v>Costinha Maradona</v>
      </c>
      <c r="DP2" s="85" t="str">
        <f aca="false">BM2</f>
        <v>Daniel Borges</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Fiorito</v>
      </c>
      <c r="DY2" s="85" t="str">
        <f aca="false">BV2</f>
        <v>Flavio</v>
      </c>
      <c r="DZ2" s="85" t="str">
        <f aca="false">BW2</f>
        <v>Fontalvo</v>
      </c>
      <c r="EA2" s="85" t="str">
        <f aca="false">BX2</f>
        <v>Grilovic</v>
      </c>
      <c r="EB2" s="85" t="str">
        <f aca="false">BY2</f>
        <v>Guedes</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Odair</v>
      </c>
      <c r="EK2" s="85" t="str">
        <f aca="false">CH2</f>
        <v>Oswald</v>
      </c>
      <c r="EL2" s="85" t="str">
        <f aca="false">CI2</f>
        <v>Palazzo</v>
      </c>
      <c r="EM2" s="85" t="str">
        <f aca="false">CJ2</f>
        <v>Paulo</v>
      </c>
      <c r="EN2" s="85" t="str">
        <f aca="false">CK2</f>
        <v>Pedrão</v>
      </c>
      <c r="EO2" s="85" t="str">
        <f aca="false">CL2</f>
        <v>Tulio</v>
      </c>
      <c r="EP2" s="85" t="str">
        <f aca="false">CM2</f>
        <v>Persio (o Servio Japones)</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Arthur 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str">
        <f aca="false">IF($B3=AD$2,"-",IF(COUNTIF(CORRIDA!$M:$M,$B3&amp;" d. "&amp;AD$2)=0,"",COUNTIF(CORRIDA!$M:$M,$B3&amp;" d. "&amp;AD$2)))</f>
        <v/>
      </c>
      <c r="AE3" s="89" t="str">
        <f aca="false">IF($B3=AE$2,"-",IF(COUNTIF(CORRIDA!$M:$M,$B3&amp;" d. "&amp;AE$2)=0,"",COUNTIF(CORRIDA!$M:$M,$B3&amp;" d. "&amp;AE$2)))</f>
        <v/>
      </c>
      <c r="AF3" s="89" t="str">
        <f aca="false">IF($B3=AF$2,"-",IF(COUNTIF(CORRIDA!$M:$M,$B3&amp;" d. "&amp;AF$2)=0,"",COUNTIF(CORRIDA!$M:$M,$B3&amp;" d. "&amp;AF$2)))</f>
        <v/>
      </c>
      <c r="AG3" s="89" t="str">
        <f aca="false">IF($B3=AG$2,"-",IF(COUNTIF(CORRIDA!$M:$M,$B3&amp;" d. "&amp;AG$2)=0,"",COUNTIF(CORRIDA!$M:$M,$B3&amp;" d. "&amp;AG$2)))</f>
        <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str">
        <f aca="false">IF($B3=AX$2,"-",IF(COUNTIF(CORRIDA!$M:$M,$B3&amp;" d. "&amp;AX$2)=0,"",COUNTIF(CORRIDA!$M:$M,$B3&amp;" d. "&amp;AX$2)))</f>
        <v/>
      </c>
      <c r="AY3" s="89" t="str">
        <f aca="false">IF($B3=AY$2,"-",IF(COUNTIF(CORRIDA!$M:$M,$B3&amp;" d. "&amp;AY$2)=0,"",COUNTIF(CORRIDA!$M:$M,$B3&amp;" d. "&amp;AY$2)))</f>
        <v/>
      </c>
      <c r="AZ3" s="89" t="str">
        <f aca="false">IF($B3=AZ$2,"-",IF(COUNTIF(CORRIDA!$M:$M,$B3&amp;" d. "&amp;AZ$2)=0,"",COUNTIF(CORRIDA!$M:$M,$B3&amp;" d. "&amp;AZ$2)))</f>
        <v/>
      </c>
      <c r="BA3" s="90" t="n">
        <f aca="false">SUM(C3:AZ3)</f>
        <v>0</v>
      </c>
      <c r="BE3" s="88" t="str">
        <f aca="false">B3</f>
        <v>Arthur 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str">
        <f aca="false">IF($B3=BI$2,"-",IF(COUNTIF(CORRIDA!$M:$M,$B3&amp;" d. "&amp;BI$2)+COUNTIF(CORRIDA!$M:$M,BI$2&amp;" d. "&amp;$B3)=0,"",COUNTIF(CORRIDA!$M:$M,$B3&amp;" d. "&amp;BI$2)+COUNTIF(CORRIDA!$M:$M,BI$2&amp;" d. "&amp;$B3)))</f>
        <v/>
      </c>
      <c r="BJ3" s="91" t="str">
        <f aca="false">IF($B3=BJ$2,"-",IF(COUNTIF(CORRIDA!$M:$M,$B3&amp;" d. "&amp;BJ$2)+COUNTIF(CORRIDA!$M:$M,BJ$2&amp;" d. "&amp;$B3)=0,"",COUNTIF(CORRIDA!$M:$M,$B3&amp;" d. "&amp;BJ$2)+COUNTIF(CORRIDA!$M:$M,BJ$2&amp;" d. "&amp;$B3)))</f>
        <v/>
      </c>
      <c r="BK3" s="91" t="str">
        <f aca="false">IF($B3=BK$2,"-",IF(COUNTIF(CORRIDA!$M:$M,$B3&amp;" d. "&amp;BK$2)+COUNTIF(CORRIDA!$M:$M,BK$2&amp;" d. "&amp;$B3)=0,"",COUNTIF(CORRIDA!$M:$M,$B3&amp;" d. "&amp;BK$2)+COUNTIF(CORRIDA!$M:$M,BK$2&amp;" d. "&amp;$B3)))</f>
        <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str">
        <f aca="false">IF($B3=CG$2,"-",IF(COUNTIF(CORRIDA!$M:$M,$B3&amp;" d. "&amp;CG$2)+COUNTIF(CORRIDA!$M:$M,CG$2&amp;" d. "&amp;$B3)=0,"",COUNTIF(CORRIDA!$M:$M,$B3&amp;" d. "&amp;CG$2)+COUNTIF(CORRIDA!$M:$M,CG$2&amp;" d. "&amp;$B3)))</f>
        <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str">
        <f aca="false">IF($B3=CJ$2,"-",IF(COUNTIF(CORRIDA!$M:$M,$B3&amp;" d. "&amp;CJ$2)+COUNTIF(CORRIDA!$M:$M,CJ$2&amp;" d. "&amp;$B3)=0,"",COUNTIF(CORRIDA!$M:$M,$B3&amp;" d. "&amp;CJ$2)+COUNTIF(CORRIDA!$M:$M,CJ$2&amp;" d. "&amp;$B3)))</f>
        <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str">
        <f aca="false">IF($B3=DA$2,"-",IF(COUNTIF(CORRIDA!$M:$M,$B3&amp;" d. "&amp;DA$2)+COUNTIF(CORRIDA!$M:$M,DA$2&amp;" d. "&amp;$B3)=0,"",COUNTIF(CORRIDA!$M:$M,$B3&amp;" d. "&amp;DA$2)+COUNTIF(CORRIDA!$M:$M,DA$2&amp;" d. "&amp;$B3)))</f>
        <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0</v>
      </c>
      <c r="DE3" s="92" t="n">
        <f aca="false">COUNTIF(BF3:DC3,"&gt;0")</f>
        <v>0</v>
      </c>
      <c r="DF3" s="93" t="n">
        <f aca="false">IF(COUNTIF(BF3:DC3,"&gt;0")&lt;10,0,QUOTIENT(COUNTIF(BF3:DC3,"&gt;0"),5)*50)</f>
        <v>0</v>
      </c>
      <c r="DG3" s="94"/>
      <c r="DH3" s="88" t="str">
        <f aca="false">BE3</f>
        <v>Arthur 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0</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0</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0</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0</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0</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0</v>
      </c>
      <c r="FH3" s="95"/>
      <c r="FI3" s="88" t="str">
        <f aca="false">BE3</f>
        <v>Arthur Fontalvinho</v>
      </c>
      <c r="FJ3" s="96" t="n">
        <f aca="false">COUNTIF(BF3:DC3,"&gt;0")</f>
        <v>0</v>
      </c>
      <c r="FK3" s="96" t="e">
        <f aca="false">AVERAGE(BF3:DC3)</f>
        <v>#DIV/0!</v>
      </c>
      <c r="FL3" s="96" t="e">
        <f aca="false">_xlfn.STDEV.P(BF3:DC3)</f>
        <v>#DIV/0!</v>
      </c>
      <c r="FM3" s="74" t="e">
        <f aca="false">SUMPRODUCT(DI3:FF3,CLASSIF!T3:T52)</f>
        <v>#VALUE!</v>
      </c>
    </row>
    <row r="4" customFormat="false" ht="15" hidden="false" customHeight="false" outlineLevel="0" collapsed="false">
      <c r="B4" s="88" t="str">
        <f aca="false">INTRO!B4</f>
        <v>Vinicius</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Vinicius</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Vinicius</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Vinicius</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str">
        <f aca="false">IF($B5=BS$2,"-",IF(COUNTIF(CORRIDA!$M:$M,$B5&amp;" d. "&amp;BS$2)+COUNTIF(CORRIDA!$M:$M,BS$2&amp;" d. "&amp;$B5)=0,"",COUNTIF(CORRIDA!$M:$M,$B5&amp;" d. "&amp;BS$2)+COUNTIF(CORRIDA!$M:$M,BS$2&amp;" d. "&amp;$B5)))</f>
        <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str">
        <f aca="false">IF($B5=CA$2,"-",IF(COUNTIF(CORRIDA!$M:$M,$B5&amp;" d. "&amp;CA$2)+COUNTIF(CORRIDA!$M:$M,CA$2&amp;" d. "&amp;$B5)=0,"",COUNTIF(CORRIDA!$M:$M,$B5&amp;" d. "&amp;CA$2)+COUNTIF(CORRIDA!$M:$M,CA$2&amp;" d. "&amp;$B5)))</f>
        <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0</v>
      </c>
      <c r="DE5" s="92" t="n">
        <f aca="false">COUNTIF(BF5:DC5,"&gt;0")</f>
        <v>0</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0</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0</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0</v>
      </c>
      <c r="FH5" s="95"/>
      <c r="FI5" s="88" t="str">
        <f aca="false">BE5</f>
        <v>Bernardo</v>
      </c>
      <c r="FJ5" s="96" t="n">
        <f aca="false">COUNTIF(BF5:DC5,"&gt;0")</f>
        <v>0</v>
      </c>
      <c r="FK5" s="96" t="e">
        <f aca="false">AVERAGE(BF5:DC5)</f>
        <v>#DIV/0!</v>
      </c>
      <c r="FL5" s="96" t="e">
        <f aca="false">_xlfn.STDEV.P(BF5:DC5)</f>
        <v>#DIV/0!</v>
      </c>
      <c r="FM5" s="74" t="e">
        <f aca="false">SUMPRODUCT(DI5:DJ5,CLASSIF!T3:T4)</f>
        <v>#VALUE!</v>
      </c>
    </row>
    <row r="6" customFormat="false" ht="15" hidden="false" customHeight="false" outlineLevel="0" collapsed="false">
      <c r="B6" s="88" t="str">
        <f aca="false">INTRO!B6</f>
        <v>Bruno</v>
      </c>
      <c r="C6" s="97" t="str">
        <f aca="false">IF($B6=C$2,"-",IF(COUNTIF(CORRIDA!$M:$M,$B6&amp;" d. "&amp;C$2)=0,"",COUNTIF(CORRIDA!$M:$M,$B6&amp;" d. "&amp;C$2)))</f>
        <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str">
        <f aca="false">IF($B6=G$2,"-",IF(COUNTIF(CORRIDA!$M:$M,$B6&amp;" d. "&amp;G$2)=0,"",COUNTIF(CORRIDA!$M:$M,$B6&amp;" d. "&amp;G$2)))</f>
        <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str">
        <f aca="false">IF($B6=M$2,"-",IF(COUNTIF(CORRIDA!$M:$M,$B6&amp;" d. "&amp;M$2)=0,"",COUNTIF(CORRIDA!$M:$M,$B6&amp;" d. "&amp;M$2)))</f>
        <v/>
      </c>
      <c r="N6" s="97" t="str">
        <f aca="false">IF($B6=N$2,"-",IF(COUNTIF(CORRIDA!$M:$M,$B6&amp;" d. "&amp;N$2)=0,"",COUNTIF(CORRIDA!$M:$M,$B6&amp;" d. "&amp;N$2)))</f>
        <v/>
      </c>
      <c r="O6" s="97" t="str">
        <f aca="false">IF($B6=O$2,"-",IF(COUNTIF(CORRIDA!$M:$M,$B6&amp;" d. "&amp;O$2)=0,"",COUNTIF(CORRIDA!$M:$M,$B6&amp;" d. "&amp;O$2)))</f>
        <v/>
      </c>
      <c r="P6" s="97" t="str">
        <f aca="false">IF($B6=P$2,"-",IF(COUNTIF(CORRIDA!$M:$M,$B6&amp;" d. "&amp;P$2)=0,"",COUNTIF(CORRIDA!$M:$M,$B6&amp;" d. "&amp;P$2)))</f>
        <v/>
      </c>
      <c r="Q6" s="97" t="str">
        <f aca="false">IF($B6=Q$2,"-",IF(COUNTIF(CORRIDA!$M:$M,$B6&amp;" d. "&amp;Q$2)=0,"",COUNTIF(CORRIDA!$M:$M,$B6&amp;" d. "&amp;Q$2)))</f>
        <v/>
      </c>
      <c r="R6" s="97" t="str">
        <f aca="false">IF($B6=R$2,"-",IF(COUNTIF(CORRIDA!$M:$M,$B6&amp;" d. "&amp;R$2)=0,"",COUNTIF(CORRIDA!$M:$M,$B6&amp;" d. "&amp;R$2)))</f>
        <v/>
      </c>
      <c r="S6" s="97" t="str">
        <f aca="false">IF($B6=S$2,"-",IF(COUNTIF(CORRIDA!$M:$M,$B6&amp;" d. "&amp;S$2)=0,"",COUNTIF(CORRIDA!$M:$M,$B6&amp;" d. "&amp;S$2)))</f>
        <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str">
        <f aca="false">IF($B6=AD$2,"-",IF(COUNTIF(CORRIDA!$M:$M,$B6&amp;" d. "&amp;AD$2)=0,"",COUNTIF(CORRIDA!$M:$M,$B6&amp;" d. "&amp;AD$2)))</f>
        <v/>
      </c>
      <c r="AE6" s="97" t="str">
        <f aca="false">IF($B6=AE$2,"-",IF(COUNTIF(CORRIDA!$M:$M,$B6&amp;" d. "&amp;AE$2)=0,"",COUNTIF(CORRIDA!$M:$M,$B6&amp;" d. "&amp;AE$2)))</f>
        <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str">
        <f aca="false">IF($B6=AJ$2,"-",IF(COUNTIF(CORRIDA!$M:$M,$B6&amp;" d. "&amp;AJ$2)=0,"",COUNTIF(CORRIDA!$M:$M,$B6&amp;" d. "&amp;AJ$2)))</f>
        <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str">
        <f aca="false">IF($B6=AO$2,"-",IF(COUNTIF(CORRIDA!$M:$M,$B6&amp;" d. "&amp;AO$2)=0,"",COUNTIF(CORRIDA!$M:$M,$B6&amp;" d. "&amp;AO$2)))</f>
        <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str">
        <f aca="false">IF($B6=AX$2,"-",IF(COUNTIF(CORRIDA!$M:$M,$B6&amp;" d. "&amp;AX$2)=0,"",COUNTIF(CORRIDA!$M:$M,$B6&amp;" d. "&amp;AX$2)))</f>
        <v/>
      </c>
      <c r="AY6" s="97" t="str">
        <f aca="false">IF($B6=AY$2,"-",IF(COUNTIF(CORRIDA!$M:$M,$B6&amp;" d. "&amp;AY$2)=0,"",COUNTIF(CORRIDA!$M:$M,$B6&amp;" d. "&amp;AY$2)))</f>
        <v/>
      </c>
      <c r="AZ6" s="97" t="str">
        <f aca="false">IF($B6=AZ$2,"-",IF(COUNTIF(CORRIDA!$M:$M,$B6&amp;" d. "&amp;AZ$2)=0,"",COUNTIF(CORRIDA!$M:$M,$B6&amp;" d. "&amp;AZ$2)))</f>
        <v/>
      </c>
      <c r="BA6" s="90" t="n">
        <f aca="false">SUM(C6:AZ6)</f>
        <v>0</v>
      </c>
      <c r="BE6" s="88" t="str">
        <f aca="false">B6</f>
        <v>Bruno</v>
      </c>
      <c r="BF6" s="98" t="str">
        <f aca="false">IF($B6=BF$2,"-",IF(COUNTIF(CORRIDA!$M:$M,$B6&amp;" d. "&amp;BF$2)+COUNTIF(CORRIDA!$M:$M,BF$2&amp;" d. "&amp;$B6)=0,"",COUNTIF(CORRIDA!$M:$M,$B6&amp;" d. "&amp;BF$2)+COUNTIF(CORRIDA!$M:$M,BF$2&amp;" d. "&amp;$B6)))</f>
        <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str">
        <f aca="false">IF($B6=BJ$2,"-",IF(COUNTIF(CORRIDA!$M:$M,$B6&amp;" d. "&amp;BJ$2)+COUNTIF(CORRIDA!$M:$M,BJ$2&amp;" d. "&amp;$B6)=0,"",COUNTIF(CORRIDA!$M:$M,$B6&amp;" d. "&amp;BJ$2)+COUNTIF(CORRIDA!$M:$M,BJ$2&amp;" d. "&amp;$B6)))</f>
        <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str">
        <f aca="false">IF($B6=BP$2,"-",IF(COUNTIF(CORRIDA!$M:$M,$B6&amp;" d. "&amp;BP$2)+COUNTIF(CORRIDA!$M:$M,BP$2&amp;" d. "&amp;$B6)=0,"",COUNTIF(CORRIDA!$M:$M,$B6&amp;" d. "&amp;BP$2)+COUNTIF(CORRIDA!$M:$M,BP$2&amp;" d. "&amp;$B6)))</f>
        <v/>
      </c>
      <c r="BQ6" s="98" t="str">
        <f aca="false">IF($B6=BQ$2,"-",IF(COUNTIF(CORRIDA!$M:$M,$B6&amp;" d. "&amp;BQ$2)+COUNTIF(CORRIDA!$M:$M,BQ$2&amp;" d. "&amp;$B6)=0,"",COUNTIF(CORRIDA!$M:$M,$B6&amp;" d. "&amp;BQ$2)+COUNTIF(CORRIDA!$M:$M,BQ$2&amp;" d. "&amp;$B6)))</f>
        <v/>
      </c>
      <c r="BR6" s="98" t="str">
        <f aca="false">IF($B6=BR$2,"-",IF(COUNTIF(CORRIDA!$M:$M,$B6&amp;" d. "&amp;BR$2)+COUNTIF(CORRIDA!$M:$M,BR$2&amp;" d. "&amp;$B6)=0,"",COUNTIF(CORRIDA!$M:$M,$B6&amp;" d. "&amp;BR$2)+COUNTIF(CORRIDA!$M:$M,BR$2&amp;" d. "&amp;$B6)))</f>
        <v/>
      </c>
      <c r="BS6" s="98" t="str">
        <f aca="false">IF($B6=BS$2,"-",IF(COUNTIF(CORRIDA!$M:$M,$B6&amp;" d. "&amp;BS$2)+COUNTIF(CORRIDA!$M:$M,BS$2&amp;" d. "&amp;$B6)=0,"",COUNTIF(CORRIDA!$M:$M,$B6&amp;" d. "&amp;BS$2)+COUNTIF(CORRIDA!$M:$M,BS$2&amp;" d. "&amp;$B6)))</f>
        <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str">
        <f aca="false">IF($B6=BV$2,"-",IF(COUNTIF(CORRIDA!$M:$M,$B6&amp;" d. "&amp;BV$2)+COUNTIF(CORRIDA!$M:$M,BV$2&amp;" d. "&amp;$B6)=0,"",COUNTIF(CORRIDA!$M:$M,$B6&amp;" d. "&amp;BV$2)+COUNTIF(CORRIDA!$M:$M,BV$2&amp;" d. "&amp;$B6)))</f>
        <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str">
        <f aca="false">IF($B6=CE$2,"-",IF(COUNTIF(CORRIDA!$M:$M,$B6&amp;" d. "&amp;CE$2)+COUNTIF(CORRIDA!$M:$M,CE$2&amp;" d. "&amp;$B6)=0,"",COUNTIF(CORRIDA!$M:$M,$B6&amp;" d. "&amp;CE$2)+COUNTIF(CORRIDA!$M:$M,CE$2&amp;" d. "&amp;$B6)))</f>
        <v/>
      </c>
      <c r="CF6" s="98" t="str">
        <f aca="false">IF($B6=CF$2,"-",IF(COUNTIF(CORRIDA!$M:$M,$B6&amp;" d. "&amp;CF$2)+COUNTIF(CORRIDA!$M:$M,CF$2&amp;" d. "&amp;$B6)=0,"",COUNTIF(CORRIDA!$M:$M,$B6&amp;" d. "&amp;CF$2)+COUNTIF(CORRIDA!$M:$M,CF$2&amp;" d. "&amp;$B6)))</f>
        <v/>
      </c>
      <c r="CG6" s="98" t="str">
        <f aca="false">IF($B6=CG$2,"-",IF(COUNTIF(CORRIDA!$M:$M,$B6&amp;" d. "&amp;CG$2)+COUNTIF(CORRIDA!$M:$M,CG$2&amp;" d. "&amp;$B6)=0,"",COUNTIF(CORRIDA!$M:$M,$B6&amp;" d. "&amp;CG$2)+COUNTIF(CORRIDA!$M:$M,CG$2&amp;" d. "&amp;$B6)))</f>
        <v/>
      </c>
      <c r="CH6" s="98" t="str">
        <f aca="false">IF($B6=CH$2,"-",IF(COUNTIF(CORRIDA!$M:$M,$B6&amp;" d. "&amp;CH$2)+COUNTIF(CORRIDA!$M:$M,CH$2&amp;" d. "&amp;$B6)=0,"",COUNTIF(CORRIDA!$M:$M,$B6&amp;" d. "&amp;CH$2)+COUNTIF(CORRIDA!$M:$M,CH$2&amp;" d. "&amp;$B6)))</f>
        <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str">
        <f aca="false">IF($B6=CM$2,"-",IF(COUNTIF(CORRIDA!$M:$M,$B6&amp;" d. "&amp;CM$2)+COUNTIF(CORRIDA!$M:$M,CM$2&amp;" d. "&amp;$B6)=0,"",COUNTIF(CORRIDA!$M:$M,$B6&amp;" d. "&amp;CM$2)+COUNTIF(CORRIDA!$M:$M,CM$2&amp;" d. "&amp;$B6)))</f>
        <v/>
      </c>
      <c r="CN6" s="98" t="str">
        <f aca="false">IF($B6=CN$2,"-",IF(COUNTIF(CORRIDA!$M:$M,$B6&amp;" d. "&amp;CN$2)+COUNTIF(CORRIDA!$M:$M,CN$2&amp;" d. "&amp;$B6)=0,"",COUNTIF(CORRIDA!$M:$M,$B6&amp;" d. "&amp;CN$2)+COUNTIF(CORRIDA!$M:$M,CN$2&amp;" d. "&amp;$B6)))</f>
        <v/>
      </c>
      <c r="CO6" s="98" t="str">
        <f aca="false">IF($B6=CO$2,"-",IF(COUNTIF(CORRIDA!$M:$M,$B6&amp;" d. "&amp;CO$2)+COUNTIF(CORRIDA!$M:$M,CO$2&amp;" d. "&amp;$B6)=0,"",COUNTIF(CORRIDA!$M:$M,$B6&amp;" d. "&amp;CO$2)+COUNTIF(CORRIDA!$M:$M,CO$2&amp;" d. "&amp;$B6)))</f>
        <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str">
        <f aca="false">IF($B6=CR$2,"-",IF(COUNTIF(CORRIDA!$M:$M,$B6&amp;" d. "&amp;CR$2)+COUNTIF(CORRIDA!$M:$M,CR$2&amp;" d. "&amp;$B6)=0,"",COUNTIF(CORRIDA!$M:$M,$B6&amp;" d. "&amp;CR$2)+COUNTIF(CORRIDA!$M:$M,CR$2&amp;" d. "&amp;$B6)))</f>
        <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str">
        <f aca="false">IF($B6=CW$2,"-",IF(COUNTIF(CORRIDA!$M:$M,$B6&amp;" d. "&amp;CW$2)+COUNTIF(CORRIDA!$M:$M,CW$2&amp;" d. "&amp;$B6)=0,"",COUNTIF(CORRIDA!$M:$M,$B6&amp;" d. "&amp;CW$2)+COUNTIF(CORRIDA!$M:$M,CW$2&amp;" d. "&amp;$B6)))</f>
        <v/>
      </c>
      <c r="CX6" s="98" t="str">
        <f aca="false">IF($B6=CX$2,"-",IF(COUNTIF(CORRIDA!$M:$M,$B6&amp;" d. "&amp;CX$2)+COUNTIF(CORRIDA!$M:$M,CX$2&amp;" d. "&amp;$B6)=0,"",COUNTIF(CORRIDA!$M:$M,$B6&amp;" d. "&amp;CX$2)+COUNTIF(CORRIDA!$M:$M,CX$2&amp;" d. "&amp;$B6)))</f>
        <v/>
      </c>
      <c r="CY6" s="98" t="str">
        <f aca="false">IF($B6=CY$2,"-",IF(COUNTIF(CORRIDA!$M:$M,$B6&amp;" d. "&amp;CY$2)+COUNTIF(CORRIDA!$M:$M,CY$2&amp;" d. "&amp;$B6)=0,"",COUNTIF(CORRIDA!$M:$M,$B6&amp;" d. "&amp;CY$2)+COUNTIF(CORRIDA!$M:$M,CY$2&amp;" d. "&amp;$B6)))</f>
        <v/>
      </c>
      <c r="CZ6" s="98" t="str">
        <f aca="false">IF($B6=CZ$2,"-",IF(COUNTIF(CORRIDA!$M:$M,$B6&amp;" d. "&amp;CZ$2)+COUNTIF(CORRIDA!$M:$M,CZ$2&amp;" d. "&amp;$B6)=0,"",COUNTIF(CORRIDA!$M:$M,$B6&amp;" d. "&amp;CZ$2)+COUNTIF(CORRIDA!$M:$M,CZ$2&amp;" d. "&amp;$B6)))</f>
        <v/>
      </c>
      <c r="DA6" s="98" t="str">
        <f aca="false">IF($B6=DA$2,"-",IF(COUNTIF(CORRIDA!$M:$M,$B6&amp;" d. "&amp;DA$2)+COUNTIF(CORRIDA!$M:$M,DA$2&amp;" d. "&amp;$B6)=0,"",COUNTIF(CORRIDA!$M:$M,$B6&amp;" d. "&amp;DA$2)+COUNTIF(CORRIDA!$M:$M,DA$2&amp;" d. "&amp;$B6)))</f>
        <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0</v>
      </c>
      <c r="DE6" s="92" t="n">
        <f aca="false">COUNTIF(BF6:DC6,"&gt;0")</f>
        <v>0</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0</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0</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0</v>
      </c>
      <c r="DT6" s="98" t="n">
        <f aca="false">IF($B6=DT$2,0,IF(COUNTIF(CORRIDA!$M:$M,$B6&amp;" d. "&amp;DT$2)+COUNTIF(CORRIDA!$M:$M,DT$2&amp;" d. "&amp;$B6)=0,0,COUNTIF(CORRIDA!$M:$M,$B6&amp;" d. "&amp;DT$2)+COUNTIF(CORRIDA!$M:$M,DT$2&amp;" d. "&amp;$B6)))</f>
        <v>0</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0</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0</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0</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0</v>
      </c>
      <c r="EK6" s="98" t="n">
        <f aca="false">IF($B6=EK$2,0,IF(COUNTIF(CORRIDA!$M:$M,$B6&amp;" d. "&amp;EK$2)+COUNTIF(CORRIDA!$M:$M,EK$2&amp;" d. "&amp;$B6)=0,0,COUNTIF(CORRIDA!$M:$M,$B6&amp;" d. "&amp;EK$2)+COUNTIF(CORRIDA!$M:$M,EK$2&amp;" d. "&amp;$B6)))</f>
        <v>0</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0</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0</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0</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0</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0</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0</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0</v>
      </c>
      <c r="FH6" s="95"/>
      <c r="FI6" s="88" t="str">
        <f aca="false">BE6</f>
        <v>Bruno</v>
      </c>
      <c r="FJ6" s="96" t="n">
        <f aca="false">COUNTIF(BF6:DC6,"&gt;0")</f>
        <v>0</v>
      </c>
      <c r="FK6" s="96" t="e">
        <f aca="false">AVERAGE(BF6:DC6)</f>
        <v>#DIV/0!</v>
      </c>
      <c r="FL6" s="96" t="e">
        <f aca="false">_xlfn.STDEV.P(BF6:DC6)</f>
        <v>#DIV/0!</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str">
        <f aca="false">IF($B7=I$2,"-",IF(COUNTIF(CORRIDA!$M:$M,$B7&amp;" d. "&amp;I$2)=0,"",COUNTIF(CORRIDA!$M:$M,$B7&amp;" d. "&amp;I$2)))</f>
        <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str">
        <f aca="false">IF($B7=M$2,"-",IF(COUNTIF(CORRIDA!$M:$M,$B7&amp;" d. "&amp;M$2)=0,"",COUNTIF(CORRIDA!$M:$M,$B7&amp;" d. "&amp;M$2)))</f>
        <v/>
      </c>
      <c r="N7" s="89" t="str">
        <f aca="false">IF($B7=N$2,"-",IF(COUNTIF(CORRIDA!$M:$M,$B7&amp;" d. "&amp;N$2)=0,"",COUNTIF(CORRIDA!$M:$M,$B7&amp;" d. "&amp;N$2)))</f>
        <v/>
      </c>
      <c r="O7" s="89" t="str">
        <f aca="false">IF($B7=O$2,"-",IF(COUNTIF(CORRIDA!$M:$M,$B7&amp;" d. "&amp;O$2)=0,"",COUNTIF(CORRIDA!$M:$M,$B7&amp;" d. "&amp;O$2)))</f>
        <v/>
      </c>
      <c r="P7" s="89" t="str">
        <f aca="false">IF($B7=P$2,"-",IF(COUNTIF(CORRIDA!$M:$M,$B7&amp;" d. "&amp;P$2)=0,"",COUNTIF(CORRIDA!$M:$M,$B7&amp;" d. "&amp;P$2)))</f>
        <v/>
      </c>
      <c r="Q7" s="89" t="str">
        <f aca="false">IF($B7=Q$2,"-",IF(COUNTIF(CORRIDA!$M:$M,$B7&amp;" d. "&amp;Q$2)=0,"",COUNTIF(CORRIDA!$M:$M,$B7&amp;" d. "&amp;Q$2)))</f>
        <v/>
      </c>
      <c r="R7" s="89" t="str">
        <f aca="false">IF($B7=R$2,"-",IF(COUNTIF(CORRIDA!$M:$M,$B7&amp;" d. "&amp;R$2)=0,"",COUNTIF(CORRIDA!$M:$M,$B7&amp;" d. "&amp;R$2)))</f>
        <v/>
      </c>
      <c r="S7" s="89" t="str">
        <f aca="false">IF($B7=S$2,"-",IF(COUNTIF(CORRIDA!$M:$M,$B7&amp;" d. "&amp;S$2)=0,"",COUNTIF(CORRIDA!$M:$M,$B7&amp;" d. "&amp;S$2)))</f>
        <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str">
        <f aca="false">IF($B7=Z$2,"-",IF(COUNTIF(CORRIDA!$M:$M,$B7&amp;" d. "&amp;Z$2)=0,"",COUNTIF(CORRIDA!$M:$M,$B7&amp;" d. "&amp;Z$2)))</f>
        <v/>
      </c>
      <c r="AA7" s="89" t="str">
        <f aca="false">IF($B7=AA$2,"-",IF(COUNTIF(CORRIDA!$M:$M,$B7&amp;" d. "&amp;AA$2)=0,"",COUNTIF(CORRIDA!$M:$M,$B7&amp;" d. "&amp;AA$2)))</f>
        <v/>
      </c>
      <c r="AB7" s="89" t="str">
        <f aca="false">IF($B7=AB$2,"-",IF(COUNTIF(CORRIDA!$M:$M,$B7&amp;" d. "&amp;AB$2)=0,"",COUNTIF(CORRIDA!$M:$M,$B7&amp;" d. "&amp;AB$2)))</f>
        <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str">
        <f aca="false">IF($B7=AG$2,"-",IF(COUNTIF(CORRIDA!$M:$M,$B7&amp;" d. "&amp;AG$2)=0,"",COUNTIF(CORRIDA!$M:$M,$B7&amp;" d. "&amp;AG$2)))</f>
        <v/>
      </c>
      <c r="AH7" s="89" t="str">
        <f aca="false">IF($B7=AH$2,"-",IF(COUNTIF(CORRIDA!$M:$M,$B7&amp;" d. "&amp;AH$2)=0,"",COUNTIF(CORRIDA!$M:$M,$B7&amp;" d. "&amp;AH$2)))</f>
        <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str">
        <f aca="false">IF($B7=AS$2,"-",IF(COUNTIF(CORRIDA!$M:$M,$B7&amp;" d. "&amp;AS$2)=0,"",COUNTIF(CORRIDA!$M:$M,$B7&amp;" d. "&amp;AS$2)))</f>
        <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str">
        <f aca="false">IF($B7=AY$2,"-",IF(COUNTIF(CORRIDA!$M:$M,$B7&amp;" d. "&amp;AY$2)=0,"",COUNTIF(CORRIDA!$M:$M,$B7&amp;" d. "&amp;AY$2)))</f>
        <v/>
      </c>
      <c r="AZ7" s="89" t="str">
        <f aca="false">IF($B7=AZ$2,"-",IF(COUNTIF(CORRIDA!$M:$M,$B7&amp;" d. "&amp;AZ$2)=0,"",COUNTIF(CORRIDA!$M:$M,$B7&amp;" d. "&amp;AZ$2)))</f>
        <v/>
      </c>
      <c r="BA7" s="90" t="n">
        <f aca="false">SUM(C7:AZ7)</f>
        <v>0</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str">
        <f aca="false">IF($B7=BI$2,"-",IF(COUNTIF(CORRIDA!$M:$M,$B7&amp;" d. "&amp;BI$2)+COUNTIF(CORRIDA!$M:$M,BI$2&amp;" d. "&amp;$B7)=0,"",COUNTIF(CORRIDA!$M:$M,$B7&amp;" d. "&amp;BI$2)+COUNTIF(CORRIDA!$M:$M,BI$2&amp;" d. "&amp;$B7)))</f>
        <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str">
        <f aca="false">IF($B7=BL$2,"-",IF(COUNTIF(CORRIDA!$M:$M,$B7&amp;" d. "&amp;BL$2)+COUNTIF(CORRIDA!$M:$M,BL$2&amp;" d. "&amp;$B7)=0,"",COUNTIF(CORRIDA!$M:$M,$B7&amp;" d. "&amp;BL$2)+COUNTIF(CORRIDA!$M:$M,BL$2&amp;" d. "&amp;$B7)))</f>
        <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str">
        <f aca="false">IF($B7=BP$2,"-",IF(COUNTIF(CORRIDA!$M:$M,$B7&amp;" d. "&amp;BP$2)+COUNTIF(CORRIDA!$M:$M,BP$2&amp;" d. "&amp;$B7)=0,"",COUNTIF(CORRIDA!$M:$M,$B7&amp;" d. "&amp;BP$2)+COUNTIF(CORRIDA!$M:$M,BP$2&amp;" d. "&amp;$B7)))</f>
        <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str">
        <f aca="false">IF($B7=BS$2,"-",IF(COUNTIF(CORRIDA!$M:$M,$B7&amp;" d. "&amp;BS$2)+COUNTIF(CORRIDA!$M:$M,BS$2&amp;" d. "&amp;$B7)=0,"",COUNTIF(CORRIDA!$M:$M,$B7&amp;" d. "&amp;BS$2)+COUNTIF(CORRIDA!$M:$M,BS$2&amp;" d. "&amp;$B7)))</f>
        <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str">
        <f aca="false">IF($B7=BV$2,"-",IF(COUNTIF(CORRIDA!$M:$M,$B7&amp;" d. "&amp;BV$2)+COUNTIF(CORRIDA!$M:$M,BV$2&amp;" d. "&amp;$B7)=0,"",COUNTIF(CORRIDA!$M:$M,$B7&amp;" d. "&amp;BV$2)+COUNTIF(CORRIDA!$M:$M,BV$2&amp;" d. "&amp;$B7)))</f>
        <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str">
        <f aca="false">IF($B7=CC$2,"-",IF(COUNTIF(CORRIDA!$M:$M,$B7&amp;" d. "&amp;CC$2)+COUNTIF(CORRIDA!$M:$M,CC$2&amp;" d. "&amp;$B7)=0,"",COUNTIF(CORRIDA!$M:$M,$B7&amp;" d. "&amp;CC$2)+COUNTIF(CORRIDA!$M:$M,CC$2&amp;" d. "&amp;$B7)))</f>
        <v/>
      </c>
      <c r="CD7" s="91" t="str">
        <f aca="false">IF($B7=CD$2,"-",IF(COUNTIF(CORRIDA!$M:$M,$B7&amp;" d. "&amp;CD$2)+COUNTIF(CORRIDA!$M:$M,CD$2&amp;" d. "&amp;$B7)=0,"",COUNTIF(CORRIDA!$M:$M,$B7&amp;" d. "&amp;CD$2)+COUNTIF(CORRIDA!$M:$M,CD$2&amp;" d. "&amp;$B7)))</f>
        <v/>
      </c>
      <c r="CE7" s="91" t="str">
        <f aca="false">IF($B7=CE$2,"-",IF(COUNTIF(CORRIDA!$M:$M,$B7&amp;" d. "&amp;CE$2)+COUNTIF(CORRIDA!$M:$M,CE$2&amp;" d. "&amp;$B7)=0,"",COUNTIF(CORRIDA!$M:$M,$B7&amp;" d. "&amp;CE$2)+COUNTIF(CORRIDA!$M:$M,CE$2&amp;" d. "&amp;$B7)))</f>
        <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str">
        <f aca="false">IF($B7=CH$2,"-",IF(COUNTIF(CORRIDA!$M:$M,$B7&amp;" d. "&amp;CH$2)+COUNTIF(CORRIDA!$M:$M,CH$2&amp;" d. "&amp;$B7)=0,"",COUNTIF(CORRIDA!$M:$M,$B7&amp;" d. "&amp;CH$2)+COUNTIF(CORRIDA!$M:$M,CH$2&amp;" d. "&amp;$B7)))</f>
        <v/>
      </c>
      <c r="CI7" s="91" t="str">
        <f aca="false">IF($B7=CI$2,"-",IF(COUNTIF(CORRIDA!$M:$M,$B7&amp;" d. "&amp;CI$2)+COUNTIF(CORRIDA!$M:$M,CI$2&amp;" d. "&amp;$B7)=0,"",COUNTIF(CORRIDA!$M:$M,$B7&amp;" d. "&amp;CI$2)+COUNTIF(CORRIDA!$M:$M,CI$2&amp;" d. "&amp;$B7)))</f>
        <v/>
      </c>
      <c r="CJ7" s="91" t="str">
        <f aca="false">IF($B7=CJ$2,"-",IF(COUNTIF(CORRIDA!$M:$M,$B7&amp;" d. "&amp;CJ$2)+COUNTIF(CORRIDA!$M:$M,CJ$2&amp;" d. "&amp;$B7)=0,"",COUNTIF(CORRIDA!$M:$M,$B7&amp;" d. "&amp;CJ$2)+COUNTIF(CORRIDA!$M:$M,CJ$2&amp;" d. "&amp;$B7)))</f>
        <v/>
      </c>
      <c r="CK7" s="91" t="str">
        <f aca="false">IF($B7=CK$2,"-",IF(COUNTIF(CORRIDA!$M:$M,$B7&amp;" d. "&amp;CK$2)+COUNTIF(CORRIDA!$M:$M,CK$2&amp;" d. "&amp;$B7)=0,"",COUNTIF(CORRIDA!$M:$M,$B7&amp;" d. "&amp;CK$2)+COUNTIF(CORRIDA!$M:$M,CK$2&amp;" d. "&amp;$B7)))</f>
        <v/>
      </c>
      <c r="CL7" s="91" t="str">
        <f aca="false">IF($B7=CL$2,"-",IF(COUNTIF(CORRIDA!$M:$M,$B7&amp;" d. "&amp;CL$2)+COUNTIF(CORRIDA!$M:$M,CL$2&amp;" d. "&amp;$B7)=0,"",COUNTIF(CORRIDA!$M:$M,$B7&amp;" d. "&amp;CL$2)+COUNTIF(CORRIDA!$M:$M,CL$2&amp;" d. "&amp;$B7)))</f>
        <v/>
      </c>
      <c r="CM7" s="91" t="str">
        <f aca="false">IF($B7=CM$2,"-",IF(COUNTIF(CORRIDA!$M:$M,$B7&amp;" d. "&amp;CM$2)+COUNTIF(CORRIDA!$M:$M,CM$2&amp;" d. "&amp;$B7)=0,"",COUNTIF(CORRIDA!$M:$M,$B7&amp;" d. "&amp;CM$2)+COUNTIF(CORRIDA!$M:$M,CM$2&amp;" d. "&amp;$B7)))</f>
        <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str">
        <f aca="false">IF($B7=CR$2,"-",IF(COUNTIF(CORRIDA!$M:$M,$B7&amp;" d. "&amp;CR$2)+COUNTIF(CORRIDA!$M:$M,CR$2&amp;" d. "&amp;$B7)=0,"",COUNTIF(CORRIDA!$M:$M,$B7&amp;" d. "&amp;CR$2)+COUNTIF(CORRIDA!$M:$M,CR$2&amp;" d. "&amp;$B7)))</f>
        <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str">
        <f aca="false">IF($B7=CV$2,"-",IF(COUNTIF(CORRIDA!$M:$M,$B7&amp;" d. "&amp;CV$2)+COUNTIF(CORRIDA!$M:$M,CV$2&amp;" d. "&amp;$B7)=0,"",COUNTIF(CORRIDA!$M:$M,$B7&amp;" d. "&amp;CV$2)+COUNTIF(CORRIDA!$M:$M,CV$2&amp;" d. "&amp;$B7)))</f>
        <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str">
        <f aca="false">IF($B7=DB$2,"-",IF(COUNTIF(CORRIDA!$M:$M,$B7&amp;" d. "&amp;DB$2)+COUNTIF(CORRIDA!$M:$M,DB$2&amp;" d. "&amp;$B7)=0,"",COUNTIF(CORRIDA!$M:$M,$B7&amp;" d. "&amp;DB$2)+COUNTIF(CORRIDA!$M:$M,DB$2&amp;" d. "&amp;$B7)))</f>
        <v/>
      </c>
      <c r="DC7" s="91" t="str">
        <f aca="false">IF($B7=DC$2,"-",IF(COUNTIF(CORRIDA!$M:$M,$B7&amp;" d. "&amp;DC$2)+COUNTIF(CORRIDA!$M:$M,DC$2&amp;" d. "&amp;$B7)=0,"",COUNTIF(CORRIDA!$M:$M,$B7&amp;" d. "&amp;DC$2)+COUNTIF(CORRIDA!$M:$M,DC$2&amp;" d. "&amp;$B7)))</f>
        <v/>
      </c>
      <c r="DD7" s="90" t="n">
        <f aca="false">SUM(BF7:DC7)</f>
        <v>0</v>
      </c>
      <c r="DE7" s="92" t="n">
        <f aca="false">COUNTIF(BF7:DC7,"&gt;0")</f>
        <v>0</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0</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0</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0</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0</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0</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0</v>
      </c>
      <c r="EG7" s="91" t="n">
        <f aca="false">IF($B7=EG$2,0,IF(COUNTIF(CORRIDA!$M:$M,$B7&amp;" d. "&amp;EG$2)+COUNTIF(CORRIDA!$M:$M,EG$2&amp;" d. "&amp;$B7)=0,0,COUNTIF(CORRIDA!$M:$M,$B7&amp;" d. "&amp;EG$2)+COUNTIF(CORRIDA!$M:$M,EG$2&amp;" d. "&amp;$B7)))</f>
        <v>0</v>
      </c>
      <c r="EH7" s="91" t="n">
        <f aca="false">IF($B7=EH$2,0,IF(COUNTIF(CORRIDA!$M:$M,$B7&amp;" d. "&amp;EH$2)+COUNTIF(CORRIDA!$M:$M,EH$2&amp;" d. "&amp;$B7)=0,0,COUNTIF(CORRIDA!$M:$M,$B7&amp;" d. "&amp;EH$2)+COUNTIF(CORRIDA!$M:$M,EH$2&amp;" d. "&amp;$B7)))</f>
        <v>0</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0</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0</v>
      </c>
      <c r="EN7" s="91" t="n">
        <f aca="false">IF($B7=EN$2,0,IF(COUNTIF(CORRIDA!$M:$M,$B7&amp;" d. "&amp;EN$2)+COUNTIF(CORRIDA!$M:$M,EN$2&amp;" d. "&amp;$B7)=0,0,COUNTIF(CORRIDA!$M:$M,$B7&amp;" d. "&amp;EN$2)+COUNTIF(CORRIDA!$M:$M,EN$2&amp;" d. "&amp;$B7)))</f>
        <v>0</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0</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0</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0</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0</v>
      </c>
      <c r="FF7" s="91" t="n">
        <f aca="false">IF($B7=FF$2,0,IF(COUNTIF(CORRIDA!$M:$M,$B7&amp;" d. "&amp;FF$2)+COUNTIF(CORRIDA!$M:$M,FF$2&amp;" d. "&amp;$B7)=0,0,COUNTIF(CORRIDA!$M:$M,$B7&amp;" d. "&amp;FF$2)+COUNTIF(CORRIDA!$M:$M,FF$2&amp;" d. "&amp;$B7)))</f>
        <v>0</v>
      </c>
      <c r="FG7" s="90" t="n">
        <f aca="false">SUM(DI7:EW7)</f>
        <v>0</v>
      </c>
      <c r="FH7" s="95"/>
      <c r="FI7" s="88" t="str">
        <f aca="false">BE7</f>
        <v>Caio</v>
      </c>
      <c r="FJ7" s="96" t="n">
        <f aca="false">COUNTIF(BF7:DC7,"&gt;0")</f>
        <v>0</v>
      </c>
      <c r="FK7" s="96" t="e">
        <f aca="false">AVERAGE(BF7:DC7)</f>
        <v>#DIV/0!</v>
      </c>
      <c r="FL7" s="96" t="e">
        <f aca="false">_xlfn.STDEV.P(BF7:DC7)</f>
        <v>#DIV/0!</v>
      </c>
    </row>
    <row r="8" customFormat="false" ht="15" hidden="false" customHeight="false" outlineLevel="0" collapsed="false">
      <c r="B8" s="88" t="str">
        <f aca="false">INTRO!B8</f>
        <v>Coimbra</v>
      </c>
      <c r="C8" s="97" t="str">
        <f aca="false">IF($B8=C$2,"-",IF(COUNTIF(CORRIDA!$M:$M,$B8&amp;" d. "&amp;C$2)=0,"",COUNTIF(CORRIDA!$M:$M,$B8&amp;" d. "&amp;C$2)))</f>
        <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str">
        <f aca="false">IF($B8=I$2,"-",IF(COUNTIF(CORRIDA!$M:$M,$B8&amp;" d. "&amp;I$2)=0,"",COUNTIF(CORRIDA!$M:$M,$B8&amp;" d. "&amp;I$2)))</f>
        <v/>
      </c>
      <c r="J8" s="97" t="str">
        <f aca="false">IF($B8=J$2,"-",IF(COUNTIF(CORRIDA!$M:$M,$B8&amp;" d. "&amp;J$2)=0,"",COUNTIF(CORRIDA!$M:$M,$B8&amp;" d. "&amp;J$2)))</f>
        <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str">
        <f aca="false">IF($B8=Y$2,"-",IF(COUNTIF(CORRIDA!$M:$M,$B8&amp;" d. "&amp;Y$2)=0,"",COUNTIF(CORRIDA!$M:$M,$B8&amp;" d. "&amp;Y$2)))</f>
        <v/>
      </c>
      <c r="Z8" s="97" t="str">
        <f aca="false">IF($B8=Z$2,"-",IF(COUNTIF(CORRIDA!$M:$M,$B8&amp;" d. "&amp;Z$2)=0,"",COUNTIF(CORRIDA!$M:$M,$B8&amp;" d. "&amp;Z$2)))</f>
        <v/>
      </c>
      <c r="AA8" s="97" t="str">
        <f aca="false">IF($B8=AA$2,"-",IF(COUNTIF(CORRIDA!$M:$M,$B8&amp;" d. "&amp;AA$2)=0,"",COUNTIF(CORRIDA!$M:$M,$B8&amp;" d. "&amp;AA$2)))</f>
        <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str">
        <f aca="false">IF($B8=AG$2,"-",IF(COUNTIF(CORRIDA!$M:$M,$B8&amp;" d. "&amp;AG$2)=0,"",COUNTIF(CORRIDA!$M:$M,$B8&amp;" d. "&amp;AG$2)))</f>
        <v/>
      </c>
      <c r="AH8" s="97" t="str">
        <f aca="false">IF($B8=AH$2,"-",IF(COUNTIF(CORRIDA!$M:$M,$B8&amp;" d. "&amp;AH$2)=0,"",COUNTIF(CORRIDA!$M:$M,$B8&amp;" d. "&amp;AH$2)))</f>
        <v/>
      </c>
      <c r="AI8" s="97" t="str">
        <f aca="false">IF($B8=AI$2,"-",IF(COUNTIF(CORRIDA!$M:$M,$B8&amp;" d. "&amp;AI$2)=0,"",COUNTIF(CORRIDA!$M:$M,$B8&amp;" d. "&amp;AI$2)))</f>
        <v/>
      </c>
      <c r="AJ8" s="97" t="str">
        <f aca="false">IF($B8=AJ$2,"-",IF(COUNTIF(CORRIDA!$M:$M,$B8&amp;" d. "&amp;AJ$2)=0,"",COUNTIF(CORRIDA!$M:$M,$B8&amp;" d. "&amp;AJ$2)))</f>
        <v/>
      </c>
      <c r="AK8" s="97" t="str">
        <f aca="false">IF($B8=AK$2,"-",IF(COUNTIF(CORRIDA!$M:$M,$B8&amp;" d. "&amp;AK$2)=0,"",COUNTIF(CORRIDA!$M:$M,$B8&amp;" d. "&amp;AK$2)))</f>
        <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str">
        <f aca="false">IF($B8=AS$2,"-",IF(COUNTIF(CORRIDA!$M:$M,$B8&amp;" d. "&amp;AS$2)=0,"",COUNTIF(CORRIDA!$M:$M,$B8&amp;" d. "&amp;AS$2)))</f>
        <v/>
      </c>
      <c r="AT8" s="97" t="str">
        <f aca="false">IF($B8=AT$2,"-",IF(COUNTIF(CORRIDA!$M:$M,$B8&amp;" d. "&amp;AT$2)=0,"",COUNTIF(CORRIDA!$M:$M,$B8&amp;" d. "&amp;AT$2)))</f>
        <v/>
      </c>
      <c r="AU8" s="97" t="str">
        <f aca="false">IF($B8=AU$2,"-",IF(COUNTIF(CORRIDA!$M:$M,$B8&amp;" d. "&amp;AU$2)=0,"",COUNTIF(CORRIDA!$M:$M,$B8&amp;" d. "&amp;AU$2)))</f>
        <v/>
      </c>
      <c r="AV8" s="97" t="str">
        <f aca="false">IF($B8=AV$2,"-",IF(COUNTIF(CORRIDA!$M:$M,$B8&amp;" d. "&amp;AV$2)=0,"",COUNTIF(CORRIDA!$M:$M,$B8&amp;" d. "&amp;AV$2)))</f>
        <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0</v>
      </c>
      <c r="BE8" s="88" t="str">
        <f aca="false">B8</f>
        <v>Coimbra</v>
      </c>
      <c r="BF8" s="98" t="str">
        <f aca="false">IF($B8=BF$2,"-",IF(COUNTIF(CORRIDA!$M:$M,$B8&amp;" d. "&amp;BF$2)+COUNTIF(CORRIDA!$M:$M,BF$2&amp;" d. "&amp;$B8)=0,"",COUNTIF(CORRIDA!$M:$M,$B8&amp;" d. "&amp;BF$2)+COUNTIF(CORRIDA!$M:$M,BF$2&amp;" d. "&amp;$B8)))</f>
        <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str">
        <f aca="false">IF($B8=BL$2,"-",IF(COUNTIF(CORRIDA!$M:$M,$B8&amp;" d. "&amp;BL$2)+COUNTIF(CORRIDA!$M:$M,BL$2&amp;" d. "&amp;$B8)=0,"",COUNTIF(CORRIDA!$M:$M,$B8&amp;" d. "&amp;BL$2)+COUNTIF(CORRIDA!$M:$M,BL$2&amp;" d. "&amp;$B8)))</f>
        <v/>
      </c>
      <c r="BM8" s="98" t="str">
        <f aca="false">IF($B8=BM$2,"-",IF(COUNTIF(CORRIDA!$M:$M,$B8&amp;" d. "&amp;BM$2)+COUNTIF(CORRIDA!$M:$M,BM$2&amp;" d. "&amp;$B8)=0,"",COUNTIF(CORRIDA!$M:$M,$B8&amp;" d. "&amp;BM$2)+COUNTIF(CORRIDA!$M:$M,BM$2&amp;" d. "&amp;$B8)))</f>
        <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str">
        <f aca="false">IF($B8=BP$2,"-",IF(COUNTIF(CORRIDA!$M:$M,$B8&amp;" d. "&amp;BP$2)+COUNTIF(CORRIDA!$M:$M,BP$2&amp;" d. "&amp;$B8)=0,"",COUNTIF(CORRIDA!$M:$M,$B8&amp;" d. "&amp;BP$2)+COUNTIF(CORRIDA!$M:$M,BP$2&amp;" d. "&amp;$B8)))</f>
        <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str">
        <f aca="false">IF($B8=CB$2,"-",IF(COUNTIF(CORRIDA!$M:$M,$B8&amp;" d. "&amp;CB$2)+COUNTIF(CORRIDA!$M:$M,CB$2&amp;" d. "&amp;$B8)=0,"",COUNTIF(CORRIDA!$M:$M,$B8&amp;" d. "&amp;CB$2)+COUNTIF(CORRIDA!$M:$M,CB$2&amp;" d. "&amp;$B8)))</f>
        <v/>
      </c>
      <c r="CC8" s="98" t="str">
        <f aca="false">IF($B8=CC$2,"-",IF(COUNTIF(CORRIDA!$M:$M,$B8&amp;" d. "&amp;CC$2)+COUNTIF(CORRIDA!$M:$M,CC$2&amp;" d. "&amp;$B8)=0,"",COUNTIF(CORRIDA!$M:$M,$B8&amp;" d. "&amp;CC$2)+COUNTIF(CORRIDA!$M:$M,CC$2&amp;" d. "&amp;$B8)))</f>
        <v/>
      </c>
      <c r="CD8" s="98" t="str">
        <f aca="false">IF($B8=CD$2,"-",IF(COUNTIF(CORRIDA!$M:$M,$B8&amp;" d. "&amp;CD$2)+COUNTIF(CORRIDA!$M:$M,CD$2&amp;" d. "&amp;$B8)=0,"",COUNTIF(CORRIDA!$M:$M,$B8&amp;" d. "&amp;CD$2)+COUNTIF(CORRIDA!$M:$M,CD$2&amp;" d. "&amp;$B8)))</f>
        <v/>
      </c>
      <c r="CE8" s="98" t="str">
        <f aca="false">IF($B8=CE$2,"-",IF(COUNTIF(CORRIDA!$M:$M,$B8&amp;" d. "&amp;CE$2)+COUNTIF(CORRIDA!$M:$M,CE$2&amp;" d. "&amp;$B8)=0,"",COUNTIF(CORRIDA!$M:$M,$B8&amp;" d. "&amp;CE$2)+COUNTIF(CORRIDA!$M:$M,CE$2&amp;" d. "&amp;$B8)))</f>
        <v/>
      </c>
      <c r="CF8" s="98" t="str">
        <f aca="false">IF($B8=CF$2,"-",IF(COUNTIF(CORRIDA!$M:$M,$B8&amp;" d. "&amp;CF$2)+COUNTIF(CORRIDA!$M:$M,CF$2&amp;" d. "&amp;$B8)=0,"",COUNTIF(CORRIDA!$M:$M,$B8&amp;" d. "&amp;CF$2)+COUNTIF(CORRIDA!$M:$M,CF$2&amp;" d. "&amp;$B8)))</f>
        <v/>
      </c>
      <c r="CG8" s="98" t="str">
        <f aca="false">IF($B8=CG$2,"-",IF(COUNTIF(CORRIDA!$M:$M,$B8&amp;" d. "&amp;CG$2)+COUNTIF(CORRIDA!$M:$M,CG$2&amp;" d. "&amp;$B8)=0,"",COUNTIF(CORRIDA!$M:$M,$B8&amp;" d. "&amp;CG$2)+COUNTIF(CORRIDA!$M:$M,CG$2&amp;" d. "&amp;$B8)))</f>
        <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str">
        <f aca="false">IF($B8=CJ$2,"-",IF(COUNTIF(CORRIDA!$M:$M,$B8&amp;" d. "&amp;CJ$2)+COUNTIF(CORRIDA!$M:$M,CJ$2&amp;" d. "&amp;$B8)=0,"",COUNTIF(CORRIDA!$M:$M,$B8&amp;" d. "&amp;CJ$2)+COUNTIF(CORRIDA!$M:$M,CJ$2&amp;" d. "&amp;$B8)))</f>
        <v/>
      </c>
      <c r="CK8" s="98" t="str">
        <f aca="false">IF($B8=CK$2,"-",IF(COUNTIF(CORRIDA!$M:$M,$B8&amp;" d. "&amp;CK$2)+COUNTIF(CORRIDA!$M:$M,CK$2&amp;" d. "&amp;$B8)=0,"",COUNTIF(CORRIDA!$M:$M,$B8&amp;" d. "&amp;CK$2)+COUNTIF(CORRIDA!$M:$M,CK$2&amp;" d. "&amp;$B8)))</f>
        <v/>
      </c>
      <c r="CL8" s="98" t="str">
        <f aca="false">IF($B8=CL$2,"-",IF(COUNTIF(CORRIDA!$M:$M,$B8&amp;" d. "&amp;CL$2)+COUNTIF(CORRIDA!$M:$M,CL$2&amp;" d. "&amp;$B8)=0,"",COUNTIF(CORRIDA!$M:$M,$B8&amp;" d. "&amp;CL$2)+COUNTIF(CORRIDA!$M:$M,CL$2&amp;" d. "&amp;$B8)))</f>
        <v/>
      </c>
      <c r="CM8" s="98" t="str">
        <f aca="false">IF($B8=CM$2,"-",IF(COUNTIF(CORRIDA!$M:$M,$B8&amp;" d. "&amp;CM$2)+COUNTIF(CORRIDA!$M:$M,CM$2&amp;" d. "&amp;$B8)=0,"",COUNTIF(CORRIDA!$M:$M,$B8&amp;" d. "&amp;CM$2)+COUNTIF(CORRIDA!$M:$M,CM$2&amp;" d. "&amp;$B8)))</f>
        <v/>
      </c>
      <c r="CN8" s="98" t="str">
        <f aca="false">IF($B8=CN$2,"-",IF(COUNTIF(CORRIDA!$M:$M,$B8&amp;" d. "&amp;CN$2)+COUNTIF(CORRIDA!$M:$M,CN$2&amp;" d. "&amp;$B8)=0,"",COUNTIF(CORRIDA!$M:$M,$B8&amp;" d. "&amp;CN$2)+COUNTIF(CORRIDA!$M:$M,CN$2&amp;" d. "&amp;$B8)))</f>
        <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str">
        <f aca="false">IF($B8=CR$2,"-",IF(COUNTIF(CORRIDA!$M:$M,$B8&amp;" d. "&amp;CR$2)+COUNTIF(CORRIDA!$M:$M,CR$2&amp;" d. "&amp;$B8)=0,"",COUNTIF(CORRIDA!$M:$M,$B8&amp;" d. "&amp;CR$2)+COUNTIF(CORRIDA!$M:$M,CR$2&amp;" d. "&amp;$B8)))</f>
        <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str">
        <f aca="false">IF($B8=CV$2,"-",IF(COUNTIF(CORRIDA!$M:$M,$B8&amp;" d. "&amp;CV$2)+COUNTIF(CORRIDA!$M:$M,CV$2&amp;" d. "&amp;$B8)=0,"",COUNTIF(CORRIDA!$M:$M,$B8&amp;" d. "&amp;CV$2)+COUNTIF(CORRIDA!$M:$M,CV$2&amp;" d. "&amp;$B8)))</f>
        <v/>
      </c>
      <c r="CW8" s="98" t="str">
        <f aca="false">IF($B8=CW$2,"-",IF(COUNTIF(CORRIDA!$M:$M,$B8&amp;" d. "&amp;CW$2)+COUNTIF(CORRIDA!$M:$M,CW$2&amp;" d. "&amp;$B8)=0,"",COUNTIF(CORRIDA!$M:$M,$B8&amp;" d. "&amp;CW$2)+COUNTIF(CORRIDA!$M:$M,CW$2&amp;" d. "&amp;$B8)))</f>
        <v/>
      </c>
      <c r="CX8" s="98" t="str">
        <f aca="false">IF($B8=CX$2,"-",IF(COUNTIF(CORRIDA!$M:$M,$B8&amp;" d. "&amp;CX$2)+COUNTIF(CORRIDA!$M:$M,CX$2&amp;" d. "&amp;$B8)=0,"",COUNTIF(CORRIDA!$M:$M,$B8&amp;" d. "&amp;CX$2)+COUNTIF(CORRIDA!$M:$M,CX$2&amp;" d. "&amp;$B8)))</f>
        <v/>
      </c>
      <c r="CY8" s="98" t="str">
        <f aca="false">IF($B8=CY$2,"-",IF(COUNTIF(CORRIDA!$M:$M,$B8&amp;" d. "&amp;CY$2)+COUNTIF(CORRIDA!$M:$M,CY$2&amp;" d. "&amp;$B8)=0,"",COUNTIF(CORRIDA!$M:$M,$B8&amp;" d. "&amp;CY$2)+COUNTIF(CORRIDA!$M:$M,CY$2&amp;" d. "&amp;$B8)))</f>
        <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0</v>
      </c>
      <c r="DE8" s="92" t="n">
        <f aca="false">COUNTIF(BF8:DC8,"&gt;0")</f>
        <v>0</v>
      </c>
      <c r="DF8" s="93" t="n">
        <f aca="false">IF(COUNTIF(BF8:DC8,"&gt;0")&lt;10,0,QUOTIENT(COUNTIF(BF8:DC8,"&gt;0"),5)*50)</f>
        <v>0</v>
      </c>
      <c r="DG8" s="94"/>
      <c r="DH8" s="88" t="str">
        <f aca="false">BE8</f>
        <v>Coimbra</v>
      </c>
      <c r="DI8" s="98" t="n">
        <f aca="false">IF($B8=DI$2,0,IF(COUNTIF(CORRIDA!$M:$M,$B8&amp;" d. "&amp;DI$2)+COUNTIF(CORRIDA!$M:$M,DI$2&amp;" d. "&amp;$B8)=0,0,COUNTIF(CORRIDA!$M:$M,$B8&amp;" d. "&amp;DI$2)+COUNTIF(CORRIDA!$M:$M,DI$2&amp;" d. "&amp;$B8)))</f>
        <v>0</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0</v>
      </c>
      <c r="DP8" s="98" t="n">
        <f aca="false">IF($B8=DP$2,0,IF(COUNTIF(CORRIDA!$M:$M,$B8&amp;" d. "&amp;DP$2)+COUNTIF(CORRIDA!$M:$M,DP$2&amp;" d. "&amp;$B8)=0,0,COUNTIF(CORRIDA!$M:$M,$B8&amp;" d. "&amp;DP$2)+COUNTIF(CORRIDA!$M:$M,DP$2&amp;" d. "&amp;$B8)))</f>
        <v>0</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0</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0</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0</v>
      </c>
      <c r="EH8" s="98" t="n">
        <f aca="false">IF($B8=EH$2,0,IF(COUNTIF(CORRIDA!$M:$M,$B8&amp;" d. "&amp;EH$2)+COUNTIF(CORRIDA!$M:$M,EH$2&amp;" d. "&amp;$B8)=0,0,COUNTIF(CORRIDA!$M:$M,$B8&amp;" d. "&amp;EH$2)+COUNTIF(CORRIDA!$M:$M,EH$2&amp;" d. "&amp;$B8)))</f>
        <v>0</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0</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0</v>
      </c>
      <c r="EN8" s="98" t="n">
        <f aca="false">IF($B8=EN$2,0,IF(COUNTIF(CORRIDA!$M:$M,$B8&amp;" d. "&amp;EN$2)+COUNTIF(CORRIDA!$M:$M,EN$2&amp;" d. "&amp;$B8)=0,0,COUNTIF(CORRIDA!$M:$M,$B8&amp;" d. "&amp;EN$2)+COUNTIF(CORRIDA!$M:$M,EN$2&amp;" d. "&amp;$B8)))</f>
        <v>0</v>
      </c>
      <c r="EO8" s="98" t="n">
        <f aca="false">IF($B8=EO$2,0,IF(COUNTIF(CORRIDA!$M:$M,$B8&amp;" d. "&amp;EO$2)+COUNTIF(CORRIDA!$M:$M,EO$2&amp;" d. "&amp;$B8)=0,0,COUNTIF(CORRIDA!$M:$M,$B8&amp;" d. "&amp;EO$2)+COUNTIF(CORRIDA!$M:$M,EO$2&amp;" d. "&amp;$B8)))</f>
        <v>0</v>
      </c>
      <c r="EP8" s="98" t="n">
        <f aca="false">IF($B8=EP$2,0,IF(COUNTIF(CORRIDA!$M:$M,$B8&amp;" d. "&amp;EP$2)+COUNTIF(CORRIDA!$M:$M,EP$2&amp;" d. "&amp;$B8)=0,0,COUNTIF(CORRIDA!$M:$M,$B8&amp;" d. "&amp;EP$2)+COUNTIF(CORRIDA!$M:$M,EP$2&amp;" d. "&amp;$B8)))</f>
        <v>0</v>
      </c>
      <c r="EQ8" s="98" t="n">
        <f aca="false">IF($B8=EQ$2,0,IF(COUNTIF(CORRIDA!$M:$M,$B8&amp;" d. "&amp;EQ$2)+COUNTIF(CORRIDA!$M:$M,EQ$2&amp;" d. "&amp;$B8)=0,0,COUNTIF(CORRIDA!$M:$M,$B8&amp;" d. "&amp;EQ$2)+COUNTIF(CORRIDA!$M:$M,EQ$2&amp;" d. "&amp;$B8)))</f>
        <v>0</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0</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0</v>
      </c>
      <c r="EZ8" s="98" t="n">
        <f aca="false">IF($B8=EZ$2,0,IF(COUNTIF(CORRIDA!$M:$M,$B8&amp;" d. "&amp;EZ$2)+COUNTIF(CORRIDA!$M:$M,EZ$2&amp;" d. "&amp;$B8)=0,0,COUNTIF(CORRIDA!$M:$M,$B8&amp;" d. "&amp;EZ$2)+COUNTIF(CORRIDA!$M:$M,EZ$2&amp;" d. "&amp;$B8)))</f>
        <v>0</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0</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0</v>
      </c>
      <c r="FH8" s="95"/>
      <c r="FI8" s="88" t="str">
        <f aca="false">BE8</f>
        <v>Coimbra</v>
      </c>
      <c r="FJ8" s="96" t="n">
        <f aca="false">COUNTIF(BF8:DC8,"&gt;0")</f>
        <v>0</v>
      </c>
      <c r="FK8" s="96" t="e">
        <f aca="false">AVERAGE(BF8:DC8)</f>
        <v>#DIV/0!</v>
      </c>
      <c r="FL8" s="96" t="e">
        <f aca="false">_xlfn.STDEV.P(BF8:DC8)</f>
        <v>#DIV/0!</v>
      </c>
    </row>
    <row r="9" customFormat="false" ht="15" hidden="false" customHeight="false" outlineLevel="0" collapsed="false">
      <c r="B9" s="88" t="str">
        <f aca="false">INTRO!B9</f>
        <v>Costinha Maradona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str">
        <f aca="false">IF($B9=Y$2,"-",IF(COUNTIF(CORRIDA!$M:$M,$B9&amp;" d. "&amp;Y$2)=0,"",COUNTIF(CORRIDA!$M:$M,$B9&amp;" d. "&amp;Y$2)))</f>
        <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str">
        <f aca="false">IF($B9=AG$2,"-",IF(COUNTIF(CORRIDA!$M:$M,$B9&amp;" d. "&amp;AG$2)=0,"",COUNTIF(CORRIDA!$M:$M,$B9&amp;" d. "&amp;AG$2)))</f>
        <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str">
        <f aca="false">IF($B9=AK$2,"-",IF(COUNTIF(CORRIDA!$M:$M,$B9&amp;" d. "&amp;AK$2)=0,"",COUNTIF(CORRIDA!$M:$M,$B9&amp;" d. "&amp;AK$2)))</f>
        <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str">
        <f aca="false">IF($B9=AT$2,"-",IF(COUNTIF(CORRIDA!$M:$M,$B9&amp;" d. "&amp;AT$2)=0,"",COUNTIF(CORRIDA!$M:$M,$B9&amp;" d. "&amp;AT$2)))</f>
        <v/>
      </c>
      <c r="AU9" s="89" t="str">
        <f aca="false">IF($B9=AU$2,"-",IF(COUNTIF(CORRIDA!$M:$M,$B9&amp;" d. "&amp;AU$2)=0,"",COUNTIF(CORRIDA!$M:$M,$B9&amp;" d. "&amp;AU$2)))</f>
        <v/>
      </c>
      <c r="AV9" s="89" t="str">
        <f aca="false">IF($B9=AV$2,"-",IF(COUNTIF(CORRIDA!$M:$M,$B9&amp;" d. "&amp;AV$2)=0,"",COUNTIF(CORRIDA!$M:$M,$B9&amp;" d. "&amp;AV$2)))</f>
        <v/>
      </c>
      <c r="AW9" s="89" t="str">
        <f aca="false">IF($B9=AW$2,"-",IF(COUNTIF(CORRIDA!$M:$M,$B9&amp;" d. "&amp;AW$2)=0,"",COUNTIF(CORRIDA!$M:$M,$B9&amp;" d. "&amp;AW$2)))</f>
        <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0</v>
      </c>
      <c r="BE9" s="88" t="str">
        <f aca="false">B9</f>
        <v>Costinha Maradona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str">
        <f aca="false">IF($B9=BJ$2,"-",IF(COUNTIF(CORRIDA!$M:$M,$B9&amp;" d. "&amp;BJ$2)+COUNTIF(CORRIDA!$M:$M,BJ$2&amp;" d. "&amp;$B9)=0,"",COUNTIF(CORRIDA!$M:$M,$B9&amp;" d. "&amp;BJ$2)+COUNTIF(CORRIDA!$M:$M,BJ$2&amp;" d. "&amp;$B9)))</f>
        <v/>
      </c>
      <c r="BK9" s="91" t="str">
        <f aca="false">IF($B9=BK$2,"-",IF(COUNTIF(CORRIDA!$M:$M,$B9&amp;" d. "&amp;BK$2)+COUNTIF(CORRIDA!$M:$M,BK$2&amp;" d. "&amp;$B9)=0,"",COUNTIF(CORRIDA!$M:$M,$B9&amp;" d. "&amp;BK$2)+COUNTIF(CORRIDA!$M:$M,BK$2&amp;" d. "&amp;$B9)))</f>
        <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str">
        <f aca="false">IF($B9=CB$2,"-",IF(COUNTIF(CORRIDA!$M:$M,$B9&amp;" d. "&amp;CB$2)+COUNTIF(CORRIDA!$M:$M,CB$2&amp;" d. "&amp;$B9)=0,"",COUNTIF(CORRIDA!$M:$M,$B9&amp;" d. "&amp;CB$2)+COUNTIF(CORRIDA!$M:$M,CB$2&amp;" d. "&amp;$B9)))</f>
        <v/>
      </c>
      <c r="CC9" s="91" t="str">
        <f aca="false">IF($B9=CC$2,"-",IF(COUNTIF(CORRIDA!$M:$M,$B9&amp;" d. "&amp;CC$2)+COUNTIF(CORRIDA!$M:$M,CC$2&amp;" d. "&amp;$B9)=0,"",COUNTIF(CORRIDA!$M:$M,$B9&amp;" d. "&amp;CC$2)+COUNTIF(CORRIDA!$M:$M,CC$2&amp;" d. "&amp;$B9)))</f>
        <v/>
      </c>
      <c r="CD9" s="91" t="str">
        <f aca="false">IF($B9=CD$2,"-",IF(COUNTIF(CORRIDA!$M:$M,$B9&amp;" d. "&amp;CD$2)+COUNTIF(CORRIDA!$M:$M,CD$2&amp;" d. "&amp;$B9)=0,"",COUNTIF(CORRIDA!$M:$M,$B9&amp;" d. "&amp;CD$2)+COUNTIF(CORRIDA!$M:$M,CD$2&amp;" d. "&amp;$B9)))</f>
        <v/>
      </c>
      <c r="CE9" s="91" t="str">
        <f aca="false">IF($B9=CE$2,"-",IF(COUNTIF(CORRIDA!$M:$M,$B9&amp;" d. "&amp;CE$2)+COUNTIF(CORRIDA!$M:$M,CE$2&amp;" d. "&amp;$B9)=0,"",COUNTIF(CORRIDA!$M:$M,$B9&amp;" d. "&amp;CE$2)+COUNTIF(CORRIDA!$M:$M,CE$2&amp;" d. "&amp;$B9)))</f>
        <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str">
        <f aca="false">IF($B9=CJ$2,"-",IF(COUNTIF(CORRIDA!$M:$M,$B9&amp;" d. "&amp;CJ$2)+COUNTIF(CORRIDA!$M:$M,CJ$2&amp;" d. "&amp;$B9)=0,"",COUNTIF(CORRIDA!$M:$M,$B9&amp;" d. "&amp;CJ$2)+COUNTIF(CORRIDA!$M:$M,CJ$2&amp;" d. "&amp;$B9)))</f>
        <v/>
      </c>
      <c r="CK9" s="91" t="str">
        <f aca="false">IF($B9=CK$2,"-",IF(COUNTIF(CORRIDA!$M:$M,$B9&amp;" d. "&amp;CK$2)+COUNTIF(CORRIDA!$M:$M,CK$2&amp;" d. "&amp;$B9)=0,"",COUNTIF(CORRIDA!$M:$M,$B9&amp;" d. "&amp;CK$2)+COUNTIF(CORRIDA!$M:$M,CK$2&amp;" d. "&amp;$B9)))</f>
        <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str">
        <f aca="false">IF($B9=CN$2,"-",IF(COUNTIF(CORRIDA!$M:$M,$B9&amp;" d. "&amp;CN$2)+COUNTIF(CORRIDA!$M:$M,CN$2&amp;" d. "&amp;$B9)=0,"",COUNTIF(CORRIDA!$M:$M,$B9&amp;" d. "&amp;CN$2)+COUNTIF(CORRIDA!$M:$M,CN$2&amp;" d. "&amp;$B9)))</f>
        <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str">
        <f aca="false">IF($B9=CW$2,"-",IF(COUNTIF(CORRIDA!$M:$M,$B9&amp;" d. "&amp;CW$2)+COUNTIF(CORRIDA!$M:$M,CW$2&amp;" d. "&amp;$B9)=0,"",COUNTIF(CORRIDA!$M:$M,$B9&amp;" d. "&amp;CW$2)+COUNTIF(CORRIDA!$M:$M,CW$2&amp;" d. "&amp;$B9)))</f>
        <v/>
      </c>
      <c r="CX9" s="91" t="str">
        <f aca="false">IF($B9=CX$2,"-",IF(COUNTIF(CORRIDA!$M:$M,$B9&amp;" d. "&amp;CX$2)+COUNTIF(CORRIDA!$M:$M,CX$2&amp;" d. "&amp;$B9)=0,"",COUNTIF(CORRIDA!$M:$M,$B9&amp;" d. "&amp;CX$2)+COUNTIF(CORRIDA!$M:$M,CX$2&amp;" d. "&amp;$B9)))</f>
        <v/>
      </c>
      <c r="CY9" s="91" t="str">
        <f aca="false">IF($B9=CY$2,"-",IF(COUNTIF(CORRIDA!$M:$M,$B9&amp;" d. "&amp;CY$2)+COUNTIF(CORRIDA!$M:$M,CY$2&amp;" d. "&amp;$B9)=0,"",COUNTIF(CORRIDA!$M:$M,$B9&amp;" d. "&amp;CY$2)+COUNTIF(CORRIDA!$M:$M,CY$2&amp;" d. "&amp;$B9)))</f>
        <v/>
      </c>
      <c r="CZ9" s="91" t="str">
        <f aca="false">IF($B9=CZ$2,"-",IF(COUNTIF(CORRIDA!$M:$M,$B9&amp;" d. "&amp;CZ$2)+COUNTIF(CORRIDA!$M:$M,CZ$2&amp;" d. "&amp;$B9)=0,"",COUNTIF(CORRIDA!$M:$M,$B9&amp;" d. "&amp;CZ$2)+COUNTIF(CORRIDA!$M:$M,CZ$2&amp;" d. "&amp;$B9)))</f>
        <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0</v>
      </c>
      <c r="DE9" s="92" t="n">
        <f aca="false">COUNTIF(BF9:DC9,"&gt;0")</f>
        <v>0</v>
      </c>
      <c r="DF9" s="93" t="n">
        <f aca="false">IF(COUNTIF(BF9:DC9,"&gt;0")&lt;10,0,QUOTIENT(COUNTIF(BF9:DC9,"&gt;0"),5)*50)</f>
        <v>0</v>
      </c>
      <c r="DG9" s="94"/>
      <c r="DH9" s="88" t="str">
        <f aca="false">BE9</f>
        <v>Costinha Maradona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0</v>
      </c>
      <c r="DN9" s="91" t="n">
        <f aca="false">IF($B9=DN$2,0,IF(COUNTIF(CORRIDA!$M:$M,$B9&amp;" d. "&amp;DN$2)+COUNTIF(CORRIDA!$M:$M,DN$2&amp;" d. "&amp;$B9)=0,0,COUNTIF(CORRIDA!$M:$M,$B9&amp;" d. "&amp;DN$2)+COUNTIF(CORRIDA!$M:$M,DN$2&amp;" d. "&amp;$B9)))</f>
        <v>0</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0</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0</v>
      </c>
      <c r="EH9" s="91" t="n">
        <f aca="false">IF($B9=EH$2,0,IF(COUNTIF(CORRIDA!$M:$M,$B9&amp;" d. "&amp;EH$2)+COUNTIF(CORRIDA!$M:$M,EH$2&amp;" d. "&amp;$B9)=0,0,COUNTIF(CORRIDA!$M:$M,$B9&amp;" d. "&amp;EH$2)+COUNTIF(CORRIDA!$M:$M,EH$2&amp;" d. "&amp;$B9)))</f>
        <v>0</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0</v>
      </c>
      <c r="EN9" s="91" t="n">
        <f aca="false">IF($B9=EN$2,0,IF(COUNTIF(CORRIDA!$M:$M,$B9&amp;" d. "&amp;EN$2)+COUNTIF(CORRIDA!$M:$M,EN$2&amp;" d. "&amp;$B9)=0,0,COUNTIF(CORRIDA!$M:$M,$B9&amp;" d. "&amp;EN$2)+COUNTIF(CORRIDA!$M:$M,EN$2&amp;" d. "&amp;$B9)))</f>
        <v>0</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0</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0</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0</v>
      </c>
      <c r="FC9" s="91" t="n">
        <f aca="false">IF($B9=FC$2,0,IF(COUNTIF(CORRIDA!$M:$M,$B9&amp;" d. "&amp;FC$2)+COUNTIF(CORRIDA!$M:$M,FC$2&amp;" d. "&amp;$B9)=0,0,COUNTIF(CORRIDA!$M:$M,$B9&amp;" d. "&amp;FC$2)+COUNTIF(CORRIDA!$M:$M,FC$2&amp;" d. "&amp;$B9)))</f>
        <v>0</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0</v>
      </c>
      <c r="FH9" s="95"/>
      <c r="FI9" s="88" t="str">
        <f aca="false">BE9</f>
        <v>Costinha Maradona</v>
      </c>
      <c r="FJ9" s="96" t="n">
        <f aca="false">COUNTIF(BF9:DC9,"&gt;0")</f>
        <v>0</v>
      </c>
      <c r="FK9" s="96" t="e">
        <f aca="false">AVERAGE(BF9:DC9)</f>
        <v>#DIV/0!</v>
      </c>
      <c r="FL9" s="96" t="e">
        <f aca="false">_xlfn.STDEV.P(BF9:DC9)</f>
        <v>#DIV/0!</v>
      </c>
    </row>
    <row r="10" customFormat="false" ht="15" hidden="false" customHeight="false" outlineLevel="0" collapsed="false">
      <c r="B10" s="88" t="str">
        <f aca="false">INTRO!B10</f>
        <v>Daniel Borges</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str">
        <f aca="false">IF($B10=O$2,"-",IF(COUNTIF(CORRIDA!$M:$M,$B10&amp;" d. "&amp;O$2)=0,"",COUNTIF(CORRIDA!$M:$M,$B10&amp;" d. "&amp;O$2)))</f>
        <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str">
        <f aca="false">IF($B10=S$2,"-",IF(COUNTIF(CORRIDA!$M:$M,$B10&amp;" d. "&amp;S$2)=0,"",COUNTIF(CORRIDA!$M:$M,$B10&amp;" d. "&amp;S$2)))</f>
        <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str">
        <f aca="false">IF($B10=AH$2,"-",IF(COUNTIF(CORRIDA!$M:$M,$B10&amp;" d. "&amp;AH$2)=0,"",COUNTIF(CORRIDA!$M:$M,$B10&amp;" d. "&amp;AH$2)))</f>
        <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0</v>
      </c>
      <c r="BE10" s="88" t="str">
        <f aca="false">B10</f>
        <v>Daniel Borges</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str">
        <f aca="false">IF($B10=BK$2,"-",IF(COUNTIF(CORRIDA!$M:$M,$B10&amp;" d. "&amp;BK$2)+COUNTIF(CORRIDA!$M:$M,BK$2&amp;" d. "&amp;$B10)=0,"",COUNTIF(CORRIDA!$M:$M,$B10&amp;" d. "&amp;BK$2)+COUNTIF(CORRIDA!$M:$M,BK$2&amp;" d. "&amp;$B10)))</f>
        <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str">
        <f aca="false">IF($B10=BR$2,"-",IF(COUNTIF(CORRIDA!$M:$M,$B10&amp;" d. "&amp;BR$2)+COUNTIF(CORRIDA!$M:$M,BR$2&amp;" d. "&amp;$B10)=0,"",COUNTIF(CORRIDA!$M:$M,$B10&amp;" d. "&amp;BR$2)+COUNTIF(CORRIDA!$M:$M,BR$2&amp;" d. "&amp;$B10)))</f>
        <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str">
        <f aca="false">IF($B10=BV$2,"-",IF(COUNTIF(CORRIDA!$M:$M,$B10&amp;" d. "&amp;BV$2)+COUNTIF(CORRIDA!$M:$M,BV$2&amp;" d. "&amp;$B10)=0,"",COUNTIF(CORRIDA!$M:$M,$B10&amp;" d. "&amp;BV$2)+COUNTIF(CORRIDA!$M:$M,BV$2&amp;" d. "&amp;$B10)))</f>
        <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str">
        <f aca="false">IF($B10=CD$2,"-",IF(COUNTIF(CORRIDA!$M:$M,$B10&amp;" d. "&amp;CD$2)+COUNTIF(CORRIDA!$M:$M,CD$2&amp;" d. "&amp;$B10)=0,"",COUNTIF(CORRIDA!$M:$M,$B10&amp;" d. "&amp;CD$2)+COUNTIF(CORRIDA!$M:$M,CD$2&amp;" d. "&amp;$B10)))</f>
        <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str">
        <f aca="false">IF($B10=CH$2,"-",IF(COUNTIF(CORRIDA!$M:$M,$B10&amp;" d. "&amp;CH$2)+COUNTIF(CORRIDA!$M:$M,CH$2&amp;" d. "&amp;$B10)=0,"",COUNTIF(CORRIDA!$M:$M,$B10&amp;" d. "&amp;CH$2)+COUNTIF(CORRIDA!$M:$M,CH$2&amp;" d. "&amp;$B10)))</f>
        <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str">
        <f aca="false">IF($B10=CK$2,"-",IF(COUNTIF(CORRIDA!$M:$M,$B10&amp;" d. "&amp;CK$2)+COUNTIF(CORRIDA!$M:$M,CK$2&amp;" d. "&amp;$B10)=0,"",COUNTIF(CORRIDA!$M:$M,$B10&amp;" d. "&amp;CK$2)+COUNTIF(CORRIDA!$M:$M,CK$2&amp;" d. "&amp;$B10)))</f>
        <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str">
        <f aca="false">IF($B10=CR$2,"-",IF(COUNTIF(CORRIDA!$M:$M,$B10&amp;" d. "&amp;CR$2)+COUNTIF(CORRIDA!$M:$M,CR$2&amp;" d. "&amp;$B10)=0,"",COUNTIF(CORRIDA!$M:$M,$B10&amp;" d. "&amp;CR$2)+COUNTIF(CORRIDA!$M:$M,CR$2&amp;" d. "&amp;$B10)))</f>
        <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0</v>
      </c>
      <c r="DE10" s="92" t="n">
        <f aca="false">COUNTIF(BF10:DC10,"&gt;0")</f>
        <v>0</v>
      </c>
      <c r="DF10" s="93" t="n">
        <f aca="false">IF(COUNTIF(BF10:DC10,"&gt;0")&lt;10,0,QUOTIENT(COUNTIF(BF10:DC10,"&gt;0"),5)*50)</f>
        <v>0</v>
      </c>
      <c r="DG10" s="94"/>
      <c r="DH10" s="88" t="str">
        <f aca="false">BE10</f>
        <v>Daniel Borges</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0</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0</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0</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0</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0</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0</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0</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0</v>
      </c>
      <c r="FH10" s="95"/>
      <c r="FI10" s="88" t="str">
        <f aca="false">BE10</f>
        <v>Daniel Borges</v>
      </c>
      <c r="FJ10" s="96" t="n">
        <f aca="false">COUNTIF(BF10:DC10,"&gt;0")</f>
        <v>0</v>
      </c>
      <c r="FK10" s="96" t="e">
        <f aca="false">AVERAGE(BF10:DC10)</f>
        <v>#DIV/0!</v>
      </c>
      <c r="FL10" s="96" t="e">
        <f aca="false">_xlfn.STDEV.P(BF10:DC10)</f>
        <v>#DIV/0!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str">
        <f aca="false">IF($B11=M$2,"-",IF(COUNTIF(CORRIDA!$M:$M,$B11&amp;" d. "&amp;M$2)=0,"",COUNTIF(CORRIDA!$M:$M,$B11&amp;" d. "&amp;M$2)))</f>
        <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str">
        <f aca="false">IF($B11=Z$2,"-",IF(COUNTIF(CORRIDA!$M:$M,$B11&amp;" d. "&amp;Z$2)=0,"",COUNTIF(CORRIDA!$M:$M,$B11&amp;" d. "&amp;Z$2)))</f>
        <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str">
        <f aca="false">IF($B11=AK$2,"-",IF(COUNTIF(CORRIDA!$M:$M,$B11&amp;" d. "&amp;AK$2)=0,"",COUNTIF(CORRIDA!$M:$M,$B11&amp;" d. "&amp;AK$2)))</f>
        <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str">
        <f aca="false">IF($B11=AQ$2,"-",IF(COUNTIF(CORRIDA!$M:$M,$B11&amp;" d. "&amp;AQ$2)=0,"",COUNTIF(CORRIDA!$M:$M,$B11&amp;" d. "&amp;AQ$2)))</f>
        <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0</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str">
        <f aca="false">IF($B11=BP$2,"-",IF(COUNTIF(CORRIDA!$M:$M,$B11&amp;" d. "&amp;BP$2)+COUNTIF(CORRIDA!$M:$M,BP$2&amp;" d. "&amp;$B11)=0,"",COUNTIF(CORRIDA!$M:$M,$B11&amp;" d. "&amp;BP$2)+COUNTIF(CORRIDA!$M:$M,BP$2&amp;" d. "&amp;$B11)))</f>
        <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str">
        <f aca="false">IF($B11=BS$2,"-",IF(COUNTIF(CORRIDA!$M:$M,$B11&amp;" d. "&amp;BS$2)+COUNTIF(CORRIDA!$M:$M,BS$2&amp;" d. "&amp;$B11)=0,"",COUNTIF(CORRIDA!$M:$M,$B11&amp;" d. "&amp;BS$2)+COUNTIF(CORRIDA!$M:$M,BS$2&amp;" d. "&amp;$B11)))</f>
        <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str">
        <f aca="false">IF($B11=CC$2,"-",IF(COUNTIF(CORRIDA!$M:$M,$B11&amp;" d. "&amp;CC$2)+COUNTIF(CORRIDA!$M:$M,CC$2&amp;" d. "&amp;$B11)=0,"",COUNTIF(CORRIDA!$M:$M,$B11&amp;" d. "&amp;CC$2)+COUNTIF(CORRIDA!$M:$M,CC$2&amp;" d. "&amp;$B11)))</f>
        <v/>
      </c>
      <c r="CD11" s="91" t="str">
        <f aca="false">IF($B11=CD$2,"-",IF(COUNTIF(CORRIDA!$M:$M,$B11&amp;" d. "&amp;CD$2)+COUNTIF(CORRIDA!$M:$M,CD$2&amp;" d. "&amp;$B11)=0,"",COUNTIF(CORRIDA!$M:$M,$B11&amp;" d. "&amp;CD$2)+COUNTIF(CORRIDA!$M:$M,CD$2&amp;" d. "&amp;$B11)))</f>
        <v/>
      </c>
      <c r="CE11" s="91" t="str">
        <f aca="false">IF($B11=CE$2,"-",IF(COUNTIF(CORRIDA!$M:$M,$B11&amp;" d. "&amp;CE$2)+COUNTIF(CORRIDA!$M:$M,CE$2&amp;" d. "&amp;$B11)=0,"",COUNTIF(CORRIDA!$M:$M,$B11&amp;" d. "&amp;CE$2)+COUNTIF(CORRIDA!$M:$M,CE$2&amp;" d. "&amp;$B11)))</f>
        <v/>
      </c>
      <c r="CF11" s="91" t="str">
        <f aca="false">IF($B11=CF$2,"-",IF(COUNTIF(CORRIDA!$M:$M,$B11&amp;" d. "&amp;CF$2)+COUNTIF(CORRIDA!$M:$M,CF$2&amp;" d. "&amp;$B11)=0,"",COUNTIF(CORRIDA!$M:$M,$B11&amp;" d. "&amp;CF$2)+COUNTIF(CORRIDA!$M:$M,CF$2&amp;" d. "&amp;$B11)))</f>
        <v/>
      </c>
      <c r="CG11" s="91" t="str">
        <f aca="false">IF($B11=CG$2,"-",IF(COUNTIF(CORRIDA!$M:$M,$B11&amp;" d. "&amp;CG$2)+COUNTIF(CORRIDA!$M:$M,CG$2&amp;" d. "&amp;$B11)=0,"",COUNTIF(CORRIDA!$M:$M,$B11&amp;" d. "&amp;CG$2)+COUNTIF(CORRIDA!$M:$M,CG$2&amp;" d. "&amp;$B11)))</f>
        <v/>
      </c>
      <c r="CH11" s="91" t="str">
        <f aca="false">IF($B11=CH$2,"-",IF(COUNTIF(CORRIDA!$M:$M,$B11&amp;" d. "&amp;CH$2)+COUNTIF(CORRIDA!$M:$M,CH$2&amp;" d. "&amp;$B11)=0,"",COUNTIF(CORRIDA!$M:$M,$B11&amp;" d. "&amp;CH$2)+COUNTIF(CORRIDA!$M:$M,CH$2&amp;" d. "&amp;$B11)))</f>
        <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str">
        <f aca="false">IF($B11=CN$2,"-",IF(COUNTIF(CORRIDA!$M:$M,$B11&amp;" d. "&amp;CN$2)+COUNTIF(CORRIDA!$M:$M,CN$2&amp;" d. "&amp;$B11)=0,"",COUNTIF(CORRIDA!$M:$M,$B11&amp;" d. "&amp;CN$2)+COUNTIF(CORRIDA!$M:$M,CN$2&amp;" d. "&amp;$B11)))</f>
        <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str">
        <f aca="false">IF($B11=CT$2,"-",IF(COUNTIF(CORRIDA!$M:$M,$B11&amp;" d. "&amp;CT$2)+COUNTIF(CORRIDA!$M:$M,CT$2&amp;" d. "&amp;$B11)=0,"",COUNTIF(CORRIDA!$M:$M,$B11&amp;" d. "&amp;CT$2)+COUNTIF(CORRIDA!$M:$M,CT$2&amp;" d. "&amp;$B11)))</f>
        <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0</v>
      </c>
      <c r="DE11" s="92" t="n">
        <f aca="false">COUNTIF(BF11:DC11,"&gt;0")</f>
        <v>0</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0</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0</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0</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0</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0</v>
      </c>
      <c r="EK11" s="91" t="n">
        <f aca="false">IF($B11=EK$2,0,IF(COUNTIF(CORRIDA!$M:$M,$B11&amp;" d. "&amp;EK$2)+COUNTIF(CORRIDA!$M:$M,EK$2&amp;" d. "&amp;$B11)=0,0,COUNTIF(CORRIDA!$M:$M,$B11&amp;" d. "&amp;EK$2)+COUNTIF(CORRIDA!$M:$M,EK$2&amp;" d. "&amp;$B11)))</f>
        <v>0</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0</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0</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0</v>
      </c>
      <c r="FH11" s="95"/>
      <c r="FI11" s="88" t="str">
        <f aca="false">BE11</f>
        <v>Danilo</v>
      </c>
      <c r="FJ11" s="96" t="n">
        <f aca="false">COUNTIF(BF11:DC11,"&gt;0")</f>
        <v>0</v>
      </c>
      <c r="FK11" s="96" t="e">
        <f aca="false">AVERAGE(BF11:DC11)</f>
        <v>#DIV/0!</v>
      </c>
      <c r="FL11" s="96" t="e">
        <f aca="false">_xlfn.STDEV.P(BF11:DC11)</f>
        <v>#DIV/0!</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str">
        <f aca="false">IF($B12=AQ$2,"-",IF(COUNTIF(CORRIDA!$M:$M,$B12&amp;" d. "&amp;AQ$2)=0,"",COUNTIF(CORRIDA!$M:$M,$B12&amp;" d. "&amp;AQ$2)))</f>
        <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0</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str">
        <f aca="false">IF($B12=CT$2,"-",IF(COUNTIF(CORRIDA!$M:$M,$B12&amp;" d. "&amp;CT$2)+COUNTIF(CORRIDA!$M:$M,CT$2&amp;" d. "&amp;$B12)=0,"",COUNTIF(CORRIDA!$M:$M,$B12&amp;" d. "&amp;CT$2)+COUNTIF(CORRIDA!$M:$M,CT$2&amp;" d. "&amp;$B12)))</f>
        <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0</v>
      </c>
      <c r="DE12" s="92" t="n">
        <f aca="false">COUNTIF(BF12:DC12,"&gt;0")</f>
        <v>0</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0</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0</v>
      </c>
      <c r="FH12" s="95"/>
      <c r="FI12" s="88" t="str">
        <f aca="false">BE12</f>
        <v>Walderi</v>
      </c>
      <c r="FJ12" s="96" t="n">
        <f aca="false">COUNTIF(BF12:DC12,"&gt;0")</f>
        <v>0</v>
      </c>
      <c r="FK12" s="96" t="e">
        <f aca="false">AVERAGE(BF12:DC12)</f>
        <v>#DIV/0!</v>
      </c>
      <c r="FL12" s="96" t="e">
        <f aca="false">_xlfn.STDEV.P(BF12:DC12)</f>
        <v>#DIV/0!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str">
        <f aca="false">IF($B13=F$2,"-",IF(COUNTIF(CORRIDA!$M:$M,$B13&amp;" d. "&amp;F$2)=0,"",COUNTIF(CORRIDA!$M:$M,$B13&amp;" d. "&amp;F$2)))</f>
        <v/>
      </c>
      <c r="G13" s="89" t="str">
        <f aca="false">IF($B13=G$2,"-",IF(COUNTIF(CORRIDA!$M:$M,$B13&amp;" d. "&amp;G$2)=0,"",COUNTIF(CORRIDA!$M:$M,$B13&amp;" d. "&amp;G$2)))</f>
        <v/>
      </c>
      <c r="H13" s="89" t="str">
        <f aca="false">IF($B13=H$2,"-",IF(COUNTIF(CORRIDA!$M:$M,$B13&amp;" d. "&amp;H$2)=0,"",COUNTIF(CORRIDA!$M:$M,$B13&amp;" d. "&amp;H$2)))</f>
        <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str">
        <f aca="false">IF($B13=N$2,"-",IF(COUNTIF(CORRIDA!$M:$M,$B13&amp;" d. "&amp;N$2)=0,"",COUNTIF(CORRIDA!$M:$M,$B13&amp;" d. "&amp;N$2)))</f>
        <v/>
      </c>
      <c r="O13" s="89" t="str">
        <f aca="false">IF($B13=O$2,"-",IF(COUNTIF(CORRIDA!$M:$M,$B13&amp;" d. "&amp;O$2)=0,"",COUNTIF(CORRIDA!$M:$M,$B13&amp;" d. "&amp;O$2)))</f>
        <v/>
      </c>
      <c r="P13" s="89" t="str">
        <f aca="false">IF($B13=P$2,"-",IF(COUNTIF(CORRIDA!$M:$M,$B13&amp;" d. "&amp;P$2)=0,"",COUNTIF(CORRIDA!$M:$M,$B13&amp;" d. "&amp;P$2)))</f>
        <v/>
      </c>
      <c r="Q13" s="89" t="str">
        <f aca="false">IF($B13=Q$2,"-",IF(COUNTIF(CORRIDA!$M:$M,$B13&amp;" d. "&amp;Q$2)=0,"",COUNTIF(CORRIDA!$M:$M,$B13&amp;" d. "&amp;Q$2)))</f>
        <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str">
        <f aca="false">IF($B13=Y$2,"-",IF(COUNTIF(CORRIDA!$M:$M,$B13&amp;" d. "&amp;Y$2)=0,"",COUNTIF(CORRIDA!$M:$M,$B13&amp;" d. "&amp;Y$2)))</f>
        <v/>
      </c>
      <c r="Z13" s="89" t="str">
        <f aca="false">IF($B13=Z$2,"-",IF(COUNTIF(CORRIDA!$M:$M,$B13&amp;" d. "&amp;Z$2)=0,"",COUNTIF(CORRIDA!$M:$M,$B13&amp;" d. "&amp;Z$2)))</f>
        <v/>
      </c>
      <c r="AA13" s="89" t="str">
        <f aca="false">IF($B13=AA$2,"-",IF(COUNTIF(CORRIDA!$M:$M,$B13&amp;" d. "&amp;AA$2)=0,"",COUNTIF(CORRIDA!$M:$M,$B13&amp;" d. "&amp;AA$2)))</f>
        <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str">
        <f aca="false">IF($B13=AJ$2,"-",IF(COUNTIF(CORRIDA!$M:$M,$B13&amp;" d. "&amp;AJ$2)=0,"",COUNTIF(CORRIDA!$M:$M,$B13&amp;" d. "&amp;AJ$2)))</f>
        <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str">
        <f aca="false">IF($B13=AV$2,"-",IF(COUNTIF(CORRIDA!$M:$M,$B13&amp;" d. "&amp;AV$2)=0,"",COUNTIF(CORRIDA!$M:$M,$B13&amp;" d. "&amp;AV$2)))</f>
        <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0</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str">
        <f aca="false">IF($B13=BI$2,"-",IF(COUNTIF(CORRIDA!$M:$M,$B13&amp;" d. "&amp;BI$2)+COUNTIF(CORRIDA!$M:$M,BI$2&amp;" d. "&amp;$B13)=0,"",COUNTIF(CORRIDA!$M:$M,$B13&amp;" d. "&amp;BI$2)+COUNTIF(CORRIDA!$M:$M,BI$2&amp;" d. "&amp;$B13)))</f>
        <v/>
      </c>
      <c r="BJ13" s="91" t="str">
        <f aca="false">IF($B13=BJ$2,"-",IF(COUNTIF(CORRIDA!$M:$M,$B13&amp;" d. "&amp;BJ$2)+COUNTIF(CORRIDA!$M:$M,BJ$2&amp;" d. "&amp;$B13)=0,"",COUNTIF(CORRIDA!$M:$M,$B13&amp;" d. "&amp;BJ$2)+COUNTIF(CORRIDA!$M:$M,BJ$2&amp;" d. "&amp;$B13)))</f>
        <v/>
      </c>
      <c r="BK13" s="91" t="str">
        <f aca="false">IF($B13=BK$2,"-",IF(COUNTIF(CORRIDA!$M:$M,$B13&amp;" d. "&amp;BK$2)+COUNTIF(CORRIDA!$M:$M,BK$2&amp;" d. "&amp;$B13)=0,"",COUNTIF(CORRIDA!$M:$M,$B13&amp;" d. "&amp;BK$2)+COUNTIF(CORRIDA!$M:$M,BK$2&amp;" d. "&amp;$B13)))</f>
        <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str">
        <f aca="false">IF($B13=BN$2,"-",IF(COUNTIF(CORRIDA!$M:$M,$B13&amp;" d. "&amp;BN$2)+COUNTIF(CORRIDA!$M:$M,BN$2&amp;" d. "&amp;$B13)=0,"",COUNTIF(CORRIDA!$M:$M,$B13&amp;" d. "&amp;BN$2)+COUNTIF(CORRIDA!$M:$M,BN$2&amp;" d. "&amp;$B13)))</f>
        <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str">
        <f aca="false">IF($B13=BQ$2,"-",IF(COUNTIF(CORRIDA!$M:$M,$B13&amp;" d. "&amp;BQ$2)+COUNTIF(CORRIDA!$M:$M,BQ$2&amp;" d. "&amp;$B13)=0,"",COUNTIF(CORRIDA!$M:$M,$B13&amp;" d. "&amp;BQ$2)+COUNTIF(CORRIDA!$M:$M,BQ$2&amp;" d. "&amp;$B13)))</f>
        <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str">
        <f aca="false">IF($B13=BT$2,"-",IF(COUNTIF(CORRIDA!$M:$M,$B13&amp;" d. "&amp;BT$2)+COUNTIF(CORRIDA!$M:$M,BT$2&amp;" d. "&amp;$B13)=0,"",COUNTIF(CORRIDA!$M:$M,$B13&amp;" d. "&amp;BT$2)+COUNTIF(CORRIDA!$M:$M,BT$2&amp;" d. "&amp;$B13)))</f>
        <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str">
        <f aca="false">IF($B13=CB$2,"-",IF(COUNTIF(CORRIDA!$M:$M,$B13&amp;" d. "&amp;CB$2)+COUNTIF(CORRIDA!$M:$M,CB$2&amp;" d. "&amp;$B13)=0,"",COUNTIF(CORRIDA!$M:$M,$B13&amp;" d. "&amp;CB$2)+COUNTIF(CORRIDA!$M:$M,CB$2&amp;" d. "&amp;$B13)))</f>
        <v/>
      </c>
      <c r="CC13" s="91" t="str">
        <f aca="false">IF($B13=CC$2,"-",IF(COUNTIF(CORRIDA!$M:$M,$B13&amp;" d. "&amp;CC$2)+COUNTIF(CORRIDA!$M:$M,CC$2&amp;" d. "&amp;$B13)=0,"",COUNTIF(CORRIDA!$M:$M,$B13&amp;" d. "&amp;CC$2)+COUNTIF(CORRIDA!$M:$M,CC$2&amp;" d. "&amp;$B13)))</f>
        <v/>
      </c>
      <c r="CD13" s="91" t="str">
        <f aca="false">IF($B13=CD$2,"-",IF(COUNTIF(CORRIDA!$M:$M,$B13&amp;" d. "&amp;CD$2)+COUNTIF(CORRIDA!$M:$M,CD$2&amp;" d. "&amp;$B13)=0,"",COUNTIF(CORRIDA!$M:$M,$B13&amp;" d. "&amp;CD$2)+COUNTIF(CORRIDA!$M:$M,CD$2&amp;" d. "&amp;$B13)))</f>
        <v/>
      </c>
      <c r="CE13" s="91" t="str">
        <f aca="false">IF($B13=CE$2,"-",IF(COUNTIF(CORRIDA!$M:$M,$B13&amp;" d. "&amp;CE$2)+COUNTIF(CORRIDA!$M:$M,CE$2&amp;" d. "&amp;$B13)=0,"",COUNTIF(CORRIDA!$M:$M,$B13&amp;" d. "&amp;CE$2)+COUNTIF(CORRIDA!$M:$M,CE$2&amp;" d. "&amp;$B13)))</f>
        <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str">
        <f aca="false">IF($B13=CM$2,"-",IF(COUNTIF(CORRIDA!$M:$M,$B13&amp;" d. "&amp;CM$2)+COUNTIF(CORRIDA!$M:$M,CM$2&amp;" d. "&amp;$B13)=0,"",COUNTIF(CORRIDA!$M:$M,$B13&amp;" d. "&amp;CM$2)+COUNTIF(CORRIDA!$M:$M,CM$2&amp;" d. "&amp;$B13)))</f>
        <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str">
        <f aca="false">IF($B13=CR$2,"-",IF(COUNTIF(CORRIDA!$M:$M,$B13&amp;" d. "&amp;CR$2)+COUNTIF(CORRIDA!$M:$M,CR$2&amp;" d. "&amp;$B13)=0,"",COUNTIF(CORRIDA!$M:$M,$B13&amp;" d. "&amp;CR$2)+COUNTIF(CORRIDA!$M:$M,CR$2&amp;" d. "&amp;$B13)))</f>
        <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str">
        <f aca="false">IF($B13=CV$2,"-",IF(COUNTIF(CORRIDA!$M:$M,$B13&amp;" d. "&amp;CV$2)+COUNTIF(CORRIDA!$M:$M,CV$2&amp;" d. "&amp;$B13)=0,"",COUNTIF(CORRIDA!$M:$M,$B13&amp;" d. "&amp;CV$2)+COUNTIF(CORRIDA!$M:$M,CV$2&amp;" d. "&amp;$B13)))</f>
        <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str">
        <f aca="false">IF($B13=CY$2,"-",IF(COUNTIF(CORRIDA!$M:$M,$B13&amp;" d. "&amp;CY$2)+COUNTIF(CORRIDA!$M:$M,CY$2&amp;" d. "&amp;$B13)=0,"",COUNTIF(CORRIDA!$M:$M,$B13&amp;" d. "&amp;CY$2)+COUNTIF(CORRIDA!$M:$M,CY$2&amp;" d. "&amp;$B13)))</f>
        <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0</v>
      </c>
      <c r="DE13" s="92" t="n">
        <f aca="false">COUNTIF(BF13:DC13,"&gt;0")</f>
        <v>0</v>
      </c>
      <c r="DF13" s="93" t="n">
        <f aca="false">IF(COUNTIF(BF13:DC13,"&gt;0")&lt;10,0,QUOTIENT(COUNTIF(BF13:DC13,"&gt;0"),5)*50)</f>
        <v>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0</v>
      </c>
      <c r="DM13" s="91" t="n">
        <f aca="false">IF($B13=DM$2,0,IF(COUNTIF(CORRIDA!$M:$M,$B13&amp;" d. "&amp;DM$2)+COUNTIF(CORRIDA!$M:$M,DM$2&amp;" d. "&amp;$B13)=0,0,COUNTIF(CORRIDA!$M:$M,$B13&amp;" d. "&amp;DM$2)+COUNTIF(CORRIDA!$M:$M,DM$2&amp;" d. "&amp;$B13)))</f>
        <v>0</v>
      </c>
      <c r="DN13" s="91" t="n">
        <f aca="false">IF($B13=DN$2,0,IF(COUNTIF(CORRIDA!$M:$M,$B13&amp;" d. "&amp;DN$2)+COUNTIF(CORRIDA!$M:$M,DN$2&amp;" d. "&amp;$B13)=0,0,COUNTIF(CORRIDA!$M:$M,$B13&amp;" d. "&amp;DN$2)+COUNTIF(CORRIDA!$M:$M,DN$2&amp;" d. "&amp;$B13)))</f>
        <v>0</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0</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0</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0</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0</v>
      </c>
      <c r="EF13" s="91" t="n">
        <f aca="false">IF($B13=EF$2,0,IF(COUNTIF(CORRIDA!$M:$M,$B13&amp;" d. "&amp;EF$2)+COUNTIF(CORRIDA!$M:$M,EF$2&amp;" d. "&amp;$B13)=0,0,COUNTIF(CORRIDA!$M:$M,$B13&amp;" d. "&amp;EF$2)+COUNTIF(CORRIDA!$M:$M,EF$2&amp;" d. "&amp;$B13)))</f>
        <v>0</v>
      </c>
      <c r="EG13" s="91" t="n">
        <f aca="false">IF($B13=EG$2,0,IF(COUNTIF(CORRIDA!$M:$M,$B13&amp;" d. "&amp;EG$2)+COUNTIF(CORRIDA!$M:$M,EG$2&amp;" d. "&amp;$B13)=0,0,COUNTIF(CORRIDA!$M:$M,$B13&amp;" d. "&amp;EG$2)+COUNTIF(CORRIDA!$M:$M,EG$2&amp;" d. "&amp;$B13)))</f>
        <v>0</v>
      </c>
      <c r="EH13" s="91" t="n">
        <f aca="false">IF($B13=EH$2,0,IF(COUNTIF(CORRIDA!$M:$M,$B13&amp;" d. "&amp;EH$2)+COUNTIF(CORRIDA!$M:$M,EH$2&amp;" d. "&amp;$B13)=0,0,COUNTIF(CORRIDA!$M:$M,$B13&amp;" d. "&amp;EH$2)+COUNTIF(CORRIDA!$M:$M,EH$2&amp;" d. "&amp;$B13)))</f>
        <v>0</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0</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0</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0</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0</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0</v>
      </c>
      <c r="FH13" s="95"/>
      <c r="FI13" s="88" t="str">
        <f aca="false">BE13</f>
        <v>Duclerc</v>
      </c>
      <c r="FJ13" s="96" t="n">
        <f aca="false">COUNTIF(BF13:DC13,"&gt;0")</f>
        <v>0</v>
      </c>
      <c r="FK13" s="96" t="e">
        <f aca="false">AVERAGE(BF13:DC13)</f>
        <v>#DIV/0!</v>
      </c>
      <c r="FL13" s="96" t="e">
        <f aca="false">_xlfn.STDEV.P(BF13:DC13)</f>
        <v>#DIV/0!</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str">
        <f aca="false">IF($B14=F$2,"-",IF(COUNTIF(CORRIDA!$M:$M,$B14&amp;" d. "&amp;F$2)=0,"",COUNTIF(CORRIDA!$M:$M,$B14&amp;" d. "&amp;F$2)))</f>
        <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str">
        <f aca="false">IF($B14=W$2,"-",IF(COUNTIF(CORRIDA!$M:$M,$B14&amp;" d. "&amp;W$2)=0,"",COUNTIF(CORRIDA!$M:$M,$B14&amp;" d. "&amp;W$2)))</f>
        <v/>
      </c>
      <c r="X14" s="97" t="str">
        <f aca="false">IF($B14=X$2,"-",IF(COUNTIF(CORRIDA!$M:$M,$B14&amp;" d. "&amp;X$2)=0,"",COUNTIF(CORRIDA!$M:$M,$B14&amp;" d. "&amp;X$2)))</f>
        <v/>
      </c>
      <c r="Y14" s="97" t="str">
        <f aca="false">IF($B14=Y$2,"-",IF(COUNTIF(CORRIDA!$M:$M,$B14&amp;" d. "&amp;Y$2)=0,"",COUNTIF(CORRIDA!$M:$M,$B14&amp;" d. "&amp;Y$2)))</f>
        <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str">
        <f aca="false">IF($B14=AK$2,"-",IF(COUNTIF(CORRIDA!$M:$M,$B14&amp;" d. "&amp;AK$2)=0,"",COUNTIF(CORRIDA!$M:$M,$B14&amp;" d. "&amp;AK$2)))</f>
        <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str">
        <f aca="false">IF($B14=AO$2,"-",IF(COUNTIF(CORRIDA!$M:$M,$B14&amp;" d. "&amp;AO$2)=0,"",COUNTIF(CORRIDA!$M:$M,$B14&amp;" d. "&amp;AO$2)))</f>
        <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str">
        <f aca="false">IF($B14=AX$2,"-",IF(COUNTIF(CORRIDA!$M:$M,$B14&amp;" d. "&amp;AX$2)=0,"",COUNTIF(CORRIDA!$M:$M,$B14&amp;" d. "&amp;AX$2)))</f>
        <v/>
      </c>
      <c r="AY14" s="97" t="str">
        <f aca="false">IF($B14=AY$2,"-",IF(COUNTIF(CORRIDA!$M:$M,$B14&amp;" d. "&amp;AY$2)=0,"",COUNTIF(CORRIDA!$M:$M,$B14&amp;" d. "&amp;AY$2)))</f>
        <v/>
      </c>
      <c r="AZ14" s="97" t="str">
        <f aca="false">IF($B14=AZ$2,"-",IF(COUNTIF(CORRIDA!$M:$M,$B14&amp;" d. "&amp;AZ$2)=0,"",COUNTIF(CORRIDA!$M:$M,$B14&amp;" d. "&amp;AZ$2)))</f>
        <v/>
      </c>
      <c r="BA14" s="90" t="n">
        <f aca="false">SUM(C14:AZ14)</f>
        <v>0</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str">
        <f aca="false">IF($B14=BI$2,"-",IF(COUNTIF(CORRIDA!$M:$M,$B14&amp;" d. "&amp;BI$2)+COUNTIF(CORRIDA!$M:$M,BI$2&amp;" d. "&amp;$B14)=0,"",COUNTIF(CORRIDA!$M:$M,$B14&amp;" d. "&amp;BI$2)+COUNTIF(CORRIDA!$M:$M,BI$2&amp;" d. "&amp;$B14)))</f>
        <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str">
        <f aca="false">IF($B14=BP$2,"-",IF(COUNTIF(CORRIDA!$M:$M,$B14&amp;" d. "&amp;BP$2)+COUNTIF(CORRIDA!$M:$M,BP$2&amp;" d. "&amp;$B14)=0,"",COUNTIF(CORRIDA!$M:$M,$B14&amp;" d. "&amp;BP$2)+COUNTIF(CORRIDA!$M:$M,BP$2&amp;" d. "&amp;$B14)))</f>
        <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str">
        <f aca="false">IF($B14=BV$2,"-",IF(COUNTIF(CORRIDA!$M:$M,$B14&amp;" d. "&amp;BV$2)+COUNTIF(CORRIDA!$M:$M,BV$2&amp;" d. "&amp;$B14)=0,"",COUNTIF(CORRIDA!$M:$M,$B14&amp;" d. "&amp;BV$2)+COUNTIF(CORRIDA!$M:$M,BV$2&amp;" d. "&amp;$B14)))</f>
        <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str">
        <f aca="false">IF($B14=BZ$2,"-",IF(COUNTIF(CORRIDA!$M:$M,$B14&amp;" d. "&amp;BZ$2)+COUNTIF(CORRIDA!$M:$M,BZ$2&amp;" d. "&amp;$B14)=0,"",COUNTIF(CORRIDA!$M:$M,$B14&amp;" d. "&amp;BZ$2)+COUNTIF(CORRIDA!$M:$M,BZ$2&amp;" d. "&amp;$B14)))</f>
        <v/>
      </c>
      <c r="CA14" s="98" t="str">
        <f aca="false">IF($B14=CA$2,"-",IF(COUNTIF(CORRIDA!$M:$M,$B14&amp;" d. "&amp;CA$2)+COUNTIF(CORRIDA!$M:$M,CA$2&amp;" d. "&amp;$B14)=0,"",COUNTIF(CORRIDA!$M:$M,$B14&amp;" d. "&amp;CA$2)+COUNTIF(CORRIDA!$M:$M,CA$2&amp;" d. "&amp;$B14)))</f>
        <v/>
      </c>
      <c r="CB14" s="98" t="str">
        <f aca="false">IF($B14=CB$2,"-",IF(COUNTIF(CORRIDA!$M:$M,$B14&amp;" d. "&amp;CB$2)+COUNTIF(CORRIDA!$M:$M,CB$2&amp;" d. "&amp;$B14)=0,"",COUNTIF(CORRIDA!$M:$M,$B14&amp;" d. "&amp;CB$2)+COUNTIF(CORRIDA!$M:$M,CB$2&amp;" d. "&amp;$B14)))</f>
        <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str">
        <f aca="false">IF($B14=CH$2,"-",IF(COUNTIF(CORRIDA!$M:$M,$B14&amp;" d. "&amp;CH$2)+COUNTIF(CORRIDA!$M:$M,CH$2&amp;" d. "&amp;$B14)=0,"",COUNTIF(CORRIDA!$M:$M,$B14&amp;" d. "&amp;CH$2)+COUNTIF(CORRIDA!$M:$M,CH$2&amp;" d. "&amp;$B14)))</f>
        <v/>
      </c>
      <c r="CI14" s="98" t="str">
        <f aca="false">IF($B14=CI$2,"-",IF(COUNTIF(CORRIDA!$M:$M,$B14&amp;" d. "&amp;CI$2)+COUNTIF(CORRIDA!$M:$M,CI$2&amp;" d. "&amp;$B14)=0,"",COUNTIF(CORRIDA!$M:$M,$B14&amp;" d. "&amp;CI$2)+COUNTIF(CORRIDA!$M:$M,CI$2&amp;" d. "&amp;$B14)))</f>
        <v/>
      </c>
      <c r="CJ14" s="98" t="str">
        <f aca="false">IF($B14=CJ$2,"-",IF(COUNTIF(CORRIDA!$M:$M,$B14&amp;" d. "&amp;CJ$2)+COUNTIF(CORRIDA!$M:$M,CJ$2&amp;" d. "&amp;$B14)=0,"",COUNTIF(CORRIDA!$M:$M,$B14&amp;" d. "&amp;CJ$2)+COUNTIF(CORRIDA!$M:$M,CJ$2&amp;" d. "&amp;$B14)))</f>
        <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str">
        <f aca="false">IF($B14=CM$2,"-",IF(COUNTIF(CORRIDA!$M:$M,$B14&amp;" d. "&amp;CM$2)+COUNTIF(CORRIDA!$M:$M,CM$2&amp;" d. "&amp;$B14)=0,"",COUNTIF(CORRIDA!$M:$M,$B14&amp;" d. "&amp;CM$2)+COUNTIF(CORRIDA!$M:$M,CM$2&amp;" d. "&amp;$B14)))</f>
        <v/>
      </c>
      <c r="CN14" s="98" t="str">
        <f aca="false">IF($B14=CN$2,"-",IF(COUNTIF(CORRIDA!$M:$M,$B14&amp;" d. "&amp;CN$2)+COUNTIF(CORRIDA!$M:$M,CN$2&amp;" d. "&amp;$B14)=0,"",COUNTIF(CORRIDA!$M:$M,$B14&amp;" d. "&amp;CN$2)+COUNTIF(CORRIDA!$M:$M,CN$2&amp;" d. "&amp;$B14)))</f>
        <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str">
        <f aca="false">IF($B14=CR$2,"-",IF(COUNTIF(CORRIDA!$M:$M,$B14&amp;" d. "&amp;CR$2)+COUNTIF(CORRIDA!$M:$M,CR$2&amp;" d. "&amp;$B14)=0,"",COUNTIF(CORRIDA!$M:$M,$B14&amp;" d. "&amp;CR$2)+COUNTIF(CORRIDA!$M:$M,CR$2&amp;" d. "&amp;$B14)))</f>
        <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str">
        <f aca="false">IF($B14=CY$2,"-",IF(COUNTIF(CORRIDA!$M:$M,$B14&amp;" d. "&amp;CY$2)+COUNTIF(CORRIDA!$M:$M,CY$2&amp;" d. "&amp;$B14)=0,"",COUNTIF(CORRIDA!$M:$M,$B14&amp;" d. "&amp;CY$2)+COUNTIF(CORRIDA!$M:$M,CY$2&amp;" d. "&amp;$B14)))</f>
        <v/>
      </c>
      <c r="CZ14" s="98" t="str">
        <f aca="false">IF($B14=CZ$2,"-",IF(COUNTIF(CORRIDA!$M:$M,$B14&amp;" d. "&amp;CZ$2)+COUNTIF(CORRIDA!$M:$M,CZ$2&amp;" d. "&amp;$B14)=0,"",COUNTIF(CORRIDA!$M:$M,$B14&amp;" d. "&amp;CZ$2)+COUNTIF(CORRIDA!$M:$M,CZ$2&amp;" d. "&amp;$B14)))</f>
        <v/>
      </c>
      <c r="DA14" s="98" t="str">
        <f aca="false">IF($B14=DA$2,"-",IF(COUNTIF(CORRIDA!$M:$M,$B14&amp;" d. "&amp;DA$2)+COUNTIF(CORRIDA!$M:$M,DA$2&amp;" d. "&amp;$B14)=0,"",COUNTIF(CORRIDA!$M:$M,$B14&amp;" d. "&amp;DA$2)+COUNTIF(CORRIDA!$M:$M,DA$2&amp;" d. "&amp;$B14)))</f>
        <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0</v>
      </c>
      <c r="DE14" s="92" t="n">
        <f aca="false">COUNTIF(BF14:DC14,"&gt;0")</f>
        <v>0</v>
      </c>
      <c r="DF14" s="93" t="n">
        <f aca="false">IF(COUNTIF(BF14:DC14,"&gt;0")&lt;10,0,QUOTIENT(COUNTIF(BF14:DC14,"&gt;0"),5)*50)</f>
        <v>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0</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0</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0</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0</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0</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0</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0</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0</v>
      </c>
      <c r="EQ14" s="98" t="n">
        <f aca="false">IF($B14=EQ$2,0,IF(COUNTIF(CORRIDA!$M:$M,$B14&amp;" d. "&amp;EQ$2)+COUNTIF(CORRIDA!$M:$M,EQ$2&amp;" d. "&amp;$B14)=0,0,COUNTIF(CORRIDA!$M:$M,$B14&amp;" d. "&amp;EQ$2)+COUNTIF(CORRIDA!$M:$M,EQ$2&amp;" d. "&amp;$B14)))</f>
        <v>0</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0</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0</v>
      </c>
      <c r="FC14" s="98" t="n">
        <f aca="false">IF($B14=FC$2,0,IF(COUNTIF(CORRIDA!$M:$M,$B14&amp;" d. "&amp;FC$2)+COUNTIF(CORRIDA!$M:$M,FC$2&amp;" d. "&amp;$B14)=0,0,COUNTIF(CORRIDA!$M:$M,$B14&amp;" d. "&amp;FC$2)+COUNTIF(CORRIDA!$M:$M,FC$2&amp;" d. "&amp;$B14)))</f>
        <v>0</v>
      </c>
      <c r="FD14" s="98" t="n">
        <f aca="false">IF($B14=FD$2,0,IF(COUNTIF(CORRIDA!$M:$M,$B14&amp;" d. "&amp;FD$2)+COUNTIF(CORRIDA!$M:$M,FD$2&amp;" d. "&amp;$B14)=0,0,COUNTIF(CORRIDA!$M:$M,$B14&amp;" d. "&amp;FD$2)+COUNTIF(CORRIDA!$M:$M,FD$2&amp;" d. "&amp;$B14)))</f>
        <v>0</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0</v>
      </c>
      <c r="FH14" s="95"/>
      <c r="FI14" s="88" t="str">
        <f aca="false">BE14</f>
        <v>Elias Xaropinho</v>
      </c>
      <c r="FJ14" s="96" t="n">
        <f aca="false">COUNTIF(BF14:DC14,"&gt;0")</f>
        <v>0</v>
      </c>
      <c r="FK14" s="96" t="e">
        <f aca="false">AVERAGE(BF14:DC14)</f>
        <v>#DIV/0!</v>
      </c>
      <c r="FL14" s="96" t="e">
        <f aca="false">_xlfn.STDEV.P(BF14:DC14)</f>
        <v>#DIV/0!</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str">
        <f aca="false">IF($B15=P$2,"-",IF(COUNTIF(CORRIDA!$M:$M,$B15&amp;" d. "&amp;P$2)=0,"",COUNTIF(CORRIDA!$M:$M,$B15&amp;" d. "&amp;P$2)))</f>
        <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str">
        <f aca="false">IF($B15=AT$2,"-",IF(COUNTIF(CORRIDA!$M:$M,$B15&amp;" d. "&amp;AT$2)=0,"",COUNTIF(CORRIDA!$M:$M,$B15&amp;" d. "&amp;AT$2)))</f>
        <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0</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str">
        <f aca="false">IF($B15=BM$2,"-",IF(COUNTIF(CORRIDA!$M:$M,$B15&amp;" d. "&amp;BM$2)+COUNTIF(CORRIDA!$M:$M,BM$2&amp;" d. "&amp;$B15)=0,"",COUNTIF(CORRIDA!$M:$M,$B15&amp;" d. "&amp;BM$2)+COUNTIF(CORRIDA!$M:$M,BM$2&amp;" d. "&amp;$B15)))</f>
        <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str">
        <f aca="false">IF($B15=BS$2,"-",IF(COUNTIF(CORRIDA!$M:$M,$B15&amp;" d. "&amp;BS$2)+COUNTIF(CORRIDA!$M:$M,BS$2&amp;" d. "&amp;$B15)=0,"",COUNTIF(CORRIDA!$M:$M,$B15&amp;" d. "&amp;BS$2)+COUNTIF(CORRIDA!$M:$M,BS$2&amp;" d. "&amp;$B15)))</f>
        <v/>
      </c>
      <c r="BT15" s="91" t="str">
        <f aca="false">IF($B15=BT$2,"-",IF(COUNTIF(CORRIDA!$M:$M,$B15&amp;" d. "&amp;BT$2)+COUNTIF(CORRIDA!$M:$M,BT$2&amp;" d. "&amp;$B15)=0,"",COUNTIF(CORRIDA!$M:$M,$B15&amp;" d. "&amp;BT$2)+COUNTIF(CORRIDA!$M:$M,BT$2&amp;" d. "&amp;$B15)))</f>
        <v/>
      </c>
      <c r="BU15" s="91" t="str">
        <f aca="false">IF($B15=BU$2,"-",IF(COUNTIF(CORRIDA!$M:$M,$B15&amp;" d. "&amp;BU$2)+COUNTIF(CORRIDA!$M:$M,BU$2&amp;" d. "&amp;$B15)=0,"",COUNTIF(CORRIDA!$M:$M,$B15&amp;" d. "&amp;BU$2)+COUNTIF(CORRIDA!$M:$M,BU$2&amp;" d. "&amp;$B15)))</f>
        <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str">
        <f aca="false">IF($B15=BX$2,"-",IF(COUNTIF(CORRIDA!$M:$M,$B15&amp;" d. "&amp;BX$2)+COUNTIF(CORRIDA!$M:$M,BX$2&amp;" d. "&amp;$B15)=0,"",COUNTIF(CORRIDA!$M:$M,$B15&amp;" d. "&amp;BX$2)+COUNTIF(CORRIDA!$M:$M,BX$2&amp;" d. "&amp;$B15)))</f>
        <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str">
        <f aca="false">IF($B15=CM$2,"-",IF(COUNTIF(CORRIDA!$M:$M,$B15&amp;" d. "&amp;CM$2)+COUNTIF(CORRIDA!$M:$M,CM$2&amp;" d. "&amp;$B15)=0,"",COUNTIF(CORRIDA!$M:$M,$B15&amp;" d. "&amp;CM$2)+COUNTIF(CORRIDA!$M:$M,CM$2&amp;" d. "&amp;$B15)))</f>
        <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str">
        <f aca="false">IF($B15=CV$2,"-",IF(COUNTIF(CORRIDA!$M:$M,$B15&amp;" d. "&amp;CV$2)+COUNTIF(CORRIDA!$M:$M,CV$2&amp;" d. "&amp;$B15)=0,"",COUNTIF(CORRIDA!$M:$M,$B15&amp;" d. "&amp;CV$2)+COUNTIF(CORRIDA!$M:$M,CV$2&amp;" d. "&amp;$B15)))</f>
        <v/>
      </c>
      <c r="CW15" s="91" t="str">
        <f aca="false">IF($B15=CW$2,"-",IF(COUNTIF(CORRIDA!$M:$M,$B15&amp;" d. "&amp;CW$2)+COUNTIF(CORRIDA!$M:$M,CW$2&amp;" d. "&amp;$B15)=0,"",COUNTIF(CORRIDA!$M:$M,$B15&amp;" d. "&amp;CW$2)+COUNTIF(CORRIDA!$M:$M,CW$2&amp;" d. "&amp;$B15)))</f>
        <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0</v>
      </c>
      <c r="DE15" s="92" t="n">
        <f aca="false">COUNTIF(BF15:DC15,"&gt;0")</f>
        <v>0</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0</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0</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0</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0</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0</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0</v>
      </c>
      <c r="EZ15" s="91" t="n">
        <f aca="false">IF($B15=EZ$2,0,IF(COUNTIF(CORRIDA!$M:$M,$B15&amp;" d. "&amp;EZ$2)+COUNTIF(CORRIDA!$M:$M,EZ$2&amp;" d. "&amp;$B15)=0,0,COUNTIF(CORRIDA!$M:$M,$B15&amp;" d. "&amp;EZ$2)+COUNTIF(CORRIDA!$M:$M,EZ$2&amp;" d. "&amp;$B15)))</f>
        <v>0</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0</v>
      </c>
      <c r="FH15" s="95"/>
      <c r="FI15" s="88" t="str">
        <f aca="false">BE15</f>
        <v>Fabinho</v>
      </c>
      <c r="FJ15" s="96" t="n">
        <f aca="false">COUNTIF(BF15:DC15,"&gt;0")</f>
        <v>0</v>
      </c>
      <c r="FK15" s="96" t="e">
        <f aca="false">AVERAGE(BF15:DC15)</f>
        <v>#DIV/0!</v>
      </c>
      <c r="FL15" s="96" t="e">
        <f aca="false">_xlfn.STDEV.P(BF15:DC15)</f>
        <v>#DIV/0!</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str">
        <f aca="false">IF($B16=E$2,"-",IF(COUNTIF(CORRIDA!$M:$M,$B16&amp;" d. "&amp;E$2)=0,"",COUNTIF(CORRIDA!$M:$M,$B16&amp;" d. "&amp;E$2)))</f>
        <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str">
        <f aca="false">IF($B16=K$2,"-",IF(COUNTIF(CORRIDA!$M:$M,$B16&amp;" d. "&amp;K$2)=0,"",COUNTIF(CORRIDA!$M:$M,$B16&amp;" d. "&amp;K$2)))</f>
        <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str">
        <f aca="false">IF($B16=V$2,"-",IF(COUNTIF(CORRIDA!$M:$M,$B16&amp;" d. "&amp;V$2)=0,"",COUNTIF(CORRIDA!$M:$M,$B16&amp;" d. "&amp;V$2)))</f>
        <v/>
      </c>
      <c r="W16" s="97" t="str">
        <f aca="false">IF($B16=W$2,"-",IF(COUNTIF(CORRIDA!$M:$M,$B16&amp;" d. "&amp;W$2)=0,"",COUNTIF(CORRIDA!$M:$M,$B16&amp;" d. "&amp;W$2)))</f>
        <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str">
        <f aca="false">IF($B16=AA$2,"-",IF(COUNTIF(CORRIDA!$M:$M,$B16&amp;" d. "&amp;AA$2)=0,"",COUNTIF(CORRIDA!$M:$M,$B16&amp;" d. "&amp;AA$2)))</f>
        <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str">
        <f aca="false">IF($B16=AE$2,"-",IF(COUNTIF(CORRIDA!$M:$M,$B16&amp;" d. "&amp;AE$2)=0,"",COUNTIF(CORRIDA!$M:$M,$B16&amp;" d. "&amp;AE$2)))</f>
        <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str">
        <f aca="false">IF($B16=AN$2,"-",IF(COUNTIF(CORRIDA!$M:$M,$B16&amp;" d. "&amp;AN$2)=0,"",COUNTIF(CORRIDA!$M:$M,$B16&amp;" d. "&amp;AN$2)))</f>
        <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str">
        <f aca="false">IF($B16=AX$2,"-",IF(COUNTIF(CORRIDA!$M:$M,$B16&amp;" d. "&amp;AX$2)=0,"",COUNTIF(CORRIDA!$M:$M,$B16&amp;" d. "&amp;AX$2)))</f>
        <v/>
      </c>
      <c r="AY16" s="97" t="str">
        <f aca="false">IF($B16=AY$2,"-",IF(COUNTIF(CORRIDA!$M:$M,$B16&amp;" d. "&amp;AY$2)=0,"",COUNTIF(CORRIDA!$M:$M,$B16&amp;" d. "&amp;AY$2)))</f>
        <v/>
      </c>
      <c r="AZ16" s="97" t="str">
        <f aca="false">IF($B16=AZ$2,"-",IF(COUNTIF(CORRIDA!$M:$M,$B16&amp;" d. "&amp;AZ$2)=0,"",COUNTIF(CORRIDA!$M:$M,$B16&amp;" d. "&amp;AZ$2)))</f>
        <v/>
      </c>
      <c r="BA16" s="90" t="n">
        <f aca="false">SUM(C16:AZ16)</f>
        <v>0</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str">
        <f aca="false">IF($B16=BH$2,"-",IF(COUNTIF(CORRIDA!$M:$M,$B16&amp;" d. "&amp;BH$2)+COUNTIF(CORRIDA!$M:$M,BH$2&amp;" d. "&amp;$B16)=0,"",COUNTIF(CORRIDA!$M:$M,$B16&amp;" d. "&amp;BH$2)+COUNTIF(CORRIDA!$M:$M,BH$2&amp;" d. "&amp;$B16)))</f>
        <v/>
      </c>
      <c r="BI16" s="98" t="str">
        <f aca="false">IF($B16=BI$2,"-",IF(COUNTIF(CORRIDA!$M:$M,$B16&amp;" d. "&amp;BI$2)+COUNTIF(CORRIDA!$M:$M,BI$2&amp;" d. "&amp;$B16)=0,"",COUNTIF(CORRIDA!$M:$M,$B16&amp;" d. "&amp;BI$2)+COUNTIF(CORRIDA!$M:$M,BI$2&amp;" d. "&amp;$B16)))</f>
        <v/>
      </c>
      <c r="BJ16" s="98" t="str">
        <f aca="false">IF($B16=BJ$2,"-",IF(COUNTIF(CORRIDA!$M:$M,$B16&amp;" d. "&amp;BJ$2)+COUNTIF(CORRIDA!$M:$M,BJ$2&amp;" d. "&amp;$B16)=0,"",COUNTIF(CORRIDA!$M:$M,$B16&amp;" d. "&amp;BJ$2)+COUNTIF(CORRIDA!$M:$M,BJ$2&amp;" d. "&amp;$B16)))</f>
        <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str">
        <f aca="false">IF($B16=BN$2,"-",IF(COUNTIF(CORRIDA!$M:$M,$B16&amp;" d. "&amp;BN$2)+COUNTIF(CORRIDA!$M:$M,BN$2&amp;" d. "&amp;$B16)=0,"",COUNTIF(CORRIDA!$M:$M,$B16&amp;" d. "&amp;BN$2)+COUNTIF(CORRIDA!$M:$M,BN$2&amp;" d. "&amp;$B16)))</f>
        <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str">
        <f aca="false">IF($B16=BR$2,"-",IF(COUNTIF(CORRIDA!$M:$M,$B16&amp;" d. "&amp;BR$2)+COUNTIF(CORRIDA!$M:$M,BR$2&amp;" d. "&amp;$B16)=0,"",COUNTIF(CORRIDA!$M:$M,$B16&amp;" d. "&amp;BR$2)+COUNTIF(CORRIDA!$M:$M,BR$2&amp;" d. "&amp;$B16)))</f>
        <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str">
        <f aca="false">IF($B16=BX$2,"-",IF(COUNTIF(CORRIDA!$M:$M,$B16&amp;" d. "&amp;BX$2)+COUNTIF(CORRIDA!$M:$M,BX$2&amp;" d. "&amp;$B16)=0,"",COUNTIF(CORRIDA!$M:$M,$B16&amp;" d. "&amp;BX$2)+COUNTIF(CORRIDA!$M:$M,BX$2&amp;" d. "&amp;$B16)))</f>
        <v/>
      </c>
      <c r="BY16" s="98" t="str">
        <f aca="false">IF($B16=BY$2,"-",IF(COUNTIF(CORRIDA!$M:$M,$B16&amp;" d. "&amp;BY$2)+COUNTIF(CORRIDA!$M:$M,BY$2&amp;" d. "&amp;$B16)=0,"",COUNTIF(CORRIDA!$M:$M,$B16&amp;" d. "&amp;BY$2)+COUNTIF(CORRIDA!$M:$M,BY$2&amp;" d. "&amp;$B16)))</f>
        <v/>
      </c>
      <c r="BZ16" s="98" t="str">
        <f aca="false">IF($B16=BZ$2,"-",IF(COUNTIF(CORRIDA!$M:$M,$B16&amp;" d. "&amp;BZ$2)+COUNTIF(CORRIDA!$M:$M,BZ$2&amp;" d. "&amp;$B16)=0,"",COUNTIF(CORRIDA!$M:$M,$B16&amp;" d. "&amp;BZ$2)+COUNTIF(CORRIDA!$M:$M,BZ$2&amp;" d. "&amp;$B16)))</f>
        <v/>
      </c>
      <c r="CA16" s="98" t="str">
        <f aca="false">IF($B16=CA$2,"-",IF(COUNTIF(CORRIDA!$M:$M,$B16&amp;" d. "&amp;CA$2)+COUNTIF(CORRIDA!$M:$M,CA$2&amp;" d. "&amp;$B16)=0,"",COUNTIF(CORRIDA!$M:$M,$B16&amp;" d. "&amp;CA$2)+COUNTIF(CORRIDA!$M:$M,CA$2&amp;" d. "&amp;$B16)))</f>
        <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str">
        <f aca="false">IF($B16=CD$2,"-",IF(COUNTIF(CORRIDA!$M:$M,$B16&amp;" d. "&amp;CD$2)+COUNTIF(CORRIDA!$M:$M,CD$2&amp;" d. "&amp;$B16)=0,"",COUNTIF(CORRIDA!$M:$M,$B16&amp;" d. "&amp;CD$2)+COUNTIF(CORRIDA!$M:$M,CD$2&amp;" d. "&amp;$B16)))</f>
        <v/>
      </c>
      <c r="CE16" s="98" t="str">
        <f aca="false">IF($B16=CE$2,"-",IF(COUNTIF(CORRIDA!$M:$M,$B16&amp;" d. "&amp;CE$2)+COUNTIF(CORRIDA!$M:$M,CE$2&amp;" d. "&amp;$B16)=0,"",COUNTIF(CORRIDA!$M:$M,$B16&amp;" d. "&amp;CE$2)+COUNTIF(CORRIDA!$M:$M,CE$2&amp;" d. "&amp;$B16)))</f>
        <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str">
        <f aca="false">IF($B16=CH$2,"-",IF(COUNTIF(CORRIDA!$M:$M,$B16&amp;" d. "&amp;CH$2)+COUNTIF(CORRIDA!$M:$M,CH$2&amp;" d. "&amp;$B16)=0,"",COUNTIF(CORRIDA!$M:$M,$B16&amp;" d. "&amp;CH$2)+COUNTIF(CORRIDA!$M:$M,CH$2&amp;" d. "&amp;$B16)))</f>
        <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str">
        <f aca="false">IF($B16=CQ$2,"-",IF(COUNTIF(CORRIDA!$M:$M,$B16&amp;" d. "&amp;CQ$2)+COUNTIF(CORRIDA!$M:$M,CQ$2&amp;" d. "&amp;$B16)=0,"",COUNTIF(CORRIDA!$M:$M,$B16&amp;" d. "&amp;CQ$2)+COUNTIF(CORRIDA!$M:$M,CQ$2&amp;" d. "&amp;$B16)))</f>
        <v/>
      </c>
      <c r="CR16" s="98" t="str">
        <f aca="false">IF($B16=CR$2,"-",IF(COUNTIF(CORRIDA!$M:$M,$B16&amp;" d. "&amp;CR$2)+COUNTIF(CORRIDA!$M:$M,CR$2&amp;" d. "&amp;$B16)=0,"",COUNTIF(CORRIDA!$M:$M,$B16&amp;" d. "&amp;CR$2)+COUNTIF(CORRIDA!$M:$M,CR$2&amp;" d. "&amp;$B16)))</f>
        <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str">
        <f aca="false">IF($B16=CV$2,"-",IF(COUNTIF(CORRIDA!$M:$M,$B16&amp;" d. "&amp;CV$2)+COUNTIF(CORRIDA!$M:$M,CV$2&amp;" d. "&amp;$B16)=0,"",COUNTIF(CORRIDA!$M:$M,$B16&amp;" d. "&amp;CV$2)+COUNTIF(CORRIDA!$M:$M,CV$2&amp;" d. "&amp;$B16)))</f>
        <v/>
      </c>
      <c r="CW16" s="98" t="str">
        <f aca="false">IF($B16=CW$2,"-",IF(COUNTIF(CORRIDA!$M:$M,$B16&amp;" d. "&amp;CW$2)+COUNTIF(CORRIDA!$M:$M,CW$2&amp;" d. "&amp;$B16)=0,"",COUNTIF(CORRIDA!$M:$M,$B16&amp;" d. "&amp;CW$2)+COUNTIF(CORRIDA!$M:$M,CW$2&amp;" d. "&amp;$B16)))</f>
        <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str">
        <f aca="false">IF($B16=DA$2,"-",IF(COUNTIF(CORRIDA!$M:$M,$B16&amp;" d. "&amp;DA$2)+COUNTIF(CORRIDA!$M:$M,DA$2&amp;" d. "&amp;$B16)=0,"",COUNTIF(CORRIDA!$M:$M,$B16&amp;" d. "&amp;DA$2)+COUNTIF(CORRIDA!$M:$M,DA$2&amp;" d. "&amp;$B16)))</f>
        <v/>
      </c>
      <c r="DB16" s="98" t="str">
        <f aca="false">IF($B16=DB$2,"-",IF(COUNTIF(CORRIDA!$M:$M,$B16&amp;" d. "&amp;DB$2)+COUNTIF(CORRIDA!$M:$M,DB$2&amp;" d. "&amp;$B16)=0,"",COUNTIF(CORRIDA!$M:$M,$B16&amp;" d. "&amp;DB$2)+COUNTIF(CORRIDA!$M:$M,DB$2&amp;" d. "&amp;$B16)))</f>
        <v/>
      </c>
      <c r="DC16" s="98" t="str">
        <f aca="false">IF($B16=DC$2,"-",IF(COUNTIF(CORRIDA!$M:$M,$B16&amp;" d. "&amp;DC$2)+COUNTIF(CORRIDA!$M:$M,DC$2&amp;" d. "&amp;$B16)=0,"",COUNTIF(CORRIDA!$M:$M,$B16&amp;" d. "&amp;DC$2)+COUNTIF(CORRIDA!$M:$M,DC$2&amp;" d. "&amp;$B16)))</f>
        <v/>
      </c>
      <c r="DD16" s="90" t="n">
        <f aca="false">SUM(BF16:DC16)</f>
        <v>0</v>
      </c>
      <c r="DE16" s="92" t="n">
        <f aca="false">COUNTIF(BF16:DC16,"&gt;0")</f>
        <v>0</v>
      </c>
      <c r="DF16" s="93" t="n">
        <f aca="false">IF(COUNTIF(BF16:DC16,"&gt;0")&lt;10,0,QUOTIENT(COUNTIF(BF16:DC16,"&gt;0"),5)*50)</f>
        <v>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0</v>
      </c>
      <c r="DL16" s="98" t="n">
        <f aca="false">IF($B16=DL$2,0,IF(COUNTIF(CORRIDA!$M:$M,$B16&amp;" d. "&amp;DL$2)+COUNTIF(CORRIDA!$M:$M,DL$2&amp;" d. "&amp;$B16)=0,0,COUNTIF(CORRIDA!$M:$M,$B16&amp;" d. "&amp;DL$2)+COUNTIF(CORRIDA!$M:$M,DL$2&amp;" d. "&amp;$B16)))</f>
        <v>0</v>
      </c>
      <c r="DM16" s="98" t="n">
        <f aca="false">IF($B16=DM$2,0,IF(COUNTIF(CORRIDA!$M:$M,$B16&amp;" d. "&amp;DM$2)+COUNTIF(CORRIDA!$M:$M,DM$2&amp;" d. "&amp;$B16)=0,0,COUNTIF(CORRIDA!$M:$M,$B16&amp;" d. "&amp;DM$2)+COUNTIF(CORRIDA!$M:$M,DM$2&amp;" d. "&amp;$B16)))</f>
        <v>0</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0</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0</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0</v>
      </c>
      <c r="EB16" s="98" t="n">
        <f aca="false">IF($B16=EB$2,0,IF(COUNTIF(CORRIDA!$M:$M,$B16&amp;" d. "&amp;EB$2)+COUNTIF(CORRIDA!$M:$M,EB$2&amp;" d. "&amp;$B16)=0,0,COUNTIF(CORRIDA!$M:$M,$B16&amp;" d. "&amp;EB$2)+COUNTIF(CORRIDA!$M:$M,EB$2&amp;" d. "&amp;$B16)))</f>
        <v>0</v>
      </c>
      <c r="EC16" s="98" t="n">
        <f aca="false">IF($B16=EC$2,0,IF(COUNTIF(CORRIDA!$M:$M,$B16&amp;" d. "&amp;EC$2)+COUNTIF(CORRIDA!$M:$M,EC$2&amp;" d. "&amp;$B16)=0,0,COUNTIF(CORRIDA!$M:$M,$B16&amp;" d. "&amp;EC$2)+COUNTIF(CORRIDA!$M:$M,EC$2&amp;" d. "&amp;$B16)))</f>
        <v>0</v>
      </c>
      <c r="ED16" s="98" t="n">
        <f aca="false">IF($B16=ED$2,0,IF(COUNTIF(CORRIDA!$M:$M,$B16&amp;" d. "&amp;ED$2)+COUNTIF(CORRIDA!$M:$M,ED$2&amp;" d. "&amp;$B16)=0,0,COUNTIF(CORRIDA!$M:$M,$B16&amp;" d. "&amp;ED$2)+COUNTIF(CORRIDA!$M:$M,ED$2&amp;" d. "&amp;$B16)))</f>
        <v>0</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0</v>
      </c>
      <c r="EH16" s="98" t="n">
        <f aca="false">IF($B16=EH$2,0,IF(COUNTIF(CORRIDA!$M:$M,$B16&amp;" d. "&amp;EH$2)+COUNTIF(CORRIDA!$M:$M,EH$2&amp;" d. "&amp;$B16)=0,0,COUNTIF(CORRIDA!$M:$M,$B16&amp;" d. "&amp;EH$2)+COUNTIF(CORRIDA!$M:$M,EH$2&amp;" d. "&amp;$B16)))</f>
        <v>0</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0</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0</v>
      </c>
      <c r="EU16" s="98" t="n">
        <f aca="false">IF($B16=EU$2,0,IF(COUNTIF(CORRIDA!$M:$M,$B16&amp;" d. "&amp;EU$2)+COUNTIF(CORRIDA!$M:$M,EU$2&amp;" d. "&amp;$B16)=0,0,COUNTIF(CORRIDA!$M:$M,$B16&amp;" d. "&amp;EU$2)+COUNTIF(CORRIDA!$M:$M,EU$2&amp;" d. "&amp;$B16)))</f>
        <v>0</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0</v>
      </c>
      <c r="EZ16" s="98" t="n">
        <f aca="false">IF($B16=EZ$2,0,IF(COUNTIF(CORRIDA!$M:$M,$B16&amp;" d. "&amp;EZ$2)+COUNTIF(CORRIDA!$M:$M,EZ$2&amp;" d. "&amp;$B16)=0,0,COUNTIF(CORRIDA!$M:$M,$B16&amp;" d. "&amp;EZ$2)+COUNTIF(CORRIDA!$M:$M,EZ$2&amp;" d. "&amp;$B16)))</f>
        <v>0</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0</v>
      </c>
      <c r="FE16" s="98" t="n">
        <f aca="false">IF($B16=FE$2,0,IF(COUNTIF(CORRIDA!$M:$M,$B16&amp;" d. "&amp;FE$2)+COUNTIF(CORRIDA!$M:$M,FE$2&amp;" d. "&amp;$B16)=0,0,COUNTIF(CORRIDA!$M:$M,$B16&amp;" d. "&amp;FE$2)+COUNTIF(CORRIDA!$M:$M,FE$2&amp;" d. "&amp;$B16)))</f>
        <v>0</v>
      </c>
      <c r="FF16" s="98" t="n">
        <f aca="false">IF($B16=FF$2,0,IF(COUNTIF(CORRIDA!$M:$M,$B16&amp;" d. "&amp;FF$2)+COUNTIF(CORRIDA!$M:$M,FF$2&amp;" d. "&amp;$B16)=0,0,COUNTIF(CORRIDA!$M:$M,$B16&amp;" d. "&amp;FF$2)+COUNTIF(CORRIDA!$M:$M,FF$2&amp;" d. "&amp;$B16)))</f>
        <v>0</v>
      </c>
      <c r="FG16" s="90" t="n">
        <f aca="false">SUM(DI16:EW16)</f>
        <v>0</v>
      </c>
      <c r="FH16" s="95"/>
      <c r="FI16" s="88" t="str">
        <f aca="false">BE16</f>
        <v>Gerentão</v>
      </c>
      <c r="FJ16" s="96" t="n">
        <f aca="false">COUNTIF(BF16:DC16,"&gt;0")</f>
        <v>0</v>
      </c>
      <c r="FK16" s="96" t="e">
        <f aca="false">AVERAGE(BF16:DC16)</f>
        <v>#DIV/0!</v>
      </c>
      <c r="FL16" s="96" t="e">
        <f aca="false">_xlfn.STDEV.P(BF16:DC16)</f>
        <v>#DIV/0!</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str">
        <f aca="false">IF($B17=BP$2,"-",IF(COUNTIF(CORRIDA!$M:$M,$B17&amp;" d. "&amp;BP$2)+COUNTIF(CORRIDA!$M:$M,BP$2&amp;" d. "&amp;$B17)=0,"",COUNTIF(CORRIDA!$M:$M,$B17&amp;" d. "&amp;BP$2)+COUNTIF(CORRIDA!$M:$M,BP$2&amp;" d. "&amp;$B17)))</f>
        <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str">
        <f aca="false">IF($B17=CM$2,"-",IF(COUNTIF(CORRIDA!$M:$M,$B17&amp;" d. "&amp;CM$2)+COUNTIF(CORRIDA!$M:$M,CM$2&amp;" d. "&amp;$B17)=0,"",COUNTIF(CORRIDA!$M:$M,$B17&amp;" d. "&amp;CM$2)+COUNTIF(CORRIDA!$M:$M,CM$2&amp;" d. "&amp;$B17)))</f>
        <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0</v>
      </c>
      <c r="DE17" s="92" t="n">
        <f aca="false">COUNTIF(BF17:DC17,"&gt;0")</f>
        <v>0</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0</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0</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0</v>
      </c>
      <c r="FH17" s="95"/>
      <c r="FI17" s="88" t="str">
        <f aca="false">BE17</f>
        <v>Fernando Bio</v>
      </c>
      <c r="FJ17" s="96" t="n">
        <f aca="false">COUNTIF(BF17:DC17,"&gt;0")</f>
        <v>0</v>
      </c>
      <c r="FK17" s="96" t="e">
        <f aca="false">AVERAGE(BF17:DC17)</f>
        <v>#DIV/0!</v>
      </c>
      <c r="FL17" s="96" t="e">
        <f aca="false">_xlfn.STDEV.P(BF17:DC17)</f>
        <v>#DIV/0!</v>
      </c>
    </row>
    <row r="18" customFormat="false" ht="15" hidden="false" customHeight="false" outlineLevel="0" collapsed="false">
      <c r="B18" s="88" t="str">
        <f aca="false">INTRO!B18</f>
        <v>Fiorito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str">
        <f aca="false">IF($B18=O$2,"-",IF(COUNTIF(CORRIDA!$M:$M,$B18&amp;" d. "&amp;O$2)=0,"",COUNTIF(CORRIDA!$M:$M,$B18&amp;" d. "&amp;O$2)))</f>
        <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str">
        <f aca="false">IF($B18=AG$2,"-",IF(COUNTIF(CORRIDA!$M:$M,$B18&amp;" d. "&amp;AG$2)=0,"",COUNTIF(CORRIDA!$M:$M,$B18&amp;" d. "&amp;AG$2)))</f>
        <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str">
        <f aca="false">IF($B18=AO$2,"-",IF(COUNTIF(CORRIDA!$M:$M,$B18&amp;" d. "&amp;AO$2)=0,"",COUNTIF(CORRIDA!$M:$M,$B18&amp;" d. "&amp;AO$2)))</f>
        <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str">
        <f aca="false">IF($B18=AV$2,"-",IF(COUNTIF(CORRIDA!$M:$M,$B18&amp;" d. "&amp;AV$2)=0,"",COUNTIF(CORRIDA!$M:$M,$B18&amp;" d. "&amp;AV$2)))</f>
        <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0</v>
      </c>
      <c r="BE18" s="88" t="str">
        <f aca="false">B18</f>
        <v>Fiorito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str">
        <f aca="false">IF($B18=BR$2,"-",IF(COUNTIF(CORRIDA!$M:$M,$B18&amp;" d. "&amp;BR$2)+COUNTIF(CORRIDA!$M:$M,BR$2&amp;" d. "&amp;$B18)=0,"",COUNTIF(CORRIDA!$M:$M,$B18&amp;" d. "&amp;BR$2)+COUNTIF(CORRIDA!$M:$M,BR$2&amp;" d. "&amp;$B18)))</f>
        <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str">
        <f aca="false">IF($B18=CJ$2,"-",IF(COUNTIF(CORRIDA!$M:$M,$B18&amp;" d. "&amp;CJ$2)+COUNTIF(CORRIDA!$M:$M,CJ$2&amp;" d. "&amp;$B18)=0,"",COUNTIF(CORRIDA!$M:$M,$B18&amp;" d. "&amp;CJ$2)+COUNTIF(CORRIDA!$M:$M,CJ$2&amp;" d. "&amp;$B18)))</f>
        <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str">
        <f aca="false">IF($B18=CR$2,"-",IF(COUNTIF(CORRIDA!$M:$M,$B18&amp;" d. "&amp;CR$2)+COUNTIF(CORRIDA!$M:$M,CR$2&amp;" d. "&amp;$B18)=0,"",COUNTIF(CORRIDA!$M:$M,$B18&amp;" d. "&amp;CR$2)+COUNTIF(CORRIDA!$M:$M,CR$2&amp;" d. "&amp;$B18)))</f>
        <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str">
        <f aca="false">IF($B18=CY$2,"-",IF(COUNTIF(CORRIDA!$M:$M,$B18&amp;" d. "&amp;CY$2)+COUNTIF(CORRIDA!$M:$M,CY$2&amp;" d. "&amp;$B18)=0,"",COUNTIF(CORRIDA!$M:$M,$B18&amp;" d. "&amp;CY$2)+COUNTIF(CORRIDA!$M:$M,CY$2&amp;" d. "&amp;$B18)))</f>
        <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0</v>
      </c>
      <c r="DE18" s="92" t="n">
        <f aca="false">COUNTIF(BF18:DC18,"&gt;0")</f>
        <v>0</v>
      </c>
      <c r="DF18" s="93" t="n">
        <f aca="false">IF(COUNTIF(BF18:DC18,"&gt;0")&lt;10,0,QUOTIENT(COUNTIF(BF18:DC18,"&gt;0"),5)*50)</f>
        <v>0</v>
      </c>
      <c r="DG18" s="94"/>
      <c r="DH18" s="88" t="str">
        <f aca="false">BE18</f>
        <v>Fiorito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0</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0</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0</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0</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0</v>
      </c>
      <c r="FH18" s="95"/>
      <c r="FI18" s="88" t="str">
        <f aca="false">BE18</f>
        <v>Fiorito</v>
      </c>
      <c r="FJ18" s="96" t="n">
        <f aca="false">COUNTIF(BF18:DC18,"&gt;0")</f>
        <v>0</v>
      </c>
      <c r="FK18" s="96" t="e">
        <f aca="false">AVERAGE(BF18:DC18)</f>
        <v>#DIV/0!</v>
      </c>
      <c r="FL18" s="96" t="e">
        <f aca="false">_xlfn.STDEV.P(BF18:DC18)</f>
        <v>#DIV/0!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str">
        <f aca="false">IF($B19=N$2,"-",IF(COUNTIF(CORRIDA!$M:$M,$B19&amp;" d. "&amp;N$2)=0,"",COUNTIF(CORRIDA!$M:$M,$B19&amp;" d. "&amp;N$2)))</f>
        <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str">
        <f aca="false">IF($B19=Y$2,"-",IF(COUNTIF(CORRIDA!$M:$M,$B19&amp;" d. "&amp;Y$2)=0,"",COUNTIF(CORRIDA!$M:$M,$B19&amp;" d. "&amp;Y$2)))</f>
        <v/>
      </c>
      <c r="Z19" s="89" t="str">
        <f aca="false">IF($B19=Z$2,"-",IF(COUNTIF(CORRIDA!$M:$M,$B19&amp;" d. "&amp;Z$2)=0,"",COUNTIF(CORRIDA!$M:$M,$B19&amp;" d. "&amp;Z$2)))</f>
        <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str">
        <f aca="false">IF($B19=AE$2,"-",IF(COUNTIF(CORRIDA!$M:$M,$B19&amp;" d. "&amp;AE$2)=0,"",COUNTIF(CORRIDA!$M:$M,$B19&amp;" d. "&amp;AE$2)))</f>
        <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str">
        <f aca="false">IF($B19=AR$2,"-",IF(COUNTIF(CORRIDA!$M:$M,$B19&amp;" d. "&amp;AR$2)=0,"",COUNTIF(CORRIDA!$M:$M,$B19&amp;" d. "&amp;AR$2)))</f>
        <v/>
      </c>
      <c r="AS19" s="89" t="str">
        <f aca="false">IF($B19=AS$2,"-",IF(COUNTIF(CORRIDA!$M:$M,$B19&amp;" d. "&amp;AS$2)=0,"",COUNTIF(CORRIDA!$M:$M,$B19&amp;" d. "&amp;AS$2)))</f>
        <v/>
      </c>
      <c r="AT19" s="89" t="str">
        <f aca="false">IF($B19=AT$2,"-",IF(COUNTIF(CORRIDA!$M:$M,$B19&amp;" d. "&amp;AT$2)=0,"",COUNTIF(CORRIDA!$M:$M,$B19&amp;" d. "&amp;AT$2)))</f>
        <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0</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str">
        <f aca="false">IF($B19=BI$2,"-",IF(COUNTIF(CORRIDA!$M:$M,$B19&amp;" d. "&amp;BI$2)+COUNTIF(CORRIDA!$M:$M,BI$2&amp;" d. "&amp;$B19)=0,"",COUNTIF(CORRIDA!$M:$M,$B19&amp;" d. "&amp;BI$2)+COUNTIF(CORRIDA!$M:$M,BI$2&amp;" d. "&amp;$B19)))</f>
        <v/>
      </c>
      <c r="BJ19" s="91" t="str">
        <f aca="false">IF($B19=BJ$2,"-",IF(COUNTIF(CORRIDA!$M:$M,$B19&amp;" d. "&amp;BJ$2)+COUNTIF(CORRIDA!$M:$M,BJ$2&amp;" d. "&amp;$B19)=0,"",COUNTIF(CORRIDA!$M:$M,$B19&amp;" d. "&amp;BJ$2)+COUNTIF(CORRIDA!$M:$M,BJ$2&amp;" d. "&amp;$B19)))</f>
        <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str">
        <f aca="false">IF($B19=BM$2,"-",IF(COUNTIF(CORRIDA!$M:$M,$B19&amp;" d. "&amp;BM$2)+COUNTIF(CORRIDA!$M:$M,BM$2&amp;" d. "&amp;$B19)=0,"",COUNTIF(CORRIDA!$M:$M,$B19&amp;" d. "&amp;BM$2)+COUNTIF(CORRIDA!$M:$M,BM$2&amp;" d. "&amp;$B19)))</f>
        <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str">
        <f aca="false">IF($B19=BQ$2,"-",IF(COUNTIF(CORRIDA!$M:$M,$B19&amp;" d. "&amp;BQ$2)+COUNTIF(CORRIDA!$M:$M,BQ$2&amp;" d. "&amp;$B19)=0,"",COUNTIF(CORRIDA!$M:$M,$B19&amp;" d. "&amp;BQ$2)+COUNTIF(CORRIDA!$M:$M,BQ$2&amp;" d. "&amp;$B19)))</f>
        <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str">
        <f aca="false">IF($B19=CB$2,"-",IF(COUNTIF(CORRIDA!$M:$M,$B19&amp;" d. "&amp;CB$2)+COUNTIF(CORRIDA!$M:$M,CB$2&amp;" d. "&amp;$B19)=0,"",COUNTIF(CORRIDA!$M:$M,$B19&amp;" d. "&amp;CB$2)+COUNTIF(CORRIDA!$M:$M,CB$2&amp;" d. "&amp;$B19)))</f>
        <v/>
      </c>
      <c r="CC19" s="91" t="str">
        <f aca="false">IF($B19=CC$2,"-",IF(COUNTIF(CORRIDA!$M:$M,$B19&amp;" d. "&amp;CC$2)+COUNTIF(CORRIDA!$M:$M,CC$2&amp;" d. "&amp;$B19)=0,"",COUNTIF(CORRIDA!$M:$M,$B19&amp;" d. "&amp;CC$2)+COUNTIF(CORRIDA!$M:$M,CC$2&amp;" d. "&amp;$B19)))</f>
        <v/>
      </c>
      <c r="CD19" s="91" t="str">
        <f aca="false">IF($B19=CD$2,"-",IF(COUNTIF(CORRIDA!$M:$M,$B19&amp;" d. "&amp;CD$2)+COUNTIF(CORRIDA!$M:$M,CD$2&amp;" d. "&amp;$B19)=0,"",COUNTIF(CORRIDA!$M:$M,$B19&amp;" d. "&amp;CD$2)+COUNTIF(CORRIDA!$M:$M,CD$2&amp;" d. "&amp;$B19)))</f>
        <v/>
      </c>
      <c r="CE19" s="91" t="str">
        <f aca="false">IF($B19=CE$2,"-",IF(COUNTIF(CORRIDA!$M:$M,$B19&amp;" d. "&amp;CE$2)+COUNTIF(CORRIDA!$M:$M,CE$2&amp;" d. "&amp;$B19)=0,"",COUNTIF(CORRIDA!$M:$M,$B19&amp;" d. "&amp;CE$2)+COUNTIF(CORRIDA!$M:$M,CE$2&amp;" d. "&amp;$B19)))</f>
        <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str">
        <f aca="false">IF($B19=CH$2,"-",IF(COUNTIF(CORRIDA!$M:$M,$B19&amp;" d. "&amp;CH$2)+COUNTIF(CORRIDA!$M:$M,CH$2&amp;" d. "&amp;$B19)=0,"",COUNTIF(CORRIDA!$M:$M,$B19&amp;" d. "&amp;CH$2)+COUNTIF(CORRIDA!$M:$M,CH$2&amp;" d. "&amp;$B19)))</f>
        <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str">
        <f aca="false">IF($B19=CK$2,"-",IF(COUNTIF(CORRIDA!$M:$M,$B19&amp;" d. "&amp;CK$2)+COUNTIF(CORRIDA!$M:$M,CK$2&amp;" d. "&amp;$B19)=0,"",COUNTIF(CORRIDA!$M:$M,$B19&amp;" d. "&amp;CK$2)+COUNTIF(CORRIDA!$M:$M,CK$2&amp;" d. "&amp;$B19)))</f>
        <v/>
      </c>
      <c r="CL19" s="91" t="str">
        <f aca="false">IF($B19=CL$2,"-",IF(COUNTIF(CORRIDA!$M:$M,$B19&amp;" d. "&amp;CL$2)+COUNTIF(CORRIDA!$M:$M,CL$2&amp;" d. "&amp;$B19)=0,"",COUNTIF(CORRIDA!$M:$M,$B19&amp;" d. "&amp;CL$2)+COUNTIF(CORRIDA!$M:$M,CL$2&amp;" d. "&amp;$B19)))</f>
        <v/>
      </c>
      <c r="CM19" s="91" t="str">
        <f aca="false">IF($B19=CM$2,"-",IF(COUNTIF(CORRIDA!$M:$M,$B19&amp;" d. "&amp;CM$2)+COUNTIF(CORRIDA!$M:$M,CM$2&amp;" d. "&amp;$B19)=0,"",COUNTIF(CORRIDA!$M:$M,$B19&amp;" d. "&amp;CM$2)+COUNTIF(CORRIDA!$M:$M,CM$2&amp;" d. "&amp;$B19)))</f>
        <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str">
        <f aca="false">IF($B19=CR$2,"-",IF(COUNTIF(CORRIDA!$M:$M,$B19&amp;" d. "&amp;CR$2)+COUNTIF(CORRIDA!$M:$M,CR$2&amp;" d. "&amp;$B19)=0,"",COUNTIF(CORRIDA!$M:$M,$B19&amp;" d. "&amp;CR$2)+COUNTIF(CORRIDA!$M:$M,CR$2&amp;" d. "&amp;$B19)))</f>
        <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str">
        <f aca="false">IF($B19=CU$2,"-",IF(COUNTIF(CORRIDA!$M:$M,$B19&amp;" d. "&amp;CU$2)+COUNTIF(CORRIDA!$M:$M,CU$2&amp;" d. "&amp;$B19)=0,"",COUNTIF(CORRIDA!$M:$M,$B19&amp;" d. "&amp;CU$2)+COUNTIF(CORRIDA!$M:$M,CU$2&amp;" d. "&amp;$B19)))</f>
        <v/>
      </c>
      <c r="CV19" s="91" t="str">
        <f aca="false">IF($B19=CV$2,"-",IF(COUNTIF(CORRIDA!$M:$M,$B19&amp;" d. "&amp;CV$2)+COUNTIF(CORRIDA!$M:$M,CV$2&amp;" d. "&amp;$B19)=0,"",COUNTIF(CORRIDA!$M:$M,$B19&amp;" d. "&amp;CV$2)+COUNTIF(CORRIDA!$M:$M,CV$2&amp;" d. "&amp;$B19)))</f>
        <v/>
      </c>
      <c r="CW19" s="91" t="str">
        <f aca="false">IF($B19=CW$2,"-",IF(COUNTIF(CORRIDA!$M:$M,$B19&amp;" d. "&amp;CW$2)+COUNTIF(CORRIDA!$M:$M,CW$2&amp;" d. "&amp;$B19)=0,"",COUNTIF(CORRIDA!$M:$M,$B19&amp;" d. "&amp;CW$2)+COUNTIF(CORRIDA!$M:$M,CW$2&amp;" d. "&amp;$B19)))</f>
        <v/>
      </c>
      <c r="CX19" s="91" t="str">
        <f aca="false">IF($B19=CX$2,"-",IF(COUNTIF(CORRIDA!$M:$M,$B19&amp;" d. "&amp;CX$2)+COUNTIF(CORRIDA!$M:$M,CX$2&amp;" d. "&amp;$B19)=0,"",COUNTIF(CORRIDA!$M:$M,$B19&amp;" d. "&amp;CX$2)+COUNTIF(CORRIDA!$M:$M,CX$2&amp;" d. "&amp;$B19)))</f>
        <v/>
      </c>
      <c r="CY19" s="91" t="str">
        <f aca="false">IF($B19=CY$2,"-",IF(COUNTIF(CORRIDA!$M:$M,$B19&amp;" d. "&amp;CY$2)+COUNTIF(CORRIDA!$M:$M,CY$2&amp;" d. "&amp;$B19)=0,"",COUNTIF(CORRIDA!$M:$M,$B19&amp;" d. "&amp;CY$2)+COUNTIF(CORRIDA!$M:$M,CY$2&amp;" d. "&amp;$B19)))</f>
        <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0</v>
      </c>
      <c r="DE19" s="92" t="n">
        <f aca="false">COUNTIF(BF19:DC19,"&gt;0")</f>
        <v>0</v>
      </c>
      <c r="DF19" s="93" t="n">
        <f aca="false">IF(COUNTIF(BF19:DC19,"&gt;0")&lt;10,0,QUOTIENT(COUNTIF(BF19:DC19,"&gt;0"),5)*50)</f>
        <v>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0</v>
      </c>
      <c r="DM19" s="91" t="n">
        <f aca="false">IF($B19=DM$2,0,IF(COUNTIF(CORRIDA!$M:$M,$B19&amp;" d. "&amp;DM$2)+COUNTIF(CORRIDA!$M:$M,DM$2&amp;" d. "&amp;$B19)=0,0,COUNTIF(CORRIDA!$M:$M,$B19&amp;" d. "&amp;DM$2)+COUNTIF(CORRIDA!$M:$M,DM$2&amp;" d. "&amp;$B19)))</f>
        <v>0</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0</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0</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0</v>
      </c>
      <c r="EF19" s="91" t="n">
        <f aca="false">IF($B19=EF$2,0,IF(COUNTIF(CORRIDA!$M:$M,$B19&amp;" d. "&amp;EF$2)+COUNTIF(CORRIDA!$M:$M,EF$2&amp;" d. "&amp;$B19)=0,0,COUNTIF(CORRIDA!$M:$M,$B19&amp;" d. "&amp;EF$2)+COUNTIF(CORRIDA!$M:$M,EF$2&amp;" d. "&amp;$B19)))</f>
        <v>0</v>
      </c>
      <c r="EG19" s="91" t="n">
        <f aca="false">IF($B19=EG$2,0,IF(COUNTIF(CORRIDA!$M:$M,$B19&amp;" d. "&amp;EG$2)+COUNTIF(CORRIDA!$M:$M,EG$2&amp;" d. "&amp;$B19)=0,0,COUNTIF(CORRIDA!$M:$M,$B19&amp;" d. "&amp;EG$2)+COUNTIF(CORRIDA!$M:$M,EG$2&amp;" d. "&amp;$B19)))</f>
        <v>0</v>
      </c>
      <c r="EH19" s="91" t="n">
        <f aca="false">IF($B19=EH$2,0,IF(COUNTIF(CORRIDA!$M:$M,$B19&amp;" d. "&amp;EH$2)+COUNTIF(CORRIDA!$M:$M,EH$2&amp;" d. "&amp;$B19)=0,0,COUNTIF(CORRIDA!$M:$M,$B19&amp;" d. "&amp;EH$2)+COUNTIF(CORRIDA!$M:$M,EH$2&amp;" d. "&amp;$B19)))</f>
        <v>0</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0</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0</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0</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0</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0</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0</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0</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0</v>
      </c>
      <c r="FH19" s="95"/>
      <c r="FI19" s="88" t="str">
        <f aca="false">BE19</f>
        <v>Flavio</v>
      </c>
      <c r="FJ19" s="96" t="n">
        <f aca="false">COUNTIF(BF19:DC19,"&gt;0")</f>
        <v>0</v>
      </c>
      <c r="FK19" s="96" t="e">
        <f aca="false">AVERAGE(BF19:DC19)</f>
        <v>#DIV/0!</v>
      </c>
      <c r="FL19" s="96" t="e">
        <f aca="false">_xlfn.STDEV.P(BF19:DC19)</f>
        <v>#DIV/0!</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Grilovic</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str">
        <f aca="false">IF($B21=O$2,"-",IF(COUNTIF(CORRIDA!$M:$M,$B21&amp;" d. "&amp;O$2)=0,"",COUNTIF(CORRIDA!$M:$M,$B21&amp;" d. "&amp;O$2)))</f>
        <v/>
      </c>
      <c r="P21" s="89" t="str">
        <f aca="false">IF($B21=P$2,"-",IF(COUNTIF(CORRIDA!$M:$M,$B21&amp;" d. "&amp;P$2)=0,"",COUNTIF(CORRIDA!$M:$M,$B21&amp;" d. "&amp;P$2)))</f>
        <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str">
        <f aca="false">IF($B21=AA$2,"-",IF(COUNTIF(CORRIDA!$M:$M,$B21&amp;" d. "&amp;AA$2)=0,"",COUNTIF(CORRIDA!$M:$M,$B21&amp;" d. "&amp;AA$2)))</f>
        <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str">
        <f aca="false">IF($B21=AO$2,"-",IF(COUNTIF(CORRIDA!$M:$M,$B21&amp;" d. "&amp;AO$2)=0,"",COUNTIF(CORRIDA!$M:$M,$B21&amp;" d. "&amp;AO$2)))</f>
        <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0</v>
      </c>
      <c r="BE21" s="88" t="str">
        <f aca="false">B21</f>
        <v>Grilovic</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str">
        <f aca="false">IF($B21=BR$2,"-",IF(COUNTIF(CORRIDA!$M:$M,$B21&amp;" d. "&amp;BR$2)+COUNTIF(CORRIDA!$M:$M,BR$2&amp;" d. "&amp;$B21)=0,"",COUNTIF(CORRIDA!$M:$M,$B21&amp;" d. "&amp;BR$2)+COUNTIF(CORRIDA!$M:$M,BR$2&amp;" d. "&amp;$B21)))</f>
        <v/>
      </c>
      <c r="BS21" s="91" t="str">
        <f aca="false">IF($B21=BS$2,"-",IF(COUNTIF(CORRIDA!$M:$M,$B21&amp;" d. "&amp;BS$2)+COUNTIF(CORRIDA!$M:$M,BS$2&amp;" d. "&amp;$B21)=0,"",COUNTIF(CORRIDA!$M:$M,$B21&amp;" d. "&amp;BS$2)+COUNTIF(CORRIDA!$M:$M,BS$2&amp;" d. "&amp;$B21)))</f>
        <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str">
        <f aca="false">IF($B21=CD$2,"-",IF(COUNTIF(CORRIDA!$M:$M,$B21&amp;" d. "&amp;CD$2)+COUNTIF(CORRIDA!$M:$M,CD$2&amp;" d. "&amp;$B21)=0,"",COUNTIF(CORRIDA!$M:$M,$B21&amp;" d. "&amp;CD$2)+COUNTIF(CORRIDA!$M:$M,CD$2&amp;" d. "&amp;$B21)))</f>
        <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str">
        <f aca="false">IF($B21=CI$2,"-",IF(COUNTIF(CORRIDA!$M:$M,$B21&amp;" d. "&amp;CI$2)+COUNTIF(CORRIDA!$M:$M,CI$2&amp;" d. "&amp;$B21)=0,"",COUNTIF(CORRIDA!$M:$M,$B21&amp;" d. "&amp;CI$2)+COUNTIF(CORRIDA!$M:$M,CI$2&amp;" d. "&amp;$B21)))</f>
        <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str">
        <f aca="false">IF($B21=CR$2,"-",IF(COUNTIF(CORRIDA!$M:$M,$B21&amp;" d. "&amp;CR$2)+COUNTIF(CORRIDA!$M:$M,CR$2&amp;" d. "&amp;$B21)=0,"",COUNTIF(CORRIDA!$M:$M,$B21&amp;" d. "&amp;CR$2)+COUNTIF(CORRIDA!$M:$M,CR$2&amp;" d. "&amp;$B21)))</f>
        <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0</v>
      </c>
      <c r="DE21" s="92" t="n">
        <f aca="false">COUNTIF(BF21:DC21,"&gt;0")</f>
        <v>0</v>
      </c>
      <c r="DF21" s="93" t="n">
        <f aca="false">IF(COUNTIF(BF21:DC21,"&gt;0")&lt;10,0,QUOTIENT(COUNTIF(BF21:DC21,"&gt;0"),5)*50)</f>
        <v>0</v>
      </c>
      <c r="DG21" s="94"/>
      <c r="DH21" s="88" t="str">
        <f aca="false">BE21</f>
        <v>Grilovic</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0</v>
      </c>
      <c r="DV21" s="91" t="n">
        <f aca="false">IF($B21=DV$2,0,IF(COUNTIF(CORRIDA!$M:$M,$B21&amp;" d. "&amp;DV$2)+COUNTIF(CORRIDA!$M:$M,DV$2&amp;" d. "&amp;$B21)=0,0,COUNTIF(CORRIDA!$M:$M,$B21&amp;" d. "&amp;DV$2)+COUNTIF(CORRIDA!$M:$M,DV$2&amp;" d. "&amp;$B21)))</f>
        <v>0</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0</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0</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0</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0</v>
      </c>
      <c r="FH21" s="95"/>
      <c r="FI21" s="88" t="str">
        <f aca="false">BE21</f>
        <v>Grilovic</v>
      </c>
      <c r="FJ21" s="96" t="n">
        <f aca="false">COUNTIF(BF21:DC21,"&gt;0")</f>
        <v>0</v>
      </c>
      <c r="FK21" s="96" t="e">
        <f aca="false">AVERAGE(BF21:DC21)</f>
        <v>#DIV/0!</v>
      </c>
      <c r="FL21" s="96" t="e">
        <f aca="false">_xlfn.STDEV.P(BF21:DC21)</f>
        <v>#DIV/0!</v>
      </c>
    </row>
    <row r="22" customFormat="false" ht="15" hidden="false" customHeight="false" outlineLevel="0" collapsed="false">
      <c r="B22" s="88" t="str">
        <f aca="false">INTRO!B22</f>
        <v>Guedes</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Guedes</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str">
        <f aca="false">IF($B22=BS$2,"-",IF(COUNTIF(CORRIDA!$M:$M,$B22&amp;" d. "&amp;BS$2)+COUNTIF(CORRIDA!$M:$M,BS$2&amp;" d. "&amp;$B22)=0,"",COUNTIF(CORRIDA!$M:$M,$B22&amp;" d. "&amp;BS$2)+COUNTIF(CORRIDA!$M:$M,BS$2&amp;" d. "&amp;$B22)))</f>
        <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str">
        <f aca="false">IF($B22=CE$2,"-",IF(COUNTIF(CORRIDA!$M:$M,$B22&amp;" d. "&amp;CE$2)+COUNTIF(CORRIDA!$M:$M,CE$2&amp;" d. "&amp;$B22)=0,"",COUNTIF(CORRIDA!$M:$M,$B22&amp;" d. "&amp;CE$2)+COUNTIF(CORRIDA!$M:$M,CE$2&amp;" d. "&amp;$B22)))</f>
        <v/>
      </c>
      <c r="CF22" s="98" t="str">
        <f aca="false">IF($B22=CF$2,"-",IF(COUNTIF(CORRIDA!$M:$M,$B22&amp;" d. "&amp;CF$2)+COUNTIF(CORRIDA!$M:$M,CF$2&amp;" d. "&amp;$B22)=0,"",COUNTIF(CORRIDA!$M:$M,$B22&amp;" d. "&amp;CF$2)+COUNTIF(CORRIDA!$M:$M,CF$2&amp;" d. "&amp;$B22)))</f>
        <v/>
      </c>
      <c r="CG22" s="98" t="str">
        <f aca="false">IF($B22=CG$2,"-",IF(COUNTIF(CORRIDA!$M:$M,$B22&amp;" d. "&amp;CG$2)+COUNTIF(CORRIDA!$M:$M,CG$2&amp;" d. "&amp;$B22)=0,"",COUNTIF(CORRIDA!$M:$M,$B22&amp;" d. "&amp;CG$2)+COUNTIF(CORRIDA!$M:$M,CG$2&amp;" d. "&amp;$B22)))</f>
        <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str">
        <f aca="false">IF($B22=CM$2,"-",IF(COUNTIF(CORRIDA!$M:$M,$B22&amp;" d. "&amp;CM$2)+COUNTIF(CORRIDA!$M:$M,CM$2&amp;" d. "&amp;$B22)=0,"",COUNTIF(CORRIDA!$M:$M,$B22&amp;" d. "&amp;CM$2)+COUNTIF(CORRIDA!$M:$M,CM$2&amp;" d. "&amp;$B22)))</f>
        <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0</v>
      </c>
      <c r="DE22" s="92" t="n">
        <f aca="false">COUNTIF(BF22:DC22,"&gt;0")</f>
        <v>0</v>
      </c>
      <c r="DF22" s="93" t="n">
        <f aca="false">IF(COUNTIF(BF22:DC22,"&gt;0")&lt;10,0,QUOTIENT(COUNTIF(BF22:DC22,"&gt;0"),5)*50)</f>
        <v>0</v>
      </c>
      <c r="DG22" s="94"/>
      <c r="DH22" s="88" t="str">
        <f aca="false">BE22</f>
        <v>Guedes</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0</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0</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0</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0</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0</v>
      </c>
      <c r="FH22" s="95"/>
      <c r="FI22" s="88" t="str">
        <f aca="false">BE22</f>
        <v>Guedes</v>
      </c>
      <c r="FJ22" s="96" t="n">
        <f aca="false">COUNTIF(BF22:DC22,"&gt;0")</f>
        <v>0</v>
      </c>
      <c r="FK22" s="96" t="e">
        <f aca="false">AVERAGE(BF22:DC22)</f>
        <v>#DIV/0!</v>
      </c>
      <c r="FL22" s="96" t="e">
        <f aca="false">_xlfn.STDEV.P(BF22:DC22)</f>
        <v>#DIV/0!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str">
        <f aca="false">IF($B23=N$2,"-",IF(COUNTIF(CORRIDA!$M:$M,$B23&amp;" d. "&amp;N$2)=0,"",COUNTIF(CORRIDA!$M:$M,$B23&amp;" d. "&amp;N$2)))</f>
        <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str">
        <f aca="false">IF($B23=Y$2,"-",IF(COUNTIF(CORRIDA!$M:$M,$B23&amp;" d. "&amp;Y$2)=0,"",COUNTIF(CORRIDA!$M:$M,$B23&amp;" d. "&amp;Y$2)))</f>
        <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str">
        <f aca="false">IF($B23=AE$2,"-",IF(COUNTIF(CORRIDA!$M:$M,$B23&amp;" d. "&amp;AE$2)=0,"",COUNTIF(CORRIDA!$M:$M,$B23&amp;" d. "&amp;AE$2)))</f>
        <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str">
        <f aca="false">IF($B23=AX$2,"-",IF(COUNTIF(CORRIDA!$M:$M,$B23&amp;" d. "&amp;AX$2)=0,"",COUNTIF(CORRIDA!$M:$M,$B23&amp;" d. "&amp;AX$2)))</f>
        <v/>
      </c>
      <c r="AY23" s="89" t="str">
        <f aca="false">IF($B23=AY$2,"-",IF(COUNTIF(CORRIDA!$M:$M,$B23&amp;" d. "&amp;AY$2)=0,"",COUNTIF(CORRIDA!$M:$M,$B23&amp;" d. "&amp;AY$2)))</f>
        <v/>
      </c>
      <c r="AZ23" s="89" t="str">
        <f aca="false">IF($B23=AZ$2,"-",IF(COUNTIF(CORRIDA!$M:$M,$B23&amp;" d. "&amp;AZ$2)=0,"",COUNTIF(CORRIDA!$M:$M,$B23&amp;" d. "&amp;AZ$2)))</f>
        <v/>
      </c>
      <c r="BA23" s="90" t="n">
        <f aca="false">SUM(C23:AZ23)</f>
        <v>0</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str">
        <f aca="false">IF($B23=BQ$2,"-",IF(COUNTIF(CORRIDA!$M:$M,$B23&amp;" d. "&amp;BQ$2)+COUNTIF(CORRIDA!$M:$M,BQ$2&amp;" d. "&amp;$B23)=0,"",COUNTIF(CORRIDA!$M:$M,$B23&amp;" d. "&amp;BQ$2)+COUNTIF(CORRIDA!$M:$M,BQ$2&amp;" d. "&amp;$B23)))</f>
        <v/>
      </c>
      <c r="BR23" s="91" t="str">
        <f aca="false">IF($B23=BR$2,"-",IF(COUNTIF(CORRIDA!$M:$M,$B23&amp;" d. "&amp;BR$2)+COUNTIF(CORRIDA!$M:$M,BR$2&amp;" d. "&amp;$B23)=0,"",COUNTIF(CORRIDA!$M:$M,$B23&amp;" d. "&amp;BR$2)+COUNTIF(CORRIDA!$M:$M,BR$2&amp;" d. "&amp;$B23)))</f>
        <v/>
      </c>
      <c r="BS23" s="91" t="str">
        <f aca="false">IF($B23=BS$2,"-",IF(COUNTIF(CORRIDA!$M:$M,$B23&amp;" d. "&amp;BS$2)+COUNTIF(CORRIDA!$M:$M,BS$2&amp;" d. "&amp;$B23)=0,"",COUNTIF(CORRIDA!$M:$M,$B23&amp;" d. "&amp;BS$2)+COUNTIF(CORRIDA!$M:$M,BS$2&amp;" d. "&amp;$B23)))</f>
        <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str">
        <f aca="false">IF($B23=CB$2,"-",IF(COUNTIF(CORRIDA!$M:$M,$B23&amp;" d. "&amp;CB$2)+COUNTIF(CORRIDA!$M:$M,CB$2&amp;" d. "&amp;$B23)=0,"",COUNTIF(CORRIDA!$M:$M,$B23&amp;" d. "&amp;CB$2)+COUNTIF(CORRIDA!$M:$M,CB$2&amp;" d. "&amp;$B23)))</f>
        <v/>
      </c>
      <c r="CC23" s="91" t="str">
        <f aca="false">IF($B23=CC$2,"-",IF(COUNTIF(CORRIDA!$M:$M,$B23&amp;" d. "&amp;CC$2)+COUNTIF(CORRIDA!$M:$M,CC$2&amp;" d. "&amp;$B23)=0,"",COUNTIF(CORRIDA!$M:$M,$B23&amp;" d. "&amp;CC$2)+COUNTIF(CORRIDA!$M:$M,CC$2&amp;" d. "&amp;$B23)))</f>
        <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str">
        <f aca="false">IF($B23=CH$2,"-",IF(COUNTIF(CORRIDA!$M:$M,$B23&amp;" d. "&amp;CH$2)+COUNTIF(CORRIDA!$M:$M,CH$2&amp;" d. "&amp;$B23)=0,"",COUNTIF(CORRIDA!$M:$M,$B23&amp;" d. "&amp;CH$2)+COUNTIF(CORRIDA!$M:$M,CH$2&amp;" d. "&amp;$B23)))</f>
        <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str">
        <f aca="false">IF($B23=CO$2,"-",IF(COUNTIF(CORRIDA!$M:$M,$B23&amp;" d. "&amp;CO$2)+COUNTIF(CORRIDA!$M:$M,CO$2&amp;" d. "&amp;$B23)=0,"",COUNTIF(CORRIDA!$M:$M,$B23&amp;" d. "&amp;CO$2)+COUNTIF(CORRIDA!$M:$M,CO$2&amp;" d. "&amp;$B23)))</f>
        <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str">
        <f aca="false">IF($B23=CY$2,"-",IF(COUNTIF(CORRIDA!$M:$M,$B23&amp;" d. "&amp;CY$2)+COUNTIF(CORRIDA!$M:$M,CY$2&amp;" d. "&amp;$B23)=0,"",COUNTIF(CORRIDA!$M:$M,$B23&amp;" d. "&amp;CY$2)+COUNTIF(CORRIDA!$M:$M,CY$2&amp;" d. "&amp;$B23)))</f>
        <v/>
      </c>
      <c r="CZ23" s="91" t="str">
        <f aca="false">IF($B23=CZ$2,"-",IF(COUNTIF(CORRIDA!$M:$M,$B23&amp;" d. "&amp;CZ$2)+COUNTIF(CORRIDA!$M:$M,CZ$2&amp;" d. "&amp;$B23)=0,"",COUNTIF(CORRIDA!$M:$M,$B23&amp;" d. "&amp;CZ$2)+COUNTIF(CORRIDA!$M:$M,CZ$2&amp;" d. "&amp;$B23)))</f>
        <v/>
      </c>
      <c r="DA23" s="91" t="str">
        <f aca="false">IF($B23=DA$2,"-",IF(COUNTIF(CORRIDA!$M:$M,$B23&amp;" d. "&amp;DA$2)+COUNTIF(CORRIDA!$M:$M,DA$2&amp;" d. "&amp;$B23)=0,"",COUNTIF(CORRIDA!$M:$M,$B23&amp;" d. "&amp;DA$2)+COUNTIF(CORRIDA!$M:$M,DA$2&amp;" d. "&amp;$B23)))</f>
        <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0</v>
      </c>
      <c r="DE23" s="92" t="n">
        <f aca="false">COUNTIF(BF23:DC23,"&gt;0")</f>
        <v>0</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0</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0</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0</v>
      </c>
      <c r="EF23" s="91" t="n">
        <f aca="false">IF($B23=EF$2,0,IF(COUNTIF(CORRIDA!$M:$M,$B23&amp;" d. "&amp;EF$2)+COUNTIF(CORRIDA!$M:$M,EF$2&amp;" d. "&amp;$B23)=0,0,COUNTIF(CORRIDA!$M:$M,$B23&amp;" d. "&amp;EF$2)+COUNTIF(CORRIDA!$M:$M,EF$2&amp;" d. "&amp;$B23)))</f>
        <v>0</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0</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0</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0</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0</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0</v>
      </c>
      <c r="FH23" s="95"/>
      <c r="FI23" s="88" t="str">
        <f aca="false">BE23</f>
        <v>Lucca</v>
      </c>
      <c r="FJ23" s="96" t="n">
        <f aca="false">COUNTIF(BF23:DC23,"&gt;0")</f>
        <v>0</v>
      </c>
      <c r="FK23" s="96" t="e">
        <f aca="false">AVERAGE(BF23:DC23)</f>
        <v>#DIV/0!</v>
      </c>
      <c r="FL23" s="96" t="e">
        <f aca="false">_xlfn.STDEV.P(BF23:DC23)</f>
        <v>#DIV/0!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str">
        <f aca="false">IF($B24=E$2,"-",IF(COUNTIF(CORRIDA!$M:$M,$B24&amp;" d. "&amp;E$2)=0,"",COUNTIF(CORRIDA!$M:$M,$B24&amp;" d. "&amp;E$2)))</f>
        <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str">
        <f aca="false">IF($B24=P$2,"-",IF(COUNTIF(CORRIDA!$M:$M,$B24&amp;" d. "&amp;P$2)=0,"",COUNTIF(CORRIDA!$M:$M,$B24&amp;" d. "&amp;P$2)))</f>
        <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str">
        <f aca="false">IF($B24=Y$2,"-",IF(COUNTIF(CORRIDA!$M:$M,$B24&amp;" d. "&amp;Y$2)=0,"",COUNTIF(CORRIDA!$M:$M,$B24&amp;" d. "&amp;Y$2)))</f>
        <v/>
      </c>
      <c r="Z24" s="97" t="str">
        <f aca="false">IF($B24=Z$2,"-",IF(COUNTIF(CORRIDA!$M:$M,$B24&amp;" d. "&amp;Z$2)=0,"",COUNTIF(CORRIDA!$M:$M,$B24&amp;" d. "&amp;Z$2)))</f>
        <v/>
      </c>
      <c r="AA24" s="97" t="str">
        <f aca="false">IF($B24=AA$2,"-",IF(COUNTIF(CORRIDA!$M:$M,$B24&amp;" d. "&amp;AA$2)=0,"",COUNTIF(CORRIDA!$M:$M,$B24&amp;" d. "&amp;AA$2)))</f>
        <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str">
        <f aca="false">IF($B24=AG$2,"-",IF(COUNTIF(CORRIDA!$M:$M,$B24&amp;" d. "&amp;AG$2)=0,"",COUNTIF(CORRIDA!$M:$M,$B24&amp;" d. "&amp;AG$2)))</f>
        <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str">
        <f aca="false">IF($B24=AT$2,"-",IF(COUNTIF(CORRIDA!$M:$M,$B24&amp;" d. "&amp;AT$2)=0,"",COUNTIF(CORRIDA!$M:$M,$B24&amp;" d. "&amp;AT$2)))</f>
        <v/>
      </c>
      <c r="AU24" s="97" t="str">
        <f aca="false">IF($B24=AU$2,"-",IF(COUNTIF(CORRIDA!$M:$M,$B24&amp;" d. "&amp;AU$2)=0,"",COUNTIF(CORRIDA!$M:$M,$B24&amp;" d. "&amp;AU$2)))</f>
        <v/>
      </c>
      <c r="AV24" s="97" t="str">
        <f aca="false">IF($B24=AV$2,"-",IF(COUNTIF(CORRIDA!$M:$M,$B24&amp;" d. "&amp;AV$2)=0,"",COUNTIF(CORRIDA!$M:$M,$B24&amp;" d. "&amp;AV$2)))</f>
        <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0</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str">
        <f aca="false">IF($B24=BH$2,"-",IF(COUNTIF(CORRIDA!$M:$M,$B24&amp;" d. "&amp;BH$2)+COUNTIF(CORRIDA!$M:$M,BH$2&amp;" d. "&amp;$B24)=0,"",COUNTIF(CORRIDA!$M:$M,$B24&amp;" d. "&amp;BH$2)+COUNTIF(CORRIDA!$M:$M,BH$2&amp;" d. "&amp;$B24)))</f>
        <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str">
        <f aca="false">IF($B24=BS$2,"-",IF(COUNTIF(CORRIDA!$M:$M,$B24&amp;" d. "&amp;BS$2)+COUNTIF(CORRIDA!$M:$M,BS$2&amp;" d. "&amp;$B24)=0,"",COUNTIF(CORRIDA!$M:$M,$B24&amp;" d. "&amp;BS$2)+COUNTIF(CORRIDA!$M:$M,BS$2&amp;" d. "&amp;$B24)))</f>
        <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str">
        <f aca="false">IF($B24=CB$2,"-",IF(COUNTIF(CORRIDA!$M:$M,$B24&amp;" d. "&amp;CB$2)+COUNTIF(CORRIDA!$M:$M,CB$2&amp;" d. "&amp;$B24)=0,"",COUNTIF(CORRIDA!$M:$M,$B24&amp;" d. "&amp;CB$2)+COUNTIF(CORRIDA!$M:$M,CB$2&amp;" d. "&amp;$B24)))</f>
        <v/>
      </c>
      <c r="CC24" s="98" t="str">
        <f aca="false">IF($B24=CC$2,"-",IF(COUNTIF(CORRIDA!$M:$M,$B24&amp;" d. "&amp;CC$2)+COUNTIF(CORRIDA!$M:$M,CC$2&amp;" d. "&amp;$B24)=0,"",COUNTIF(CORRIDA!$M:$M,$B24&amp;" d. "&amp;CC$2)+COUNTIF(CORRIDA!$M:$M,CC$2&amp;" d. "&amp;$B24)))</f>
        <v/>
      </c>
      <c r="CD24" s="98" t="str">
        <f aca="false">IF($B24=CD$2,"-",IF(COUNTIF(CORRIDA!$M:$M,$B24&amp;" d. "&amp;CD$2)+COUNTIF(CORRIDA!$M:$M,CD$2&amp;" d. "&amp;$B24)=0,"",COUNTIF(CORRIDA!$M:$M,$B24&amp;" d. "&amp;CD$2)+COUNTIF(CORRIDA!$M:$M,CD$2&amp;" d. "&amp;$B24)))</f>
        <v/>
      </c>
      <c r="CE24" s="98" t="str">
        <f aca="false">IF($B24=CE$2,"-",IF(COUNTIF(CORRIDA!$M:$M,$B24&amp;" d. "&amp;CE$2)+COUNTIF(CORRIDA!$M:$M,CE$2&amp;" d. "&amp;$B24)=0,"",COUNTIF(CORRIDA!$M:$M,$B24&amp;" d. "&amp;CE$2)+COUNTIF(CORRIDA!$M:$M,CE$2&amp;" d. "&amp;$B24)))</f>
        <v/>
      </c>
      <c r="CF24" s="98" t="str">
        <f aca="false">IF($B24=CF$2,"-",IF(COUNTIF(CORRIDA!$M:$M,$B24&amp;" d. "&amp;CF$2)+COUNTIF(CORRIDA!$M:$M,CF$2&amp;" d. "&amp;$B24)=0,"",COUNTIF(CORRIDA!$M:$M,$B24&amp;" d. "&amp;CF$2)+COUNTIF(CORRIDA!$M:$M,CF$2&amp;" d. "&amp;$B24)))</f>
        <v/>
      </c>
      <c r="CG24" s="98" t="str">
        <f aca="false">IF($B24=CG$2,"-",IF(COUNTIF(CORRIDA!$M:$M,$B24&amp;" d. "&amp;CG$2)+COUNTIF(CORRIDA!$M:$M,CG$2&amp;" d. "&amp;$B24)=0,"",COUNTIF(CORRIDA!$M:$M,$B24&amp;" d. "&amp;CG$2)+COUNTIF(CORRIDA!$M:$M,CG$2&amp;" d. "&amp;$B24)))</f>
        <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str">
        <f aca="false">IF($B24=CJ$2,"-",IF(COUNTIF(CORRIDA!$M:$M,$B24&amp;" d. "&amp;CJ$2)+COUNTIF(CORRIDA!$M:$M,CJ$2&amp;" d. "&amp;$B24)=0,"",COUNTIF(CORRIDA!$M:$M,$B24&amp;" d. "&amp;CJ$2)+COUNTIF(CORRIDA!$M:$M,CJ$2&amp;" d. "&amp;$B24)))</f>
        <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str">
        <f aca="false">IF($B24=CM$2,"-",IF(COUNTIF(CORRIDA!$M:$M,$B24&amp;" d. "&amp;CM$2)+COUNTIF(CORRIDA!$M:$M,CM$2&amp;" d. "&amp;$B24)=0,"",COUNTIF(CORRIDA!$M:$M,$B24&amp;" d. "&amp;CM$2)+COUNTIF(CORRIDA!$M:$M,CM$2&amp;" d. "&amp;$B24)))</f>
        <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str">
        <f aca="false">IF($B24=CR$2,"-",IF(COUNTIF(CORRIDA!$M:$M,$B24&amp;" d. "&amp;CR$2)+COUNTIF(CORRIDA!$M:$M,CR$2&amp;" d. "&amp;$B24)=0,"",COUNTIF(CORRIDA!$M:$M,$B24&amp;" d. "&amp;CR$2)+COUNTIF(CORRIDA!$M:$M,CR$2&amp;" d. "&amp;$B24)))</f>
        <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str">
        <f aca="false">IF($B24=CW$2,"-",IF(COUNTIF(CORRIDA!$M:$M,$B24&amp;" d. "&amp;CW$2)+COUNTIF(CORRIDA!$M:$M,CW$2&amp;" d. "&amp;$B24)=0,"",COUNTIF(CORRIDA!$M:$M,$B24&amp;" d. "&amp;CW$2)+COUNTIF(CORRIDA!$M:$M,CW$2&amp;" d. "&amp;$B24)))</f>
        <v/>
      </c>
      <c r="CX24" s="98" t="str">
        <f aca="false">IF($B24=CX$2,"-",IF(COUNTIF(CORRIDA!$M:$M,$B24&amp;" d. "&amp;CX$2)+COUNTIF(CORRIDA!$M:$M,CX$2&amp;" d. "&amp;$B24)=0,"",COUNTIF(CORRIDA!$M:$M,$B24&amp;" d. "&amp;CX$2)+COUNTIF(CORRIDA!$M:$M,CX$2&amp;" d. "&amp;$B24)))</f>
        <v/>
      </c>
      <c r="CY24" s="98" t="str">
        <f aca="false">IF($B24=CY$2,"-",IF(COUNTIF(CORRIDA!$M:$M,$B24&amp;" d. "&amp;CY$2)+COUNTIF(CORRIDA!$M:$M,CY$2&amp;" d. "&amp;$B24)=0,"",COUNTIF(CORRIDA!$M:$M,$B24&amp;" d. "&amp;CY$2)+COUNTIF(CORRIDA!$M:$M,CY$2&amp;" d. "&amp;$B24)))</f>
        <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0</v>
      </c>
      <c r="DE24" s="92" t="n">
        <f aca="false">COUNTIF(BF24:DC24,"&gt;0")</f>
        <v>0</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0</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0</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0</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0</v>
      </c>
      <c r="EH24" s="98" t="n">
        <f aca="false">IF($B24=EH$2,0,IF(COUNTIF(CORRIDA!$M:$M,$B24&amp;" d. "&amp;EH$2)+COUNTIF(CORRIDA!$M:$M,EH$2&amp;" d. "&amp;$B24)=0,0,COUNTIF(CORRIDA!$M:$M,$B24&amp;" d. "&amp;EH$2)+COUNTIF(CORRIDA!$M:$M,EH$2&amp;" d. "&amp;$B24)))</f>
        <v>0</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0</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0</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0</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0</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0</v>
      </c>
      <c r="FA24" s="98" t="n">
        <f aca="false">IF($B24=FA$2,0,IF(COUNTIF(CORRIDA!$M:$M,$B24&amp;" d. "&amp;FA$2)+COUNTIF(CORRIDA!$M:$M,FA$2&amp;" d. "&amp;$B24)=0,0,COUNTIF(CORRIDA!$M:$M,$B24&amp;" d. "&amp;FA$2)+COUNTIF(CORRIDA!$M:$M,FA$2&amp;" d. "&amp;$B24)))</f>
        <v>0</v>
      </c>
      <c r="FB24" s="98" t="n">
        <f aca="false">IF($B24=FB$2,0,IF(COUNTIF(CORRIDA!$M:$M,$B24&amp;" d. "&amp;FB$2)+COUNTIF(CORRIDA!$M:$M,FB$2&amp;" d. "&amp;$B24)=0,0,COUNTIF(CORRIDA!$M:$M,$B24&amp;" d. "&amp;FB$2)+COUNTIF(CORRIDA!$M:$M,FB$2&amp;" d. "&amp;$B24)))</f>
        <v>0</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0</v>
      </c>
      <c r="FH24" s="95"/>
      <c r="FI24" s="88" t="str">
        <f aca="false">BE24</f>
        <v>Ivan (Campeao Copa Band)</v>
      </c>
      <c r="FJ24" s="96" t="n">
        <f aca="false">COUNTIF(BF24:DC24,"&gt;0")</f>
        <v>0</v>
      </c>
      <c r="FK24" s="96" t="e">
        <f aca="false">AVERAGE(BF24:DC24)</f>
        <v>#DIV/0!</v>
      </c>
      <c r="FL24" s="96" t="e">
        <f aca="false">_xlfn.STDEV.P(BF24:DC24)</f>
        <v>#DIV/0!</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str">
        <f aca="false">IF($B25=I$2,"-",IF(COUNTIF(CORRIDA!$M:$M,$B25&amp;" d. "&amp;I$2)=0,"",COUNTIF(CORRIDA!$M:$M,$B25&amp;" d. "&amp;I$2)))</f>
        <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0</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str">
        <f aca="false">IF($B25=BK$2,"-",IF(COUNTIF(CORRIDA!$M:$M,$B25&amp;" d. "&amp;BK$2)+COUNTIF(CORRIDA!$M:$M,BK$2&amp;" d. "&amp;$B25)=0,"",COUNTIF(CORRIDA!$M:$M,$B25&amp;" d. "&amp;BK$2)+COUNTIF(CORRIDA!$M:$M,BK$2&amp;" d. "&amp;$B25)))</f>
        <v/>
      </c>
      <c r="BL25" s="91" t="str">
        <f aca="false">IF($B25=BL$2,"-",IF(COUNTIF(CORRIDA!$M:$M,$B25&amp;" d. "&amp;BL$2)+COUNTIF(CORRIDA!$M:$M,BL$2&amp;" d. "&amp;$B25)=0,"",COUNTIF(CORRIDA!$M:$M,$B25&amp;" d. "&amp;BL$2)+COUNTIF(CORRIDA!$M:$M,BL$2&amp;" d. "&amp;$B25)))</f>
        <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str">
        <f aca="false">IF($B25=BP$2,"-",IF(COUNTIF(CORRIDA!$M:$M,$B25&amp;" d. "&amp;BP$2)+COUNTIF(CORRIDA!$M:$M,BP$2&amp;" d. "&amp;$B25)=0,"",COUNTIF(CORRIDA!$M:$M,$B25&amp;" d. "&amp;BP$2)+COUNTIF(CORRIDA!$M:$M,BP$2&amp;" d. "&amp;$B25)))</f>
        <v/>
      </c>
      <c r="BQ25" s="91" t="str">
        <f aca="false">IF($B25=BQ$2,"-",IF(COUNTIF(CORRIDA!$M:$M,$B25&amp;" d. "&amp;BQ$2)+COUNTIF(CORRIDA!$M:$M,BQ$2&amp;" d. "&amp;$B25)=0,"",COUNTIF(CORRIDA!$M:$M,$B25&amp;" d. "&amp;BQ$2)+COUNTIF(CORRIDA!$M:$M,BQ$2&amp;" d. "&amp;$B25)))</f>
        <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str">
        <f aca="false">IF($B25=BV$2,"-",IF(COUNTIF(CORRIDA!$M:$M,$B25&amp;" d. "&amp;BV$2)+COUNTIF(CORRIDA!$M:$M,BV$2&amp;" d. "&amp;$B25)=0,"",COUNTIF(CORRIDA!$M:$M,$B25&amp;" d. "&amp;BV$2)+COUNTIF(CORRIDA!$M:$M,BV$2&amp;" d. "&amp;$B25)))</f>
        <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str">
        <f aca="false">IF($B25=BZ$2,"-",IF(COUNTIF(CORRIDA!$M:$M,$B25&amp;" d. "&amp;BZ$2)+COUNTIF(CORRIDA!$M:$M,BZ$2&amp;" d. "&amp;$B25)=0,"",COUNTIF(CORRIDA!$M:$M,$B25&amp;" d. "&amp;BZ$2)+COUNTIF(CORRIDA!$M:$M,BZ$2&amp;" d. "&amp;$B25)))</f>
        <v/>
      </c>
      <c r="CA25" s="91" t="str">
        <f aca="false">IF($B25=CA$2,"-",IF(COUNTIF(CORRIDA!$M:$M,$B25&amp;" d. "&amp;CA$2)+COUNTIF(CORRIDA!$M:$M,CA$2&amp;" d. "&amp;$B25)=0,"",COUNTIF(CORRIDA!$M:$M,$B25&amp;" d. "&amp;CA$2)+COUNTIF(CORRIDA!$M:$M,CA$2&amp;" d. "&amp;$B25)))</f>
        <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str">
        <f aca="false">IF($B25=CD$2,"-",IF(COUNTIF(CORRIDA!$M:$M,$B25&amp;" d. "&amp;CD$2)+COUNTIF(CORRIDA!$M:$M,CD$2&amp;" d. "&amp;$B25)=0,"",COUNTIF(CORRIDA!$M:$M,$B25&amp;" d. "&amp;CD$2)+COUNTIF(CORRIDA!$M:$M,CD$2&amp;" d. "&amp;$B25)))</f>
        <v/>
      </c>
      <c r="CE25" s="91" t="str">
        <f aca="false">IF($B25=CE$2,"-",IF(COUNTIF(CORRIDA!$M:$M,$B25&amp;" d. "&amp;CE$2)+COUNTIF(CORRIDA!$M:$M,CE$2&amp;" d. "&amp;$B25)=0,"",COUNTIF(CORRIDA!$M:$M,$B25&amp;" d. "&amp;CE$2)+COUNTIF(CORRIDA!$M:$M,CE$2&amp;" d. "&amp;$B25)))</f>
        <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str">
        <f aca="false">IF($B25=CK$2,"-",IF(COUNTIF(CORRIDA!$M:$M,$B25&amp;" d. "&amp;CK$2)+COUNTIF(CORRIDA!$M:$M,CK$2&amp;" d. "&amp;$B25)=0,"",COUNTIF(CORRIDA!$M:$M,$B25&amp;" d. "&amp;CK$2)+COUNTIF(CORRIDA!$M:$M,CK$2&amp;" d. "&amp;$B25)))</f>
        <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str">
        <f aca="false">IF($B25=CT$2,"-",IF(COUNTIF(CORRIDA!$M:$M,$B25&amp;" d. "&amp;CT$2)+COUNTIF(CORRIDA!$M:$M,CT$2&amp;" d. "&amp;$B25)=0,"",COUNTIF(CORRIDA!$M:$M,$B25&amp;" d. "&amp;CT$2)+COUNTIF(CORRIDA!$M:$M,CT$2&amp;" d. "&amp;$B25)))</f>
        <v/>
      </c>
      <c r="CU25" s="91" t="str">
        <f aca="false">IF($B25=CU$2,"-",IF(COUNTIF(CORRIDA!$M:$M,$B25&amp;" d. "&amp;CU$2)+COUNTIF(CORRIDA!$M:$M,CU$2&amp;" d. "&amp;$B25)=0,"",COUNTIF(CORRIDA!$M:$M,$B25&amp;" d. "&amp;CU$2)+COUNTIF(CORRIDA!$M:$M,CU$2&amp;" d. "&amp;$B25)))</f>
        <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str">
        <f aca="false">IF($B25=CY$2,"-",IF(COUNTIF(CORRIDA!$M:$M,$B25&amp;" d. "&amp;CY$2)+COUNTIF(CORRIDA!$M:$M,CY$2&amp;" d. "&amp;$B25)=0,"",COUNTIF(CORRIDA!$M:$M,$B25&amp;" d. "&amp;CY$2)+COUNTIF(CORRIDA!$M:$M,CY$2&amp;" d. "&amp;$B25)))</f>
        <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0</v>
      </c>
      <c r="DE25" s="92" t="n">
        <f aca="false">COUNTIF(BF25:DC25,"&gt;0")</f>
        <v>0</v>
      </c>
      <c r="DF25" s="93" t="n">
        <f aca="false">IF(COUNTIF(BF25:DC25,"&gt;0")&lt;10,0,QUOTIENT(COUNTIF(BF25:DC25,"&gt;0"),5)*50)</f>
        <v>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0</v>
      </c>
      <c r="DO25" s="91" t="n">
        <f aca="false">IF($B25=DO$2,0,IF(COUNTIF(CORRIDA!$M:$M,$B25&amp;" d. "&amp;DO$2)+COUNTIF(CORRIDA!$M:$M,DO$2&amp;" d. "&amp;$B25)=0,0,COUNTIF(CORRIDA!$M:$M,$B25&amp;" d. "&amp;DO$2)+COUNTIF(CORRIDA!$M:$M,DO$2&amp;" d. "&amp;$B25)))</f>
        <v>0</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0</v>
      </c>
      <c r="DT25" s="91" t="n">
        <f aca="false">IF($B25=DT$2,0,IF(COUNTIF(CORRIDA!$M:$M,$B25&amp;" d. "&amp;DT$2)+COUNTIF(CORRIDA!$M:$M,DT$2&amp;" d. "&amp;$B25)=0,0,COUNTIF(CORRIDA!$M:$M,$B25&amp;" d. "&amp;DT$2)+COUNTIF(CORRIDA!$M:$M,DT$2&amp;" d. "&amp;$B25)))</f>
        <v>0</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0</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0</v>
      </c>
      <c r="ED25" s="91" t="n">
        <f aca="false">IF($B25=ED$2,0,IF(COUNTIF(CORRIDA!$M:$M,$B25&amp;" d. "&amp;ED$2)+COUNTIF(CORRIDA!$M:$M,ED$2&amp;" d. "&amp;$B25)=0,0,COUNTIF(CORRIDA!$M:$M,$B25&amp;" d. "&amp;ED$2)+COUNTIF(CORRIDA!$M:$M,ED$2&amp;" d. "&amp;$B25)))</f>
        <v>0</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0</v>
      </c>
      <c r="EH25" s="91" t="n">
        <f aca="false">IF($B25=EH$2,0,IF(COUNTIF(CORRIDA!$M:$M,$B25&amp;" d. "&amp;EH$2)+COUNTIF(CORRIDA!$M:$M,EH$2&amp;" d. "&amp;$B25)=0,0,COUNTIF(CORRIDA!$M:$M,$B25&amp;" d. "&amp;EH$2)+COUNTIF(CORRIDA!$M:$M,EH$2&amp;" d. "&amp;$B25)))</f>
        <v>0</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0</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0</v>
      </c>
      <c r="EX25" s="91" t="n">
        <f aca="false">IF($B25=EX$2,0,IF(COUNTIF(CORRIDA!$M:$M,$B25&amp;" d. "&amp;EX$2)+COUNTIF(CORRIDA!$M:$M,EX$2&amp;" d. "&amp;$B25)=0,0,COUNTIF(CORRIDA!$M:$M,$B25&amp;" d. "&amp;EX$2)+COUNTIF(CORRIDA!$M:$M,EX$2&amp;" d. "&amp;$B25)))</f>
        <v>0</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0</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0</v>
      </c>
      <c r="FH25" s="95"/>
      <c r="FI25" s="88" t="str">
        <f aca="false">BE25</f>
        <v>Juan</v>
      </c>
      <c r="FJ25" s="96" t="n">
        <f aca="false">COUNTIF(BF25:DC25,"&gt;0")</f>
        <v>0</v>
      </c>
      <c r="FK25" s="96" t="e">
        <f aca="false">AVERAGE(BF25:DC25)</f>
        <v>#DIV/0!</v>
      </c>
      <c r="FL25" s="96" t="e">
        <f aca="false">_xlfn.STDEV.P(BF25:DC25)</f>
        <v>#DIV/0!</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str">
        <f aca="false">IF($B26=S$2,"-",IF(COUNTIF(CORRIDA!$M:$M,$B26&amp;" d. "&amp;S$2)=0,"",COUNTIF(CORRIDA!$M:$M,$B26&amp;" d. "&amp;S$2)))</f>
        <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str">
        <f aca="false">IF($B26=W$2,"-",IF(COUNTIF(CORRIDA!$M:$M,$B26&amp;" d. "&amp;W$2)=0,"",COUNTIF(CORRIDA!$M:$M,$B26&amp;" d. "&amp;W$2)))</f>
        <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str">
        <f aca="false">IF($B26=AA$2,"-",IF(COUNTIF(CORRIDA!$M:$M,$B26&amp;" d. "&amp;AA$2)=0,"",COUNTIF(CORRIDA!$M:$M,$B26&amp;" d. "&amp;AA$2)))</f>
        <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str">
        <f aca="false">IF($B26=AK$2,"-",IF(COUNTIF(CORRIDA!$M:$M,$B26&amp;" d. "&amp;AK$2)=0,"",COUNTIF(CORRIDA!$M:$M,$B26&amp;" d. "&amp;AK$2)))</f>
        <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str">
        <f aca="false">IF($B26=AR$2,"-",IF(COUNTIF(CORRIDA!$M:$M,$B26&amp;" d. "&amp;AR$2)=0,"",COUNTIF(CORRIDA!$M:$M,$B26&amp;" d. "&amp;AR$2)))</f>
        <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0</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str">
        <f aca="false">IF($B26=BJ$2,"-",IF(COUNTIF(CORRIDA!$M:$M,$B26&amp;" d. "&amp;BJ$2)+COUNTIF(CORRIDA!$M:$M,BJ$2&amp;" d. "&amp;$B26)=0,"",COUNTIF(CORRIDA!$M:$M,$B26&amp;" d. "&amp;BJ$2)+COUNTIF(CORRIDA!$M:$M,BJ$2&amp;" d. "&amp;$B26)))</f>
        <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str">
        <f aca="false">IF($B26=BN$2,"-",IF(COUNTIF(CORRIDA!$M:$M,$B26&amp;" d. "&amp;BN$2)+COUNTIF(CORRIDA!$M:$M,BN$2&amp;" d. "&amp;$B26)=0,"",COUNTIF(CORRIDA!$M:$M,$B26&amp;" d. "&amp;BN$2)+COUNTIF(CORRIDA!$M:$M,BN$2&amp;" d. "&amp;$B26)))</f>
        <v/>
      </c>
      <c r="BO26" s="98" t="str">
        <f aca="false">IF($B26=BO$2,"-",IF(COUNTIF(CORRIDA!$M:$M,$B26&amp;" d. "&amp;BO$2)+COUNTIF(CORRIDA!$M:$M,BO$2&amp;" d. "&amp;$B26)=0,"",COUNTIF(CORRIDA!$M:$M,$B26&amp;" d. "&amp;BO$2)+COUNTIF(CORRIDA!$M:$M,BO$2&amp;" d. "&amp;$B26)))</f>
        <v/>
      </c>
      <c r="BP26" s="98" t="str">
        <f aca="false">IF($B26=BP$2,"-",IF(COUNTIF(CORRIDA!$M:$M,$B26&amp;" d. "&amp;BP$2)+COUNTIF(CORRIDA!$M:$M,BP$2&amp;" d. "&amp;$B26)=0,"",COUNTIF(CORRIDA!$M:$M,$B26&amp;" d. "&amp;BP$2)+COUNTIF(CORRIDA!$M:$M,BP$2&amp;" d. "&amp;$B26)))</f>
        <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str">
        <f aca="false">IF($B26=BV$2,"-",IF(COUNTIF(CORRIDA!$M:$M,$B26&amp;" d. "&amp;BV$2)+COUNTIF(CORRIDA!$M:$M,BV$2&amp;" d. "&amp;$B26)=0,"",COUNTIF(CORRIDA!$M:$M,$B26&amp;" d. "&amp;BV$2)+COUNTIF(CORRIDA!$M:$M,BV$2&amp;" d. "&amp;$B26)))</f>
        <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str">
        <f aca="false">IF($B26=BZ$2,"-",IF(COUNTIF(CORRIDA!$M:$M,$B26&amp;" d. "&amp;BZ$2)+COUNTIF(CORRIDA!$M:$M,BZ$2&amp;" d. "&amp;$B26)=0,"",COUNTIF(CORRIDA!$M:$M,$B26&amp;" d. "&amp;BZ$2)+COUNTIF(CORRIDA!$M:$M,BZ$2&amp;" d. "&amp;$B26)))</f>
        <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str">
        <f aca="false">IF($B26=CD$2,"-",IF(COUNTIF(CORRIDA!$M:$M,$B26&amp;" d. "&amp;CD$2)+COUNTIF(CORRIDA!$M:$M,CD$2&amp;" d. "&amp;$B26)=0,"",COUNTIF(CORRIDA!$M:$M,$B26&amp;" d. "&amp;CD$2)+COUNTIF(CORRIDA!$M:$M,CD$2&amp;" d. "&amp;$B26)))</f>
        <v/>
      </c>
      <c r="CE26" s="98" t="str">
        <f aca="false">IF($B26=CE$2,"-",IF(COUNTIF(CORRIDA!$M:$M,$B26&amp;" d. "&amp;CE$2)+COUNTIF(CORRIDA!$M:$M,CE$2&amp;" d. "&amp;$B26)=0,"",COUNTIF(CORRIDA!$M:$M,$B26&amp;" d. "&amp;CE$2)+COUNTIF(CORRIDA!$M:$M,CE$2&amp;" d. "&amp;$B26)))</f>
        <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str">
        <f aca="false">IF($B26=CJ$2,"-",IF(COUNTIF(CORRIDA!$M:$M,$B26&amp;" d. "&amp;CJ$2)+COUNTIF(CORRIDA!$M:$M,CJ$2&amp;" d. "&amp;$B26)=0,"",COUNTIF(CORRIDA!$M:$M,$B26&amp;" d. "&amp;CJ$2)+COUNTIF(CORRIDA!$M:$M,CJ$2&amp;" d. "&amp;$B26)))</f>
        <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str">
        <f aca="false">IF($B26=CM$2,"-",IF(COUNTIF(CORRIDA!$M:$M,$B26&amp;" d. "&amp;CM$2)+COUNTIF(CORRIDA!$M:$M,CM$2&amp;" d. "&amp;$B26)=0,"",COUNTIF(CORRIDA!$M:$M,$B26&amp;" d. "&amp;CM$2)+COUNTIF(CORRIDA!$M:$M,CM$2&amp;" d. "&amp;$B26)))</f>
        <v/>
      </c>
      <c r="CN26" s="98" t="str">
        <f aca="false">IF($B26=CN$2,"-",IF(COUNTIF(CORRIDA!$M:$M,$B26&amp;" d. "&amp;CN$2)+COUNTIF(CORRIDA!$M:$M,CN$2&amp;" d. "&amp;$B26)=0,"",COUNTIF(CORRIDA!$M:$M,$B26&amp;" d. "&amp;CN$2)+COUNTIF(CORRIDA!$M:$M,CN$2&amp;" d. "&amp;$B26)))</f>
        <v/>
      </c>
      <c r="CO26" s="98" t="str">
        <f aca="false">IF($B26=CO$2,"-",IF(COUNTIF(CORRIDA!$M:$M,$B26&amp;" d. "&amp;CO$2)+COUNTIF(CORRIDA!$M:$M,CO$2&amp;" d. "&amp;$B26)=0,"",COUNTIF(CORRIDA!$M:$M,$B26&amp;" d. "&amp;CO$2)+COUNTIF(CORRIDA!$M:$M,CO$2&amp;" d. "&amp;$B26)))</f>
        <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str">
        <f aca="false">IF($B26=CU$2,"-",IF(COUNTIF(CORRIDA!$M:$M,$B26&amp;" d. "&amp;CU$2)+COUNTIF(CORRIDA!$M:$M,CU$2&amp;" d. "&amp;$B26)=0,"",COUNTIF(CORRIDA!$M:$M,$B26&amp;" d. "&amp;CU$2)+COUNTIF(CORRIDA!$M:$M,CU$2&amp;" d. "&amp;$B26)))</f>
        <v/>
      </c>
      <c r="CV26" s="98" t="str">
        <f aca="false">IF($B26=CV$2,"-",IF(COUNTIF(CORRIDA!$M:$M,$B26&amp;" d. "&amp;CV$2)+COUNTIF(CORRIDA!$M:$M,CV$2&amp;" d. "&amp;$B26)=0,"",COUNTIF(CORRIDA!$M:$M,$B26&amp;" d. "&amp;CV$2)+COUNTIF(CORRIDA!$M:$M,CV$2&amp;" d. "&amp;$B26)))</f>
        <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str">
        <f aca="false">IF($B26=CY$2,"-",IF(COUNTIF(CORRIDA!$M:$M,$B26&amp;" d. "&amp;CY$2)+COUNTIF(CORRIDA!$M:$M,CY$2&amp;" d. "&amp;$B26)=0,"",COUNTIF(CORRIDA!$M:$M,$B26&amp;" d. "&amp;CY$2)+COUNTIF(CORRIDA!$M:$M,CY$2&amp;" d. "&amp;$B26)))</f>
        <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0</v>
      </c>
      <c r="DE26" s="92" t="n">
        <f aca="false">COUNTIF(BF26:DC26,"&gt;0")</f>
        <v>0</v>
      </c>
      <c r="DF26" s="93" t="n">
        <f aca="false">IF(COUNTIF(BF26:DC26,"&gt;0")&lt;10,0,QUOTIENT(COUNTIF(BF26:DC26,"&gt;0"),5)*50)</f>
        <v>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0</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0</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0</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0</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0</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0</v>
      </c>
      <c r="EH26" s="98" t="n">
        <f aca="false">IF($B26=EH$2,0,IF(COUNTIF(CORRIDA!$M:$M,$B26&amp;" d. "&amp;EH$2)+COUNTIF(CORRIDA!$M:$M,EH$2&amp;" d. "&amp;$B26)=0,0,COUNTIF(CORRIDA!$M:$M,$B26&amp;" d. "&amp;EH$2)+COUNTIF(CORRIDA!$M:$M,EH$2&amp;" d. "&amp;$B26)))</f>
        <v>0</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0</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0</v>
      </c>
      <c r="EQ26" s="98" t="n">
        <f aca="false">IF($B26=EQ$2,0,IF(COUNTIF(CORRIDA!$M:$M,$B26&amp;" d. "&amp;EQ$2)+COUNTIF(CORRIDA!$M:$M,EQ$2&amp;" d. "&amp;$B26)=0,0,COUNTIF(CORRIDA!$M:$M,$B26&amp;" d. "&amp;EQ$2)+COUNTIF(CORRIDA!$M:$M,EQ$2&amp;" d. "&amp;$B26)))</f>
        <v>0</v>
      </c>
      <c r="ER26" s="98" t="n">
        <f aca="false">IF($B26=ER$2,0,IF(COUNTIF(CORRIDA!$M:$M,$B26&amp;" d. "&amp;ER$2)+COUNTIF(CORRIDA!$M:$M,ER$2&amp;" d. "&amp;$B26)=0,0,COUNTIF(CORRIDA!$M:$M,$B26&amp;" d. "&amp;ER$2)+COUNTIF(CORRIDA!$M:$M,ER$2&amp;" d. "&amp;$B26)))</f>
        <v>0</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0</v>
      </c>
      <c r="EY26" s="98" t="n">
        <f aca="false">IF($B26=EY$2,0,IF(COUNTIF(CORRIDA!$M:$M,$B26&amp;" d. "&amp;EY$2)+COUNTIF(CORRIDA!$M:$M,EY$2&amp;" d. "&amp;$B26)=0,0,COUNTIF(CORRIDA!$M:$M,$B26&amp;" d. "&amp;EY$2)+COUNTIF(CORRIDA!$M:$M,EY$2&amp;" d. "&amp;$B26)))</f>
        <v>0</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0</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0</v>
      </c>
      <c r="FH26" s="95"/>
      <c r="FI26" s="88" t="str">
        <f aca="false">BE26</f>
        <v>Carlao</v>
      </c>
      <c r="FJ26" s="96" t="n">
        <f aca="false">COUNTIF(BF26:DC26,"&gt;0")</f>
        <v>0</v>
      </c>
      <c r="FK26" s="96" t="e">
        <f aca="false">AVERAGE(BF26:DC26)</f>
        <v>#DIV/0!</v>
      </c>
      <c r="FL26" s="96" t="e">
        <f aca="false">_xlfn.STDEV.P(BF26:DC26)</f>
        <v>#DIV/0!</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str">
        <f aca="false">IF($B27=I$2,"-",IF(COUNTIF(CORRIDA!$M:$M,$B27&amp;" d. "&amp;I$2)=0,"",COUNTIF(CORRIDA!$M:$M,$B27&amp;" d. "&amp;I$2)))</f>
        <v/>
      </c>
      <c r="J27" s="89" t="str">
        <f aca="false">IF($B27=J$2,"-",IF(COUNTIF(CORRIDA!$M:$M,$B27&amp;" d. "&amp;J$2)=0,"",COUNTIF(CORRIDA!$M:$M,$B27&amp;" d. "&amp;J$2)))</f>
        <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str">
        <f aca="false">IF($B27=S$2,"-",IF(COUNTIF(CORRIDA!$M:$M,$B27&amp;" d. "&amp;S$2)=0,"",COUNTIF(CORRIDA!$M:$M,$B27&amp;" d. "&amp;S$2)))</f>
        <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str">
        <f aca="false">IF($B27=Y$2,"-",IF(COUNTIF(CORRIDA!$M:$M,$B27&amp;" d. "&amp;Y$2)=0,"",COUNTIF(CORRIDA!$M:$M,$B27&amp;" d. "&amp;Y$2)))</f>
        <v/>
      </c>
      <c r="Z27" s="89" t="str">
        <f aca="false">IF($B27=Z$2,"-",IF(COUNTIF(CORRIDA!$M:$M,$B27&amp;" d. "&amp;Z$2)=0,"",COUNTIF(CORRIDA!$M:$M,$B27&amp;" d. "&amp;Z$2)))</f>
        <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str">
        <f aca="false">IF($B27=AH$2,"-",IF(COUNTIF(CORRIDA!$M:$M,$B27&amp;" d. "&amp;AH$2)=0,"",COUNTIF(CORRIDA!$M:$M,$B27&amp;" d. "&amp;AH$2)))</f>
        <v/>
      </c>
      <c r="AI27" s="89" t="str">
        <f aca="false">IF($B27=AI$2,"-",IF(COUNTIF(CORRIDA!$M:$M,$B27&amp;" d. "&amp;AI$2)=0,"",COUNTIF(CORRIDA!$M:$M,$B27&amp;" d. "&amp;AI$2)))</f>
        <v/>
      </c>
      <c r="AJ27" s="89" t="str">
        <f aca="false">IF($B27=AJ$2,"-",IF(COUNTIF(CORRIDA!$M:$M,$B27&amp;" d. "&amp;AJ$2)=0,"",COUNTIF(CORRIDA!$M:$M,$B27&amp;" d. "&amp;AJ$2)))</f>
        <v/>
      </c>
      <c r="AK27" s="89" t="str">
        <f aca="false">IF($B27=AK$2,"-",IF(COUNTIF(CORRIDA!$M:$M,$B27&amp;" d. "&amp;AK$2)=0,"",COUNTIF(CORRIDA!$M:$M,$B27&amp;" d. "&amp;AK$2)))</f>
        <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str">
        <f aca="false">IF($B27=AQ$2,"-",IF(COUNTIF(CORRIDA!$M:$M,$B27&amp;" d. "&amp;AQ$2)=0,"",COUNTIF(CORRIDA!$M:$M,$B27&amp;" d. "&amp;AQ$2)))</f>
        <v/>
      </c>
      <c r="AR27" s="89" t="str">
        <f aca="false">IF($B27=AR$2,"-",IF(COUNTIF(CORRIDA!$M:$M,$B27&amp;" d. "&amp;AR$2)=0,"",COUNTIF(CORRIDA!$M:$M,$B27&amp;" d. "&amp;AR$2)))</f>
        <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str">
        <f aca="false">IF($B27=AV$2,"-",IF(COUNTIF(CORRIDA!$M:$M,$B27&amp;" d. "&amp;AV$2)=0,"",COUNTIF(CORRIDA!$M:$M,$B27&amp;" d. "&amp;AV$2)))</f>
        <v/>
      </c>
      <c r="AW27" s="89" t="str">
        <f aca="false">IF($B27=AW$2,"-",IF(COUNTIF(CORRIDA!$M:$M,$B27&amp;" d. "&amp;AW$2)=0,"",COUNTIF(CORRIDA!$M:$M,$B27&amp;" d. "&amp;AW$2)))</f>
        <v/>
      </c>
      <c r="AX27" s="89" t="str">
        <f aca="false">IF($B27=AX$2,"-",IF(COUNTIF(CORRIDA!$M:$M,$B27&amp;" d. "&amp;AX$2)=0,"",COUNTIF(CORRIDA!$M:$M,$B27&amp;" d. "&amp;AX$2)))</f>
        <v/>
      </c>
      <c r="AY27" s="89" t="str">
        <f aca="false">IF($B27=AY$2,"-",IF(COUNTIF(CORRIDA!$M:$M,$B27&amp;" d. "&amp;AY$2)=0,"",COUNTIF(CORRIDA!$M:$M,$B27&amp;" d. "&amp;AY$2)))</f>
        <v/>
      </c>
      <c r="AZ27" s="89" t="str">
        <f aca="false">IF($B27=AZ$2,"-",IF(COUNTIF(CORRIDA!$M:$M,$B27&amp;" d. "&amp;AZ$2)=0,"",COUNTIF(CORRIDA!$M:$M,$B27&amp;" d. "&amp;AZ$2)))</f>
        <v/>
      </c>
      <c r="BA27" s="90" t="n">
        <f aca="false">SUM(C27:AZ27)</f>
        <v>0</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str">
        <f aca="false">IF($B27=BJ$2,"-",IF(COUNTIF(CORRIDA!$M:$M,$B27&amp;" d. "&amp;BJ$2)+COUNTIF(CORRIDA!$M:$M,BJ$2&amp;" d. "&amp;$B27)=0,"",COUNTIF(CORRIDA!$M:$M,$B27&amp;" d. "&amp;BJ$2)+COUNTIF(CORRIDA!$M:$M,BJ$2&amp;" d. "&amp;$B27)))</f>
        <v/>
      </c>
      <c r="BK27" s="91" t="str">
        <f aca="false">IF($B27=BK$2,"-",IF(COUNTIF(CORRIDA!$M:$M,$B27&amp;" d. "&amp;BK$2)+COUNTIF(CORRIDA!$M:$M,BK$2&amp;" d. "&amp;$B27)=0,"",COUNTIF(CORRIDA!$M:$M,$B27&amp;" d. "&amp;BK$2)+COUNTIF(CORRIDA!$M:$M,BK$2&amp;" d. "&amp;$B27)))</f>
        <v/>
      </c>
      <c r="BL27" s="91" t="str">
        <f aca="false">IF($B27=BL$2,"-",IF(COUNTIF(CORRIDA!$M:$M,$B27&amp;" d. "&amp;BL$2)+COUNTIF(CORRIDA!$M:$M,BL$2&amp;" d. "&amp;$B27)=0,"",COUNTIF(CORRIDA!$M:$M,$B27&amp;" d. "&amp;BL$2)+COUNTIF(CORRIDA!$M:$M,BL$2&amp;" d. "&amp;$B27)))</f>
        <v/>
      </c>
      <c r="BM27" s="91" t="str">
        <f aca="false">IF($B27=BM$2,"-",IF(COUNTIF(CORRIDA!$M:$M,$B27&amp;" d. "&amp;BM$2)+COUNTIF(CORRIDA!$M:$M,BM$2&amp;" d. "&amp;$B27)=0,"",COUNTIF(CORRIDA!$M:$M,$B27&amp;" d. "&amp;BM$2)+COUNTIF(CORRIDA!$M:$M,BM$2&amp;" d. "&amp;$B27)))</f>
        <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str">
        <f aca="false">IF($B27=BP$2,"-",IF(COUNTIF(CORRIDA!$M:$M,$B27&amp;" d. "&amp;BP$2)+COUNTIF(CORRIDA!$M:$M,BP$2&amp;" d. "&amp;$B27)=0,"",COUNTIF(CORRIDA!$M:$M,$B27&amp;" d. "&amp;BP$2)+COUNTIF(CORRIDA!$M:$M,BP$2&amp;" d. "&amp;$B27)))</f>
        <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str">
        <f aca="false">IF($B27=BS$2,"-",IF(COUNTIF(CORRIDA!$M:$M,$B27&amp;" d. "&amp;BS$2)+COUNTIF(CORRIDA!$M:$M,BS$2&amp;" d. "&amp;$B27)=0,"",COUNTIF(CORRIDA!$M:$M,$B27&amp;" d. "&amp;BS$2)+COUNTIF(CORRIDA!$M:$M,BS$2&amp;" d. "&amp;$B27)))</f>
        <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str">
        <f aca="false">IF($B27=BV$2,"-",IF(COUNTIF(CORRIDA!$M:$M,$B27&amp;" d. "&amp;BV$2)+COUNTIF(CORRIDA!$M:$M,BV$2&amp;" d. "&amp;$B27)=0,"",COUNTIF(CORRIDA!$M:$M,$B27&amp;" d. "&amp;BV$2)+COUNTIF(CORRIDA!$M:$M,BV$2&amp;" d. "&amp;$B27)))</f>
        <v/>
      </c>
      <c r="BW27" s="91" t="str">
        <f aca="false">IF($B27=BW$2,"-",IF(COUNTIF(CORRIDA!$M:$M,$B27&amp;" d. "&amp;BW$2)+COUNTIF(CORRIDA!$M:$M,BW$2&amp;" d. "&amp;$B27)=0,"",COUNTIF(CORRIDA!$M:$M,$B27&amp;" d. "&amp;BW$2)+COUNTIF(CORRIDA!$M:$M,BW$2&amp;" d. "&amp;$B27)))</f>
        <v/>
      </c>
      <c r="BX27" s="91" t="str">
        <f aca="false">IF($B27=BX$2,"-",IF(COUNTIF(CORRIDA!$M:$M,$B27&amp;" d. "&amp;BX$2)+COUNTIF(CORRIDA!$M:$M,BX$2&amp;" d. "&amp;$B27)=0,"",COUNTIF(CORRIDA!$M:$M,$B27&amp;" d. "&amp;BX$2)+COUNTIF(CORRIDA!$M:$M,BX$2&amp;" d. "&amp;$B27)))</f>
        <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str">
        <f aca="false">IF($B27=CA$2,"-",IF(COUNTIF(CORRIDA!$M:$M,$B27&amp;" d. "&amp;CA$2)+COUNTIF(CORRIDA!$M:$M,CA$2&amp;" d. "&amp;$B27)=0,"",COUNTIF(CORRIDA!$M:$M,$B27&amp;" d. "&amp;CA$2)+COUNTIF(CORRIDA!$M:$M,CA$2&amp;" d. "&amp;$B27)))</f>
        <v/>
      </c>
      <c r="CB27" s="91" t="str">
        <f aca="false">IF($B27=CB$2,"-",IF(COUNTIF(CORRIDA!$M:$M,$B27&amp;" d. "&amp;CB$2)+COUNTIF(CORRIDA!$M:$M,CB$2&amp;" d. "&amp;$B27)=0,"",COUNTIF(CORRIDA!$M:$M,$B27&amp;" d. "&amp;CB$2)+COUNTIF(CORRIDA!$M:$M,CB$2&amp;" d. "&amp;$B27)))</f>
        <v/>
      </c>
      <c r="CC27" s="91" t="str">
        <f aca="false">IF($B27=CC$2,"-",IF(COUNTIF(CORRIDA!$M:$M,$B27&amp;" d. "&amp;CC$2)+COUNTIF(CORRIDA!$M:$M,CC$2&amp;" d. "&amp;$B27)=0,"",COUNTIF(CORRIDA!$M:$M,$B27&amp;" d. "&amp;CC$2)+COUNTIF(CORRIDA!$M:$M,CC$2&amp;" d. "&amp;$B27)))</f>
        <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str">
        <f aca="false">IF($B27=CG$2,"-",IF(COUNTIF(CORRIDA!$M:$M,$B27&amp;" d. "&amp;CG$2)+COUNTIF(CORRIDA!$M:$M,CG$2&amp;" d. "&amp;$B27)=0,"",COUNTIF(CORRIDA!$M:$M,$B27&amp;" d. "&amp;CG$2)+COUNTIF(CORRIDA!$M:$M,CG$2&amp;" d. "&amp;$B27)))</f>
        <v/>
      </c>
      <c r="CH27" s="91" t="str">
        <f aca="false">IF($B27=CH$2,"-",IF(COUNTIF(CORRIDA!$M:$M,$B27&amp;" d. "&amp;CH$2)+COUNTIF(CORRIDA!$M:$M,CH$2&amp;" d. "&amp;$B27)=0,"",COUNTIF(CORRIDA!$M:$M,$B27&amp;" d. "&amp;CH$2)+COUNTIF(CORRIDA!$M:$M,CH$2&amp;" d. "&amp;$B27)))</f>
        <v/>
      </c>
      <c r="CI27" s="91" t="str">
        <f aca="false">IF($B27=CI$2,"-",IF(COUNTIF(CORRIDA!$M:$M,$B27&amp;" d. "&amp;CI$2)+COUNTIF(CORRIDA!$M:$M,CI$2&amp;" d. "&amp;$B27)=0,"",COUNTIF(CORRIDA!$M:$M,$B27&amp;" d. "&amp;CI$2)+COUNTIF(CORRIDA!$M:$M,CI$2&amp;" d. "&amp;$B27)))</f>
        <v/>
      </c>
      <c r="CJ27" s="91" t="str">
        <f aca="false">IF($B27=CJ$2,"-",IF(COUNTIF(CORRIDA!$M:$M,$B27&amp;" d. "&amp;CJ$2)+COUNTIF(CORRIDA!$M:$M,CJ$2&amp;" d. "&amp;$B27)=0,"",COUNTIF(CORRIDA!$M:$M,$B27&amp;" d. "&amp;CJ$2)+COUNTIF(CORRIDA!$M:$M,CJ$2&amp;" d. "&amp;$B27)))</f>
        <v/>
      </c>
      <c r="CK27" s="91" t="str">
        <f aca="false">IF($B27=CK$2,"-",IF(COUNTIF(CORRIDA!$M:$M,$B27&amp;" d. "&amp;CK$2)+COUNTIF(CORRIDA!$M:$M,CK$2&amp;" d. "&amp;$B27)=0,"",COUNTIF(CORRIDA!$M:$M,$B27&amp;" d. "&amp;CK$2)+COUNTIF(CORRIDA!$M:$M,CK$2&amp;" d. "&amp;$B27)))</f>
        <v/>
      </c>
      <c r="CL27" s="91" t="str">
        <f aca="false">IF($B27=CL$2,"-",IF(COUNTIF(CORRIDA!$M:$M,$B27&amp;" d. "&amp;CL$2)+COUNTIF(CORRIDA!$M:$M,CL$2&amp;" d. "&amp;$B27)=0,"",COUNTIF(CORRIDA!$M:$M,$B27&amp;" d. "&amp;CL$2)+COUNTIF(CORRIDA!$M:$M,CL$2&amp;" d. "&amp;$B27)))</f>
        <v/>
      </c>
      <c r="CM27" s="91" t="str">
        <f aca="false">IF($B27=CM$2,"-",IF(COUNTIF(CORRIDA!$M:$M,$B27&amp;" d. "&amp;CM$2)+COUNTIF(CORRIDA!$M:$M,CM$2&amp;" d. "&amp;$B27)=0,"",COUNTIF(CORRIDA!$M:$M,$B27&amp;" d. "&amp;CM$2)+COUNTIF(CORRIDA!$M:$M,CM$2&amp;" d. "&amp;$B27)))</f>
        <v/>
      </c>
      <c r="CN27" s="91" t="str">
        <f aca="false">IF($B27=CN$2,"-",IF(COUNTIF(CORRIDA!$M:$M,$B27&amp;" d. "&amp;CN$2)+COUNTIF(CORRIDA!$M:$M,CN$2&amp;" d. "&amp;$B27)=0,"",COUNTIF(CORRIDA!$M:$M,$B27&amp;" d. "&amp;CN$2)+COUNTIF(CORRIDA!$M:$M,CN$2&amp;" d. "&amp;$B27)))</f>
        <v/>
      </c>
      <c r="CO27" s="91" t="str">
        <f aca="false">IF($B27=CO$2,"-",IF(COUNTIF(CORRIDA!$M:$M,$B27&amp;" d. "&amp;CO$2)+COUNTIF(CORRIDA!$M:$M,CO$2&amp;" d. "&amp;$B27)=0,"",COUNTIF(CORRIDA!$M:$M,$B27&amp;" d. "&amp;CO$2)+COUNTIF(CORRIDA!$M:$M,CO$2&amp;" d. "&amp;$B27)))</f>
        <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str">
        <f aca="false">IF($B27=CR$2,"-",IF(COUNTIF(CORRIDA!$M:$M,$B27&amp;" d. "&amp;CR$2)+COUNTIF(CORRIDA!$M:$M,CR$2&amp;" d. "&amp;$B27)=0,"",COUNTIF(CORRIDA!$M:$M,$B27&amp;" d. "&amp;CR$2)+COUNTIF(CORRIDA!$M:$M,CR$2&amp;" d. "&amp;$B27)))</f>
        <v/>
      </c>
      <c r="CS27" s="91" t="str">
        <f aca="false">IF($B27=CS$2,"-",IF(COUNTIF(CORRIDA!$M:$M,$B27&amp;" d. "&amp;CS$2)+COUNTIF(CORRIDA!$M:$M,CS$2&amp;" d. "&amp;$B27)=0,"",COUNTIF(CORRIDA!$M:$M,$B27&amp;" d. "&amp;CS$2)+COUNTIF(CORRIDA!$M:$M,CS$2&amp;" d. "&amp;$B27)))</f>
        <v/>
      </c>
      <c r="CT27" s="91" t="str">
        <f aca="false">IF($B27=CT$2,"-",IF(COUNTIF(CORRIDA!$M:$M,$B27&amp;" d. "&amp;CT$2)+COUNTIF(CORRIDA!$M:$M,CT$2&amp;" d. "&amp;$B27)=0,"",COUNTIF(CORRIDA!$M:$M,$B27&amp;" d. "&amp;CT$2)+COUNTIF(CORRIDA!$M:$M,CT$2&amp;" d. "&amp;$B27)))</f>
        <v/>
      </c>
      <c r="CU27" s="91" t="str">
        <f aca="false">IF($B27=CU$2,"-",IF(COUNTIF(CORRIDA!$M:$M,$B27&amp;" d. "&amp;CU$2)+COUNTIF(CORRIDA!$M:$M,CU$2&amp;" d. "&amp;$B27)=0,"",COUNTIF(CORRIDA!$M:$M,$B27&amp;" d. "&amp;CU$2)+COUNTIF(CORRIDA!$M:$M,CU$2&amp;" d. "&amp;$B27)))</f>
        <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str">
        <f aca="false">IF($B27=CY$2,"-",IF(COUNTIF(CORRIDA!$M:$M,$B27&amp;" d. "&amp;CY$2)+COUNTIF(CORRIDA!$M:$M,CY$2&amp;" d. "&amp;$B27)=0,"",COUNTIF(CORRIDA!$M:$M,$B27&amp;" d. "&amp;CY$2)+COUNTIF(CORRIDA!$M:$M,CY$2&amp;" d. "&amp;$B27)))</f>
        <v/>
      </c>
      <c r="CZ27" s="91" t="str">
        <f aca="false">IF($B27=CZ$2,"-",IF(COUNTIF(CORRIDA!$M:$M,$B27&amp;" d. "&amp;CZ$2)+COUNTIF(CORRIDA!$M:$M,CZ$2&amp;" d. "&amp;$B27)=0,"",COUNTIF(CORRIDA!$M:$M,$B27&amp;" d. "&amp;CZ$2)+COUNTIF(CORRIDA!$M:$M,CZ$2&amp;" d. "&amp;$B27)))</f>
        <v/>
      </c>
      <c r="DA27" s="91" t="str">
        <f aca="false">IF($B27=DA$2,"-",IF(COUNTIF(CORRIDA!$M:$M,$B27&amp;" d. "&amp;DA$2)+COUNTIF(CORRIDA!$M:$M,DA$2&amp;" d. "&amp;$B27)=0,"",COUNTIF(CORRIDA!$M:$M,$B27&amp;" d. "&amp;DA$2)+COUNTIF(CORRIDA!$M:$M,DA$2&amp;" d. "&amp;$B27)))</f>
        <v/>
      </c>
      <c r="DB27" s="91" t="str">
        <f aca="false">IF($B27=DB$2,"-",IF(COUNTIF(CORRIDA!$M:$M,$B27&amp;" d. "&amp;DB$2)+COUNTIF(CORRIDA!$M:$M,DB$2&amp;" d. "&amp;$B27)=0,"",COUNTIF(CORRIDA!$M:$M,$B27&amp;" d. "&amp;DB$2)+COUNTIF(CORRIDA!$M:$M,DB$2&amp;" d. "&amp;$B27)))</f>
        <v/>
      </c>
      <c r="DC27" s="91" t="str">
        <f aca="false">IF($B27=DC$2,"-",IF(COUNTIF(CORRIDA!$M:$M,$B27&amp;" d. "&amp;DC$2)+COUNTIF(CORRIDA!$M:$M,DC$2&amp;" d. "&amp;$B27)=0,"",COUNTIF(CORRIDA!$M:$M,$B27&amp;" d. "&amp;DC$2)+COUNTIF(CORRIDA!$M:$M,DC$2&amp;" d. "&amp;$B27)))</f>
        <v/>
      </c>
      <c r="DD27" s="90" t="n">
        <f aca="false">SUM(BF27:DC27)</f>
        <v>0</v>
      </c>
      <c r="DE27" s="92" t="n">
        <f aca="false">COUNTIF(BF27:DC27,"&gt;0")</f>
        <v>0</v>
      </c>
      <c r="DF27" s="93" t="n">
        <f aca="false">IF(COUNTIF(BF27:DC27,"&gt;0")&lt;10,0,QUOTIENT(COUNTIF(BF27:DC27,"&gt;0"),5)*50)</f>
        <v>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0</v>
      </c>
      <c r="DN27" s="91" t="n">
        <f aca="false">IF($B27=DN$2,0,IF(COUNTIF(CORRIDA!$M:$M,$B27&amp;" d. "&amp;DN$2)+COUNTIF(CORRIDA!$M:$M,DN$2&amp;" d. "&amp;$B27)=0,0,COUNTIF(CORRIDA!$M:$M,$B27&amp;" d. "&amp;DN$2)+COUNTIF(CORRIDA!$M:$M,DN$2&amp;" d. "&amp;$B27)))</f>
        <v>0</v>
      </c>
      <c r="DO27" s="91" t="n">
        <f aca="false">IF($B27=DO$2,0,IF(COUNTIF(CORRIDA!$M:$M,$B27&amp;" d. "&amp;DO$2)+COUNTIF(CORRIDA!$M:$M,DO$2&amp;" d. "&amp;$B27)=0,0,COUNTIF(CORRIDA!$M:$M,$B27&amp;" d. "&amp;DO$2)+COUNTIF(CORRIDA!$M:$M,DO$2&amp;" d. "&amp;$B27)))</f>
        <v>0</v>
      </c>
      <c r="DP27" s="91" t="n">
        <f aca="false">IF($B27=DP$2,0,IF(COUNTIF(CORRIDA!$M:$M,$B27&amp;" d. "&amp;DP$2)+COUNTIF(CORRIDA!$M:$M,DP$2&amp;" d. "&amp;$B27)=0,0,COUNTIF(CORRIDA!$M:$M,$B27&amp;" d. "&amp;DP$2)+COUNTIF(CORRIDA!$M:$M,DP$2&amp;" d. "&amp;$B27)))</f>
        <v>0</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0</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0</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0</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0</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0</v>
      </c>
      <c r="EE27" s="91" t="n">
        <f aca="false">IF($B27=EE$2,0,IF(COUNTIF(CORRIDA!$M:$M,$B27&amp;" d. "&amp;EE$2)+COUNTIF(CORRIDA!$M:$M,EE$2&amp;" d. "&amp;$B27)=0,0,COUNTIF(CORRIDA!$M:$M,$B27&amp;" d. "&amp;EE$2)+COUNTIF(CORRIDA!$M:$M,EE$2&amp;" d. "&amp;$B27)))</f>
        <v>0</v>
      </c>
      <c r="EF27" s="91" t="n">
        <f aca="false">IF($B27=EF$2,0,IF(COUNTIF(CORRIDA!$M:$M,$B27&amp;" d. "&amp;EF$2)+COUNTIF(CORRIDA!$M:$M,EF$2&amp;" d. "&amp;$B27)=0,0,COUNTIF(CORRIDA!$M:$M,$B27&amp;" d. "&amp;EF$2)+COUNTIF(CORRIDA!$M:$M,EF$2&amp;" d. "&amp;$B27)))</f>
        <v>0</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0</v>
      </c>
      <c r="EK27" s="91" t="n">
        <f aca="false">IF($B27=EK$2,0,IF(COUNTIF(CORRIDA!$M:$M,$B27&amp;" d. "&amp;EK$2)+COUNTIF(CORRIDA!$M:$M,EK$2&amp;" d. "&amp;$B27)=0,0,COUNTIF(CORRIDA!$M:$M,$B27&amp;" d. "&amp;EK$2)+COUNTIF(CORRIDA!$M:$M,EK$2&amp;" d. "&amp;$B27)))</f>
        <v>0</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0</v>
      </c>
      <c r="EN27" s="91" t="n">
        <f aca="false">IF($B27=EN$2,0,IF(COUNTIF(CORRIDA!$M:$M,$B27&amp;" d. "&amp;EN$2)+COUNTIF(CORRIDA!$M:$M,EN$2&amp;" d. "&amp;$B27)=0,0,COUNTIF(CORRIDA!$M:$M,$B27&amp;" d. "&amp;EN$2)+COUNTIF(CORRIDA!$M:$M,EN$2&amp;" d. "&amp;$B27)))</f>
        <v>0</v>
      </c>
      <c r="EO27" s="91" t="n">
        <f aca="false">IF($B27=EO$2,0,IF(COUNTIF(CORRIDA!$M:$M,$B27&amp;" d. "&amp;EO$2)+COUNTIF(CORRIDA!$M:$M,EO$2&amp;" d. "&amp;$B27)=0,0,COUNTIF(CORRIDA!$M:$M,$B27&amp;" d. "&amp;EO$2)+COUNTIF(CORRIDA!$M:$M,EO$2&amp;" d. "&amp;$B27)))</f>
        <v>0</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0</v>
      </c>
      <c r="ER27" s="91" t="n">
        <f aca="false">IF($B27=ER$2,0,IF(COUNTIF(CORRIDA!$M:$M,$B27&amp;" d. "&amp;ER$2)+COUNTIF(CORRIDA!$M:$M,ER$2&amp;" d. "&amp;$B27)=0,0,COUNTIF(CORRIDA!$M:$M,$B27&amp;" d. "&amp;ER$2)+COUNTIF(CORRIDA!$M:$M,ER$2&amp;" d. "&amp;$B27)))</f>
        <v>0</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0</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0</v>
      </c>
      <c r="EX27" s="91" t="n">
        <f aca="false">IF($B27=EX$2,0,IF(COUNTIF(CORRIDA!$M:$M,$B27&amp;" d. "&amp;EX$2)+COUNTIF(CORRIDA!$M:$M,EX$2&amp;" d. "&amp;$B27)=0,0,COUNTIF(CORRIDA!$M:$M,$B27&amp;" d. "&amp;EX$2)+COUNTIF(CORRIDA!$M:$M,EX$2&amp;" d. "&amp;$B27)))</f>
        <v>0</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0</v>
      </c>
      <c r="FC27" s="91" t="n">
        <f aca="false">IF($B27=FC$2,0,IF(COUNTIF(CORRIDA!$M:$M,$B27&amp;" d. "&amp;FC$2)+COUNTIF(CORRIDA!$M:$M,FC$2&amp;" d. "&amp;$B27)=0,0,COUNTIF(CORRIDA!$M:$M,$B27&amp;" d. "&amp;FC$2)+COUNTIF(CORRIDA!$M:$M,FC$2&amp;" d. "&amp;$B27)))</f>
        <v>0</v>
      </c>
      <c r="FD27" s="91" t="n">
        <f aca="false">IF($B27=FD$2,0,IF(COUNTIF(CORRIDA!$M:$M,$B27&amp;" d. "&amp;FD$2)+COUNTIF(CORRIDA!$M:$M,FD$2&amp;" d. "&amp;$B27)=0,0,COUNTIF(CORRIDA!$M:$M,$B27&amp;" d. "&amp;FD$2)+COUNTIF(CORRIDA!$M:$M,FD$2&amp;" d. "&amp;$B27)))</f>
        <v>0</v>
      </c>
      <c r="FE27" s="91" t="n">
        <f aca="false">IF($B27=FE$2,0,IF(COUNTIF(CORRIDA!$M:$M,$B27&amp;" d. "&amp;FE$2)+COUNTIF(CORRIDA!$M:$M,FE$2&amp;" d. "&amp;$B27)=0,0,COUNTIF(CORRIDA!$M:$M,$B27&amp;" d. "&amp;FE$2)+COUNTIF(CORRIDA!$M:$M,FE$2&amp;" d. "&amp;$B27)))</f>
        <v>0</v>
      </c>
      <c r="FF27" s="91" t="n">
        <f aca="false">IF($B27=FF$2,0,IF(COUNTIF(CORRIDA!$M:$M,$B27&amp;" d. "&amp;FF$2)+COUNTIF(CORRIDA!$M:$M,FF$2&amp;" d. "&amp;$B27)=0,0,COUNTIF(CORRIDA!$M:$M,$B27&amp;" d. "&amp;FF$2)+COUNTIF(CORRIDA!$M:$M,FF$2&amp;" d. "&amp;$B27)))</f>
        <v>0</v>
      </c>
      <c r="FG27" s="90" t="n">
        <f aca="false">SUM(DI27:EW27)</f>
        <v>0</v>
      </c>
      <c r="FH27" s="95"/>
      <c r="FI27" s="88" t="str">
        <f aca="false">BE27</f>
        <v>LH</v>
      </c>
      <c r="FJ27" s="96" t="n">
        <f aca="false">COUNTIF(BF27:DC27,"&gt;0")</f>
        <v>0</v>
      </c>
      <c r="FK27" s="96" t="e">
        <f aca="false">AVERAGE(BF27:DC27)</f>
        <v>#DIV/0!</v>
      </c>
      <c r="FL27" s="96" t="e">
        <f aca="false">_xlfn.STDEV.P(BF27:DC27)</f>
        <v>#DIV/0!</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str">
        <f aca="false">IF($B28=F$2,"-",IF(COUNTIF(CORRIDA!$M:$M,$B28&amp;" d. "&amp;F$2)=0,"",COUNTIF(CORRIDA!$M:$M,$B28&amp;" d. "&amp;F$2)))</f>
        <v/>
      </c>
      <c r="G28" s="97" t="str">
        <f aca="false">IF($B28=G$2,"-",IF(COUNTIF(CORRIDA!$M:$M,$B28&amp;" d. "&amp;G$2)=0,"",COUNTIF(CORRIDA!$M:$M,$B28&amp;" d. "&amp;G$2)))</f>
        <v/>
      </c>
      <c r="H28" s="97" t="str">
        <f aca="false">IF($B28=H$2,"-",IF(COUNTIF(CORRIDA!$M:$M,$B28&amp;" d. "&amp;H$2)=0,"",COUNTIF(CORRIDA!$M:$M,$B28&amp;" d. "&amp;H$2)))</f>
        <v/>
      </c>
      <c r="I28" s="97" t="str">
        <f aca="false">IF($B28=I$2,"-",IF(COUNTIF(CORRIDA!$M:$M,$B28&amp;" d. "&amp;I$2)=0,"",COUNTIF(CORRIDA!$M:$M,$B28&amp;" d. "&amp;I$2)))</f>
        <v/>
      </c>
      <c r="J28" s="97" t="str">
        <f aca="false">IF($B28=J$2,"-",IF(COUNTIF(CORRIDA!$M:$M,$B28&amp;" d. "&amp;J$2)=0,"",COUNTIF(CORRIDA!$M:$M,$B28&amp;" d. "&amp;J$2)))</f>
        <v/>
      </c>
      <c r="K28" s="97" t="str">
        <f aca="false">IF($B28=K$2,"-",IF(COUNTIF(CORRIDA!$M:$M,$B28&amp;" d. "&amp;K$2)=0,"",COUNTIF(CORRIDA!$M:$M,$B28&amp;" d. "&amp;K$2)))</f>
        <v/>
      </c>
      <c r="L28" s="97" t="str">
        <f aca="false">IF($B28=L$2,"-",IF(COUNTIF(CORRIDA!$M:$M,$B28&amp;" d. "&amp;L$2)=0,"",COUNTIF(CORRIDA!$M:$M,$B28&amp;" d. "&amp;L$2)))</f>
        <v/>
      </c>
      <c r="M28" s="97" t="str">
        <f aca="false">IF($B28=M$2,"-",IF(COUNTIF(CORRIDA!$M:$M,$B28&amp;" d. "&amp;M$2)=0,"",COUNTIF(CORRIDA!$M:$M,$B28&amp;" d. "&amp;M$2)))</f>
        <v/>
      </c>
      <c r="N28" s="97" t="str">
        <f aca="false">IF($B28=N$2,"-",IF(COUNTIF(CORRIDA!$M:$M,$B28&amp;" d. "&amp;N$2)=0,"",COUNTIF(CORRIDA!$M:$M,$B28&amp;" d. "&amp;N$2)))</f>
        <v/>
      </c>
      <c r="O28" s="97" t="str">
        <f aca="false">IF($B28=O$2,"-",IF(COUNTIF(CORRIDA!$M:$M,$B28&amp;" d. "&amp;O$2)=0,"",COUNTIF(CORRIDA!$M:$M,$B28&amp;" d. "&amp;O$2)))</f>
        <v/>
      </c>
      <c r="P28" s="97" t="str">
        <f aca="false">IF($B28=P$2,"-",IF(COUNTIF(CORRIDA!$M:$M,$B28&amp;" d. "&amp;P$2)=0,"",COUNTIF(CORRIDA!$M:$M,$B28&amp;" d. "&amp;P$2)))</f>
        <v/>
      </c>
      <c r="Q28" s="97" t="str">
        <f aca="false">IF($B28=Q$2,"-",IF(COUNTIF(CORRIDA!$M:$M,$B28&amp;" d. "&amp;Q$2)=0,"",COUNTIF(CORRIDA!$M:$M,$B28&amp;" d. "&amp;Q$2)))</f>
        <v/>
      </c>
      <c r="R28" s="97" t="str">
        <f aca="false">IF($B28=R$2,"-",IF(COUNTIF(CORRIDA!$M:$M,$B28&amp;" d. "&amp;R$2)=0,"",COUNTIF(CORRIDA!$M:$M,$B28&amp;" d. "&amp;R$2)))</f>
        <v/>
      </c>
      <c r="S28" s="97" t="str">
        <f aca="false">IF($B28=S$2,"-",IF(COUNTIF(CORRIDA!$M:$M,$B28&amp;" d. "&amp;S$2)=0,"",COUNTIF(CORRIDA!$M:$M,$B28&amp;" d. "&amp;S$2)))</f>
        <v/>
      </c>
      <c r="T28" s="97" t="str">
        <f aca="false">IF($B28=T$2,"-",IF(COUNTIF(CORRIDA!$M:$M,$B28&amp;" d. "&amp;T$2)=0,"",COUNTIF(CORRIDA!$M:$M,$B28&amp;" d. "&amp;T$2)))</f>
        <v/>
      </c>
      <c r="U28" s="97" t="str">
        <f aca="false">IF($B28=U$2,"-",IF(COUNTIF(CORRIDA!$M:$M,$B28&amp;" d. "&amp;U$2)=0,"",COUNTIF(CORRIDA!$M:$M,$B28&amp;" d. "&amp;U$2)))</f>
        <v/>
      </c>
      <c r="V28" s="97" t="str">
        <f aca="false">IF($B28=V$2,"-",IF(COUNTIF(CORRIDA!$M:$M,$B28&amp;" d. "&amp;V$2)=0,"",COUNTIF(CORRIDA!$M:$M,$B28&amp;" d. "&amp;V$2)))</f>
        <v/>
      </c>
      <c r="W28" s="97" t="str">
        <f aca="false">IF($B28=W$2,"-",IF(COUNTIF(CORRIDA!$M:$M,$B28&amp;" d. "&amp;W$2)=0,"",COUNTIF(CORRIDA!$M:$M,$B28&amp;" d. "&amp;W$2)))</f>
        <v/>
      </c>
      <c r="X28" s="97" t="str">
        <f aca="false">IF($B28=X$2,"-",IF(COUNTIF(CORRIDA!$M:$M,$B28&amp;" d. "&amp;X$2)=0,"",COUNTIF(CORRIDA!$M:$M,$B28&amp;" d. "&amp;X$2)))</f>
        <v/>
      </c>
      <c r="Y28" s="97" t="str">
        <f aca="false">IF($B28=Y$2,"-",IF(COUNTIF(CORRIDA!$M:$M,$B28&amp;" d. "&amp;Y$2)=0,"",COUNTIF(CORRIDA!$M:$M,$B28&amp;" d. "&amp;Y$2)))</f>
        <v/>
      </c>
      <c r="Z28" s="97" t="str">
        <f aca="false">IF($B28=Z$2,"-",IF(COUNTIF(CORRIDA!$M:$M,$B28&amp;" d. "&amp;Z$2)=0,"",COUNTIF(CORRIDA!$M:$M,$B28&amp;" d. "&amp;Z$2)))</f>
        <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str">
        <f aca="false">IF($B28=AE$2,"-",IF(COUNTIF(CORRIDA!$M:$M,$B28&amp;" d. "&amp;AE$2)=0,"",COUNTIF(CORRIDA!$M:$M,$B28&amp;" d. "&amp;AE$2)))</f>
        <v/>
      </c>
      <c r="AF28" s="97" t="str">
        <f aca="false">IF($B28=AF$2,"-",IF(COUNTIF(CORRIDA!$M:$M,$B28&amp;" d. "&amp;AF$2)=0,"",COUNTIF(CORRIDA!$M:$M,$B28&amp;" d. "&amp;AF$2)))</f>
        <v/>
      </c>
      <c r="AG28" s="97" t="str">
        <f aca="false">IF($B28=AG$2,"-",IF(COUNTIF(CORRIDA!$M:$M,$B28&amp;" d. "&amp;AG$2)=0,"",COUNTIF(CORRIDA!$M:$M,$B28&amp;" d. "&amp;AG$2)))</f>
        <v/>
      </c>
      <c r="AH28" s="97" t="str">
        <f aca="false">IF($B28=AH$2,"-",IF(COUNTIF(CORRIDA!$M:$M,$B28&amp;" d. "&amp;AH$2)=0,"",COUNTIF(CORRIDA!$M:$M,$B28&amp;" d. "&amp;AH$2)))</f>
        <v/>
      </c>
      <c r="AI28" s="97" t="str">
        <f aca="false">IF($B28=AI$2,"-",IF(COUNTIF(CORRIDA!$M:$M,$B28&amp;" d. "&amp;AI$2)=0,"",COUNTIF(CORRIDA!$M:$M,$B28&amp;" d. "&amp;AI$2)))</f>
        <v/>
      </c>
      <c r="AJ28" s="97" t="str">
        <f aca="false">IF($B28=AJ$2,"-",IF(COUNTIF(CORRIDA!$M:$M,$B28&amp;" d. "&amp;AJ$2)=0,"",COUNTIF(CORRIDA!$M:$M,$B28&amp;" d. "&amp;AJ$2)))</f>
        <v/>
      </c>
      <c r="AK28" s="97" t="str">
        <f aca="false">IF($B28=AK$2,"-",IF(COUNTIF(CORRIDA!$M:$M,$B28&amp;" d. "&amp;AK$2)=0,"",COUNTIF(CORRIDA!$M:$M,$B28&amp;" d. "&amp;AK$2)))</f>
        <v/>
      </c>
      <c r="AL28" s="97" t="str">
        <f aca="false">IF($B28=AL$2,"-",IF(COUNTIF(CORRIDA!$M:$M,$B28&amp;" d. "&amp;AL$2)=0,"",COUNTIF(CORRIDA!$M:$M,$B28&amp;" d. "&amp;AL$2)))</f>
        <v/>
      </c>
      <c r="AM28" s="97" t="str">
        <f aca="false">IF($B28=AM$2,"-",IF(COUNTIF(CORRIDA!$M:$M,$B28&amp;" d. "&amp;AM$2)=0,"",COUNTIF(CORRIDA!$M:$M,$B28&amp;" d. "&amp;AM$2)))</f>
        <v/>
      </c>
      <c r="AN28" s="97" t="str">
        <f aca="false">IF($B28=AN$2,"-",IF(COUNTIF(CORRIDA!$M:$M,$B28&amp;" d. "&amp;AN$2)=0,"",COUNTIF(CORRIDA!$M:$M,$B28&amp;" d. "&amp;AN$2)))</f>
        <v/>
      </c>
      <c r="AO28" s="97" t="str">
        <f aca="false">IF($B28=AO$2,"-",IF(COUNTIF(CORRIDA!$M:$M,$B28&amp;" d. "&amp;AO$2)=0,"",COUNTIF(CORRIDA!$M:$M,$B28&amp;" d. "&amp;AO$2)))</f>
        <v/>
      </c>
      <c r="AP28" s="97" t="str">
        <f aca="false">IF($B28=AP$2,"-",IF(COUNTIF(CORRIDA!$M:$M,$B28&amp;" d. "&amp;AP$2)=0,"",COUNTIF(CORRIDA!$M:$M,$B28&amp;" d. "&amp;AP$2)))</f>
        <v/>
      </c>
      <c r="AQ28" s="97" t="str">
        <f aca="false">IF($B28=AQ$2,"-",IF(COUNTIF(CORRIDA!$M:$M,$B28&amp;" d. "&amp;AQ$2)=0,"",COUNTIF(CORRIDA!$M:$M,$B28&amp;" d. "&amp;AQ$2)))</f>
        <v/>
      </c>
      <c r="AR28" s="97" t="str">
        <f aca="false">IF($B28=AR$2,"-",IF(COUNTIF(CORRIDA!$M:$M,$B28&amp;" d. "&amp;AR$2)=0,"",COUNTIF(CORRIDA!$M:$M,$B28&amp;" d. "&amp;AR$2)))</f>
        <v/>
      </c>
      <c r="AS28" s="97" t="str">
        <f aca="false">IF($B28=AS$2,"-",IF(COUNTIF(CORRIDA!$M:$M,$B28&amp;" d. "&amp;AS$2)=0,"",COUNTIF(CORRIDA!$M:$M,$B28&amp;" d. "&amp;AS$2)))</f>
        <v/>
      </c>
      <c r="AT28" s="97" t="str">
        <f aca="false">IF($B28=AT$2,"-",IF(COUNTIF(CORRIDA!$M:$M,$B28&amp;" d. "&amp;AT$2)=0,"",COUNTIF(CORRIDA!$M:$M,$B28&amp;" d. "&amp;AT$2)))</f>
        <v/>
      </c>
      <c r="AU28" s="97" t="str">
        <f aca="false">IF($B28=AU$2,"-",IF(COUNTIF(CORRIDA!$M:$M,$B28&amp;" d. "&amp;AU$2)=0,"",COUNTIF(CORRIDA!$M:$M,$B28&amp;" d. "&amp;AU$2)))</f>
        <v/>
      </c>
      <c r="AV28" s="97" t="str">
        <f aca="false">IF($B28=AV$2,"-",IF(COUNTIF(CORRIDA!$M:$M,$B28&amp;" d. "&amp;AV$2)=0,"",COUNTIF(CORRIDA!$M:$M,$B28&amp;" d. "&amp;AV$2)))</f>
        <v/>
      </c>
      <c r="AW28" s="97" t="str">
        <f aca="false">IF($B28=AW$2,"-",IF(COUNTIF(CORRIDA!$M:$M,$B28&amp;" d. "&amp;AW$2)=0,"",COUNTIF(CORRIDA!$M:$M,$B28&amp;" d. "&amp;AW$2)))</f>
        <v/>
      </c>
      <c r="AX28" s="97" t="str">
        <f aca="false">IF($B28=AX$2,"-",IF(COUNTIF(CORRIDA!$M:$M,$B28&amp;" d. "&amp;AX$2)=0,"",COUNTIF(CORRIDA!$M:$M,$B28&amp;" d. "&amp;AX$2)))</f>
        <v/>
      </c>
      <c r="AY28" s="97" t="str">
        <f aca="false">IF($B28=AY$2,"-",IF(COUNTIF(CORRIDA!$M:$M,$B28&amp;" d. "&amp;AY$2)=0,"",COUNTIF(CORRIDA!$M:$M,$B28&amp;" d. "&amp;AY$2)))</f>
        <v/>
      </c>
      <c r="AZ28" s="97" t="str">
        <f aca="false">IF($B28=AZ$2,"-",IF(COUNTIF(CORRIDA!$M:$M,$B28&amp;" d. "&amp;AZ$2)=0,"",COUNTIF(CORRIDA!$M:$M,$B28&amp;" d. "&amp;AZ$2)))</f>
        <v/>
      </c>
      <c r="BA28" s="90" t="n">
        <f aca="false">SUM(C28:AZ28)</f>
        <v>0</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str">
        <f aca="false">IF($B28=BI$2,"-",IF(COUNTIF(CORRIDA!$M:$M,$B28&amp;" d. "&amp;BI$2)+COUNTIF(CORRIDA!$M:$M,BI$2&amp;" d. "&amp;$B28)=0,"",COUNTIF(CORRIDA!$M:$M,$B28&amp;" d. "&amp;BI$2)+COUNTIF(CORRIDA!$M:$M,BI$2&amp;" d. "&amp;$B28)))</f>
        <v/>
      </c>
      <c r="BJ28" s="98" t="str">
        <f aca="false">IF($B28=BJ$2,"-",IF(COUNTIF(CORRIDA!$M:$M,$B28&amp;" d. "&amp;BJ$2)+COUNTIF(CORRIDA!$M:$M,BJ$2&amp;" d. "&amp;$B28)=0,"",COUNTIF(CORRIDA!$M:$M,$B28&amp;" d. "&amp;BJ$2)+COUNTIF(CORRIDA!$M:$M,BJ$2&amp;" d. "&amp;$B28)))</f>
        <v/>
      </c>
      <c r="BK28" s="98" t="str">
        <f aca="false">IF($B28=BK$2,"-",IF(COUNTIF(CORRIDA!$M:$M,$B28&amp;" d. "&amp;BK$2)+COUNTIF(CORRIDA!$M:$M,BK$2&amp;" d. "&amp;$B28)=0,"",COUNTIF(CORRIDA!$M:$M,$B28&amp;" d. "&amp;BK$2)+COUNTIF(CORRIDA!$M:$M,BK$2&amp;" d. "&amp;$B28)))</f>
        <v/>
      </c>
      <c r="BL28" s="98" t="str">
        <f aca="false">IF($B28=BL$2,"-",IF(COUNTIF(CORRIDA!$M:$M,$B28&amp;" d. "&amp;BL$2)+COUNTIF(CORRIDA!$M:$M,BL$2&amp;" d. "&amp;$B28)=0,"",COUNTIF(CORRIDA!$M:$M,$B28&amp;" d. "&amp;BL$2)+COUNTIF(CORRIDA!$M:$M,BL$2&amp;" d. "&amp;$B28)))</f>
        <v/>
      </c>
      <c r="BM28" s="98" t="str">
        <f aca="false">IF($B28=BM$2,"-",IF(COUNTIF(CORRIDA!$M:$M,$B28&amp;" d. "&amp;BM$2)+COUNTIF(CORRIDA!$M:$M,BM$2&amp;" d. "&amp;$B28)=0,"",COUNTIF(CORRIDA!$M:$M,$B28&amp;" d. "&amp;BM$2)+COUNTIF(CORRIDA!$M:$M,BM$2&amp;" d. "&amp;$B28)))</f>
        <v/>
      </c>
      <c r="BN28" s="98" t="str">
        <f aca="false">IF($B28=BN$2,"-",IF(COUNTIF(CORRIDA!$M:$M,$B28&amp;" d. "&amp;BN$2)+COUNTIF(CORRIDA!$M:$M,BN$2&amp;" d. "&amp;$B28)=0,"",COUNTIF(CORRIDA!$M:$M,$B28&amp;" d. "&amp;BN$2)+COUNTIF(CORRIDA!$M:$M,BN$2&amp;" d. "&amp;$B28)))</f>
        <v/>
      </c>
      <c r="BO28" s="98" t="str">
        <f aca="false">IF($B28=BO$2,"-",IF(COUNTIF(CORRIDA!$M:$M,$B28&amp;" d. "&amp;BO$2)+COUNTIF(CORRIDA!$M:$M,BO$2&amp;" d. "&amp;$B28)=0,"",COUNTIF(CORRIDA!$M:$M,$B28&amp;" d. "&amp;BO$2)+COUNTIF(CORRIDA!$M:$M,BO$2&amp;" d. "&amp;$B28)))</f>
        <v/>
      </c>
      <c r="BP28" s="98" t="str">
        <f aca="false">IF($B28=BP$2,"-",IF(COUNTIF(CORRIDA!$M:$M,$B28&amp;" d. "&amp;BP$2)+COUNTIF(CORRIDA!$M:$M,BP$2&amp;" d. "&amp;$B28)=0,"",COUNTIF(CORRIDA!$M:$M,$B28&amp;" d. "&amp;BP$2)+COUNTIF(CORRIDA!$M:$M,BP$2&amp;" d. "&amp;$B28)))</f>
        <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str">
        <f aca="false">IF($B28=BS$2,"-",IF(COUNTIF(CORRIDA!$M:$M,$B28&amp;" d. "&amp;BS$2)+COUNTIF(CORRIDA!$M:$M,BS$2&amp;" d. "&amp;$B28)=0,"",COUNTIF(CORRIDA!$M:$M,$B28&amp;" d. "&amp;BS$2)+COUNTIF(CORRIDA!$M:$M,BS$2&amp;" d. "&amp;$B28)))</f>
        <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str">
        <f aca="false">IF($B28=BV$2,"-",IF(COUNTIF(CORRIDA!$M:$M,$B28&amp;" d. "&amp;BV$2)+COUNTIF(CORRIDA!$M:$M,BV$2&amp;" d. "&amp;$B28)=0,"",COUNTIF(CORRIDA!$M:$M,$B28&amp;" d. "&amp;BV$2)+COUNTIF(CORRIDA!$M:$M,BV$2&amp;" d. "&amp;$B28)))</f>
        <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str">
        <f aca="false">IF($B28=BY$2,"-",IF(COUNTIF(CORRIDA!$M:$M,$B28&amp;" d. "&amp;BY$2)+COUNTIF(CORRIDA!$M:$M,BY$2&amp;" d. "&amp;$B28)=0,"",COUNTIF(CORRIDA!$M:$M,$B28&amp;" d. "&amp;BY$2)+COUNTIF(CORRIDA!$M:$M,BY$2&amp;" d. "&amp;$B28)))</f>
        <v/>
      </c>
      <c r="BZ28" s="98" t="str">
        <f aca="false">IF($B28=BZ$2,"-",IF(COUNTIF(CORRIDA!$M:$M,$B28&amp;" d. "&amp;BZ$2)+COUNTIF(CORRIDA!$M:$M,BZ$2&amp;" d. "&amp;$B28)=0,"",COUNTIF(CORRIDA!$M:$M,$B28&amp;" d. "&amp;BZ$2)+COUNTIF(CORRIDA!$M:$M,BZ$2&amp;" d. "&amp;$B28)))</f>
        <v/>
      </c>
      <c r="CA28" s="98" t="str">
        <f aca="false">IF($B28=CA$2,"-",IF(COUNTIF(CORRIDA!$M:$M,$B28&amp;" d. "&amp;CA$2)+COUNTIF(CORRIDA!$M:$M,CA$2&amp;" d. "&amp;$B28)=0,"",COUNTIF(CORRIDA!$M:$M,$B28&amp;" d. "&amp;CA$2)+COUNTIF(CORRIDA!$M:$M,CA$2&amp;" d. "&amp;$B28)))</f>
        <v/>
      </c>
      <c r="CB28" s="98" t="str">
        <f aca="false">IF($B28=CB$2,"-",IF(COUNTIF(CORRIDA!$M:$M,$B28&amp;" d. "&amp;CB$2)+COUNTIF(CORRIDA!$M:$M,CB$2&amp;" d. "&amp;$B28)=0,"",COUNTIF(CORRIDA!$M:$M,$B28&amp;" d. "&amp;CB$2)+COUNTIF(CORRIDA!$M:$M,CB$2&amp;" d. "&amp;$B28)))</f>
        <v/>
      </c>
      <c r="CC28" s="98" t="str">
        <f aca="false">IF($B28=CC$2,"-",IF(COUNTIF(CORRIDA!$M:$M,$B28&amp;" d. "&amp;CC$2)+COUNTIF(CORRIDA!$M:$M,CC$2&amp;" d. "&amp;$B28)=0,"",COUNTIF(CORRIDA!$M:$M,$B28&amp;" d. "&amp;CC$2)+COUNTIF(CORRIDA!$M:$M,CC$2&amp;" d. "&amp;$B28)))</f>
        <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str">
        <f aca="false">IF($B28=CG$2,"-",IF(COUNTIF(CORRIDA!$M:$M,$B28&amp;" d. "&amp;CG$2)+COUNTIF(CORRIDA!$M:$M,CG$2&amp;" d. "&amp;$B28)=0,"",COUNTIF(CORRIDA!$M:$M,$B28&amp;" d. "&amp;CG$2)+COUNTIF(CORRIDA!$M:$M,CG$2&amp;" d. "&amp;$B28)))</f>
        <v/>
      </c>
      <c r="CH28" s="98" t="str">
        <f aca="false">IF($B28=CH$2,"-",IF(COUNTIF(CORRIDA!$M:$M,$B28&amp;" d. "&amp;CH$2)+COUNTIF(CORRIDA!$M:$M,CH$2&amp;" d. "&amp;$B28)=0,"",COUNTIF(CORRIDA!$M:$M,$B28&amp;" d. "&amp;CH$2)+COUNTIF(CORRIDA!$M:$M,CH$2&amp;" d. "&amp;$B28)))</f>
        <v/>
      </c>
      <c r="CI28" s="98" t="n">
        <f aca="false">IF($B28=CI$2,"-",IF(COUNTIF(CORRIDA!$M:$M,$B28&amp;" d. "&amp;CI$2)+COUNTIF(CORRIDA!$M:$M,CI$2&amp;" d. "&amp;$B28)=0,"",COUNTIF(CORRIDA!$M:$M,$B28&amp;" d. "&amp;CI$2)+COUNTIF(CORRIDA!$M:$M,CI$2&amp;" d. "&amp;$B28)))</f>
        <v>1</v>
      </c>
      <c r="CJ28" s="98" t="str">
        <f aca="false">IF($B28=CJ$2,"-",IF(COUNTIF(CORRIDA!$M:$M,$B28&amp;" d. "&amp;CJ$2)+COUNTIF(CORRIDA!$M:$M,CJ$2&amp;" d. "&amp;$B28)=0,"",COUNTIF(CORRIDA!$M:$M,$B28&amp;" d. "&amp;CJ$2)+COUNTIF(CORRIDA!$M:$M,CJ$2&amp;" d. "&amp;$B28)))</f>
        <v/>
      </c>
      <c r="CK28" s="98" t="str">
        <f aca="false">IF($B28=CK$2,"-",IF(COUNTIF(CORRIDA!$M:$M,$B28&amp;" d. "&amp;CK$2)+COUNTIF(CORRIDA!$M:$M,CK$2&amp;" d. "&amp;$B28)=0,"",COUNTIF(CORRIDA!$M:$M,$B28&amp;" d. "&amp;CK$2)+COUNTIF(CORRIDA!$M:$M,CK$2&amp;" d. "&amp;$B28)))</f>
        <v/>
      </c>
      <c r="CL28" s="98" t="str">
        <f aca="false">IF($B28=CL$2,"-",IF(COUNTIF(CORRIDA!$M:$M,$B28&amp;" d. "&amp;CL$2)+COUNTIF(CORRIDA!$M:$M,CL$2&amp;" d. "&amp;$B28)=0,"",COUNTIF(CORRIDA!$M:$M,$B28&amp;" d. "&amp;CL$2)+COUNTIF(CORRIDA!$M:$M,CL$2&amp;" d. "&amp;$B28)))</f>
        <v/>
      </c>
      <c r="CM28" s="98" t="str">
        <f aca="false">IF($B28=CM$2,"-",IF(COUNTIF(CORRIDA!$M:$M,$B28&amp;" d. "&amp;CM$2)+COUNTIF(CORRIDA!$M:$M,CM$2&amp;" d. "&amp;$B28)=0,"",COUNTIF(CORRIDA!$M:$M,$B28&amp;" d. "&amp;CM$2)+COUNTIF(CORRIDA!$M:$M,CM$2&amp;" d. "&amp;$B28)))</f>
        <v/>
      </c>
      <c r="CN28" s="98" t="str">
        <f aca="false">IF($B28=CN$2,"-",IF(COUNTIF(CORRIDA!$M:$M,$B28&amp;" d. "&amp;CN$2)+COUNTIF(CORRIDA!$M:$M,CN$2&amp;" d. "&amp;$B28)=0,"",COUNTIF(CORRIDA!$M:$M,$B28&amp;" d. "&amp;CN$2)+COUNTIF(CORRIDA!$M:$M,CN$2&amp;" d. "&amp;$B28)))</f>
        <v/>
      </c>
      <c r="CO28" s="98" t="str">
        <f aca="false">IF($B28=CO$2,"-",IF(COUNTIF(CORRIDA!$M:$M,$B28&amp;" d. "&amp;CO$2)+COUNTIF(CORRIDA!$M:$M,CO$2&amp;" d. "&amp;$B28)=0,"",COUNTIF(CORRIDA!$M:$M,$B28&amp;" d. "&amp;CO$2)+COUNTIF(CORRIDA!$M:$M,CO$2&amp;" d. "&amp;$B28)))</f>
        <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str">
        <f aca="false">IF($B28=CR$2,"-",IF(COUNTIF(CORRIDA!$M:$M,$B28&amp;" d. "&amp;CR$2)+COUNTIF(CORRIDA!$M:$M,CR$2&amp;" d. "&amp;$B28)=0,"",COUNTIF(CORRIDA!$M:$M,$B28&amp;" d. "&amp;CR$2)+COUNTIF(CORRIDA!$M:$M,CR$2&amp;" d. "&amp;$B28)))</f>
        <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str">
        <f aca="false">IF($B28=CU$2,"-",IF(COUNTIF(CORRIDA!$M:$M,$B28&amp;" d. "&amp;CU$2)+COUNTIF(CORRIDA!$M:$M,CU$2&amp;" d. "&amp;$B28)=0,"",COUNTIF(CORRIDA!$M:$M,$B28&amp;" d. "&amp;CU$2)+COUNTIF(CORRIDA!$M:$M,CU$2&amp;" d. "&amp;$B28)))</f>
        <v/>
      </c>
      <c r="CV28" s="98" t="str">
        <f aca="false">IF($B28=CV$2,"-",IF(COUNTIF(CORRIDA!$M:$M,$B28&amp;" d. "&amp;CV$2)+COUNTIF(CORRIDA!$M:$M,CV$2&amp;" d. "&amp;$B28)=0,"",COUNTIF(CORRIDA!$M:$M,$B28&amp;" d. "&amp;CV$2)+COUNTIF(CORRIDA!$M:$M,CV$2&amp;" d. "&amp;$B28)))</f>
        <v/>
      </c>
      <c r="CW28" s="98" t="str">
        <f aca="false">IF($B28=CW$2,"-",IF(COUNTIF(CORRIDA!$M:$M,$B28&amp;" d. "&amp;CW$2)+COUNTIF(CORRIDA!$M:$M,CW$2&amp;" d. "&amp;$B28)=0,"",COUNTIF(CORRIDA!$M:$M,$B28&amp;" d. "&amp;CW$2)+COUNTIF(CORRIDA!$M:$M,CW$2&amp;" d. "&amp;$B28)))</f>
        <v/>
      </c>
      <c r="CX28" s="98" t="str">
        <f aca="false">IF($B28=CX$2,"-",IF(COUNTIF(CORRIDA!$M:$M,$B28&amp;" d. "&amp;CX$2)+COUNTIF(CORRIDA!$M:$M,CX$2&amp;" d. "&amp;$B28)=0,"",COUNTIF(CORRIDA!$M:$M,$B28&amp;" d. "&amp;CX$2)+COUNTIF(CORRIDA!$M:$M,CX$2&amp;" d. "&amp;$B28)))</f>
        <v/>
      </c>
      <c r="CY28" s="98" t="str">
        <f aca="false">IF($B28=CY$2,"-",IF(COUNTIF(CORRIDA!$M:$M,$B28&amp;" d. "&amp;CY$2)+COUNTIF(CORRIDA!$M:$M,CY$2&amp;" d. "&amp;$B28)=0,"",COUNTIF(CORRIDA!$M:$M,$B28&amp;" d. "&amp;CY$2)+COUNTIF(CORRIDA!$M:$M,CY$2&amp;" d. "&amp;$B28)))</f>
        <v/>
      </c>
      <c r="CZ28" s="98" t="str">
        <f aca="false">IF($B28=CZ$2,"-",IF(COUNTIF(CORRIDA!$M:$M,$B28&amp;" d. "&amp;CZ$2)+COUNTIF(CORRIDA!$M:$M,CZ$2&amp;" d. "&amp;$B28)=0,"",COUNTIF(CORRIDA!$M:$M,$B28&amp;" d. "&amp;CZ$2)+COUNTIF(CORRIDA!$M:$M,CZ$2&amp;" d. "&amp;$B28)))</f>
        <v/>
      </c>
      <c r="DA28" s="98" t="str">
        <f aca="false">IF($B28=DA$2,"-",IF(COUNTIF(CORRIDA!$M:$M,$B28&amp;" d. "&amp;DA$2)+COUNTIF(CORRIDA!$M:$M,DA$2&amp;" d. "&amp;$B28)=0,"",COUNTIF(CORRIDA!$M:$M,$B28&amp;" d. "&amp;DA$2)+COUNTIF(CORRIDA!$M:$M,DA$2&amp;" d. "&amp;$B28)))</f>
        <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1</v>
      </c>
      <c r="DE28" s="92" t="n">
        <f aca="false">COUNTIF(BF28:DC28,"&gt;0")</f>
        <v>1</v>
      </c>
      <c r="DF28" s="93" t="n">
        <f aca="false">IF(COUNTIF(BF28:DC28,"&gt;0")&lt;10,0,QUOTIENT(COUNTIF(BF28:DC28,"&gt;0"),5)*50)</f>
        <v>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0</v>
      </c>
      <c r="DM28" s="98" t="n">
        <f aca="false">IF($B28=DM$2,0,IF(COUNTIF(CORRIDA!$M:$M,$B28&amp;" d. "&amp;DM$2)+COUNTIF(CORRIDA!$M:$M,DM$2&amp;" d. "&amp;$B28)=0,0,COUNTIF(CORRIDA!$M:$M,$B28&amp;" d. "&amp;DM$2)+COUNTIF(CORRIDA!$M:$M,DM$2&amp;" d. "&amp;$B28)))</f>
        <v>0</v>
      </c>
      <c r="DN28" s="98" t="n">
        <f aca="false">IF($B28=DN$2,0,IF(COUNTIF(CORRIDA!$M:$M,$B28&amp;" d. "&amp;DN$2)+COUNTIF(CORRIDA!$M:$M,DN$2&amp;" d. "&amp;$B28)=0,0,COUNTIF(CORRIDA!$M:$M,$B28&amp;" d. "&amp;DN$2)+COUNTIF(CORRIDA!$M:$M,DN$2&amp;" d. "&amp;$B28)))</f>
        <v>0</v>
      </c>
      <c r="DO28" s="98" t="n">
        <f aca="false">IF($B28=DO$2,0,IF(COUNTIF(CORRIDA!$M:$M,$B28&amp;" d. "&amp;DO$2)+COUNTIF(CORRIDA!$M:$M,DO$2&amp;" d. "&amp;$B28)=0,0,COUNTIF(CORRIDA!$M:$M,$B28&amp;" d. "&amp;DO$2)+COUNTIF(CORRIDA!$M:$M,DO$2&amp;" d. "&amp;$B28)))</f>
        <v>0</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0</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0</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0</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0</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0</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0</v>
      </c>
      <c r="EE28" s="98" t="n">
        <f aca="false">IF($B28=EE$2,0,IF(COUNTIF(CORRIDA!$M:$M,$B28&amp;" d. "&amp;EE$2)+COUNTIF(CORRIDA!$M:$M,EE$2&amp;" d. "&amp;$B28)=0,0,COUNTIF(CORRIDA!$M:$M,$B28&amp;" d. "&amp;EE$2)+COUNTIF(CORRIDA!$M:$M,EE$2&amp;" d. "&amp;$B28)))</f>
        <v>0</v>
      </c>
      <c r="EF28" s="98" t="n">
        <f aca="false">IF($B28=EF$2,0,IF(COUNTIF(CORRIDA!$M:$M,$B28&amp;" d. "&amp;EF$2)+COUNTIF(CORRIDA!$M:$M,EF$2&amp;" d. "&amp;$B28)=0,0,COUNTIF(CORRIDA!$M:$M,$B28&amp;" d. "&amp;EF$2)+COUNTIF(CORRIDA!$M:$M,EF$2&amp;" d. "&amp;$B28)))</f>
        <v>0</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0</v>
      </c>
      <c r="EK28" s="98" t="n">
        <f aca="false">IF($B28=EK$2,0,IF(COUNTIF(CORRIDA!$M:$M,$B28&amp;" d. "&amp;EK$2)+COUNTIF(CORRIDA!$M:$M,EK$2&amp;" d. "&amp;$B28)=0,0,COUNTIF(CORRIDA!$M:$M,$B28&amp;" d. "&amp;EK$2)+COUNTIF(CORRIDA!$M:$M,EK$2&amp;" d. "&amp;$B28)))</f>
        <v>0</v>
      </c>
      <c r="EL28" s="98" t="n">
        <f aca="false">IF($B28=EL$2,0,IF(COUNTIF(CORRIDA!$M:$M,$B28&amp;" d. "&amp;EL$2)+COUNTIF(CORRIDA!$M:$M,EL$2&amp;" d. "&amp;$B28)=0,0,COUNTIF(CORRIDA!$M:$M,$B28&amp;" d. "&amp;EL$2)+COUNTIF(CORRIDA!$M:$M,EL$2&amp;" d. "&amp;$B28)))</f>
        <v>1</v>
      </c>
      <c r="EM28" s="98" t="n">
        <f aca="false">IF($B28=EM$2,0,IF(COUNTIF(CORRIDA!$M:$M,$B28&amp;" d. "&amp;EM$2)+COUNTIF(CORRIDA!$M:$M,EM$2&amp;" d. "&amp;$B28)=0,0,COUNTIF(CORRIDA!$M:$M,$B28&amp;" d. "&amp;EM$2)+COUNTIF(CORRIDA!$M:$M,EM$2&amp;" d. "&amp;$B28)))</f>
        <v>0</v>
      </c>
      <c r="EN28" s="98" t="n">
        <f aca="false">IF($B28=EN$2,0,IF(COUNTIF(CORRIDA!$M:$M,$B28&amp;" d. "&amp;EN$2)+COUNTIF(CORRIDA!$M:$M,EN$2&amp;" d. "&amp;$B28)=0,0,COUNTIF(CORRIDA!$M:$M,$B28&amp;" d. "&amp;EN$2)+COUNTIF(CORRIDA!$M:$M,EN$2&amp;" d. "&amp;$B28)))</f>
        <v>0</v>
      </c>
      <c r="EO28" s="98" t="n">
        <f aca="false">IF($B28=EO$2,0,IF(COUNTIF(CORRIDA!$M:$M,$B28&amp;" d. "&amp;EO$2)+COUNTIF(CORRIDA!$M:$M,EO$2&amp;" d. "&amp;$B28)=0,0,COUNTIF(CORRIDA!$M:$M,$B28&amp;" d. "&amp;EO$2)+COUNTIF(CORRIDA!$M:$M,EO$2&amp;" d. "&amp;$B28)))</f>
        <v>0</v>
      </c>
      <c r="EP28" s="98" t="n">
        <f aca="false">IF($B28=EP$2,0,IF(COUNTIF(CORRIDA!$M:$M,$B28&amp;" d. "&amp;EP$2)+COUNTIF(CORRIDA!$M:$M,EP$2&amp;" d. "&amp;$B28)=0,0,COUNTIF(CORRIDA!$M:$M,$B28&amp;" d. "&amp;EP$2)+COUNTIF(CORRIDA!$M:$M,EP$2&amp;" d. "&amp;$B28)))</f>
        <v>0</v>
      </c>
      <c r="EQ28" s="98" t="n">
        <f aca="false">IF($B28=EQ$2,0,IF(COUNTIF(CORRIDA!$M:$M,$B28&amp;" d. "&amp;EQ$2)+COUNTIF(CORRIDA!$M:$M,EQ$2&amp;" d. "&amp;$B28)=0,0,COUNTIF(CORRIDA!$M:$M,$B28&amp;" d. "&amp;EQ$2)+COUNTIF(CORRIDA!$M:$M,EQ$2&amp;" d. "&amp;$B28)))</f>
        <v>0</v>
      </c>
      <c r="ER28" s="98" t="n">
        <f aca="false">IF($B28=ER$2,0,IF(COUNTIF(CORRIDA!$M:$M,$B28&amp;" d. "&amp;ER$2)+COUNTIF(CORRIDA!$M:$M,ER$2&amp;" d. "&amp;$B28)=0,0,COUNTIF(CORRIDA!$M:$M,$B28&amp;" d. "&amp;ER$2)+COUNTIF(CORRIDA!$M:$M,ER$2&amp;" d. "&amp;$B28)))</f>
        <v>0</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0</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0</v>
      </c>
      <c r="EY28" s="98" t="n">
        <f aca="false">IF($B28=EY$2,0,IF(COUNTIF(CORRIDA!$M:$M,$B28&amp;" d. "&amp;EY$2)+COUNTIF(CORRIDA!$M:$M,EY$2&amp;" d. "&amp;$B28)=0,0,COUNTIF(CORRIDA!$M:$M,$B28&amp;" d. "&amp;EY$2)+COUNTIF(CORRIDA!$M:$M,EY$2&amp;" d. "&amp;$B28)))</f>
        <v>0</v>
      </c>
      <c r="EZ28" s="98" t="n">
        <f aca="false">IF($B28=EZ$2,0,IF(COUNTIF(CORRIDA!$M:$M,$B28&amp;" d. "&amp;EZ$2)+COUNTIF(CORRIDA!$M:$M,EZ$2&amp;" d. "&amp;$B28)=0,0,COUNTIF(CORRIDA!$M:$M,$B28&amp;" d. "&amp;EZ$2)+COUNTIF(CORRIDA!$M:$M,EZ$2&amp;" d. "&amp;$B28)))</f>
        <v>0</v>
      </c>
      <c r="FA28" s="98" t="n">
        <f aca="false">IF($B28=FA$2,0,IF(COUNTIF(CORRIDA!$M:$M,$B28&amp;" d. "&amp;FA$2)+COUNTIF(CORRIDA!$M:$M,FA$2&amp;" d. "&amp;$B28)=0,0,COUNTIF(CORRIDA!$M:$M,$B28&amp;" d. "&amp;FA$2)+COUNTIF(CORRIDA!$M:$M,FA$2&amp;" d. "&amp;$B28)))</f>
        <v>0</v>
      </c>
      <c r="FB28" s="98" t="n">
        <f aca="false">IF($B28=FB$2,0,IF(COUNTIF(CORRIDA!$M:$M,$B28&amp;" d. "&amp;FB$2)+COUNTIF(CORRIDA!$M:$M,FB$2&amp;" d. "&amp;$B28)=0,0,COUNTIF(CORRIDA!$M:$M,$B28&amp;" d. "&amp;FB$2)+COUNTIF(CORRIDA!$M:$M,FB$2&amp;" d. "&amp;$B28)))</f>
        <v>0</v>
      </c>
      <c r="FC28" s="98" t="n">
        <f aca="false">IF($B28=FC$2,0,IF(COUNTIF(CORRIDA!$M:$M,$B28&amp;" d. "&amp;FC$2)+COUNTIF(CORRIDA!$M:$M,FC$2&amp;" d. "&amp;$B28)=0,0,COUNTIF(CORRIDA!$M:$M,$B28&amp;" d. "&amp;FC$2)+COUNTIF(CORRIDA!$M:$M,FC$2&amp;" d. "&amp;$B28)))</f>
        <v>0</v>
      </c>
      <c r="FD28" s="98" t="n">
        <f aca="false">IF($B28=FD$2,0,IF(COUNTIF(CORRIDA!$M:$M,$B28&amp;" d. "&amp;FD$2)+COUNTIF(CORRIDA!$M:$M,FD$2&amp;" d. "&amp;$B28)=0,0,COUNTIF(CORRIDA!$M:$M,$B28&amp;" d. "&amp;FD$2)+COUNTIF(CORRIDA!$M:$M,FD$2&amp;" d. "&amp;$B28)))</f>
        <v>0</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1</v>
      </c>
      <c r="FH28" s="95"/>
      <c r="FI28" s="88" t="str">
        <f aca="false">BE28</f>
        <v>Magritto</v>
      </c>
      <c r="FJ28" s="96" t="n">
        <f aca="false">COUNTIF(BF28:DC28,"&gt;0")</f>
        <v>1</v>
      </c>
      <c r="FK28" s="96" t="n">
        <f aca="false">AVERAGE(BF28:DC28)</f>
        <v>1</v>
      </c>
      <c r="FL28" s="96" t="n">
        <f aca="false">_xlfn.STDEV.P(BF28:DC28)</f>
        <v>0</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Odair</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str">
        <f aca="false">IF($B30=H$2,"-",IF(COUNTIF(CORRIDA!$M:$M,$B30&amp;" d. "&amp;H$2)=0,"",COUNTIF(CORRIDA!$M:$M,$B30&amp;" d. "&amp;H$2)))</f>
        <v/>
      </c>
      <c r="I30" s="97" t="str">
        <f aca="false">IF($B30=I$2,"-",IF(COUNTIF(CORRIDA!$M:$M,$B30&amp;" d. "&amp;I$2)=0,"",COUNTIF(CORRIDA!$M:$M,$B30&amp;" d. "&amp;I$2)))</f>
        <v/>
      </c>
      <c r="J30" s="97" t="str">
        <f aca="false">IF($B30=J$2,"-",IF(COUNTIF(CORRIDA!$M:$M,$B30&amp;" d. "&amp;J$2)=0,"",COUNTIF(CORRIDA!$M:$M,$B30&amp;" d. "&amp;J$2)))</f>
        <v/>
      </c>
      <c r="K30" s="97" t="str">
        <f aca="false">IF($B30=K$2,"-",IF(COUNTIF(CORRIDA!$M:$M,$B30&amp;" d. "&amp;K$2)=0,"",COUNTIF(CORRIDA!$M:$M,$B30&amp;" d. "&amp;K$2)))</f>
        <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str">
        <f aca="false">IF($B30=V$2,"-",IF(COUNTIF(CORRIDA!$M:$M,$B30&amp;" d. "&amp;V$2)=0,"",COUNTIF(CORRIDA!$M:$M,$B30&amp;" d. "&amp;V$2)))</f>
        <v/>
      </c>
      <c r="W30" s="97" t="str">
        <f aca="false">IF($B30=W$2,"-",IF(COUNTIF(CORRIDA!$M:$M,$B30&amp;" d. "&amp;W$2)=0,"",COUNTIF(CORRIDA!$M:$M,$B30&amp;" d. "&amp;W$2)))</f>
        <v/>
      </c>
      <c r="X30" s="97" t="str">
        <f aca="false">IF($B30=X$2,"-",IF(COUNTIF(CORRIDA!$M:$M,$B30&amp;" d. "&amp;X$2)=0,"",COUNTIF(CORRIDA!$M:$M,$B30&amp;" d. "&amp;X$2)))</f>
        <v/>
      </c>
      <c r="Y30" s="97" t="str">
        <f aca="false">IF($B30=Y$2,"-",IF(COUNTIF(CORRIDA!$M:$M,$B30&amp;" d. "&amp;Y$2)=0,"",COUNTIF(CORRIDA!$M:$M,$B30&amp;" d. "&amp;Y$2)))</f>
        <v/>
      </c>
      <c r="Z30" s="97" t="str">
        <f aca="false">IF($B30=Z$2,"-",IF(COUNTIF(CORRIDA!$M:$M,$B30&amp;" d. "&amp;Z$2)=0,"",COUNTIF(CORRIDA!$M:$M,$B30&amp;" d. "&amp;Z$2)))</f>
        <v/>
      </c>
      <c r="AA30" s="97" t="str">
        <f aca="false">IF($B30=AA$2,"-",IF(COUNTIF(CORRIDA!$M:$M,$B30&amp;" d. "&amp;AA$2)=0,"",COUNTIF(CORRIDA!$M:$M,$B30&amp;" d. "&amp;AA$2)))</f>
        <v/>
      </c>
      <c r="AB30" s="97" t="str">
        <f aca="false">IF($B30=AB$2,"-",IF(COUNTIF(CORRIDA!$M:$M,$B30&amp;" d. "&amp;AB$2)=0,"",COUNTIF(CORRIDA!$M:$M,$B30&amp;" d. "&amp;AB$2)))</f>
        <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str">
        <f aca="false">IF($B30=AG$2,"-",IF(COUNTIF(CORRIDA!$M:$M,$B30&amp;" d. "&amp;AG$2)=0,"",COUNTIF(CORRIDA!$M:$M,$B30&amp;" d. "&amp;AG$2)))</f>
        <v/>
      </c>
      <c r="AH30" s="97" t="str">
        <f aca="false">IF($B30=AH$2,"-",IF(COUNTIF(CORRIDA!$M:$M,$B30&amp;" d. "&amp;AH$2)=0,"",COUNTIF(CORRIDA!$M:$M,$B30&amp;" d. "&amp;AH$2)))</f>
        <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str">
        <f aca="false">IF($B30=AV$2,"-",IF(COUNTIF(CORRIDA!$M:$M,$B30&amp;" d. "&amp;AV$2)=0,"",COUNTIF(CORRIDA!$M:$M,$B30&amp;" d. "&amp;AV$2)))</f>
        <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0</v>
      </c>
      <c r="BE30" s="88" t="str">
        <f aca="false">B30</f>
        <v>Odair</v>
      </c>
      <c r="BF30" s="98" t="str">
        <f aca="false">IF($B30=BF$2,"-",IF(COUNTIF(CORRIDA!$M:$M,$B30&amp;" d. "&amp;BF$2)+COUNTIF(CORRIDA!$M:$M,BF$2&amp;" d. "&amp;$B30)=0,"",COUNTIF(CORRIDA!$M:$M,$B30&amp;" d. "&amp;BF$2)+COUNTIF(CORRIDA!$M:$M,BF$2&amp;" d. "&amp;$B30)))</f>
        <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str">
        <f aca="false">IF($B30=BI$2,"-",IF(COUNTIF(CORRIDA!$M:$M,$B30&amp;" d. "&amp;BI$2)+COUNTIF(CORRIDA!$M:$M,BI$2&amp;" d. "&amp;$B30)=0,"",COUNTIF(CORRIDA!$M:$M,$B30&amp;" d. "&amp;BI$2)+COUNTIF(CORRIDA!$M:$M,BI$2&amp;" d. "&amp;$B30)))</f>
        <v/>
      </c>
      <c r="BJ30" s="98" t="str">
        <f aca="false">IF($B30=BJ$2,"-",IF(COUNTIF(CORRIDA!$M:$M,$B30&amp;" d. "&amp;BJ$2)+COUNTIF(CORRIDA!$M:$M,BJ$2&amp;" d. "&amp;$B30)=0,"",COUNTIF(CORRIDA!$M:$M,$B30&amp;" d. "&amp;BJ$2)+COUNTIF(CORRIDA!$M:$M,BJ$2&amp;" d. "&amp;$B30)))</f>
        <v/>
      </c>
      <c r="BK30" s="98" t="str">
        <f aca="false">IF($B30=BK$2,"-",IF(COUNTIF(CORRIDA!$M:$M,$B30&amp;" d. "&amp;BK$2)+COUNTIF(CORRIDA!$M:$M,BK$2&amp;" d. "&amp;$B30)=0,"",COUNTIF(CORRIDA!$M:$M,$B30&amp;" d. "&amp;BK$2)+COUNTIF(CORRIDA!$M:$M,BK$2&amp;" d. "&amp;$B30)))</f>
        <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str">
        <f aca="false">IF($B30=BN$2,"-",IF(COUNTIF(CORRIDA!$M:$M,$B30&amp;" d. "&amp;BN$2)+COUNTIF(CORRIDA!$M:$M,BN$2&amp;" d. "&amp;$B30)=0,"",COUNTIF(CORRIDA!$M:$M,$B30&amp;" d. "&amp;BN$2)+COUNTIF(CORRIDA!$M:$M,BN$2&amp;" d. "&amp;$B30)))</f>
        <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str">
        <f aca="false">IF($B30=BY$2,"-",IF(COUNTIF(CORRIDA!$M:$M,$B30&amp;" d. "&amp;BY$2)+COUNTIF(CORRIDA!$M:$M,BY$2&amp;" d. "&amp;$B30)=0,"",COUNTIF(CORRIDA!$M:$M,$B30&amp;" d. "&amp;BY$2)+COUNTIF(CORRIDA!$M:$M,BY$2&amp;" d. "&amp;$B30)))</f>
        <v/>
      </c>
      <c r="BZ30" s="98" t="str">
        <f aca="false">IF($B30=BZ$2,"-",IF(COUNTIF(CORRIDA!$M:$M,$B30&amp;" d. "&amp;BZ$2)+COUNTIF(CORRIDA!$M:$M,BZ$2&amp;" d. "&amp;$B30)=0,"",COUNTIF(CORRIDA!$M:$M,$B30&amp;" d. "&amp;BZ$2)+COUNTIF(CORRIDA!$M:$M,BZ$2&amp;" d. "&amp;$B30)))</f>
        <v/>
      </c>
      <c r="CA30" s="98" t="str">
        <f aca="false">IF($B30=CA$2,"-",IF(COUNTIF(CORRIDA!$M:$M,$B30&amp;" d. "&amp;CA$2)+COUNTIF(CORRIDA!$M:$M,CA$2&amp;" d. "&amp;$B30)=0,"",COUNTIF(CORRIDA!$M:$M,$B30&amp;" d. "&amp;CA$2)+COUNTIF(CORRIDA!$M:$M,CA$2&amp;" d. "&amp;$B30)))</f>
        <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str">
        <f aca="false">IF($B30=CD$2,"-",IF(COUNTIF(CORRIDA!$M:$M,$B30&amp;" d. "&amp;CD$2)+COUNTIF(CORRIDA!$M:$M,CD$2&amp;" d. "&amp;$B30)=0,"",COUNTIF(CORRIDA!$M:$M,$B30&amp;" d. "&amp;CD$2)+COUNTIF(CORRIDA!$M:$M,CD$2&amp;" d. "&amp;$B30)))</f>
        <v/>
      </c>
      <c r="CE30" s="98" t="str">
        <f aca="false">IF($B30=CE$2,"-",IF(COUNTIF(CORRIDA!$M:$M,$B30&amp;" d. "&amp;CE$2)+COUNTIF(CORRIDA!$M:$M,CE$2&amp;" d. "&amp;$B30)=0,"",COUNTIF(CORRIDA!$M:$M,$B30&amp;" d. "&amp;CE$2)+COUNTIF(CORRIDA!$M:$M,CE$2&amp;" d. "&amp;$B30)))</f>
        <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str">
        <f aca="false">IF($B30=CJ$2,"-",IF(COUNTIF(CORRIDA!$M:$M,$B30&amp;" d. "&amp;CJ$2)+COUNTIF(CORRIDA!$M:$M,CJ$2&amp;" d. "&amp;$B30)=0,"",COUNTIF(CORRIDA!$M:$M,$B30&amp;" d. "&amp;CJ$2)+COUNTIF(CORRIDA!$M:$M,CJ$2&amp;" d. "&amp;$B30)))</f>
        <v/>
      </c>
      <c r="CK30" s="98" t="str">
        <f aca="false">IF($B30=CK$2,"-",IF(COUNTIF(CORRIDA!$M:$M,$B30&amp;" d. "&amp;CK$2)+COUNTIF(CORRIDA!$M:$M,CK$2&amp;" d. "&amp;$B30)=0,"",COUNTIF(CORRIDA!$M:$M,$B30&amp;" d. "&amp;CK$2)+COUNTIF(CORRIDA!$M:$M,CK$2&amp;" d. "&amp;$B30)))</f>
        <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str">
        <f aca="false">IF($B30=CR$2,"-",IF(COUNTIF(CORRIDA!$M:$M,$B30&amp;" d. "&amp;CR$2)+COUNTIF(CORRIDA!$M:$M,CR$2&amp;" d. "&amp;$B30)=0,"",COUNTIF(CORRIDA!$M:$M,$B30&amp;" d. "&amp;CR$2)+COUNTIF(CORRIDA!$M:$M,CR$2&amp;" d. "&amp;$B30)))</f>
        <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str">
        <f aca="false">IF($B30=CY$2,"-",IF(COUNTIF(CORRIDA!$M:$M,$B30&amp;" d. "&amp;CY$2)+COUNTIF(CORRIDA!$M:$M,CY$2&amp;" d. "&amp;$B30)=0,"",COUNTIF(CORRIDA!$M:$M,$B30&amp;" d. "&amp;CY$2)+COUNTIF(CORRIDA!$M:$M,CY$2&amp;" d. "&amp;$B30)))</f>
        <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0</v>
      </c>
      <c r="DE30" s="92" t="n">
        <f aca="false">COUNTIF(BF30:DC30,"&gt;0")</f>
        <v>0</v>
      </c>
      <c r="DF30" s="93" t="n">
        <f aca="false">IF(COUNTIF(BF30:DC30,"&gt;0")&lt;10,0,QUOTIENT(COUNTIF(BF30:DC30,"&gt;0"),5)*50)</f>
        <v>0</v>
      </c>
      <c r="DG30" s="94"/>
      <c r="DH30" s="88" t="str">
        <f aca="false">BE30</f>
        <v>Odair</v>
      </c>
      <c r="DI30" s="98" t="n">
        <f aca="false">IF($B30=DI$2,0,IF(COUNTIF(CORRIDA!$M:$M,$B30&amp;" d. "&amp;DI$2)+COUNTIF(CORRIDA!$M:$M,DI$2&amp;" d. "&amp;$B30)=0,0,COUNTIF(CORRIDA!$M:$M,$B30&amp;" d. "&amp;DI$2)+COUNTIF(CORRIDA!$M:$M,DI$2&amp;" d. "&amp;$B30)))</f>
        <v>0</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0</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0</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0</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0</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0</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0</v>
      </c>
      <c r="EH30" s="98" t="n">
        <f aca="false">IF($B30=EH$2,0,IF(COUNTIF(CORRIDA!$M:$M,$B30&amp;" d. "&amp;EH$2)+COUNTIF(CORRIDA!$M:$M,EH$2&amp;" d. "&amp;$B30)=0,0,COUNTIF(CORRIDA!$M:$M,$B30&amp;" d. "&amp;EH$2)+COUNTIF(CORRIDA!$M:$M,EH$2&amp;" d. "&amp;$B30)))</f>
        <v>0</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0</v>
      </c>
      <c r="EN30" s="98" t="n">
        <f aca="false">IF($B30=EN$2,0,IF(COUNTIF(CORRIDA!$M:$M,$B30&amp;" d. "&amp;EN$2)+COUNTIF(CORRIDA!$M:$M,EN$2&amp;" d. "&amp;$B30)=0,0,COUNTIF(CORRIDA!$M:$M,$B30&amp;" d. "&amp;EN$2)+COUNTIF(CORRIDA!$M:$M,EN$2&amp;" d. "&amp;$B30)))</f>
        <v>0</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0</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0</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0</v>
      </c>
      <c r="FH30" s="95"/>
      <c r="FI30" s="88" t="str">
        <f aca="false">BE30</f>
        <v>Odair</v>
      </c>
      <c r="FJ30" s="96" t="n">
        <f aca="false">COUNTIF(BF30:DC30,"&gt;0")</f>
        <v>0</v>
      </c>
      <c r="FK30" s="96" t="e">
        <f aca="false">AVERAGE(BF30:DC30)</f>
        <v>#DIV/0!</v>
      </c>
      <c r="FL30" s="96" t="e">
        <f aca="false">_xlfn.STDEV.P(BF30:DC30)</f>
        <v>#DIV/0!</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str">
        <f aca="false">IF($B31=G$2,"-",IF(COUNTIF(CORRIDA!$M:$M,$B31&amp;" d. "&amp;G$2)=0,"",COUNTIF(CORRIDA!$M:$M,$B31&amp;" d. "&amp;G$2)))</f>
        <v/>
      </c>
      <c r="H31" s="89" t="str">
        <f aca="false">IF($B31=H$2,"-",IF(COUNTIF(CORRIDA!$M:$M,$B31&amp;" d. "&amp;H$2)=0,"",COUNTIF(CORRIDA!$M:$M,$B31&amp;" d. "&amp;H$2)))</f>
        <v/>
      </c>
      <c r="I31" s="89" t="str">
        <f aca="false">IF($B31=I$2,"-",IF(COUNTIF(CORRIDA!$M:$M,$B31&amp;" d. "&amp;I$2)=0,"",COUNTIF(CORRIDA!$M:$M,$B31&amp;" d. "&amp;I$2)))</f>
        <v/>
      </c>
      <c r="J31" s="89" t="str">
        <f aca="false">IF($B31=J$2,"-",IF(COUNTIF(CORRIDA!$M:$M,$B31&amp;" d. "&amp;J$2)=0,"",COUNTIF(CORRIDA!$M:$M,$B31&amp;" d. "&amp;J$2)))</f>
        <v/>
      </c>
      <c r="K31" s="89" t="str">
        <f aca="false">IF($B31=K$2,"-",IF(COUNTIF(CORRIDA!$M:$M,$B31&amp;" d. "&amp;K$2)=0,"",COUNTIF(CORRIDA!$M:$M,$B31&amp;" d. "&amp;K$2)))</f>
        <v/>
      </c>
      <c r="L31" s="89" t="str">
        <f aca="false">IF($B31=L$2,"-",IF(COUNTIF(CORRIDA!$M:$M,$B31&amp;" d. "&amp;L$2)=0,"",COUNTIF(CORRIDA!$M:$M,$B31&amp;" d. "&amp;L$2)))</f>
        <v/>
      </c>
      <c r="M31" s="89" t="str">
        <f aca="false">IF($B31=M$2,"-",IF(COUNTIF(CORRIDA!$M:$M,$B31&amp;" d. "&amp;M$2)=0,"",COUNTIF(CORRIDA!$M:$M,$B31&amp;" d. "&amp;M$2)))</f>
        <v/>
      </c>
      <c r="N31" s="89" t="str">
        <f aca="false">IF($B31=N$2,"-",IF(COUNTIF(CORRIDA!$M:$M,$B31&amp;" d. "&amp;N$2)=0,"",COUNTIF(CORRIDA!$M:$M,$B31&amp;" d. "&amp;N$2)))</f>
        <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str">
        <f aca="false">IF($B31=S$2,"-",IF(COUNTIF(CORRIDA!$M:$M,$B31&amp;" d. "&amp;S$2)=0,"",COUNTIF(CORRIDA!$M:$M,$B31&amp;" d. "&amp;S$2)))</f>
        <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str">
        <f aca="false">IF($B31=AA$2,"-",IF(COUNTIF(CORRIDA!$M:$M,$B31&amp;" d. "&amp;AA$2)=0,"",COUNTIF(CORRIDA!$M:$M,$B31&amp;" d. "&amp;AA$2)))</f>
        <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str">
        <f aca="false">IF($B31=AG$2,"-",IF(COUNTIF(CORRIDA!$M:$M,$B31&amp;" d. "&amp;AG$2)=0,"",COUNTIF(CORRIDA!$M:$M,$B31&amp;" d. "&amp;AG$2)))</f>
        <v/>
      </c>
      <c r="AH31" s="89" t="str">
        <f aca="false">IF($B31=AH$2,"-",IF(COUNTIF(CORRIDA!$M:$M,$B31&amp;" d. "&amp;AH$2)=0,"",COUNTIF(CORRIDA!$M:$M,$B31&amp;" d. "&amp;AH$2)))</f>
        <v/>
      </c>
      <c r="AI31" s="89" t="str">
        <f aca="false">IF($B31=AI$2,"-",IF(COUNTIF(CORRIDA!$M:$M,$B31&amp;" d. "&amp;AI$2)=0,"",COUNTIF(CORRIDA!$M:$M,$B31&amp;" d. "&amp;AI$2)))</f>
        <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str">
        <f aca="false">IF($B31=AX$2,"-",IF(COUNTIF(CORRIDA!$M:$M,$B31&amp;" d. "&amp;AX$2)=0,"",COUNTIF(CORRIDA!$M:$M,$B31&amp;" d. "&amp;AX$2)))</f>
        <v/>
      </c>
      <c r="AY31" s="89" t="str">
        <f aca="false">IF($B31=AY$2,"-",IF(COUNTIF(CORRIDA!$M:$M,$B31&amp;" d. "&amp;AY$2)=0,"",COUNTIF(CORRIDA!$M:$M,$B31&amp;" d. "&amp;AY$2)))</f>
        <v/>
      </c>
      <c r="AZ31" s="89" t="str">
        <f aca="false">IF($B31=AZ$2,"-",IF(COUNTIF(CORRIDA!$M:$M,$B31&amp;" d. "&amp;AZ$2)=0,"",COUNTIF(CORRIDA!$M:$M,$B31&amp;" d. "&amp;AZ$2)))</f>
        <v/>
      </c>
      <c r="BA31" s="90" t="n">
        <f aca="false">SUM(C31:AZ31)</f>
        <v>0</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str">
        <f aca="false">IF($B31=BI$2,"-",IF(COUNTIF(CORRIDA!$M:$M,$B31&amp;" d. "&amp;BI$2)+COUNTIF(CORRIDA!$M:$M,BI$2&amp;" d. "&amp;$B31)=0,"",COUNTIF(CORRIDA!$M:$M,$B31&amp;" d. "&amp;BI$2)+COUNTIF(CORRIDA!$M:$M,BI$2&amp;" d. "&amp;$B31)))</f>
        <v/>
      </c>
      <c r="BJ31" s="91" t="str">
        <f aca="false">IF($B31=BJ$2,"-",IF(COUNTIF(CORRIDA!$M:$M,$B31&amp;" d. "&amp;BJ$2)+COUNTIF(CORRIDA!$M:$M,BJ$2&amp;" d. "&amp;$B31)=0,"",COUNTIF(CORRIDA!$M:$M,$B31&amp;" d. "&amp;BJ$2)+COUNTIF(CORRIDA!$M:$M,BJ$2&amp;" d. "&amp;$B31)))</f>
        <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str">
        <f aca="false">IF($B31=BM$2,"-",IF(COUNTIF(CORRIDA!$M:$M,$B31&amp;" d. "&amp;BM$2)+COUNTIF(CORRIDA!$M:$M,BM$2&amp;" d. "&amp;$B31)=0,"",COUNTIF(CORRIDA!$M:$M,$B31&amp;" d. "&amp;BM$2)+COUNTIF(CORRIDA!$M:$M,BM$2&amp;" d. "&amp;$B31)))</f>
        <v/>
      </c>
      <c r="BN31" s="91" t="str">
        <f aca="false">IF($B31=BN$2,"-",IF(COUNTIF(CORRIDA!$M:$M,$B31&amp;" d. "&amp;BN$2)+COUNTIF(CORRIDA!$M:$M,BN$2&amp;" d. "&amp;$B31)=0,"",COUNTIF(CORRIDA!$M:$M,$B31&amp;" d. "&amp;BN$2)+COUNTIF(CORRIDA!$M:$M,BN$2&amp;" d. "&amp;$B31)))</f>
        <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str">
        <f aca="false">IF($B31=BQ$2,"-",IF(COUNTIF(CORRIDA!$M:$M,$B31&amp;" d. "&amp;BQ$2)+COUNTIF(CORRIDA!$M:$M,BQ$2&amp;" d. "&amp;$B31)=0,"",COUNTIF(CORRIDA!$M:$M,$B31&amp;" d. "&amp;BQ$2)+COUNTIF(CORRIDA!$M:$M,BQ$2&amp;" d. "&amp;$B31)))</f>
        <v/>
      </c>
      <c r="BR31" s="91" t="str">
        <f aca="false">IF($B31=BR$2,"-",IF(COUNTIF(CORRIDA!$M:$M,$B31&amp;" d. "&amp;BR$2)+COUNTIF(CORRIDA!$M:$M,BR$2&amp;" d. "&amp;$B31)=0,"",COUNTIF(CORRIDA!$M:$M,$B31&amp;" d. "&amp;BR$2)+COUNTIF(CORRIDA!$M:$M,BR$2&amp;" d. "&amp;$B31)))</f>
        <v/>
      </c>
      <c r="BS31" s="91" t="str">
        <f aca="false">IF($B31=BS$2,"-",IF(COUNTIF(CORRIDA!$M:$M,$B31&amp;" d. "&amp;BS$2)+COUNTIF(CORRIDA!$M:$M,BS$2&amp;" d. "&amp;$B31)=0,"",COUNTIF(CORRIDA!$M:$M,$B31&amp;" d. "&amp;BS$2)+COUNTIF(CORRIDA!$M:$M,BS$2&amp;" d. "&amp;$B31)))</f>
        <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str">
        <f aca="false">IF($B31=BV$2,"-",IF(COUNTIF(CORRIDA!$M:$M,$B31&amp;" d. "&amp;BV$2)+COUNTIF(CORRIDA!$M:$M,BV$2&amp;" d. "&amp;$B31)=0,"",COUNTIF(CORRIDA!$M:$M,$B31&amp;" d. "&amp;BV$2)+COUNTIF(CORRIDA!$M:$M,BV$2&amp;" d. "&amp;$B31)))</f>
        <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str">
        <f aca="false">IF($B31=BZ$2,"-",IF(COUNTIF(CORRIDA!$M:$M,$B31&amp;" d. "&amp;BZ$2)+COUNTIF(CORRIDA!$M:$M,BZ$2&amp;" d. "&amp;$B31)=0,"",COUNTIF(CORRIDA!$M:$M,$B31&amp;" d. "&amp;BZ$2)+COUNTIF(CORRIDA!$M:$M,BZ$2&amp;" d. "&amp;$B31)))</f>
        <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str">
        <f aca="false">IF($B31=CD$2,"-",IF(COUNTIF(CORRIDA!$M:$M,$B31&amp;" d. "&amp;CD$2)+COUNTIF(CORRIDA!$M:$M,CD$2&amp;" d. "&amp;$B31)=0,"",COUNTIF(CORRIDA!$M:$M,$B31&amp;" d. "&amp;CD$2)+COUNTIF(CORRIDA!$M:$M,CD$2&amp;" d. "&amp;$B31)))</f>
        <v/>
      </c>
      <c r="CE31" s="91" t="str">
        <f aca="false">IF($B31=CE$2,"-",IF(COUNTIF(CORRIDA!$M:$M,$B31&amp;" d. "&amp;CE$2)+COUNTIF(CORRIDA!$M:$M,CE$2&amp;" d. "&amp;$B31)=0,"",COUNTIF(CORRIDA!$M:$M,$B31&amp;" d. "&amp;CE$2)+COUNTIF(CORRIDA!$M:$M,CE$2&amp;" d. "&amp;$B31)))</f>
        <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str">
        <f aca="false">IF($B31=CJ$2,"-",IF(COUNTIF(CORRIDA!$M:$M,$B31&amp;" d. "&amp;CJ$2)+COUNTIF(CORRIDA!$M:$M,CJ$2&amp;" d. "&amp;$B31)=0,"",COUNTIF(CORRIDA!$M:$M,$B31&amp;" d. "&amp;CJ$2)+COUNTIF(CORRIDA!$M:$M,CJ$2&amp;" d. "&amp;$B31)))</f>
        <v/>
      </c>
      <c r="CK31" s="91" t="str">
        <f aca="false">IF($B31=CK$2,"-",IF(COUNTIF(CORRIDA!$M:$M,$B31&amp;" d. "&amp;CK$2)+COUNTIF(CORRIDA!$M:$M,CK$2&amp;" d. "&amp;$B31)=0,"",COUNTIF(CORRIDA!$M:$M,$B31&amp;" d. "&amp;CK$2)+COUNTIF(CORRIDA!$M:$M,CK$2&amp;" d. "&amp;$B31)))</f>
        <v/>
      </c>
      <c r="CL31" s="91" t="str">
        <f aca="false">IF($B31=CL$2,"-",IF(COUNTIF(CORRIDA!$M:$M,$B31&amp;" d. "&amp;CL$2)+COUNTIF(CORRIDA!$M:$M,CL$2&amp;" d. "&amp;$B31)=0,"",COUNTIF(CORRIDA!$M:$M,$B31&amp;" d. "&amp;CL$2)+COUNTIF(CORRIDA!$M:$M,CL$2&amp;" d. "&amp;$B31)))</f>
        <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str">
        <f aca="false">IF($B31=CR$2,"-",IF(COUNTIF(CORRIDA!$M:$M,$B31&amp;" d. "&amp;CR$2)+COUNTIF(CORRIDA!$M:$M,CR$2&amp;" d. "&amp;$B31)=0,"",COUNTIF(CORRIDA!$M:$M,$B31&amp;" d. "&amp;CR$2)+COUNTIF(CORRIDA!$M:$M,CR$2&amp;" d. "&amp;$B31)))</f>
        <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str">
        <f aca="false">IF($B31=CY$2,"-",IF(COUNTIF(CORRIDA!$M:$M,$B31&amp;" d. "&amp;CY$2)+COUNTIF(CORRIDA!$M:$M,CY$2&amp;" d. "&amp;$B31)=0,"",COUNTIF(CORRIDA!$M:$M,$B31&amp;" d. "&amp;CY$2)+COUNTIF(CORRIDA!$M:$M,CY$2&amp;" d. "&amp;$B31)))</f>
        <v/>
      </c>
      <c r="CZ31" s="91" t="str">
        <f aca="false">IF($B31=CZ$2,"-",IF(COUNTIF(CORRIDA!$M:$M,$B31&amp;" d. "&amp;CZ$2)+COUNTIF(CORRIDA!$M:$M,CZ$2&amp;" d. "&amp;$B31)=0,"",COUNTIF(CORRIDA!$M:$M,$B31&amp;" d. "&amp;CZ$2)+COUNTIF(CORRIDA!$M:$M,CZ$2&amp;" d. "&amp;$B31)))</f>
        <v/>
      </c>
      <c r="DA31" s="91" t="str">
        <f aca="false">IF($B31=DA$2,"-",IF(COUNTIF(CORRIDA!$M:$M,$B31&amp;" d. "&amp;DA$2)+COUNTIF(CORRIDA!$M:$M,DA$2&amp;" d. "&amp;$B31)=0,"",COUNTIF(CORRIDA!$M:$M,$B31&amp;" d. "&amp;DA$2)+COUNTIF(CORRIDA!$M:$M,DA$2&amp;" d. "&amp;$B31)))</f>
        <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0</v>
      </c>
      <c r="DE31" s="92" t="n">
        <f aca="false">COUNTIF(BF31:DC31,"&gt;0")</f>
        <v>0</v>
      </c>
      <c r="DF31" s="93" t="n">
        <f aca="false">IF(COUNTIF(BF31:DC31,"&gt;0")&lt;10,0,QUOTIENT(COUNTIF(BF31:DC31,"&gt;0"),5)*50)</f>
        <v>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0</v>
      </c>
      <c r="DM31" s="91" t="n">
        <f aca="false">IF($B31=DM$2,0,IF(COUNTIF(CORRIDA!$M:$M,$B31&amp;" d. "&amp;DM$2)+COUNTIF(CORRIDA!$M:$M,DM$2&amp;" d. "&amp;$B31)=0,0,COUNTIF(CORRIDA!$M:$M,$B31&amp;" d. "&amp;DM$2)+COUNTIF(CORRIDA!$M:$M,DM$2&amp;" d. "&amp;$B31)))</f>
        <v>0</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0</v>
      </c>
      <c r="DQ31" s="91" t="n">
        <f aca="false">IF($B31=DQ$2,0,IF(COUNTIF(CORRIDA!$M:$M,$B31&amp;" d. "&amp;DQ$2)+COUNTIF(CORRIDA!$M:$M,DQ$2&amp;" d. "&amp;$B31)=0,0,COUNTIF(CORRIDA!$M:$M,$B31&amp;" d. "&amp;DQ$2)+COUNTIF(CORRIDA!$M:$M,DQ$2&amp;" d. "&amp;$B31)))</f>
        <v>0</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0</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0</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0</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0</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0</v>
      </c>
      <c r="EH31" s="91" t="n">
        <f aca="false">IF($B31=EH$2,0,IF(COUNTIF(CORRIDA!$M:$M,$B31&amp;" d. "&amp;EH$2)+COUNTIF(CORRIDA!$M:$M,EH$2&amp;" d. "&amp;$B31)=0,0,COUNTIF(CORRIDA!$M:$M,$B31&amp;" d. "&amp;EH$2)+COUNTIF(CORRIDA!$M:$M,EH$2&amp;" d. "&amp;$B31)))</f>
        <v>0</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0</v>
      </c>
      <c r="EN31" s="91" t="n">
        <f aca="false">IF($B31=EN$2,0,IF(COUNTIF(CORRIDA!$M:$M,$B31&amp;" d. "&amp;EN$2)+COUNTIF(CORRIDA!$M:$M,EN$2&amp;" d. "&amp;$B31)=0,0,COUNTIF(CORRIDA!$M:$M,$B31&amp;" d. "&amp;EN$2)+COUNTIF(CORRIDA!$M:$M,EN$2&amp;" d. "&amp;$B31)))</f>
        <v>0</v>
      </c>
      <c r="EO31" s="91" t="n">
        <f aca="false">IF($B31=EO$2,0,IF(COUNTIF(CORRIDA!$M:$M,$B31&amp;" d. "&amp;EO$2)+COUNTIF(CORRIDA!$M:$M,EO$2&amp;" d. "&amp;$B31)=0,0,COUNTIF(CORRIDA!$M:$M,$B31&amp;" d. "&amp;EO$2)+COUNTIF(CORRIDA!$M:$M,EO$2&amp;" d. "&amp;$B31)))</f>
        <v>0</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0</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0</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0</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0</v>
      </c>
      <c r="FH31" s="95"/>
      <c r="FI31" s="88" t="str">
        <f aca="false">BE31</f>
        <v>Oswald</v>
      </c>
      <c r="FJ31" s="96" t="n">
        <f aca="false">COUNTIF(BF31:DC31,"&gt;0")</f>
        <v>0</v>
      </c>
      <c r="FK31" s="96" t="e">
        <f aca="false">AVERAGE(BF31:DC31)</f>
        <v>#DIV/0!</v>
      </c>
      <c r="FL31" s="96" t="e">
        <f aca="false">_xlfn.STDEV.P(BF31:DC31)</f>
        <v>#DIV/0!</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str">
        <f aca="false">IF($B32=U$2,"-",IF(COUNTIF(CORRIDA!$M:$M,$B32&amp;" d. "&amp;U$2)=0,"",COUNTIF(CORRIDA!$M:$M,$B32&amp;" d. "&amp;U$2)))</f>
        <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n">
        <f aca="false">IF($B32=AB$2,"-",IF(COUNTIF(CORRIDA!$M:$M,$B32&amp;" d. "&amp;AB$2)=0,"",COUNTIF(CORRIDA!$M:$M,$B32&amp;" d. "&amp;AB$2)))</f>
        <v>1</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str">
        <f aca="false">IF($B32=AO$2,"-",IF(COUNTIF(CORRIDA!$M:$M,$B32&amp;" d. "&amp;AO$2)=0,"",COUNTIF(CORRIDA!$M:$M,$B32&amp;" d. "&amp;AO$2)))</f>
        <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1</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str">
        <f aca="false">IF($B32=BX$2,"-",IF(COUNTIF(CORRIDA!$M:$M,$B32&amp;" d. "&amp;BX$2)+COUNTIF(CORRIDA!$M:$M,BX$2&amp;" d. "&amp;$B32)=0,"",COUNTIF(CORRIDA!$M:$M,$B32&amp;" d. "&amp;BX$2)+COUNTIF(CORRIDA!$M:$M,BX$2&amp;" d. "&amp;$B32)))</f>
        <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n">
        <f aca="false">IF($B32=CE$2,"-",IF(COUNTIF(CORRIDA!$M:$M,$B32&amp;" d. "&amp;CE$2)+COUNTIF(CORRIDA!$M:$M,CE$2&amp;" d. "&amp;$B32)=0,"",COUNTIF(CORRIDA!$M:$M,$B32&amp;" d. "&amp;CE$2)+COUNTIF(CORRIDA!$M:$M,CE$2&amp;" d. "&amp;$B32)))</f>
        <v>1</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str">
        <f aca="false">IF($B32=CR$2,"-",IF(COUNTIF(CORRIDA!$M:$M,$B32&amp;" d. "&amp;CR$2)+COUNTIF(CORRIDA!$M:$M,CR$2&amp;" d. "&amp;$B32)=0,"",COUNTIF(CORRIDA!$M:$M,$B32&amp;" d. "&amp;CR$2)+COUNTIF(CORRIDA!$M:$M,CR$2&amp;" d. "&amp;$B32)))</f>
        <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1</v>
      </c>
      <c r="DE32" s="92" t="n">
        <f aca="false">COUNTIF(BF32:DC32,"&gt;0")</f>
        <v>1</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0</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1</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0</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1</v>
      </c>
      <c r="FH32" s="95"/>
      <c r="FI32" s="88" t="str">
        <f aca="false">BE32</f>
        <v>Palazzo</v>
      </c>
      <c r="FJ32" s="96" t="n">
        <f aca="false">COUNTIF(BF32:DC32,"&gt;0")</f>
        <v>1</v>
      </c>
      <c r="FK32" s="96" t="n">
        <f aca="false">AVERAGE(BF32:DC32)</f>
        <v>1</v>
      </c>
      <c r="FL32" s="96" t="n">
        <f aca="false">_xlfn.STDEV.P(BF32:DC32)</f>
        <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str">
        <f aca="false">IF($B33=I$2,"-",IF(COUNTIF(CORRIDA!$M:$M,$B33&amp;" d. "&amp;I$2)=0,"",COUNTIF(CORRIDA!$M:$M,$B33&amp;" d. "&amp;I$2)))</f>
        <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str">
        <f aca="false">IF($B33=N$2,"-",IF(COUNTIF(CORRIDA!$M:$M,$B33&amp;" d. "&amp;N$2)=0,"",COUNTIF(CORRIDA!$M:$M,$B33&amp;" d. "&amp;N$2)))</f>
        <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str">
        <f aca="false">IF($B33=Z$2,"-",IF(COUNTIF(CORRIDA!$M:$M,$B33&amp;" d. "&amp;Z$2)=0,"",COUNTIF(CORRIDA!$M:$M,$B33&amp;" d. "&amp;Z$2)))</f>
        <v/>
      </c>
      <c r="AA33" s="89" t="str">
        <f aca="false">IF($B33=AA$2,"-",IF(COUNTIF(CORRIDA!$M:$M,$B33&amp;" d. "&amp;AA$2)=0,"",COUNTIF(CORRIDA!$M:$M,$B33&amp;" d. "&amp;AA$2)))</f>
        <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str">
        <f aca="false">IF($B33=AI$2,"-",IF(COUNTIF(CORRIDA!$M:$M,$B33&amp;" d. "&amp;AI$2)=0,"",COUNTIF(CORRIDA!$M:$M,$B33&amp;" d. "&amp;AI$2)))</f>
        <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0</v>
      </c>
      <c r="BE33" s="88" t="str">
        <f aca="false">B33</f>
        <v>Paulo</v>
      </c>
      <c r="BF33" s="91" t="str">
        <f aca="false">IF($B33=BF$2,"-",IF(COUNTIF(CORRIDA!$M:$M,$B33&amp;" d. "&amp;BF$2)+COUNTIF(CORRIDA!$M:$M,BF$2&amp;" d. "&amp;$B33)=0,"",COUNTIF(CORRIDA!$M:$M,$B33&amp;" d. "&amp;BF$2)+COUNTIF(CORRIDA!$M:$M,BF$2&amp;" d. "&amp;$B33)))</f>
        <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str">
        <f aca="false">IF($B33=BJ$2,"-",IF(COUNTIF(CORRIDA!$M:$M,$B33&amp;" d. "&amp;BJ$2)+COUNTIF(CORRIDA!$M:$M,BJ$2&amp;" d. "&amp;$B33)=0,"",COUNTIF(CORRIDA!$M:$M,$B33&amp;" d. "&amp;BJ$2)+COUNTIF(CORRIDA!$M:$M,BJ$2&amp;" d. "&amp;$B33)))</f>
        <v/>
      </c>
      <c r="BK33" s="91" t="str">
        <f aca="false">IF($B33=BK$2,"-",IF(COUNTIF(CORRIDA!$M:$M,$B33&amp;" d. "&amp;BK$2)+COUNTIF(CORRIDA!$M:$M,BK$2&amp;" d. "&amp;$B33)=0,"",COUNTIF(CORRIDA!$M:$M,$B33&amp;" d. "&amp;BK$2)+COUNTIF(CORRIDA!$M:$M,BK$2&amp;" d. "&amp;$B33)))</f>
        <v/>
      </c>
      <c r="BL33" s="91" t="str">
        <f aca="false">IF($B33=BL$2,"-",IF(COUNTIF(CORRIDA!$M:$M,$B33&amp;" d. "&amp;BL$2)+COUNTIF(CORRIDA!$M:$M,BL$2&amp;" d. "&amp;$B33)=0,"",COUNTIF(CORRIDA!$M:$M,$B33&amp;" d. "&amp;BL$2)+COUNTIF(CORRIDA!$M:$M,BL$2&amp;" d. "&amp;$B33)))</f>
        <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str">
        <f aca="false">IF($B33=BQ$2,"-",IF(COUNTIF(CORRIDA!$M:$M,$B33&amp;" d. "&amp;BQ$2)+COUNTIF(CORRIDA!$M:$M,BQ$2&amp;" d. "&amp;$B33)=0,"",COUNTIF(CORRIDA!$M:$M,$B33&amp;" d. "&amp;BQ$2)+COUNTIF(CORRIDA!$M:$M,BQ$2&amp;" d. "&amp;$B33)))</f>
        <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str">
        <f aca="false">IF($B33=BU$2,"-",IF(COUNTIF(CORRIDA!$M:$M,$B33&amp;" d. "&amp;BU$2)+COUNTIF(CORRIDA!$M:$M,BU$2&amp;" d. "&amp;$B33)=0,"",COUNTIF(CORRIDA!$M:$M,$B33&amp;" d. "&amp;BU$2)+COUNTIF(CORRIDA!$M:$M,BU$2&amp;" d. "&amp;$B33)))</f>
        <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str">
        <f aca="false">IF($B33=CA$2,"-",IF(COUNTIF(CORRIDA!$M:$M,$B33&amp;" d. "&amp;CA$2)+COUNTIF(CORRIDA!$M:$M,CA$2&amp;" d. "&amp;$B33)=0,"",COUNTIF(CORRIDA!$M:$M,$B33&amp;" d. "&amp;CA$2)+COUNTIF(CORRIDA!$M:$M,CA$2&amp;" d. "&amp;$B33)))</f>
        <v/>
      </c>
      <c r="CB33" s="91" t="str">
        <f aca="false">IF($B33=CB$2,"-",IF(COUNTIF(CORRIDA!$M:$M,$B33&amp;" d. "&amp;CB$2)+COUNTIF(CORRIDA!$M:$M,CB$2&amp;" d. "&amp;$B33)=0,"",COUNTIF(CORRIDA!$M:$M,$B33&amp;" d. "&amp;CB$2)+COUNTIF(CORRIDA!$M:$M,CB$2&amp;" d. "&amp;$B33)))</f>
        <v/>
      </c>
      <c r="CC33" s="91" t="str">
        <f aca="false">IF($B33=CC$2,"-",IF(COUNTIF(CORRIDA!$M:$M,$B33&amp;" d. "&amp;CC$2)+COUNTIF(CORRIDA!$M:$M,CC$2&amp;" d. "&amp;$B33)=0,"",COUNTIF(CORRIDA!$M:$M,$B33&amp;" d. "&amp;CC$2)+COUNTIF(CORRIDA!$M:$M,CC$2&amp;" d. "&amp;$B33)))</f>
        <v/>
      </c>
      <c r="CD33" s="91" t="str">
        <f aca="false">IF($B33=CD$2,"-",IF(COUNTIF(CORRIDA!$M:$M,$B33&amp;" d. "&amp;CD$2)+COUNTIF(CORRIDA!$M:$M,CD$2&amp;" d. "&amp;$B33)=0,"",COUNTIF(CORRIDA!$M:$M,$B33&amp;" d. "&amp;CD$2)+COUNTIF(CORRIDA!$M:$M,CD$2&amp;" d. "&amp;$B33)))</f>
        <v/>
      </c>
      <c r="CE33" s="91" t="str">
        <f aca="false">IF($B33=CE$2,"-",IF(COUNTIF(CORRIDA!$M:$M,$B33&amp;" d. "&amp;CE$2)+COUNTIF(CORRIDA!$M:$M,CE$2&amp;" d. "&amp;$B33)=0,"",COUNTIF(CORRIDA!$M:$M,$B33&amp;" d. "&amp;CE$2)+COUNTIF(CORRIDA!$M:$M,CE$2&amp;" d. "&amp;$B33)))</f>
        <v/>
      </c>
      <c r="CF33" s="91" t="str">
        <f aca="false">IF($B33=CF$2,"-",IF(COUNTIF(CORRIDA!$M:$M,$B33&amp;" d. "&amp;CF$2)+COUNTIF(CORRIDA!$M:$M,CF$2&amp;" d. "&amp;$B33)=0,"",COUNTIF(CORRIDA!$M:$M,$B33&amp;" d. "&amp;CF$2)+COUNTIF(CORRIDA!$M:$M,CF$2&amp;" d. "&amp;$B33)))</f>
        <v/>
      </c>
      <c r="CG33" s="91" t="str">
        <f aca="false">IF($B33=CG$2,"-",IF(COUNTIF(CORRIDA!$M:$M,$B33&amp;" d. "&amp;CG$2)+COUNTIF(CORRIDA!$M:$M,CG$2&amp;" d. "&amp;$B33)=0,"",COUNTIF(CORRIDA!$M:$M,$B33&amp;" d. "&amp;CG$2)+COUNTIF(CORRIDA!$M:$M,CG$2&amp;" d. "&amp;$B33)))</f>
        <v/>
      </c>
      <c r="CH33" s="91" t="str">
        <f aca="false">IF($B33=CH$2,"-",IF(COUNTIF(CORRIDA!$M:$M,$B33&amp;" d. "&amp;CH$2)+COUNTIF(CORRIDA!$M:$M,CH$2&amp;" d. "&amp;$B33)=0,"",COUNTIF(CORRIDA!$M:$M,$B33&amp;" d. "&amp;CH$2)+COUNTIF(CORRIDA!$M:$M,CH$2&amp;" d. "&amp;$B33)))</f>
        <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str">
        <f aca="false">IF($B33=CL$2,"-",IF(COUNTIF(CORRIDA!$M:$M,$B33&amp;" d. "&amp;CL$2)+COUNTIF(CORRIDA!$M:$M,CL$2&amp;" d. "&amp;$B33)=0,"",COUNTIF(CORRIDA!$M:$M,$B33&amp;" d. "&amp;CL$2)+COUNTIF(CORRIDA!$M:$M,CL$2&amp;" d. "&amp;$B33)))</f>
        <v/>
      </c>
      <c r="CM33" s="91" t="str">
        <f aca="false">IF($B33=CM$2,"-",IF(COUNTIF(CORRIDA!$M:$M,$B33&amp;" d. "&amp;CM$2)+COUNTIF(CORRIDA!$M:$M,CM$2&amp;" d. "&amp;$B33)=0,"",COUNTIF(CORRIDA!$M:$M,$B33&amp;" d. "&amp;CM$2)+COUNTIF(CORRIDA!$M:$M,CM$2&amp;" d. "&amp;$B33)))</f>
        <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str">
        <f aca="false">IF($B33=CR$2,"-",IF(COUNTIF(CORRIDA!$M:$M,$B33&amp;" d. "&amp;CR$2)+COUNTIF(CORRIDA!$M:$M,CR$2&amp;" d. "&amp;$B33)=0,"",COUNTIF(CORRIDA!$M:$M,$B33&amp;" d. "&amp;CR$2)+COUNTIF(CORRIDA!$M:$M,CR$2&amp;" d. "&amp;$B33)))</f>
        <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str">
        <f aca="false">IF($B33=CV$2,"-",IF(COUNTIF(CORRIDA!$M:$M,$B33&amp;" d. "&amp;CV$2)+COUNTIF(CORRIDA!$M:$M,CV$2&amp;" d. "&amp;$B33)=0,"",COUNTIF(CORRIDA!$M:$M,$B33&amp;" d. "&amp;CV$2)+COUNTIF(CORRIDA!$M:$M,CV$2&amp;" d. "&amp;$B33)))</f>
        <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str">
        <f aca="false">IF($B33=CY$2,"-",IF(COUNTIF(CORRIDA!$M:$M,$B33&amp;" d. "&amp;CY$2)+COUNTIF(CORRIDA!$M:$M,CY$2&amp;" d. "&amp;$B33)=0,"",COUNTIF(CORRIDA!$M:$M,$B33&amp;" d. "&amp;CY$2)+COUNTIF(CORRIDA!$M:$M,CY$2&amp;" d. "&amp;$B33)))</f>
        <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0</v>
      </c>
      <c r="DE33" s="92" t="n">
        <f aca="false">COUNTIF(BF33:DC33,"&gt;0")</f>
        <v>0</v>
      </c>
      <c r="DF33" s="93" t="n">
        <f aca="false">IF(COUNTIF(BF33:DC33,"&gt;0")&lt;10,0,QUOTIENT(COUNTIF(BF33:DC33,"&gt;0"),5)*50)</f>
        <v>0</v>
      </c>
      <c r="DG33" s="94"/>
      <c r="DH33" s="88" t="str">
        <f aca="false">BE33</f>
        <v>Paulo</v>
      </c>
      <c r="DI33" s="91" t="n">
        <f aca="false">IF($B33=DI$2,0,IF(COUNTIF(CORRIDA!$M:$M,$B33&amp;" d. "&amp;DI$2)+COUNTIF(CORRIDA!$M:$M,DI$2&amp;" d. "&amp;$B33)=0,0,COUNTIF(CORRIDA!$M:$M,$B33&amp;" d. "&amp;DI$2)+COUNTIF(CORRIDA!$M:$M,DI$2&amp;" d. "&amp;$B33)))</f>
        <v>0</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0</v>
      </c>
      <c r="DN33" s="91" t="n">
        <f aca="false">IF($B33=DN$2,0,IF(COUNTIF(CORRIDA!$M:$M,$B33&amp;" d. "&amp;DN$2)+COUNTIF(CORRIDA!$M:$M,DN$2&amp;" d. "&amp;$B33)=0,0,COUNTIF(CORRIDA!$M:$M,$B33&amp;" d. "&amp;DN$2)+COUNTIF(CORRIDA!$M:$M,DN$2&amp;" d. "&amp;$B33)))</f>
        <v>0</v>
      </c>
      <c r="DO33" s="91" t="n">
        <f aca="false">IF($B33=DO$2,0,IF(COUNTIF(CORRIDA!$M:$M,$B33&amp;" d. "&amp;DO$2)+COUNTIF(CORRIDA!$M:$M,DO$2&amp;" d. "&amp;$B33)=0,0,COUNTIF(CORRIDA!$M:$M,$B33&amp;" d. "&amp;DO$2)+COUNTIF(CORRIDA!$M:$M,DO$2&amp;" d. "&amp;$B33)))</f>
        <v>0</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0</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0</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0</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0</v>
      </c>
      <c r="EG33" s="91" t="n">
        <f aca="false">IF($B33=EG$2,0,IF(COUNTIF(CORRIDA!$M:$M,$B33&amp;" d. "&amp;EG$2)+COUNTIF(CORRIDA!$M:$M,EG$2&amp;" d. "&amp;$B33)=0,0,COUNTIF(CORRIDA!$M:$M,$B33&amp;" d. "&amp;EG$2)+COUNTIF(CORRIDA!$M:$M,EG$2&amp;" d. "&amp;$B33)))</f>
        <v>0</v>
      </c>
      <c r="EH33" s="91" t="n">
        <f aca="false">IF($B33=EH$2,0,IF(COUNTIF(CORRIDA!$M:$M,$B33&amp;" d. "&amp;EH$2)+COUNTIF(CORRIDA!$M:$M,EH$2&amp;" d. "&amp;$B33)=0,0,COUNTIF(CORRIDA!$M:$M,$B33&amp;" d. "&amp;EH$2)+COUNTIF(CORRIDA!$M:$M,EH$2&amp;" d. "&amp;$B33)))</f>
        <v>0</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0</v>
      </c>
      <c r="EK33" s="91" t="n">
        <f aca="false">IF($B33=EK$2,0,IF(COUNTIF(CORRIDA!$M:$M,$B33&amp;" d. "&amp;EK$2)+COUNTIF(CORRIDA!$M:$M,EK$2&amp;" d. "&amp;$B33)=0,0,COUNTIF(CORRIDA!$M:$M,$B33&amp;" d. "&amp;EK$2)+COUNTIF(CORRIDA!$M:$M,EK$2&amp;" d. "&amp;$B33)))</f>
        <v>0</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0</v>
      </c>
      <c r="EP33" s="91" t="n">
        <f aca="false">IF($B33=EP$2,0,IF(COUNTIF(CORRIDA!$M:$M,$B33&amp;" d. "&amp;EP$2)+COUNTIF(CORRIDA!$M:$M,EP$2&amp;" d. "&amp;$B33)=0,0,COUNTIF(CORRIDA!$M:$M,$B33&amp;" d. "&amp;EP$2)+COUNTIF(CORRIDA!$M:$M,EP$2&amp;" d. "&amp;$B33)))</f>
        <v>0</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0</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0</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0</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0</v>
      </c>
      <c r="FH33" s="95"/>
      <c r="FI33" s="88" t="str">
        <f aca="false">BE33</f>
        <v>Paulo</v>
      </c>
      <c r="FJ33" s="96" t="n">
        <f aca="false">COUNTIF(BF33:DC33,"&gt;0")</f>
        <v>0</v>
      </c>
      <c r="FK33" s="96" t="e">
        <f aca="false">AVERAGE(BF33:DC33)</f>
        <v>#DIV/0!</v>
      </c>
      <c r="FL33" s="96" t="e">
        <f aca="false">_xlfn.STDEV.P(BF33:DC33)</f>
        <v>#DIV/0!</v>
      </c>
    </row>
    <row r="34" customFormat="false" ht="15" hidden="false" customHeight="false" outlineLevel="0" collapsed="false">
      <c r="B34" s="88" t="str">
        <f aca="false">INTRO!B34</f>
        <v>Pedrão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str">
        <f aca="false">IF($B34=I$2,"-",IF(COUNTIF(CORRIDA!$M:$M,$B34&amp;" d. "&amp;I$2)=0,"",COUNTIF(CORRIDA!$M:$M,$B34&amp;" d. "&amp;I$2)))</f>
        <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str">
        <f aca="false">IF($B34=S$2,"-",IF(COUNTIF(CORRIDA!$M:$M,$B34&amp;" d. "&amp;S$2)=0,"",COUNTIF(CORRIDA!$M:$M,$B34&amp;" d. "&amp;S$2)))</f>
        <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str">
        <f aca="false">IF($B34=Y$2,"-",IF(COUNTIF(CORRIDA!$M:$M,$B34&amp;" d. "&amp;Y$2)=0,"",COUNTIF(CORRIDA!$M:$M,$B34&amp;" d. "&amp;Y$2)))</f>
        <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str">
        <f aca="false">IF($B34=AK$2,"-",IF(COUNTIF(CORRIDA!$M:$M,$B34&amp;" d. "&amp;AK$2)=0,"",COUNTIF(CORRIDA!$M:$M,$B34&amp;" d. "&amp;AK$2)))</f>
        <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0</v>
      </c>
      <c r="BE34" s="88" t="str">
        <f aca="false">B34</f>
        <v>Pedrão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str">
        <f aca="false">IF($B34=BJ$2,"-",IF(COUNTIF(CORRIDA!$M:$M,$B34&amp;" d. "&amp;BJ$2)+COUNTIF(CORRIDA!$M:$M,BJ$2&amp;" d. "&amp;$B34)=0,"",COUNTIF(CORRIDA!$M:$M,$B34&amp;" d. "&amp;BJ$2)+COUNTIF(CORRIDA!$M:$M,BJ$2&amp;" d. "&amp;$B34)))</f>
        <v/>
      </c>
      <c r="BK34" s="98" t="str">
        <f aca="false">IF($B34=BK$2,"-",IF(COUNTIF(CORRIDA!$M:$M,$B34&amp;" d. "&amp;BK$2)+COUNTIF(CORRIDA!$M:$M,BK$2&amp;" d. "&amp;$B34)=0,"",COUNTIF(CORRIDA!$M:$M,$B34&amp;" d. "&amp;BK$2)+COUNTIF(CORRIDA!$M:$M,BK$2&amp;" d. "&amp;$B34)))</f>
        <v/>
      </c>
      <c r="BL34" s="98" t="str">
        <f aca="false">IF($B34=BL$2,"-",IF(COUNTIF(CORRIDA!$M:$M,$B34&amp;" d. "&amp;BL$2)+COUNTIF(CORRIDA!$M:$M,BL$2&amp;" d. "&amp;$B34)=0,"",COUNTIF(CORRIDA!$M:$M,$B34&amp;" d. "&amp;BL$2)+COUNTIF(CORRIDA!$M:$M,BL$2&amp;" d. "&amp;$B34)))</f>
        <v/>
      </c>
      <c r="BM34" s="98" t="str">
        <f aca="false">IF($B34=BM$2,"-",IF(COUNTIF(CORRIDA!$M:$M,$B34&amp;" d. "&amp;BM$2)+COUNTIF(CORRIDA!$M:$M,BM$2&amp;" d. "&amp;$B34)=0,"",COUNTIF(CORRIDA!$M:$M,$B34&amp;" d. "&amp;BM$2)+COUNTIF(CORRIDA!$M:$M,BM$2&amp;" d. "&amp;$B34)))</f>
        <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str">
        <f aca="false">IF($B34=BV$2,"-",IF(COUNTIF(CORRIDA!$M:$M,$B34&amp;" d. "&amp;BV$2)+COUNTIF(CORRIDA!$M:$M,BV$2&amp;" d. "&amp;$B34)=0,"",COUNTIF(CORRIDA!$M:$M,$B34&amp;" d. "&amp;BV$2)+COUNTIF(CORRIDA!$M:$M,BV$2&amp;" d. "&amp;$B34)))</f>
        <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str">
        <f aca="false">IF($B34=CB$2,"-",IF(COUNTIF(CORRIDA!$M:$M,$B34&amp;" d. "&amp;CB$2)+COUNTIF(CORRIDA!$M:$M,CB$2&amp;" d. "&amp;$B34)=0,"",COUNTIF(CORRIDA!$M:$M,$B34&amp;" d. "&amp;CB$2)+COUNTIF(CORRIDA!$M:$M,CB$2&amp;" d. "&amp;$B34)))</f>
        <v/>
      </c>
      <c r="CC34" s="98" t="str">
        <f aca="false">IF($B34=CC$2,"-",IF(COUNTIF(CORRIDA!$M:$M,$B34&amp;" d. "&amp;CC$2)+COUNTIF(CORRIDA!$M:$M,CC$2&amp;" d. "&amp;$B34)=0,"",COUNTIF(CORRIDA!$M:$M,$B34&amp;" d. "&amp;CC$2)+COUNTIF(CORRIDA!$M:$M,CC$2&amp;" d. "&amp;$B34)))</f>
        <v/>
      </c>
      <c r="CD34" s="98" t="str">
        <f aca="false">IF($B34=CD$2,"-",IF(COUNTIF(CORRIDA!$M:$M,$B34&amp;" d. "&amp;CD$2)+COUNTIF(CORRIDA!$M:$M,CD$2&amp;" d. "&amp;$B34)=0,"",COUNTIF(CORRIDA!$M:$M,$B34&amp;" d. "&amp;CD$2)+COUNTIF(CORRIDA!$M:$M,CD$2&amp;" d. "&amp;$B34)))</f>
        <v/>
      </c>
      <c r="CE34" s="98" t="str">
        <f aca="false">IF($B34=CE$2,"-",IF(COUNTIF(CORRIDA!$M:$M,$B34&amp;" d. "&amp;CE$2)+COUNTIF(CORRIDA!$M:$M,CE$2&amp;" d. "&amp;$B34)=0,"",COUNTIF(CORRIDA!$M:$M,$B34&amp;" d. "&amp;CE$2)+COUNTIF(CORRIDA!$M:$M,CE$2&amp;" d. "&amp;$B34)))</f>
        <v/>
      </c>
      <c r="CF34" s="98" t="str">
        <f aca="false">IF($B34=CF$2,"-",IF(COUNTIF(CORRIDA!$M:$M,$B34&amp;" d. "&amp;CF$2)+COUNTIF(CORRIDA!$M:$M,CF$2&amp;" d. "&amp;$B34)=0,"",COUNTIF(CORRIDA!$M:$M,$B34&amp;" d. "&amp;CF$2)+COUNTIF(CORRIDA!$M:$M,CF$2&amp;" d. "&amp;$B34)))</f>
        <v/>
      </c>
      <c r="CG34" s="98" t="str">
        <f aca="false">IF($B34=CG$2,"-",IF(COUNTIF(CORRIDA!$M:$M,$B34&amp;" d. "&amp;CG$2)+COUNTIF(CORRIDA!$M:$M,CG$2&amp;" d. "&amp;$B34)=0,"",COUNTIF(CORRIDA!$M:$M,$B34&amp;" d. "&amp;CG$2)+COUNTIF(CORRIDA!$M:$M,CG$2&amp;" d. "&amp;$B34)))</f>
        <v/>
      </c>
      <c r="CH34" s="98" t="str">
        <f aca="false">IF($B34=CH$2,"-",IF(COUNTIF(CORRIDA!$M:$M,$B34&amp;" d. "&amp;CH$2)+COUNTIF(CORRIDA!$M:$M,CH$2&amp;" d. "&amp;$B34)=0,"",COUNTIF(CORRIDA!$M:$M,$B34&amp;" d. "&amp;CH$2)+COUNTIF(CORRIDA!$M:$M,CH$2&amp;" d. "&amp;$B34)))</f>
        <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str">
        <f aca="false">IF($B34=CN$2,"-",IF(COUNTIF(CORRIDA!$M:$M,$B34&amp;" d. "&amp;CN$2)+COUNTIF(CORRIDA!$M:$M,CN$2&amp;" d. "&amp;$B34)=0,"",COUNTIF(CORRIDA!$M:$M,$B34&amp;" d. "&amp;CN$2)+COUNTIF(CORRIDA!$M:$M,CN$2&amp;" d. "&amp;$B34)))</f>
        <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str">
        <f aca="false">IF($B34=CR$2,"-",IF(COUNTIF(CORRIDA!$M:$M,$B34&amp;" d. "&amp;CR$2)+COUNTIF(CORRIDA!$M:$M,CR$2&amp;" d. "&amp;$B34)=0,"",COUNTIF(CORRIDA!$M:$M,$B34&amp;" d. "&amp;CR$2)+COUNTIF(CORRIDA!$M:$M,CR$2&amp;" d. "&amp;$B34)))</f>
        <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str">
        <f aca="false">IF($B34=CW$2,"-",IF(COUNTIF(CORRIDA!$M:$M,$B34&amp;" d. "&amp;CW$2)+COUNTIF(CORRIDA!$M:$M,CW$2&amp;" d. "&amp;$B34)=0,"",COUNTIF(CORRIDA!$M:$M,$B34&amp;" d. "&amp;CW$2)+COUNTIF(CORRIDA!$M:$M,CW$2&amp;" d. "&amp;$B34)))</f>
        <v/>
      </c>
      <c r="CX34" s="98" t="str">
        <f aca="false">IF($B34=CX$2,"-",IF(COUNTIF(CORRIDA!$M:$M,$B34&amp;" d. "&amp;CX$2)+COUNTIF(CORRIDA!$M:$M,CX$2&amp;" d. "&amp;$B34)=0,"",COUNTIF(CORRIDA!$M:$M,$B34&amp;" d. "&amp;CX$2)+COUNTIF(CORRIDA!$M:$M,CX$2&amp;" d. "&amp;$B34)))</f>
        <v/>
      </c>
      <c r="CY34" s="98" t="str">
        <f aca="false">IF($B34=CY$2,"-",IF(COUNTIF(CORRIDA!$M:$M,$B34&amp;" d. "&amp;CY$2)+COUNTIF(CORRIDA!$M:$M,CY$2&amp;" d. "&amp;$B34)=0,"",COUNTIF(CORRIDA!$M:$M,$B34&amp;" d. "&amp;CY$2)+COUNTIF(CORRIDA!$M:$M,CY$2&amp;" d. "&amp;$B34)))</f>
        <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0</v>
      </c>
      <c r="DE34" s="92" t="n">
        <f aca="false">COUNTIF(BF34:DC34,"&gt;0")</f>
        <v>0</v>
      </c>
      <c r="DF34" s="93" t="n">
        <f aca="false">IF(COUNTIF(BF34:DC34,"&gt;0")&lt;10,0,QUOTIENT(COUNTIF(BF34:DC34,"&gt;0"),5)*50)</f>
        <v>0</v>
      </c>
      <c r="DG34" s="94"/>
      <c r="DH34" s="88" t="str">
        <f aca="false">BE34</f>
        <v>Pedrão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0</v>
      </c>
      <c r="DN34" s="98" t="n">
        <f aca="false">IF($B34=DN$2,0,IF(COUNTIF(CORRIDA!$M:$M,$B34&amp;" d. "&amp;DN$2)+COUNTIF(CORRIDA!$M:$M,DN$2&amp;" d. "&amp;$B34)=0,0,COUNTIF(CORRIDA!$M:$M,$B34&amp;" d. "&amp;DN$2)+COUNTIF(CORRIDA!$M:$M,DN$2&amp;" d. "&amp;$B34)))</f>
        <v>0</v>
      </c>
      <c r="DO34" s="98" t="n">
        <f aca="false">IF($B34=DO$2,0,IF(COUNTIF(CORRIDA!$M:$M,$B34&amp;" d. "&amp;DO$2)+COUNTIF(CORRIDA!$M:$M,DO$2&amp;" d. "&amp;$B34)=0,0,COUNTIF(CORRIDA!$M:$M,$B34&amp;" d. "&amp;DO$2)+COUNTIF(CORRIDA!$M:$M,DO$2&amp;" d. "&amp;$B34)))</f>
        <v>0</v>
      </c>
      <c r="DP34" s="98" t="n">
        <f aca="false">IF($B34=DP$2,0,IF(COUNTIF(CORRIDA!$M:$M,$B34&amp;" d. "&amp;DP$2)+COUNTIF(CORRIDA!$M:$M,DP$2&amp;" d. "&amp;$B34)=0,0,COUNTIF(CORRIDA!$M:$M,$B34&amp;" d. "&amp;DP$2)+COUNTIF(CORRIDA!$M:$M,DP$2&amp;" d. "&amp;$B34)))</f>
        <v>0</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0</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0</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0</v>
      </c>
      <c r="EH34" s="98" t="n">
        <f aca="false">IF($B34=EH$2,0,IF(COUNTIF(CORRIDA!$M:$M,$B34&amp;" d. "&amp;EH$2)+COUNTIF(CORRIDA!$M:$M,EH$2&amp;" d. "&amp;$B34)=0,0,COUNTIF(CORRIDA!$M:$M,$B34&amp;" d. "&amp;EH$2)+COUNTIF(CORRIDA!$M:$M,EH$2&amp;" d. "&amp;$B34)))</f>
        <v>0</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0</v>
      </c>
      <c r="EK34" s="98" t="n">
        <f aca="false">IF($B34=EK$2,0,IF(COUNTIF(CORRIDA!$M:$M,$B34&amp;" d. "&amp;EK$2)+COUNTIF(CORRIDA!$M:$M,EK$2&amp;" d. "&amp;$B34)=0,0,COUNTIF(CORRIDA!$M:$M,$B34&amp;" d. "&amp;EK$2)+COUNTIF(CORRIDA!$M:$M,EK$2&amp;" d. "&amp;$B34)))</f>
        <v>0</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0</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0</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0</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0</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0</v>
      </c>
      <c r="FH34" s="95"/>
      <c r="FI34" s="88" t="str">
        <f aca="false">BE34</f>
        <v>Pedrão</v>
      </c>
      <c r="FJ34" s="96" t="n">
        <f aca="false">COUNTIF(BF34:DC34,"&gt;0")</f>
        <v>0</v>
      </c>
      <c r="FK34" s="96" t="e">
        <f aca="false">AVERAGE(BF34:DC34)</f>
        <v>#DIV/0!</v>
      </c>
      <c r="FL34" s="96" t="e">
        <f aca="false">_xlfn.STDEV.P(BF34:DC34)</f>
        <v>#DIV/0!</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str">
        <f aca="false">IF($B35=BK$2,"-",IF(COUNTIF(CORRIDA!$M:$M,$B35&amp;" d. "&amp;BK$2)+COUNTIF(CORRIDA!$M:$M,BK$2&amp;" d. "&amp;$B35)=0,"",COUNTIF(CORRIDA!$M:$M,$B35&amp;" d. "&amp;BK$2)+COUNTIF(CORRIDA!$M:$M,BK$2&amp;" d. "&amp;$B35)))</f>
        <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str">
        <f aca="false">IF($B35=CD$2,"-",IF(COUNTIF(CORRIDA!$M:$M,$B35&amp;" d. "&amp;CD$2)+COUNTIF(CORRIDA!$M:$M,CD$2&amp;" d. "&amp;$B35)=0,"",COUNTIF(CORRIDA!$M:$M,$B35&amp;" d. "&amp;CD$2)+COUNTIF(CORRIDA!$M:$M,CD$2&amp;" d. "&amp;$B35)))</f>
        <v/>
      </c>
      <c r="CE35" s="91" t="str">
        <f aca="false">IF($B35=CE$2,"-",IF(COUNTIF(CORRIDA!$M:$M,$B35&amp;" d. "&amp;CE$2)+COUNTIF(CORRIDA!$M:$M,CE$2&amp;" d. "&amp;$B35)=0,"",COUNTIF(CORRIDA!$M:$M,$B35&amp;" d. "&amp;CE$2)+COUNTIF(CORRIDA!$M:$M,CE$2&amp;" d. "&amp;$B35)))</f>
        <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str">
        <f aca="false">IF($B35=CH$2,"-",IF(COUNTIF(CORRIDA!$M:$M,$B35&amp;" d. "&amp;CH$2)+COUNTIF(CORRIDA!$M:$M,CH$2&amp;" d. "&amp;$B35)=0,"",COUNTIF(CORRIDA!$M:$M,$B35&amp;" d. "&amp;CH$2)+COUNTIF(CORRIDA!$M:$M,CH$2&amp;" d. "&amp;$B35)))</f>
        <v/>
      </c>
      <c r="CI35" s="91" t="str">
        <f aca="false">IF($B35=CI$2,"-",IF(COUNTIF(CORRIDA!$M:$M,$B35&amp;" d. "&amp;CI$2)+COUNTIF(CORRIDA!$M:$M,CI$2&amp;" d. "&amp;$B35)=0,"",COUNTIF(CORRIDA!$M:$M,$B35&amp;" d. "&amp;CI$2)+COUNTIF(CORRIDA!$M:$M,CI$2&amp;" d. "&amp;$B35)))</f>
        <v/>
      </c>
      <c r="CJ35" s="91" t="str">
        <f aca="false">IF($B35=CJ$2,"-",IF(COUNTIF(CORRIDA!$M:$M,$B35&amp;" d. "&amp;CJ$2)+COUNTIF(CORRIDA!$M:$M,CJ$2&amp;" d. "&amp;$B35)=0,"",COUNTIF(CORRIDA!$M:$M,$B35&amp;" d. "&amp;CJ$2)+COUNTIF(CORRIDA!$M:$M,CJ$2&amp;" d. "&amp;$B35)))</f>
        <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str">
        <f aca="false">IF($B35=CT$2,"-",IF(COUNTIF(CORRIDA!$M:$M,$B35&amp;" d. "&amp;CT$2)+COUNTIF(CORRIDA!$M:$M,CT$2&amp;" d. "&amp;$B35)=0,"",COUNTIF(CORRIDA!$M:$M,$B35&amp;" d. "&amp;CT$2)+COUNTIF(CORRIDA!$M:$M,CT$2&amp;" d. "&amp;$B35)))</f>
        <v/>
      </c>
      <c r="CU35" s="91" t="str">
        <f aca="false">IF($B35=CU$2,"-",IF(COUNTIF(CORRIDA!$M:$M,$B35&amp;" d. "&amp;CU$2)+COUNTIF(CORRIDA!$M:$M,CU$2&amp;" d. "&amp;$B35)=0,"",COUNTIF(CORRIDA!$M:$M,$B35&amp;" d. "&amp;CU$2)+COUNTIF(CORRIDA!$M:$M,CU$2&amp;" d. "&amp;$B35)))</f>
        <v/>
      </c>
      <c r="CV35" s="91" t="str">
        <f aca="false">IF($B35=CV$2,"-",IF(COUNTIF(CORRIDA!$M:$M,$B35&amp;" d. "&amp;CV$2)+COUNTIF(CORRIDA!$M:$M,CV$2&amp;" d. "&amp;$B35)=0,"",COUNTIF(CORRIDA!$M:$M,$B35&amp;" d. "&amp;CV$2)+COUNTIF(CORRIDA!$M:$M,CV$2&amp;" d. "&amp;$B35)))</f>
        <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str">
        <f aca="false">IF($B35=CZ$2,"-",IF(COUNTIF(CORRIDA!$M:$M,$B35&amp;" d. "&amp;CZ$2)+COUNTIF(CORRIDA!$M:$M,CZ$2&amp;" d. "&amp;$B35)=0,"",COUNTIF(CORRIDA!$M:$M,$B35&amp;" d. "&amp;CZ$2)+COUNTIF(CORRIDA!$M:$M,CZ$2&amp;" d. "&amp;$B35)))</f>
        <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0</v>
      </c>
      <c r="DE35" s="92" t="n">
        <f aca="false">COUNTIF(BF35:DC35,"&gt;0")</f>
        <v>0</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0</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0</v>
      </c>
      <c r="EH35" s="91" t="n">
        <f aca="false">IF($B35=EH$2,0,IF(COUNTIF(CORRIDA!$M:$M,$B35&amp;" d. "&amp;EH$2)+COUNTIF(CORRIDA!$M:$M,EH$2&amp;" d. "&amp;$B35)=0,0,COUNTIF(CORRIDA!$M:$M,$B35&amp;" d. "&amp;EH$2)+COUNTIF(CORRIDA!$M:$M,EH$2&amp;" d. "&amp;$B35)))</f>
        <v>0</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0</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0</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0</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0</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0</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0</v>
      </c>
      <c r="FH35" s="95"/>
      <c r="FI35" s="88" t="str">
        <f aca="false">BE35</f>
        <v>Tulio</v>
      </c>
      <c r="FJ35" s="96" t="n">
        <f aca="false">COUNTIF(BF35:DC35,"&gt;0")</f>
        <v>0</v>
      </c>
      <c r="FK35" s="96" t="e">
        <f aca="false">AVERAGE(BF35:DC35)</f>
        <v>#DIV/0!</v>
      </c>
      <c r="FL35" s="96" t="e">
        <f aca="false">_xlfn.STDEV.P(BF35:DC35)</f>
        <v>#DIV/0!</v>
      </c>
    </row>
    <row r="36" customFormat="false" ht="15" hidden="false" customHeight="false" outlineLevel="0" collapsed="false">
      <c r="B36" s="88" t="str">
        <f aca="false">INTRO!B36</f>
        <v>Persio (o Servio Japones)</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str">
        <f aca="false">IF($B36=F$2,"-",IF(COUNTIF(CORRIDA!$M:$M,$B36&amp;" d. "&amp;F$2)=0,"",COUNTIF(CORRIDA!$M:$M,$B36&amp;" d. "&amp;F$2)))</f>
        <v/>
      </c>
      <c r="G36" s="97" t="str">
        <f aca="false">IF($B36=G$2,"-",IF(COUNTIF(CORRIDA!$M:$M,$B36&amp;" d. "&amp;G$2)=0,"",COUNTIF(CORRIDA!$M:$M,$B36&amp;" d. "&amp;G$2)))</f>
        <v/>
      </c>
      <c r="H36" s="97" t="str">
        <f aca="false">IF($B36=H$2,"-",IF(COUNTIF(CORRIDA!$M:$M,$B36&amp;" d. "&amp;H$2)=0,"",COUNTIF(CORRIDA!$M:$M,$B36&amp;" d. "&amp;H$2)))</f>
        <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str">
        <f aca="false">IF($B36=M$2,"-",IF(COUNTIF(CORRIDA!$M:$M,$B36&amp;" d. "&amp;M$2)=0,"",COUNTIF(CORRIDA!$M:$M,$B36&amp;" d. "&amp;M$2)))</f>
        <v/>
      </c>
      <c r="N36" s="97" t="str">
        <f aca="false">IF($B36=N$2,"-",IF(COUNTIF(CORRIDA!$M:$M,$B36&amp;" d. "&amp;N$2)=0,"",COUNTIF(CORRIDA!$M:$M,$B36&amp;" d. "&amp;N$2)))</f>
        <v/>
      </c>
      <c r="O36" s="97" t="str">
        <f aca="false">IF($B36=O$2,"-",IF(COUNTIF(CORRIDA!$M:$M,$B36&amp;" d. "&amp;O$2)=0,"",COUNTIF(CORRIDA!$M:$M,$B36&amp;" d. "&amp;O$2)))</f>
        <v/>
      </c>
      <c r="P36" s="97" t="str">
        <f aca="false">IF($B36=P$2,"-",IF(COUNTIF(CORRIDA!$M:$M,$B36&amp;" d. "&amp;P$2)=0,"",COUNTIF(CORRIDA!$M:$M,$B36&amp;" d. "&amp;P$2)))</f>
        <v/>
      </c>
      <c r="Q36" s="97" t="str">
        <f aca="false">IF($B36=Q$2,"-",IF(COUNTIF(CORRIDA!$M:$M,$B36&amp;" d. "&amp;Q$2)=0,"",COUNTIF(CORRIDA!$M:$M,$B36&amp;" d. "&amp;Q$2)))</f>
        <v/>
      </c>
      <c r="R36" s="97" t="str">
        <f aca="false">IF($B36=R$2,"-",IF(COUNTIF(CORRIDA!$M:$M,$B36&amp;" d. "&amp;R$2)=0,"",COUNTIF(CORRIDA!$M:$M,$B36&amp;" d. "&amp;R$2)))</f>
        <v/>
      </c>
      <c r="S36" s="97" t="str">
        <f aca="false">IF($B36=S$2,"-",IF(COUNTIF(CORRIDA!$M:$M,$B36&amp;" d. "&amp;S$2)=0,"",COUNTIF(CORRIDA!$M:$M,$B36&amp;" d. "&amp;S$2)))</f>
        <v/>
      </c>
      <c r="T36" s="97" t="str">
        <f aca="false">IF($B36=T$2,"-",IF(COUNTIF(CORRIDA!$M:$M,$B36&amp;" d. "&amp;T$2)=0,"",COUNTIF(CORRIDA!$M:$M,$B36&amp;" d. "&amp;T$2)))</f>
        <v/>
      </c>
      <c r="U36" s="97" t="str">
        <f aca="false">IF($B36=U$2,"-",IF(COUNTIF(CORRIDA!$M:$M,$B36&amp;" d. "&amp;U$2)=0,"",COUNTIF(CORRIDA!$M:$M,$B36&amp;" d. "&amp;U$2)))</f>
        <v/>
      </c>
      <c r="V36" s="97" t="str">
        <f aca="false">IF($B36=V$2,"-",IF(COUNTIF(CORRIDA!$M:$M,$B36&amp;" d. "&amp;V$2)=0,"",COUNTIF(CORRIDA!$M:$M,$B36&amp;" d. "&amp;V$2)))</f>
        <v/>
      </c>
      <c r="W36" s="97" t="str">
        <f aca="false">IF($B36=W$2,"-",IF(COUNTIF(CORRIDA!$M:$M,$B36&amp;" d. "&amp;W$2)=0,"",COUNTIF(CORRIDA!$M:$M,$B36&amp;" d. "&amp;W$2)))</f>
        <v/>
      </c>
      <c r="X36" s="97" t="str">
        <f aca="false">IF($B36=X$2,"-",IF(COUNTIF(CORRIDA!$M:$M,$B36&amp;" d. "&amp;X$2)=0,"",COUNTIF(CORRIDA!$M:$M,$B36&amp;" d. "&amp;X$2)))</f>
        <v/>
      </c>
      <c r="Y36" s="97" t="str">
        <f aca="false">IF($B36=Y$2,"-",IF(COUNTIF(CORRIDA!$M:$M,$B36&amp;" d. "&amp;Y$2)=0,"",COUNTIF(CORRIDA!$M:$M,$B36&amp;" d. "&amp;Y$2)))</f>
        <v/>
      </c>
      <c r="Z36" s="97" t="str">
        <f aca="false">IF($B36=Z$2,"-",IF(COUNTIF(CORRIDA!$M:$M,$B36&amp;" d. "&amp;Z$2)=0,"",COUNTIF(CORRIDA!$M:$M,$B36&amp;" d. "&amp;Z$2)))</f>
        <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str">
        <f aca="false">IF($B36=AG$2,"-",IF(COUNTIF(CORRIDA!$M:$M,$B36&amp;" d. "&amp;AG$2)=0,"",COUNTIF(CORRIDA!$M:$M,$B36&amp;" d. "&amp;AG$2)))</f>
        <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str">
        <f aca="false">IF($B36=AL$2,"-",IF(COUNTIF(CORRIDA!$M:$M,$B36&amp;" d. "&amp;AL$2)=0,"",COUNTIF(CORRIDA!$M:$M,$B36&amp;" d. "&amp;AL$2)))</f>
        <v/>
      </c>
      <c r="AM36" s="97" t="str">
        <f aca="false">IF($B36=AM$2,"-",IF(COUNTIF(CORRIDA!$M:$M,$B36&amp;" d. "&amp;AM$2)=0,"",COUNTIF(CORRIDA!$M:$M,$B36&amp;" d. "&amp;AM$2)))</f>
        <v/>
      </c>
      <c r="AN36" s="97" t="str">
        <f aca="false">IF($B36=AN$2,"-",IF(COUNTIF(CORRIDA!$M:$M,$B36&amp;" d. "&amp;AN$2)=0,"",COUNTIF(CORRIDA!$M:$M,$B36&amp;" d. "&amp;AN$2)))</f>
        <v/>
      </c>
      <c r="AO36" s="97" t="str">
        <f aca="false">IF($B36=AO$2,"-",IF(COUNTIF(CORRIDA!$M:$M,$B36&amp;" d. "&amp;AO$2)=0,"",COUNTIF(CORRIDA!$M:$M,$B36&amp;" d. "&amp;AO$2)))</f>
        <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str">
        <f aca="false">IF($B36=AS$2,"-",IF(COUNTIF(CORRIDA!$M:$M,$B36&amp;" d. "&amp;AS$2)=0,"",COUNTIF(CORRIDA!$M:$M,$B36&amp;" d. "&amp;AS$2)))</f>
        <v/>
      </c>
      <c r="AT36" s="97" t="str">
        <f aca="false">IF($B36=AT$2,"-",IF(COUNTIF(CORRIDA!$M:$M,$B36&amp;" d. "&amp;AT$2)=0,"",COUNTIF(CORRIDA!$M:$M,$B36&amp;" d. "&amp;AT$2)))</f>
        <v/>
      </c>
      <c r="AU36" s="97" t="str">
        <f aca="false">IF($B36=AU$2,"-",IF(COUNTIF(CORRIDA!$M:$M,$B36&amp;" d. "&amp;AU$2)=0,"",COUNTIF(CORRIDA!$M:$M,$B36&amp;" d. "&amp;AU$2)))</f>
        <v/>
      </c>
      <c r="AV36" s="97" t="str">
        <f aca="false">IF($B36=AV$2,"-",IF(COUNTIF(CORRIDA!$M:$M,$B36&amp;" d. "&amp;AV$2)=0,"",COUNTIF(CORRIDA!$M:$M,$B36&amp;" d. "&amp;AV$2)))</f>
        <v/>
      </c>
      <c r="AW36" s="97" t="str">
        <f aca="false">IF($B36=AW$2,"-",IF(COUNTIF(CORRIDA!$M:$M,$B36&amp;" d. "&amp;AW$2)=0,"",COUNTIF(CORRIDA!$M:$M,$B36&amp;" d. "&amp;AW$2)))</f>
        <v/>
      </c>
      <c r="AX36" s="97" t="str">
        <f aca="false">IF($B36=AX$2,"-",IF(COUNTIF(CORRIDA!$M:$M,$B36&amp;" d. "&amp;AX$2)=0,"",COUNTIF(CORRIDA!$M:$M,$B36&amp;" d. "&amp;AX$2)))</f>
        <v/>
      </c>
      <c r="AY36" s="97" t="str">
        <f aca="false">IF($B36=AY$2,"-",IF(COUNTIF(CORRIDA!$M:$M,$B36&amp;" d. "&amp;AY$2)=0,"",COUNTIF(CORRIDA!$M:$M,$B36&amp;" d. "&amp;AY$2)))</f>
        <v/>
      </c>
      <c r="AZ36" s="97" t="str">
        <f aca="false">IF($B36=AZ$2,"-",IF(COUNTIF(CORRIDA!$M:$M,$B36&amp;" d. "&amp;AZ$2)=0,"",COUNTIF(CORRIDA!$M:$M,$B36&amp;" d. "&amp;AZ$2)))</f>
        <v/>
      </c>
      <c r="BA36" s="90" t="n">
        <f aca="false">SUM(C36:AZ36)</f>
        <v>0</v>
      </c>
      <c r="BE36" s="88" t="str">
        <f aca="false">B36</f>
        <v>Persio (o Servio Japones)</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str">
        <f aca="false">IF($B36=BI$2,"-",IF(COUNTIF(CORRIDA!$M:$M,$B36&amp;" d. "&amp;BI$2)+COUNTIF(CORRIDA!$M:$M,BI$2&amp;" d. "&amp;$B36)=0,"",COUNTIF(CORRIDA!$M:$M,$B36&amp;" d. "&amp;BI$2)+COUNTIF(CORRIDA!$M:$M,BI$2&amp;" d. "&amp;$B36)))</f>
        <v/>
      </c>
      <c r="BJ36" s="98" t="str">
        <f aca="false">IF($B36=BJ$2,"-",IF(COUNTIF(CORRIDA!$M:$M,$B36&amp;" d. "&amp;BJ$2)+COUNTIF(CORRIDA!$M:$M,BJ$2&amp;" d. "&amp;$B36)=0,"",COUNTIF(CORRIDA!$M:$M,$B36&amp;" d. "&amp;BJ$2)+COUNTIF(CORRIDA!$M:$M,BJ$2&amp;" d. "&amp;$B36)))</f>
        <v/>
      </c>
      <c r="BK36" s="98" t="str">
        <f aca="false">IF($B36=BK$2,"-",IF(COUNTIF(CORRIDA!$M:$M,$B36&amp;" d. "&amp;BK$2)+COUNTIF(CORRIDA!$M:$M,BK$2&amp;" d. "&amp;$B36)=0,"",COUNTIF(CORRIDA!$M:$M,$B36&amp;" d. "&amp;BK$2)+COUNTIF(CORRIDA!$M:$M,BK$2&amp;" d. "&amp;$B36)))</f>
        <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str">
        <f aca="false">IF($B36=BP$2,"-",IF(COUNTIF(CORRIDA!$M:$M,$B36&amp;" d. "&amp;BP$2)+COUNTIF(CORRIDA!$M:$M,BP$2&amp;" d. "&amp;$B36)=0,"",COUNTIF(CORRIDA!$M:$M,$B36&amp;" d. "&amp;BP$2)+COUNTIF(CORRIDA!$M:$M,BP$2&amp;" d. "&amp;$B36)))</f>
        <v/>
      </c>
      <c r="BQ36" s="98" t="str">
        <f aca="false">IF($B36=BQ$2,"-",IF(COUNTIF(CORRIDA!$M:$M,$B36&amp;" d. "&amp;BQ$2)+COUNTIF(CORRIDA!$M:$M,BQ$2&amp;" d. "&amp;$B36)=0,"",COUNTIF(CORRIDA!$M:$M,$B36&amp;" d. "&amp;BQ$2)+COUNTIF(CORRIDA!$M:$M,BQ$2&amp;" d. "&amp;$B36)))</f>
        <v/>
      </c>
      <c r="BR36" s="98" t="str">
        <f aca="false">IF($B36=BR$2,"-",IF(COUNTIF(CORRIDA!$M:$M,$B36&amp;" d. "&amp;BR$2)+COUNTIF(CORRIDA!$M:$M,BR$2&amp;" d. "&amp;$B36)=0,"",COUNTIF(CORRIDA!$M:$M,$B36&amp;" d. "&amp;BR$2)+COUNTIF(CORRIDA!$M:$M,BR$2&amp;" d. "&amp;$B36)))</f>
        <v/>
      </c>
      <c r="BS36" s="98" t="str">
        <f aca="false">IF($B36=BS$2,"-",IF(COUNTIF(CORRIDA!$M:$M,$B36&amp;" d. "&amp;BS$2)+COUNTIF(CORRIDA!$M:$M,BS$2&amp;" d. "&amp;$B36)=0,"",COUNTIF(CORRIDA!$M:$M,$B36&amp;" d. "&amp;BS$2)+COUNTIF(CORRIDA!$M:$M,BS$2&amp;" d. "&amp;$B36)))</f>
        <v/>
      </c>
      <c r="BT36" s="98" t="str">
        <f aca="false">IF($B36=BT$2,"-",IF(COUNTIF(CORRIDA!$M:$M,$B36&amp;" d. "&amp;BT$2)+COUNTIF(CORRIDA!$M:$M,BT$2&amp;" d. "&amp;$B36)=0,"",COUNTIF(CORRIDA!$M:$M,$B36&amp;" d. "&amp;BT$2)+COUNTIF(CORRIDA!$M:$M,BT$2&amp;" d. "&amp;$B36)))</f>
        <v/>
      </c>
      <c r="BU36" s="98" t="str">
        <f aca="false">IF($B36=BU$2,"-",IF(COUNTIF(CORRIDA!$M:$M,$B36&amp;" d. "&amp;BU$2)+COUNTIF(CORRIDA!$M:$M,BU$2&amp;" d. "&amp;$B36)=0,"",COUNTIF(CORRIDA!$M:$M,$B36&amp;" d. "&amp;BU$2)+COUNTIF(CORRIDA!$M:$M,BU$2&amp;" d. "&amp;$B36)))</f>
        <v/>
      </c>
      <c r="BV36" s="98" t="str">
        <f aca="false">IF($B36=BV$2,"-",IF(COUNTIF(CORRIDA!$M:$M,$B36&amp;" d. "&amp;BV$2)+COUNTIF(CORRIDA!$M:$M,BV$2&amp;" d. "&amp;$B36)=0,"",COUNTIF(CORRIDA!$M:$M,$B36&amp;" d. "&amp;BV$2)+COUNTIF(CORRIDA!$M:$M,BV$2&amp;" d. "&amp;$B36)))</f>
        <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str">
        <f aca="false">IF($B36=BY$2,"-",IF(COUNTIF(CORRIDA!$M:$M,$B36&amp;" d. "&amp;BY$2)+COUNTIF(CORRIDA!$M:$M,BY$2&amp;" d. "&amp;$B36)=0,"",COUNTIF(CORRIDA!$M:$M,$B36&amp;" d. "&amp;BY$2)+COUNTIF(CORRIDA!$M:$M,BY$2&amp;" d. "&amp;$B36)))</f>
        <v/>
      </c>
      <c r="BZ36" s="98" t="str">
        <f aca="false">IF($B36=BZ$2,"-",IF(COUNTIF(CORRIDA!$M:$M,$B36&amp;" d. "&amp;BZ$2)+COUNTIF(CORRIDA!$M:$M,BZ$2&amp;" d. "&amp;$B36)=0,"",COUNTIF(CORRIDA!$M:$M,$B36&amp;" d. "&amp;BZ$2)+COUNTIF(CORRIDA!$M:$M,BZ$2&amp;" d. "&amp;$B36)))</f>
        <v/>
      </c>
      <c r="CA36" s="98" t="str">
        <f aca="false">IF($B36=CA$2,"-",IF(COUNTIF(CORRIDA!$M:$M,$B36&amp;" d. "&amp;CA$2)+COUNTIF(CORRIDA!$M:$M,CA$2&amp;" d. "&amp;$B36)=0,"",COUNTIF(CORRIDA!$M:$M,$B36&amp;" d. "&amp;CA$2)+COUNTIF(CORRIDA!$M:$M,CA$2&amp;" d. "&amp;$B36)))</f>
        <v/>
      </c>
      <c r="CB36" s="98" t="str">
        <f aca="false">IF($B36=CB$2,"-",IF(COUNTIF(CORRIDA!$M:$M,$B36&amp;" d. "&amp;CB$2)+COUNTIF(CORRIDA!$M:$M,CB$2&amp;" d. "&amp;$B36)=0,"",COUNTIF(CORRIDA!$M:$M,$B36&amp;" d. "&amp;CB$2)+COUNTIF(CORRIDA!$M:$M,CB$2&amp;" d. "&amp;$B36)))</f>
        <v/>
      </c>
      <c r="CC36" s="98" t="str">
        <f aca="false">IF($B36=CC$2,"-",IF(COUNTIF(CORRIDA!$M:$M,$B36&amp;" d. "&amp;CC$2)+COUNTIF(CORRIDA!$M:$M,CC$2&amp;" d. "&amp;$B36)=0,"",COUNTIF(CORRIDA!$M:$M,$B36&amp;" d. "&amp;CC$2)+COUNTIF(CORRIDA!$M:$M,CC$2&amp;" d. "&amp;$B36)))</f>
        <v/>
      </c>
      <c r="CD36" s="98" t="str">
        <f aca="false">IF($B36=CD$2,"-",IF(COUNTIF(CORRIDA!$M:$M,$B36&amp;" d. "&amp;CD$2)+COUNTIF(CORRIDA!$M:$M,CD$2&amp;" d. "&amp;$B36)=0,"",COUNTIF(CORRIDA!$M:$M,$B36&amp;" d. "&amp;CD$2)+COUNTIF(CORRIDA!$M:$M,CD$2&amp;" d. "&amp;$B36)))</f>
        <v/>
      </c>
      <c r="CE36" s="98" t="str">
        <f aca="false">IF($B36=CE$2,"-",IF(COUNTIF(CORRIDA!$M:$M,$B36&amp;" d. "&amp;CE$2)+COUNTIF(CORRIDA!$M:$M,CE$2&amp;" d. "&amp;$B36)=0,"",COUNTIF(CORRIDA!$M:$M,$B36&amp;" d. "&amp;CE$2)+COUNTIF(CORRIDA!$M:$M,CE$2&amp;" d. "&amp;$B36)))</f>
        <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str">
        <f aca="false">IF($B36=CJ$2,"-",IF(COUNTIF(CORRIDA!$M:$M,$B36&amp;" d. "&amp;CJ$2)+COUNTIF(CORRIDA!$M:$M,CJ$2&amp;" d. "&amp;$B36)=0,"",COUNTIF(CORRIDA!$M:$M,$B36&amp;" d. "&amp;CJ$2)+COUNTIF(CORRIDA!$M:$M,CJ$2&amp;" d. "&amp;$B36)))</f>
        <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str">
        <f aca="false">IF($B36=CO$2,"-",IF(COUNTIF(CORRIDA!$M:$M,$B36&amp;" d. "&amp;CO$2)+COUNTIF(CORRIDA!$M:$M,CO$2&amp;" d. "&amp;$B36)=0,"",COUNTIF(CORRIDA!$M:$M,$B36&amp;" d. "&amp;CO$2)+COUNTIF(CORRIDA!$M:$M,CO$2&amp;" d. "&amp;$B36)))</f>
        <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str">
        <f aca="false">IF($B36=CR$2,"-",IF(COUNTIF(CORRIDA!$M:$M,$B36&amp;" d. "&amp;CR$2)+COUNTIF(CORRIDA!$M:$M,CR$2&amp;" d. "&amp;$B36)=0,"",COUNTIF(CORRIDA!$M:$M,$B36&amp;" d. "&amp;CR$2)+COUNTIF(CORRIDA!$M:$M,CR$2&amp;" d. "&amp;$B36)))</f>
        <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str">
        <f aca="false">IF($B36=CV$2,"-",IF(COUNTIF(CORRIDA!$M:$M,$B36&amp;" d. "&amp;CV$2)+COUNTIF(CORRIDA!$M:$M,CV$2&amp;" d. "&amp;$B36)=0,"",COUNTIF(CORRIDA!$M:$M,$B36&amp;" d. "&amp;CV$2)+COUNTIF(CORRIDA!$M:$M,CV$2&amp;" d. "&amp;$B36)))</f>
        <v/>
      </c>
      <c r="CW36" s="98" t="str">
        <f aca="false">IF($B36=CW$2,"-",IF(COUNTIF(CORRIDA!$M:$M,$B36&amp;" d. "&amp;CW$2)+COUNTIF(CORRIDA!$M:$M,CW$2&amp;" d. "&amp;$B36)=0,"",COUNTIF(CORRIDA!$M:$M,$B36&amp;" d. "&amp;CW$2)+COUNTIF(CORRIDA!$M:$M,CW$2&amp;" d. "&amp;$B36)))</f>
        <v/>
      </c>
      <c r="CX36" s="98" t="str">
        <f aca="false">IF($B36=CX$2,"-",IF(COUNTIF(CORRIDA!$M:$M,$B36&amp;" d. "&amp;CX$2)+COUNTIF(CORRIDA!$M:$M,CX$2&amp;" d. "&amp;$B36)=0,"",COUNTIF(CORRIDA!$M:$M,$B36&amp;" d. "&amp;CX$2)+COUNTIF(CORRIDA!$M:$M,CX$2&amp;" d. "&amp;$B36)))</f>
        <v/>
      </c>
      <c r="CY36" s="98" t="str">
        <f aca="false">IF($B36=CY$2,"-",IF(COUNTIF(CORRIDA!$M:$M,$B36&amp;" d. "&amp;CY$2)+COUNTIF(CORRIDA!$M:$M,CY$2&amp;" d. "&amp;$B36)=0,"",COUNTIF(CORRIDA!$M:$M,$B36&amp;" d. "&amp;CY$2)+COUNTIF(CORRIDA!$M:$M,CY$2&amp;" d. "&amp;$B36)))</f>
        <v/>
      </c>
      <c r="CZ36" s="98" t="str">
        <f aca="false">IF($B36=CZ$2,"-",IF(COUNTIF(CORRIDA!$M:$M,$B36&amp;" d. "&amp;CZ$2)+COUNTIF(CORRIDA!$M:$M,CZ$2&amp;" d. "&amp;$B36)=0,"",COUNTIF(CORRIDA!$M:$M,$B36&amp;" d. "&amp;CZ$2)+COUNTIF(CORRIDA!$M:$M,CZ$2&amp;" d. "&amp;$B36)))</f>
        <v/>
      </c>
      <c r="DA36" s="98" t="str">
        <f aca="false">IF($B36=DA$2,"-",IF(COUNTIF(CORRIDA!$M:$M,$B36&amp;" d. "&amp;DA$2)+COUNTIF(CORRIDA!$M:$M,DA$2&amp;" d. "&amp;$B36)=0,"",COUNTIF(CORRIDA!$M:$M,$B36&amp;" d. "&amp;DA$2)+COUNTIF(CORRIDA!$M:$M,DA$2&amp;" d. "&amp;$B36)))</f>
        <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0</v>
      </c>
      <c r="DE36" s="92" t="n">
        <f aca="false">COUNTIF(BF36:DC36,"&gt;0")</f>
        <v>0</v>
      </c>
      <c r="DF36" s="93" t="n">
        <f aca="false">IF(COUNTIF(BF36:DC36,"&gt;0")&lt;10,0,QUOTIENT(COUNTIF(BF36:DC36,"&gt;0"),5)*50)</f>
        <v>0</v>
      </c>
      <c r="DG36" s="94"/>
      <c r="DH36" s="88" t="str">
        <f aca="false">BE36</f>
        <v>Persio (o Servio Japones)</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0</v>
      </c>
      <c r="DM36" s="98" t="n">
        <f aca="false">IF($B36=DM$2,0,IF(COUNTIF(CORRIDA!$M:$M,$B36&amp;" d. "&amp;DM$2)+COUNTIF(CORRIDA!$M:$M,DM$2&amp;" d. "&amp;$B36)=0,0,COUNTIF(CORRIDA!$M:$M,$B36&amp;" d. "&amp;DM$2)+COUNTIF(CORRIDA!$M:$M,DM$2&amp;" d. "&amp;$B36)))</f>
        <v>0</v>
      </c>
      <c r="DN36" s="98" t="n">
        <f aca="false">IF($B36=DN$2,0,IF(COUNTIF(CORRIDA!$M:$M,$B36&amp;" d. "&amp;DN$2)+COUNTIF(CORRIDA!$M:$M,DN$2&amp;" d. "&amp;$B36)=0,0,COUNTIF(CORRIDA!$M:$M,$B36&amp;" d. "&amp;DN$2)+COUNTIF(CORRIDA!$M:$M,DN$2&amp;" d. "&amp;$B36)))</f>
        <v>0</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0</v>
      </c>
      <c r="DT36" s="98" t="n">
        <f aca="false">IF($B36=DT$2,0,IF(COUNTIF(CORRIDA!$M:$M,$B36&amp;" d. "&amp;DT$2)+COUNTIF(CORRIDA!$M:$M,DT$2&amp;" d. "&amp;$B36)=0,0,COUNTIF(CORRIDA!$M:$M,$B36&amp;" d. "&amp;DT$2)+COUNTIF(CORRIDA!$M:$M,DT$2&amp;" d. "&amp;$B36)))</f>
        <v>0</v>
      </c>
      <c r="DU36" s="98" t="n">
        <f aca="false">IF($B36=DU$2,0,IF(COUNTIF(CORRIDA!$M:$M,$B36&amp;" d. "&amp;DU$2)+COUNTIF(CORRIDA!$M:$M,DU$2&amp;" d. "&amp;$B36)=0,0,COUNTIF(CORRIDA!$M:$M,$B36&amp;" d. "&amp;DU$2)+COUNTIF(CORRIDA!$M:$M,DU$2&amp;" d. "&amp;$B36)))</f>
        <v>0</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0</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0</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0</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0</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0</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0</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0</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0</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0</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0</v>
      </c>
      <c r="EZ36" s="98" t="n">
        <f aca="false">IF($B36=EZ$2,0,IF(COUNTIF(CORRIDA!$M:$M,$B36&amp;" d. "&amp;EZ$2)+COUNTIF(CORRIDA!$M:$M,EZ$2&amp;" d. "&amp;$B36)=0,0,COUNTIF(CORRIDA!$M:$M,$B36&amp;" d. "&amp;EZ$2)+COUNTIF(CORRIDA!$M:$M,EZ$2&amp;" d. "&amp;$B36)))</f>
        <v>0</v>
      </c>
      <c r="FA36" s="98" t="n">
        <f aca="false">IF($B36=FA$2,0,IF(COUNTIF(CORRIDA!$M:$M,$B36&amp;" d. "&amp;FA$2)+COUNTIF(CORRIDA!$M:$M,FA$2&amp;" d. "&amp;$B36)=0,0,COUNTIF(CORRIDA!$M:$M,$B36&amp;" d. "&amp;FA$2)+COUNTIF(CORRIDA!$M:$M,FA$2&amp;" d. "&amp;$B36)))</f>
        <v>0</v>
      </c>
      <c r="FB36" s="98" t="n">
        <f aca="false">IF($B36=FB$2,0,IF(COUNTIF(CORRIDA!$M:$M,$B36&amp;" d. "&amp;FB$2)+COUNTIF(CORRIDA!$M:$M,FB$2&amp;" d. "&amp;$B36)=0,0,COUNTIF(CORRIDA!$M:$M,$B36&amp;" d. "&amp;FB$2)+COUNTIF(CORRIDA!$M:$M,FB$2&amp;" d. "&amp;$B36)))</f>
        <v>0</v>
      </c>
      <c r="FC36" s="98" t="n">
        <f aca="false">IF($B36=FC$2,0,IF(COUNTIF(CORRIDA!$M:$M,$B36&amp;" d. "&amp;FC$2)+COUNTIF(CORRIDA!$M:$M,FC$2&amp;" d. "&amp;$B36)=0,0,COUNTIF(CORRIDA!$M:$M,$B36&amp;" d. "&amp;FC$2)+COUNTIF(CORRIDA!$M:$M,FC$2&amp;" d. "&amp;$B36)))</f>
        <v>0</v>
      </c>
      <c r="FD36" s="98" t="n">
        <f aca="false">IF($B36=FD$2,0,IF(COUNTIF(CORRIDA!$M:$M,$B36&amp;" d. "&amp;FD$2)+COUNTIF(CORRIDA!$M:$M,FD$2&amp;" d. "&amp;$B36)=0,0,COUNTIF(CORRIDA!$M:$M,$B36&amp;" d. "&amp;FD$2)+COUNTIF(CORRIDA!$M:$M,FD$2&amp;" d. "&amp;$B36)))</f>
        <v>0</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0</v>
      </c>
      <c r="FH36" s="95"/>
      <c r="FI36" s="88" t="str">
        <f aca="false">BE36</f>
        <v>Persio (o Servio Japones)</v>
      </c>
      <c r="FJ36" s="96" t="n">
        <f aca="false">COUNTIF(BF36:DC36,"&gt;0")</f>
        <v>0</v>
      </c>
      <c r="FK36" s="96" t="e">
        <f aca="false">AVERAGE(BF36:DC36)</f>
        <v>#DIV/0!</v>
      </c>
      <c r="FL36" s="96" t="e">
        <f aca="false">_xlfn.STDEV.P(BF36:DC36)</f>
        <v>#DIV/0!</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str">
        <f aca="false">IF($B37=Z$2,"-",IF(COUNTIF(CORRIDA!$M:$M,$B37&amp;" d. "&amp;Z$2)=0,"",COUNTIF(CORRIDA!$M:$M,$B37&amp;" d. "&amp;Z$2)))</f>
        <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0</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str">
        <f aca="false">IF($B37=BK$2,"-",IF(COUNTIF(CORRIDA!$M:$M,$B37&amp;" d. "&amp;BK$2)+COUNTIF(CORRIDA!$M:$M,BK$2&amp;" d. "&amp;$B37)=0,"",COUNTIF(CORRIDA!$M:$M,$B37&amp;" d. "&amp;BK$2)+COUNTIF(CORRIDA!$M:$M,BK$2&amp;" d. "&amp;$B37)))</f>
        <v/>
      </c>
      <c r="BL37" s="91" t="str">
        <f aca="false">IF($B37=BL$2,"-",IF(COUNTIF(CORRIDA!$M:$M,$B37&amp;" d. "&amp;BL$2)+COUNTIF(CORRIDA!$M:$M,BL$2&amp;" d. "&amp;$B37)=0,"",COUNTIF(CORRIDA!$M:$M,$B37&amp;" d. "&amp;BL$2)+COUNTIF(CORRIDA!$M:$M,BL$2&amp;" d. "&amp;$B37)))</f>
        <v/>
      </c>
      <c r="BM37" s="91" t="str">
        <f aca="false">IF($B37=BM$2,"-",IF(COUNTIF(CORRIDA!$M:$M,$B37&amp;" d. "&amp;BM$2)+COUNTIF(CORRIDA!$M:$M,BM$2&amp;" d. "&amp;$B37)=0,"",COUNTIF(CORRIDA!$M:$M,$B37&amp;" d. "&amp;BM$2)+COUNTIF(CORRIDA!$M:$M,BM$2&amp;" d. "&amp;$B37)))</f>
        <v/>
      </c>
      <c r="BN37" s="91" t="str">
        <f aca="false">IF($B37=BN$2,"-",IF(COUNTIF(CORRIDA!$M:$M,$B37&amp;" d. "&amp;BN$2)+COUNTIF(CORRIDA!$M:$M,BN$2&amp;" d. "&amp;$B37)=0,"",COUNTIF(CORRIDA!$M:$M,$B37&amp;" d. "&amp;BN$2)+COUNTIF(CORRIDA!$M:$M,BN$2&amp;" d. "&amp;$B37)))</f>
        <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str">
        <f aca="false">IF($B37=BQ$2,"-",IF(COUNTIF(CORRIDA!$M:$M,$B37&amp;" d. "&amp;BQ$2)+COUNTIF(CORRIDA!$M:$M,BQ$2&amp;" d. "&amp;$B37)=0,"",COUNTIF(CORRIDA!$M:$M,$B37&amp;" d. "&amp;BQ$2)+COUNTIF(CORRIDA!$M:$M,BQ$2&amp;" d. "&amp;$B37)))</f>
        <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str">
        <f aca="false">IF($B37=CC$2,"-",IF(COUNTIF(CORRIDA!$M:$M,$B37&amp;" d. "&amp;CC$2)+COUNTIF(CORRIDA!$M:$M,CC$2&amp;" d. "&amp;$B37)=0,"",COUNTIF(CORRIDA!$M:$M,$B37&amp;" d. "&amp;CC$2)+COUNTIF(CORRIDA!$M:$M,CC$2&amp;" d. "&amp;$B37)))</f>
        <v/>
      </c>
      <c r="CD37" s="91" t="str">
        <f aca="false">IF($B37=CD$2,"-",IF(COUNTIF(CORRIDA!$M:$M,$B37&amp;" d. "&amp;CD$2)+COUNTIF(CORRIDA!$M:$M,CD$2&amp;" d. "&amp;$B37)=0,"",COUNTIF(CORRIDA!$M:$M,$B37&amp;" d. "&amp;CD$2)+COUNTIF(CORRIDA!$M:$M,CD$2&amp;" d. "&amp;$B37)))</f>
        <v/>
      </c>
      <c r="CE37" s="91" t="str">
        <f aca="false">IF($B37=CE$2,"-",IF(COUNTIF(CORRIDA!$M:$M,$B37&amp;" d. "&amp;CE$2)+COUNTIF(CORRIDA!$M:$M,CE$2&amp;" d. "&amp;$B37)=0,"",COUNTIF(CORRIDA!$M:$M,$B37&amp;" d. "&amp;CE$2)+COUNTIF(CORRIDA!$M:$M,CE$2&amp;" d. "&amp;$B37)))</f>
        <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str">
        <f aca="false">IF($B37=CK$2,"-",IF(COUNTIF(CORRIDA!$M:$M,$B37&amp;" d. "&amp;CK$2)+COUNTIF(CORRIDA!$M:$M,CK$2&amp;" d. "&amp;$B37)=0,"",COUNTIF(CORRIDA!$M:$M,$B37&amp;" d. "&amp;CK$2)+COUNTIF(CORRIDA!$M:$M,CK$2&amp;" d. "&amp;$B37)))</f>
        <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0</v>
      </c>
      <c r="DE37" s="92" t="n">
        <f aca="false">COUNTIF(BF37:DC37,"&gt;0")</f>
        <v>0</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0</v>
      </c>
      <c r="DO37" s="91" t="n">
        <f aca="false">IF($B37=DO$2,0,IF(COUNTIF(CORRIDA!$M:$M,$B37&amp;" d. "&amp;DO$2)+COUNTIF(CORRIDA!$M:$M,DO$2&amp;" d. "&amp;$B37)=0,0,COUNTIF(CORRIDA!$M:$M,$B37&amp;" d. "&amp;DO$2)+COUNTIF(CORRIDA!$M:$M,DO$2&amp;" d. "&amp;$B37)))</f>
        <v>0</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0</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0</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0</v>
      </c>
      <c r="EG37" s="91" t="n">
        <f aca="false">IF($B37=EG$2,0,IF(COUNTIF(CORRIDA!$M:$M,$B37&amp;" d. "&amp;EG$2)+COUNTIF(CORRIDA!$M:$M,EG$2&amp;" d. "&amp;$B37)=0,0,COUNTIF(CORRIDA!$M:$M,$B37&amp;" d. "&amp;EG$2)+COUNTIF(CORRIDA!$M:$M,EG$2&amp;" d. "&amp;$B37)))</f>
        <v>0</v>
      </c>
      <c r="EH37" s="91" t="n">
        <f aca="false">IF($B37=EH$2,0,IF(COUNTIF(CORRIDA!$M:$M,$B37&amp;" d. "&amp;EH$2)+COUNTIF(CORRIDA!$M:$M,EH$2&amp;" d. "&amp;$B37)=0,0,COUNTIF(CORRIDA!$M:$M,$B37&amp;" d. "&amp;EH$2)+COUNTIF(CORRIDA!$M:$M,EH$2&amp;" d. "&amp;$B37)))</f>
        <v>0</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0</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0</v>
      </c>
      <c r="FH37" s="95"/>
      <c r="FI37" s="88" t="str">
        <f aca="false">BE37</f>
        <v>Pinga</v>
      </c>
      <c r="FJ37" s="96" t="n">
        <f aca="false">COUNTIF(BF37:DC37,"&gt;0")</f>
        <v>0</v>
      </c>
      <c r="FK37" s="96" t="e">
        <f aca="false">AVERAGE(BF37:DC37)</f>
        <v>#DIV/0!</v>
      </c>
      <c r="FL37" s="96" t="e">
        <f aca="false">_xlfn.STDEV.P(BF37:DC37)</f>
        <v>#DIV/0!</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str">
        <f aca="false">IF($B38=F$2,"-",IF(COUNTIF(CORRIDA!$M:$M,$B38&amp;" d. "&amp;F$2)=0,"",COUNTIF(CORRIDA!$M:$M,$B38&amp;" d. "&amp;F$2)))</f>
        <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str">
        <f aca="false">IF($B38=W$2,"-",IF(COUNTIF(CORRIDA!$M:$M,$B38&amp;" d. "&amp;W$2)=0,"",COUNTIF(CORRIDA!$M:$M,$B38&amp;" d. "&amp;W$2)))</f>
        <v/>
      </c>
      <c r="X38" s="97" t="str">
        <f aca="false">IF($B38=X$2,"-",IF(COUNTIF(CORRIDA!$M:$M,$B38&amp;" d. "&amp;X$2)=0,"",COUNTIF(CORRIDA!$M:$M,$B38&amp;" d. "&amp;X$2)))</f>
        <v/>
      </c>
      <c r="Y38" s="97" t="str">
        <f aca="false">IF($B38=Y$2,"-",IF(COUNTIF(CORRIDA!$M:$M,$B38&amp;" d. "&amp;Y$2)=0,"",COUNTIF(CORRIDA!$M:$M,$B38&amp;" d. "&amp;Y$2)))</f>
        <v/>
      </c>
      <c r="Z38" s="97" t="str">
        <f aca="false">IF($B38=Z$2,"-",IF(COUNTIF(CORRIDA!$M:$M,$B38&amp;" d. "&amp;Z$2)=0,"",COUNTIF(CORRIDA!$M:$M,$B38&amp;" d. "&amp;Z$2)))</f>
        <v/>
      </c>
      <c r="AA38" s="97" t="str">
        <f aca="false">IF($B38=AA$2,"-",IF(COUNTIF(CORRIDA!$M:$M,$B38&amp;" d. "&amp;AA$2)=0,"",COUNTIF(CORRIDA!$M:$M,$B38&amp;" d. "&amp;AA$2)))</f>
        <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str">
        <f aca="false">IF($B38=AT$2,"-",IF(COUNTIF(CORRIDA!$M:$M,$B38&amp;" d. "&amp;AT$2)=0,"",COUNTIF(CORRIDA!$M:$M,$B38&amp;" d. "&amp;AT$2)))</f>
        <v/>
      </c>
      <c r="AU38" s="97" t="str">
        <f aca="false">IF($B38=AU$2,"-",IF(COUNTIF(CORRIDA!$M:$M,$B38&amp;" d. "&amp;AU$2)=0,"",COUNTIF(CORRIDA!$M:$M,$B38&amp;" d. "&amp;AU$2)))</f>
        <v/>
      </c>
      <c r="AV38" s="97" t="str">
        <f aca="false">IF($B38=AV$2,"-",IF(COUNTIF(CORRIDA!$M:$M,$B38&amp;" d. "&amp;AV$2)=0,"",COUNTIF(CORRIDA!$M:$M,$B38&amp;" d. "&amp;AV$2)))</f>
        <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0</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str">
        <f aca="false">IF($B38=BI$2,"-",IF(COUNTIF(CORRIDA!$M:$M,$B38&amp;" d. "&amp;BI$2)+COUNTIF(CORRIDA!$M:$M,BI$2&amp;" d. "&amp;$B38)=0,"",COUNTIF(CORRIDA!$M:$M,$B38&amp;" d. "&amp;BI$2)+COUNTIF(CORRIDA!$M:$M,BI$2&amp;" d. "&amp;$B38)))</f>
        <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str">
        <f aca="false">IF($B38=BZ$2,"-",IF(COUNTIF(CORRIDA!$M:$M,$B38&amp;" d. "&amp;BZ$2)+COUNTIF(CORRIDA!$M:$M,BZ$2&amp;" d. "&amp;$B38)=0,"",COUNTIF(CORRIDA!$M:$M,$B38&amp;" d. "&amp;BZ$2)+COUNTIF(CORRIDA!$M:$M,BZ$2&amp;" d. "&amp;$B38)))</f>
        <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str">
        <f aca="false">IF($B38=CC$2,"-",IF(COUNTIF(CORRIDA!$M:$M,$B38&amp;" d. "&amp;CC$2)+COUNTIF(CORRIDA!$M:$M,CC$2&amp;" d. "&amp;$B38)=0,"",COUNTIF(CORRIDA!$M:$M,$B38&amp;" d. "&amp;CC$2)+COUNTIF(CORRIDA!$M:$M,CC$2&amp;" d. "&amp;$B38)))</f>
        <v/>
      </c>
      <c r="CD38" s="98" t="str">
        <f aca="false">IF($B38=CD$2,"-",IF(COUNTIF(CORRIDA!$M:$M,$B38&amp;" d. "&amp;CD$2)+COUNTIF(CORRIDA!$M:$M,CD$2&amp;" d. "&amp;$B38)=0,"",COUNTIF(CORRIDA!$M:$M,$B38&amp;" d. "&amp;CD$2)+COUNTIF(CORRIDA!$M:$M,CD$2&amp;" d. "&amp;$B38)))</f>
        <v/>
      </c>
      <c r="CE38" s="98" t="str">
        <f aca="false">IF($B38=CE$2,"-",IF(COUNTIF(CORRIDA!$M:$M,$B38&amp;" d. "&amp;CE$2)+COUNTIF(CORRIDA!$M:$M,CE$2&amp;" d. "&amp;$B38)=0,"",COUNTIF(CORRIDA!$M:$M,$B38&amp;" d. "&amp;CE$2)+COUNTIF(CORRIDA!$M:$M,CE$2&amp;" d. "&amp;$B38)))</f>
        <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str">
        <f aca="false">IF($B38=CM$2,"-",IF(COUNTIF(CORRIDA!$M:$M,$B38&amp;" d. "&amp;CM$2)+COUNTIF(CORRIDA!$M:$M,CM$2&amp;" d. "&amp;$B38)=0,"",COUNTIF(CORRIDA!$M:$M,$B38&amp;" d. "&amp;CM$2)+COUNTIF(CORRIDA!$M:$M,CM$2&amp;" d. "&amp;$B38)))</f>
        <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str">
        <f aca="false">IF($B38=CW$2,"-",IF(COUNTIF(CORRIDA!$M:$M,$B38&amp;" d. "&amp;CW$2)+COUNTIF(CORRIDA!$M:$M,CW$2&amp;" d. "&amp;$B38)=0,"",COUNTIF(CORRIDA!$M:$M,$B38&amp;" d. "&amp;CW$2)+COUNTIF(CORRIDA!$M:$M,CW$2&amp;" d. "&amp;$B38)))</f>
        <v/>
      </c>
      <c r="CX38" s="98" t="str">
        <f aca="false">IF($B38=CX$2,"-",IF(COUNTIF(CORRIDA!$M:$M,$B38&amp;" d. "&amp;CX$2)+COUNTIF(CORRIDA!$M:$M,CX$2&amp;" d. "&amp;$B38)=0,"",COUNTIF(CORRIDA!$M:$M,$B38&amp;" d. "&amp;CX$2)+COUNTIF(CORRIDA!$M:$M,CX$2&amp;" d. "&amp;$B38)))</f>
        <v/>
      </c>
      <c r="CY38" s="98" t="str">
        <f aca="false">IF($B38=CY$2,"-",IF(COUNTIF(CORRIDA!$M:$M,$B38&amp;" d. "&amp;CY$2)+COUNTIF(CORRIDA!$M:$M,CY$2&amp;" d. "&amp;$B38)=0,"",COUNTIF(CORRIDA!$M:$M,$B38&amp;" d. "&amp;CY$2)+COUNTIF(CORRIDA!$M:$M,CY$2&amp;" d. "&amp;$B38)))</f>
        <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0</v>
      </c>
      <c r="DE38" s="92" t="n">
        <f aca="false">COUNTIF(BF38:DC38,"&gt;0")</f>
        <v>0</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0</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0</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0</v>
      </c>
      <c r="EG38" s="98" t="n">
        <f aca="false">IF($B38=EG$2,0,IF(COUNTIF(CORRIDA!$M:$M,$B38&amp;" d. "&amp;EG$2)+COUNTIF(CORRIDA!$M:$M,EG$2&amp;" d. "&amp;$B38)=0,0,COUNTIF(CORRIDA!$M:$M,$B38&amp;" d. "&amp;EG$2)+COUNTIF(CORRIDA!$M:$M,EG$2&amp;" d. "&amp;$B38)))</f>
        <v>0</v>
      </c>
      <c r="EH38" s="98" t="n">
        <f aca="false">IF($B38=EH$2,0,IF(COUNTIF(CORRIDA!$M:$M,$B38&amp;" d. "&amp;EH$2)+COUNTIF(CORRIDA!$M:$M,EH$2&amp;" d. "&amp;$B38)=0,0,COUNTIF(CORRIDA!$M:$M,$B38&amp;" d. "&amp;EH$2)+COUNTIF(CORRIDA!$M:$M,EH$2&amp;" d. "&amp;$B38)))</f>
        <v>0</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0</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0</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0</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0</v>
      </c>
      <c r="FH38" s="95"/>
      <c r="FI38" s="88" t="str">
        <f aca="false">BE38</f>
        <v>Pitch</v>
      </c>
      <c r="FJ38" s="96" t="n">
        <f aca="false">COUNTIF(BF38:DC38,"&gt;0")</f>
        <v>0</v>
      </c>
      <c r="FK38" s="96" t="e">
        <f aca="false">AVERAGE(BF38:DC38)</f>
        <v>#DIV/0!</v>
      </c>
      <c r="FL38" s="96" t="e">
        <f aca="false">_xlfn.STDEV.P(BF38:DC38)</f>
        <v>#DIV/0!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str">
        <f aca="false">IF($B40=BS$2,"-",IF(COUNTIF(CORRIDA!$M:$M,$B40&amp;" d. "&amp;BS$2)+COUNTIF(CORRIDA!$M:$M,BS$2&amp;" d. "&amp;$B40)=0,"",COUNTIF(CORRIDA!$M:$M,$B40&amp;" d. "&amp;BS$2)+COUNTIF(CORRIDA!$M:$M,BS$2&amp;" d. "&amp;$B40)))</f>
        <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0</v>
      </c>
      <c r="DE40" s="92" t="n">
        <f aca="false">COUNTIF(BF40:DC40,"&gt;0")</f>
        <v>0</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0</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0</v>
      </c>
      <c r="FH40" s="95"/>
      <c r="FI40" s="88" t="str">
        <f aca="false">BE40</f>
        <v>Andrea</v>
      </c>
      <c r="FJ40" s="96" t="n">
        <f aca="false">COUNTIF(BF40:DC40,"&gt;0")</f>
        <v>0</v>
      </c>
      <c r="FK40" s="96" t="e">
        <f aca="false">AVERAGE(BF40:DC40)</f>
        <v>#DIV/0!</v>
      </c>
      <c r="FL40" s="96" t="e">
        <f aca="false">_xlfn.STDEV.P(BF40:DC40)</f>
        <v>#DIV/0!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str">
        <f aca="false">IF($B41=F$2,"-",IF(COUNTIF(CORRIDA!$M:$M,$B41&amp;" d. "&amp;F$2)=0,"",COUNTIF(CORRIDA!$M:$M,$B41&amp;" d. "&amp;F$2)))</f>
        <v/>
      </c>
      <c r="G41" s="89" t="str">
        <f aca="false">IF($B41=G$2,"-",IF(COUNTIF(CORRIDA!$M:$M,$B41&amp;" d. "&amp;G$2)=0,"",COUNTIF(CORRIDA!$M:$M,$B41&amp;" d. "&amp;G$2)))</f>
        <v/>
      </c>
      <c r="H41" s="89" t="str">
        <f aca="false">IF($B41=H$2,"-",IF(COUNTIF(CORRIDA!$M:$M,$B41&amp;" d. "&amp;H$2)=0,"",COUNTIF(CORRIDA!$M:$M,$B41&amp;" d. "&amp;H$2)))</f>
        <v/>
      </c>
      <c r="I41" s="89" t="str">
        <f aca="false">IF($B41=I$2,"-",IF(COUNTIF(CORRIDA!$M:$M,$B41&amp;" d. "&amp;I$2)=0,"",COUNTIF(CORRIDA!$M:$M,$B41&amp;" d. "&amp;I$2)))</f>
        <v/>
      </c>
      <c r="J41" s="89" t="str">
        <f aca="false">IF($B41=J$2,"-",IF(COUNTIF(CORRIDA!$M:$M,$B41&amp;" d. "&amp;J$2)=0,"",COUNTIF(CORRIDA!$M:$M,$B41&amp;" d. "&amp;J$2)))</f>
        <v/>
      </c>
      <c r="K41" s="89" t="str">
        <f aca="false">IF($B41=K$2,"-",IF(COUNTIF(CORRIDA!$M:$M,$B41&amp;" d. "&amp;K$2)=0,"",COUNTIF(CORRIDA!$M:$M,$B41&amp;" d. "&amp;K$2)))</f>
        <v/>
      </c>
      <c r="L41" s="89" t="str">
        <f aca="false">IF($B41=L$2,"-",IF(COUNTIF(CORRIDA!$M:$M,$B41&amp;" d. "&amp;L$2)=0,"",COUNTIF(CORRIDA!$M:$M,$B41&amp;" d. "&amp;L$2)))</f>
        <v/>
      </c>
      <c r="M41" s="89" t="str">
        <f aca="false">IF($B41=M$2,"-",IF(COUNTIF(CORRIDA!$M:$M,$B41&amp;" d. "&amp;M$2)=0,"",COUNTIF(CORRIDA!$M:$M,$B41&amp;" d. "&amp;M$2)))</f>
        <v/>
      </c>
      <c r="N41" s="89" t="str">
        <f aca="false">IF($B41=N$2,"-",IF(COUNTIF(CORRIDA!$M:$M,$B41&amp;" d. "&amp;N$2)=0,"",COUNTIF(CORRIDA!$M:$M,$B41&amp;" d. "&amp;N$2)))</f>
        <v/>
      </c>
      <c r="O41" s="89" t="str">
        <f aca="false">IF($B41=O$2,"-",IF(COUNTIF(CORRIDA!$M:$M,$B41&amp;" d. "&amp;O$2)=0,"",COUNTIF(CORRIDA!$M:$M,$B41&amp;" d. "&amp;O$2)))</f>
        <v/>
      </c>
      <c r="P41" s="89" t="str">
        <f aca="false">IF($B41=P$2,"-",IF(COUNTIF(CORRIDA!$M:$M,$B41&amp;" d. "&amp;P$2)=0,"",COUNTIF(CORRIDA!$M:$M,$B41&amp;" d. "&amp;P$2)))</f>
        <v/>
      </c>
      <c r="Q41" s="89" t="str">
        <f aca="false">IF($B41=Q$2,"-",IF(COUNTIF(CORRIDA!$M:$M,$B41&amp;" d. "&amp;Q$2)=0,"",COUNTIF(CORRIDA!$M:$M,$B41&amp;" d. "&amp;Q$2)))</f>
        <v/>
      </c>
      <c r="R41" s="89" t="str">
        <f aca="false">IF($B41=R$2,"-",IF(COUNTIF(CORRIDA!$M:$M,$B41&amp;" d. "&amp;R$2)=0,"",COUNTIF(CORRIDA!$M:$M,$B41&amp;" d. "&amp;R$2)))</f>
        <v/>
      </c>
      <c r="S41" s="89" t="str">
        <f aca="false">IF($B41=S$2,"-",IF(COUNTIF(CORRIDA!$M:$M,$B41&amp;" d. "&amp;S$2)=0,"",COUNTIF(CORRIDA!$M:$M,$B41&amp;" d. "&amp;S$2)))</f>
        <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str">
        <f aca="false">IF($B41=X$2,"-",IF(COUNTIF(CORRIDA!$M:$M,$B41&amp;" d. "&amp;X$2)=0,"",COUNTIF(CORRIDA!$M:$M,$B41&amp;" d. "&amp;X$2)))</f>
        <v/>
      </c>
      <c r="Y41" s="89" t="str">
        <f aca="false">IF($B41=Y$2,"-",IF(COUNTIF(CORRIDA!$M:$M,$B41&amp;" d. "&amp;Y$2)=0,"",COUNTIF(CORRIDA!$M:$M,$B41&amp;" d. "&amp;Y$2)))</f>
        <v/>
      </c>
      <c r="Z41" s="89" t="str">
        <f aca="false">IF($B41=Z$2,"-",IF(COUNTIF(CORRIDA!$M:$M,$B41&amp;" d. "&amp;Z$2)=0,"",COUNTIF(CORRIDA!$M:$M,$B41&amp;" d. "&amp;Z$2)))</f>
        <v/>
      </c>
      <c r="AA41" s="89" t="str">
        <f aca="false">IF($B41=AA$2,"-",IF(COUNTIF(CORRIDA!$M:$M,$B41&amp;" d. "&amp;AA$2)=0,"",COUNTIF(CORRIDA!$M:$M,$B41&amp;" d. "&amp;AA$2)))</f>
        <v/>
      </c>
      <c r="AB41" s="89" t="str">
        <f aca="false">IF($B41=AB$2,"-",IF(COUNTIF(CORRIDA!$M:$M,$B41&amp;" d. "&amp;AB$2)=0,"",COUNTIF(CORRIDA!$M:$M,$B41&amp;" d. "&amp;AB$2)))</f>
        <v/>
      </c>
      <c r="AC41" s="89" t="str">
        <f aca="false">IF($B41=AC$2,"-",IF(COUNTIF(CORRIDA!$M:$M,$B41&amp;" d. "&amp;AC$2)=0,"",COUNTIF(CORRIDA!$M:$M,$B41&amp;" d. "&amp;AC$2)))</f>
        <v/>
      </c>
      <c r="AD41" s="89" t="str">
        <f aca="false">IF($B41=AD$2,"-",IF(COUNTIF(CORRIDA!$M:$M,$B41&amp;" d. "&amp;AD$2)=0,"",COUNTIF(CORRIDA!$M:$M,$B41&amp;" d. "&amp;AD$2)))</f>
        <v/>
      </c>
      <c r="AE41" s="89" t="str">
        <f aca="false">IF($B41=AE$2,"-",IF(COUNTIF(CORRIDA!$M:$M,$B41&amp;" d. "&amp;AE$2)=0,"",COUNTIF(CORRIDA!$M:$M,$B41&amp;" d. "&amp;AE$2)))</f>
        <v/>
      </c>
      <c r="AF41" s="89" t="str">
        <f aca="false">IF($B41=AF$2,"-",IF(COUNTIF(CORRIDA!$M:$M,$B41&amp;" d. "&amp;AF$2)=0,"",COUNTIF(CORRIDA!$M:$M,$B41&amp;" d. "&amp;AF$2)))</f>
        <v/>
      </c>
      <c r="AG41" s="89" t="str">
        <f aca="false">IF($B41=AG$2,"-",IF(COUNTIF(CORRIDA!$M:$M,$B41&amp;" d. "&amp;AG$2)=0,"",COUNTIF(CORRIDA!$M:$M,$B41&amp;" d. "&amp;AG$2)))</f>
        <v/>
      </c>
      <c r="AH41" s="89" t="str">
        <f aca="false">IF($B41=AH$2,"-",IF(COUNTIF(CORRIDA!$M:$M,$B41&amp;" d. "&amp;AH$2)=0,"",COUNTIF(CORRIDA!$M:$M,$B41&amp;" d. "&amp;AH$2)))</f>
        <v/>
      </c>
      <c r="AI41" s="89" t="str">
        <f aca="false">IF($B41=AI$2,"-",IF(COUNTIF(CORRIDA!$M:$M,$B41&amp;" d. "&amp;AI$2)=0,"",COUNTIF(CORRIDA!$M:$M,$B41&amp;" d. "&amp;AI$2)))</f>
        <v/>
      </c>
      <c r="AJ41" s="89" t="str">
        <f aca="false">IF($B41=AJ$2,"-",IF(COUNTIF(CORRIDA!$M:$M,$B41&amp;" d. "&amp;AJ$2)=0,"",COUNTIF(CORRIDA!$M:$M,$B41&amp;" d. "&amp;AJ$2)))</f>
        <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str">
        <f aca="false">IF($B41=AS$2,"-",IF(COUNTIF(CORRIDA!$M:$M,$B41&amp;" d. "&amp;AS$2)=0,"",COUNTIF(CORRIDA!$M:$M,$B41&amp;" d. "&amp;AS$2)))</f>
        <v/>
      </c>
      <c r="AT41" s="89" t="str">
        <f aca="false">IF($B41=AT$2,"-",IF(COUNTIF(CORRIDA!$M:$M,$B41&amp;" d. "&amp;AT$2)=0,"",COUNTIF(CORRIDA!$M:$M,$B41&amp;" d. "&amp;AT$2)))</f>
        <v/>
      </c>
      <c r="AU41" s="89" t="str">
        <f aca="false">IF($B41=AU$2,"-",IF(COUNTIF(CORRIDA!$M:$M,$B41&amp;" d. "&amp;AU$2)=0,"",COUNTIF(CORRIDA!$M:$M,$B41&amp;" d. "&amp;AU$2)))</f>
        <v/>
      </c>
      <c r="AV41" s="89" t="str">
        <f aca="false">IF($B41=AV$2,"-",IF(COUNTIF(CORRIDA!$M:$M,$B41&amp;" d. "&amp;AV$2)=0,"",COUNTIF(CORRIDA!$M:$M,$B41&amp;" d. "&amp;AV$2)))</f>
        <v/>
      </c>
      <c r="AW41" s="89" t="str">
        <f aca="false">IF($B41=AW$2,"-",IF(COUNTIF(CORRIDA!$M:$M,$B41&amp;" d. "&amp;AW$2)=0,"",COUNTIF(CORRIDA!$M:$M,$B41&amp;" d. "&amp;AW$2)))</f>
        <v/>
      </c>
      <c r="AX41" s="89" t="str">
        <f aca="false">IF($B41=AX$2,"-",IF(COUNTIF(CORRIDA!$M:$M,$B41&amp;" d. "&amp;AX$2)=0,"",COUNTIF(CORRIDA!$M:$M,$B41&amp;" d. "&amp;AX$2)))</f>
        <v/>
      </c>
      <c r="AY41" s="89" t="str">
        <f aca="false">IF($B41=AY$2,"-",IF(COUNTIF(CORRIDA!$M:$M,$B41&amp;" d. "&amp;AY$2)=0,"",COUNTIF(CORRIDA!$M:$M,$B41&amp;" d. "&amp;AY$2)))</f>
        <v/>
      </c>
      <c r="AZ41" s="89" t="str">
        <f aca="false">IF($B41=AZ$2,"-",IF(COUNTIF(CORRIDA!$M:$M,$B41&amp;" d. "&amp;AZ$2)=0,"",COUNTIF(CORRIDA!$M:$M,$B41&amp;" d. "&amp;AZ$2)))</f>
        <v/>
      </c>
      <c r="BA41" s="90" t="n">
        <f aca="false">SUM(C41:AZ41)</f>
        <v>0</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str">
        <f aca="false">IF($B41=BI$2,"-",IF(COUNTIF(CORRIDA!$M:$M,$B41&amp;" d. "&amp;BI$2)+COUNTIF(CORRIDA!$M:$M,BI$2&amp;" d. "&amp;$B41)=0,"",COUNTIF(CORRIDA!$M:$M,$B41&amp;" d. "&amp;BI$2)+COUNTIF(CORRIDA!$M:$M,BI$2&amp;" d. "&amp;$B41)))</f>
        <v/>
      </c>
      <c r="BJ41" s="91" t="str">
        <f aca="false">IF($B41=BJ$2,"-",IF(COUNTIF(CORRIDA!$M:$M,$B41&amp;" d. "&amp;BJ$2)+COUNTIF(CORRIDA!$M:$M,BJ$2&amp;" d. "&amp;$B41)=0,"",COUNTIF(CORRIDA!$M:$M,$B41&amp;" d. "&amp;BJ$2)+COUNTIF(CORRIDA!$M:$M,BJ$2&amp;" d. "&amp;$B41)))</f>
        <v/>
      </c>
      <c r="BK41" s="91" t="str">
        <f aca="false">IF($B41=BK$2,"-",IF(COUNTIF(CORRIDA!$M:$M,$B41&amp;" d. "&amp;BK$2)+COUNTIF(CORRIDA!$M:$M,BK$2&amp;" d. "&amp;$B41)=0,"",COUNTIF(CORRIDA!$M:$M,$B41&amp;" d. "&amp;BK$2)+COUNTIF(CORRIDA!$M:$M,BK$2&amp;" d. "&amp;$B41)))</f>
        <v/>
      </c>
      <c r="BL41" s="91" t="str">
        <f aca="false">IF($B41=BL$2,"-",IF(COUNTIF(CORRIDA!$M:$M,$B41&amp;" d. "&amp;BL$2)+COUNTIF(CORRIDA!$M:$M,BL$2&amp;" d. "&amp;$B41)=0,"",COUNTIF(CORRIDA!$M:$M,$B41&amp;" d. "&amp;BL$2)+COUNTIF(CORRIDA!$M:$M,BL$2&amp;" d. "&amp;$B41)))</f>
        <v/>
      </c>
      <c r="BM41" s="91" t="str">
        <f aca="false">IF($B41=BM$2,"-",IF(COUNTIF(CORRIDA!$M:$M,$B41&amp;" d. "&amp;BM$2)+COUNTIF(CORRIDA!$M:$M,BM$2&amp;" d. "&amp;$B41)=0,"",COUNTIF(CORRIDA!$M:$M,$B41&amp;" d. "&amp;BM$2)+COUNTIF(CORRIDA!$M:$M,BM$2&amp;" d. "&amp;$B41)))</f>
        <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str">
        <f aca="false">IF($B41=BP$2,"-",IF(COUNTIF(CORRIDA!$M:$M,$B41&amp;" d. "&amp;BP$2)+COUNTIF(CORRIDA!$M:$M,BP$2&amp;" d. "&amp;$B41)=0,"",COUNTIF(CORRIDA!$M:$M,$B41&amp;" d. "&amp;BP$2)+COUNTIF(CORRIDA!$M:$M,BP$2&amp;" d. "&amp;$B41)))</f>
        <v/>
      </c>
      <c r="BQ41" s="91" t="str">
        <f aca="false">IF($B41=BQ$2,"-",IF(COUNTIF(CORRIDA!$M:$M,$B41&amp;" d. "&amp;BQ$2)+COUNTIF(CORRIDA!$M:$M,BQ$2&amp;" d. "&amp;$B41)=0,"",COUNTIF(CORRIDA!$M:$M,$B41&amp;" d. "&amp;BQ$2)+COUNTIF(CORRIDA!$M:$M,BQ$2&amp;" d. "&amp;$B41)))</f>
        <v/>
      </c>
      <c r="BR41" s="91" t="str">
        <f aca="false">IF($B41=BR$2,"-",IF(COUNTIF(CORRIDA!$M:$M,$B41&amp;" d. "&amp;BR$2)+COUNTIF(CORRIDA!$M:$M,BR$2&amp;" d. "&amp;$B41)=0,"",COUNTIF(CORRIDA!$M:$M,$B41&amp;" d. "&amp;BR$2)+COUNTIF(CORRIDA!$M:$M,BR$2&amp;" d. "&amp;$B41)))</f>
        <v/>
      </c>
      <c r="BS41" s="91" t="str">
        <f aca="false">IF($B41=BS$2,"-",IF(COUNTIF(CORRIDA!$M:$M,$B41&amp;" d. "&amp;BS$2)+COUNTIF(CORRIDA!$M:$M,BS$2&amp;" d. "&amp;$B41)=0,"",COUNTIF(CORRIDA!$M:$M,$B41&amp;" d. "&amp;BS$2)+COUNTIF(CORRIDA!$M:$M,BS$2&amp;" d. "&amp;$B41)))</f>
        <v/>
      </c>
      <c r="BT41" s="91" t="str">
        <f aca="false">IF($B41=BT$2,"-",IF(COUNTIF(CORRIDA!$M:$M,$B41&amp;" d. "&amp;BT$2)+COUNTIF(CORRIDA!$M:$M,BT$2&amp;" d. "&amp;$B41)=0,"",COUNTIF(CORRIDA!$M:$M,$B41&amp;" d. "&amp;BT$2)+COUNTIF(CORRIDA!$M:$M,BT$2&amp;" d. "&amp;$B41)))</f>
        <v/>
      </c>
      <c r="BU41" s="91" t="str">
        <f aca="false">IF($B41=BU$2,"-",IF(COUNTIF(CORRIDA!$M:$M,$B41&amp;" d. "&amp;BU$2)+COUNTIF(CORRIDA!$M:$M,BU$2&amp;" d. "&amp;$B41)=0,"",COUNTIF(CORRIDA!$M:$M,$B41&amp;" d. "&amp;BU$2)+COUNTIF(CORRIDA!$M:$M,BU$2&amp;" d. "&amp;$B41)))</f>
        <v/>
      </c>
      <c r="BV41" s="91" t="str">
        <f aca="false">IF($B41=BV$2,"-",IF(COUNTIF(CORRIDA!$M:$M,$B41&amp;" d. "&amp;BV$2)+COUNTIF(CORRIDA!$M:$M,BV$2&amp;" d. "&amp;$B41)=0,"",COUNTIF(CORRIDA!$M:$M,$B41&amp;" d. "&amp;BV$2)+COUNTIF(CORRIDA!$M:$M,BV$2&amp;" d. "&amp;$B41)))</f>
        <v/>
      </c>
      <c r="BW41" s="91" t="str">
        <f aca="false">IF($B41=BW$2,"-",IF(COUNTIF(CORRIDA!$M:$M,$B41&amp;" d. "&amp;BW$2)+COUNTIF(CORRIDA!$M:$M,BW$2&amp;" d. "&amp;$B41)=0,"",COUNTIF(CORRIDA!$M:$M,$B41&amp;" d. "&amp;BW$2)+COUNTIF(CORRIDA!$M:$M,BW$2&amp;" d. "&amp;$B41)))</f>
        <v/>
      </c>
      <c r="BX41" s="91" t="str">
        <f aca="false">IF($B41=BX$2,"-",IF(COUNTIF(CORRIDA!$M:$M,$B41&amp;" d. "&amp;BX$2)+COUNTIF(CORRIDA!$M:$M,BX$2&amp;" d. "&amp;$B41)=0,"",COUNTIF(CORRIDA!$M:$M,$B41&amp;" d. "&amp;BX$2)+COUNTIF(CORRIDA!$M:$M,BX$2&amp;" d. "&amp;$B41)))</f>
        <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str">
        <f aca="false">IF($B41=CA$2,"-",IF(COUNTIF(CORRIDA!$M:$M,$B41&amp;" d. "&amp;CA$2)+COUNTIF(CORRIDA!$M:$M,CA$2&amp;" d. "&amp;$B41)=0,"",COUNTIF(CORRIDA!$M:$M,$B41&amp;" d. "&amp;CA$2)+COUNTIF(CORRIDA!$M:$M,CA$2&amp;" d. "&amp;$B41)))</f>
        <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str">
        <f aca="false">IF($B41=CD$2,"-",IF(COUNTIF(CORRIDA!$M:$M,$B41&amp;" d. "&amp;CD$2)+COUNTIF(CORRIDA!$M:$M,CD$2&amp;" d. "&amp;$B41)=0,"",COUNTIF(CORRIDA!$M:$M,$B41&amp;" d. "&amp;CD$2)+COUNTIF(CORRIDA!$M:$M,CD$2&amp;" d. "&amp;$B41)))</f>
        <v/>
      </c>
      <c r="CE41" s="91" t="str">
        <f aca="false">IF($B41=CE$2,"-",IF(COUNTIF(CORRIDA!$M:$M,$B41&amp;" d. "&amp;CE$2)+COUNTIF(CORRIDA!$M:$M,CE$2&amp;" d. "&amp;$B41)=0,"",COUNTIF(CORRIDA!$M:$M,$B41&amp;" d. "&amp;CE$2)+COUNTIF(CORRIDA!$M:$M,CE$2&amp;" d. "&amp;$B41)))</f>
        <v/>
      </c>
      <c r="CF41" s="91" t="str">
        <f aca="false">IF($B41=CF$2,"-",IF(COUNTIF(CORRIDA!$M:$M,$B41&amp;" d. "&amp;CF$2)+COUNTIF(CORRIDA!$M:$M,CF$2&amp;" d. "&amp;$B41)=0,"",COUNTIF(CORRIDA!$M:$M,$B41&amp;" d. "&amp;CF$2)+COUNTIF(CORRIDA!$M:$M,CF$2&amp;" d. "&amp;$B41)))</f>
        <v/>
      </c>
      <c r="CG41" s="91" t="str">
        <f aca="false">IF($B41=CG$2,"-",IF(COUNTIF(CORRIDA!$M:$M,$B41&amp;" d. "&amp;CG$2)+COUNTIF(CORRIDA!$M:$M,CG$2&amp;" d. "&amp;$B41)=0,"",COUNTIF(CORRIDA!$M:$M,$B41&amp;" d. "&amp;CG$2)+COUNTIF(CORRIDA!$M:$M,CG$2&amp;" d. "&amp;$B41)))</f>
        <v/>
      </c>
      <c r="CH41" s="91" t="str">
        <f aca="false">IF($B41=CH$2,"-",IF(COUNTIF(CORRIDA!$M:$M,$B41&amp;" d. "&amp;CH$2)+COUNTIF(CORRIDA!$M:$M,CH$2&amp;" d. "&amp;$B41)=0,"",COUNTIF(CORRIDA!$M:$M,$B41&amp;" d. "&amp;CH$2)+COUNTIF(CORRIDA!$M:$M,CH$2&amp;" d. "&amp;$B41)))</f>
        <v/>
      </c>
      <c r="CI41" s="91" t="str">
        <f aca="false">IF($B41=CI$2,"-",IF(COUNTIF(CORRIDA!$M:$M,$B41&amp;" d. "&amp;CI$2)+COUNTIF(CORRIDA!$M:$M,CI$2&amp;" d. "&amp;$B41)=0,"",COUNTIF(CORRIDA!$M:$M,$B41&amp;" d. "&amp;CI$2)+COUNTIF(CORRIDA!$M:$M,CI$2&amp;" d. "&amp;$B41)))</f>
        <v/>
      </c>
      <c r="CJ41" s="91" t="str">
        <f aca="false">IF($B41=CJ$2,"-",IF(COUNTIF(CORRIDA!$M:$M,$B41&amp;" d. "&amp;CJ$2)+COUNTIF(CORRIDA!$M:$M,CJ$2&amp;" d. "&amp;$B41)=0,"",COUNTIF(CORRIDA!$M:$M,$B41&amp;" d. "&amp;CJ$2)+COUNTIF(CORRIDA!$M:$M,CJ$2&amp;" d. "&amp;$B41)))</f>
        <v/>
      </c>
      <c r="CK41" s="91" t="str">
        <f aca="false">IF($B41=CK$2,"-",IF(COUNTIF(CORRIDA!$M:$M,$B41&amp;" d. "&amp;CK$2)+COUNTIF(CORRIDA!$M:$M,CK$2&amp;" d. "&amp;$B41)=0,"",COUNTIF(CORRIDA!$M:$M,$B41&amp;" d. "&amp;CK$2)+COUNTIF(CORRIDA!$M:$M,CK$2&amp;" d. "&amp;$B41)))</f>
        <v/>
      </c>
      <c r="CL41" s="91" t="str">
        <f aca="false">IF($B41=CL$2,"-",IF(COUNTIF(CORRIDA!$M:$M,$B41&amp;" d. "&amp;CL$2)+COUNTIF(CORRIDA!$M:$M,CL$2&amp;" d. "&amp;$B41)=0,"",COUNTIF(CORRIDA!$M:$M,$B41&amp;" d. "&amp;CL$2)+COUNTIF(CORRIDA!$M:$M,CL$2&amp;" d. "&amp;$B41)))</f>
        <v/>
      </c>
      <c r="CM41" s="91" t="str">
        <f aca="false">IF($B41=CM$2,"-",IF(COUNTIF(CORRIDA!$M:$M,$B41&amp;" d. "&amp;CM$2)+COUNTIF(CORRIDA!$M:$M,CM$2&amp;" d. "&amp;$B41)=0,"",COUNTIF(CORRIDA!$M:$M,$B41&amp;" d. "&amp;CM$2)+COUNTIF(CORRIDA!$M:$M,CM$2&amp;" d. "&amp;$B41)))</f>
        <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str">
        <f aca="false">IF($B41=CV$2,"-",IF(COUNTIF(CORRIDA!$M:$M,$B41&amp;" d. "&amp;CV$2)+COUNTIF(CORRIDA!$M:$M,CV$2&amp;" d. "&amp;$B41)=0,"",COUNTIF(CORRIDA!$M:$M,$B41&amp;" d. "&amp;CV$2)+COUNTIF(CORRIDA!$M:$M,CV$2&amp;" d. "&amp;$B41)))</f>
        <v/>
      </c>
      <c r="CW41" s="91" t="str">
        <f aca="false">IF($B41=CW$2,"-",IF(COUNTIF(CORRIDA!$M:$M,$B41&amp;" d. "&amp;CW$2)+COUNTIF(CORRIDA!$M:$M,CW$2&amp;" d. "&amp;$B41)=0,"",COUNTIF(CORRIDA!$M:$M,$B41&amp;" d. "&amp;CW$2)+COUNTIF(CORRIDA!$M:$M,CW$2&amp;" d. "&amp;$B41)))</f>
        <v/>
      </c>
      <c r="CX41" s="91" t="str">
        <f aca="false">IF($B41=CX$2,"-",IF(COUNTIF(CORRIDA!$M:$M,$B41&amp;" d. "&amp;CX$2)+COUNTIF(CORRIDA!$M:$M,CX$2&amp;" d. "&amp;$B41)=0,"",COUNTIF(CORRIDA!$M:$M,$B41&amp;" d. "&amp;CX$2)+COUNTIF(CORRIDA!$M:$M,CX$2&amp;" d. "&amp;$B41)))</f>
        <v/>
      </c>
      <c r="CY41" s="91" t="str">
        <f aca="false">IF($B41=CY$2,"-",IF(COUNTIF(CORRIDA!$M:$M,$B41&amp;" d. "&amp;CY$2)+COUNTIF(CORRIDA!$M:$M,CY$2&amp;" d. "&amp;$B41)=0,"",COUNTIF(CORRIDA!$M:$M,$B41&amp;" d. "&amp;CY$2)+COUNTIF(CORRIDA!$M:$M,CY$2&amp;" d. "&amp;$B41)))</f>
        <v/>
      </c>
      <c r="CZ41" s="91" t="str">
        <f aca="false">IF($B41=CZ$2,"-",IF(COUNTIF(CORRIDA!$M:$M,$B41&amp;" d. "&amp;CZ$2)+COUNTIF(CORRIDA!$M:$M,CZ$2&amp;" d. "&amp;$B41)=0,"",COUNTIF(CORRIDA!$M:$M,$B41&amp;" d. "&amp;CZ$2)+COUNTIF(CORRIDA!$M:$M,CZ$2&amp;" d. "&amp;$B41)))</f>
        <v/>
      </c>
      <c r="DA41" s="91" t="str">
        <f aca="false">IF($B41=DA$2,"-",IF(COUNTIF(CORRIDA!$M:$M,$B41&amp;" d. "&amp;DA$2)+COUNTIF(CORRIDA!$M:$M,DA$2&amp;" d. "&amp;$B41)=0,"",COUNTIF(CORRIDA!$M:$M,$B41&amp;" d. "&amp;DA$2)+COUNTIF(CORRIDA!$M:$M,DA$2&amp;" d. "&amp;$B41)))</f>
        <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0</v>
      </c>
      <c r="DE41" s="92" t="n">
        <f aca="false">COUNTIF(BF41:DC41,"&gt;0")</f>
        <v>0</v>
      </c>
      <c r="DF41" s="93" t="n">
        <f aca="false">IF(COUNTIF(BF41:DC41,"&gt;0")&lt;10,0,QUOTIENT(COUNTIF(BF41:DC41,"&gt;0"),5)*50)</f>
        <v>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0</v>
      </c>
      <c r="DM41" s="91" t="n">
        <f aca="false">IF($B41=DM$2,0,IF(COUNTIF(CORRIDA!$M:$M,$B41&amp;" d. "&amp;DM$2)+COUNTIF(CORRIDA!$M:$M,DM$2&amp;" d. "&amp;$B41)=0,0,COUNTIF(CORRIDA!$M:$M,$B41&amp;" d. "&amp;DM$2)+COUNTIF(CORRIDA!$M:$M,DM$2&amp;" d. "&amp;$B41)))</f>
        <v>0</v>
      </c>
      <c r="DN41" s="91" t="n">
        <f aca="false">IF($B41=DN$2,0,IF(COUNTIF(CORRIDA!$M:$M,$B41&amp;" d. "&amp;DN$2)+COUNTIF(CORRIDA!$M:$M,DN$2&amp;" d. "&amp;$B41)=0,0,COUNTIF(CORRIDA!$M:$M,$B41&amp;" d. "&amp;DN$2)+COUNTIF(CORRIDA!$M:$M,DN$2&amp;" d. "&amp;$B41)))</f>
        <v>0</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0</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0</v>
      </c>
      <c r="DT41" s="91" t="n">
        <f aca="false">IF($B41=DT$2,0,IF(COUNTIF(CORRIDA!$M:$M,$B41&amp;" d. "&amp;DT$2)+COUNTIF(CORRIDA!$M:$M,DT$2&amp;" d. "&amp;$B41)=0,0,COUNTIF(CORRIDA!$M:$M,$B41&amp;" d. "&amp;DT$2)+COUNTIF(CORRIDA!$M:$M,DT$2&amp;" d. "&amp;$B41)))</f>
        <v>0</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0</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0</v>
      </c>
      <c r="DY41" s="91" t="n">
        <f aca="false">IF($B41=DY$2,0,IF(COUNTIF(CORRIDA!$M:$M,$B41&amp;" d. "&amp;DY$2)+COUNTIF(CORRIDA!$M:$M,DY$2&amp;" d. "&amp;$B41)=0,0,COUNTIF(CORRIDA!$M:$M,$B41&amp;" d. "&amp;DY$2)+COUNTIF(CORRIDA!$M:$M,DY$2&amp;" d. "&amp;$B41)))</f>
        <v>0</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0</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0</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0</v>
      </c>
      <c r="EH41" s="91" t="n">
        <f aca="false">IF($B41=EH$2,0,IF(COUNTIF(CORRIDA!$M:$M,$B41&amp;" d. "&amp;EH$2)+COUNTIF(CORRIDA!$M:$M,EH$2&amp;" d. "&amp;$B41)=0,0,COUNTIF(CORRIDA!$M:$M,$B41&amp;" d. "&amp;EH$2)+COUNTIF(CORRIDA!$M:$M,EH$2&amp;" d. "&amp;$B41)))</f>
        <v>0</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0</v>
      </c>
      <c r="EK41" s="91" t="n">
        <f aca="false">IF($B41=EK$2,0,IF(COUNTIF(CORRIDA!$M:$M,$B41&amp;" d. "&amp;EK$2)+COUNTIF(CORRIDA!$M:$M,EK$2&amp;" d. "&amp;$B41)=0,0,COUNTIF(CORRIDA!$M:$M,$B41&amp;" d. "&amp;EK$2)+COUNTIF(CORRIDA!$M:$M,EK$2&amp;" d. "&amp;$B41)))</f>
        <v>0</v>
      </c>
      <c r="EL41" s="91" t="n">
        <f aca="false">IF($B41=EL$2,0,IF(COUNTIF(CORRIDA!$M:$M,$B41&amp;" d. "&amp;EL$2)+COUNTIF(CORRIDA!$M:$M,EL$2&amp;" d. "&amp;$B41)=0,0,COUNTIF(CORRIDA!$M:$M,$B41&amp;" d. "&amp;EL$2)+COUNTIF(CORRIDA!$M:$M,EL$2&amp;" d. "&amp;$B41)))</f>
        <v>0</v>
      </c>
      <c r="EM41" s="91" t="n">
        <f aca="false">IF($B41=EM$2,0,IF(COUNTIF(CORRIDA!$M:$M,$B41&amp;" d. "&amp;EM$2)+COUNTIF(CORRIDA!$M:$M,EM$2&amp;" d. "&amp;$B41)=0,0,COUNTIF(CORRIDA!$M:$M,$B41&amp;" d. "&amp;EM$2)+COUNTIF(CORRIDA!$M:$M,EM$2&amp;" d. "&amp;$B41)))</f>
        <v>0</v>
      </c>
      <c r="EN41" s="91" t="n">
        <f aca="false">IF($B41=EN$2,0,IF(COUNTIF(CORRIDA!$M:$M,$B41&amp;" d. "&amp;EN$2)+COUNTIF(CORRIDA!$M:$M,EN$2&amp;" d. "&amp;$B41)=0,0,COUNTIF(CORRIDA!$M:$M,$B41&amp;" d. "&amp;EN$2)+COUNTIF(CORRIDA!$M:$M,EN$2&amp;" d. "&amp;$B41)))</f>
        <v>0</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0</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0</v>
      </c>
      <c r="EZ41" s="91" t="n">
        <f aca="false">IF($B41=EZ$2,0,IF(COUNTIF(CORRIDA!$M:$M,$B41&amp;" d. "&amp;EZ$2)+COUNTIF(CORRIDA!$M:$M,EZ$2&amp;" d. "&amp;$B41)=0,0,COUNTIF(CORRIDA!$M:$M,$B41&amp;" d. "&amp;EZ$2)+COUNTIF(CORRIDA!$M:$M,EZ$2&amp;" d. "&amp;$B41)))</f>
        <v>0</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0</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0</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0</v>
      </c>
      <c r="FH41" s="95"/>
      <c r="FI41" s="88" t="str">
        <f aca="false">BE41</f>
        <v>Robertinho</v>
      </c>
      <c r="FJ41" s="96" t="n">
        <f aca="false">COUNTIF(BF41:DC41,"&gt;0")</f>
        <v>0</v>
      </c>
      <c r="FK41" s="96" t="e">
        <f aca="false">AVERAGE(BF41:DC41)</f>
        <v>#DIV/0!</v>
      </c>
      <c r="FL41" s="96" t="e">
        <f aca="false">_xlfn.STDEV.P(BF41:DC41)</f>
        <v>#DIV/0!</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str">
        <f aca="false">IF($B42=AX$2,"-",IF(COUNTIF(CORRIDA!$M:$M,$B42&amp;" d. "&amp;AX$2)=0,"",COUNTIF(CORRIDA!$M:$M,$B42&amp;" d. "&amp;AX$2)))</f>
        <v/>
      </c>
      <c r="AY42" s="97" t="str">
        <f aca="false">IF($B42=AY$2,"-",IF(COUNTIF(CORRIDA!$M:$M,$B42&amp;" d. "&amp;AY$2)=0,"",COUNTIF(CORRIDA!$M:$M,$B42&amp;" d. "&amp;AY$2)))</f>
        <v/>
      </c>
      <c r="AZ42" s="97" t="str">
        <f aca="false">IF($B42=AZ$2,"-",IF(COUNTIF(CORRIDA!$M:$M,$B42&amp;" d. "&amp;AZ$2)=0,"",COUNTIF(CORRIDA!$M:$M,$B42&amp;" d. "&amp;AZ$2)))</f>
        <v/>
      </c>
      <c r="BA42" s="90" t="n">
        <f aca="false">SUM(C42:AZ42)</f>
        <v>0</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str">
        <f aca="false">IF($B42=DA$2,"-",IF(COUNTIF(CORRIDA!$M:$M,$B42&amp;" d. "&amp;DA$2)+COUNTIF(CORRIDA!$M:$M,DA$2&amp;" d. "&amp;$B42)=0,"",COUNTIF(CORRIDA!$M:$M,$B42&amp;" d. "&amp;DA$2)+COUNTIF(CORRIDA!$M:$M,DA$2&amp;" d. "&amp;$B42)))</f>
        <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0</v>
      </c>
      <c r="DE42" s="92" t="n">
        <f aca="false">COUNTIF(BF42:DC42,"&gt;0")</f>
        <v>0</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0</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0</v>
      </c>
      <c r="FK42" s="96" t="e">
        <f aca="false">AVERAGE(BF42:DC42)</f>
        <v>#DIV/0!</v>
      </c>
      <c r="FL42" s="96" t="e">
        <f aca="false">_xlfn.STDEV.P(BF42:DC42)</f>
        <v>#DIV/0!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str">
        <f aca="false">IF($B43=Y$2,"-",IF(COUNTIF(CORRIDA!$M:$M,$B43&amp;" d. "&amp;Y$2)=0,"",COUNTIF(CORRIDA!$M:$M,$B43&amp;" d. "&amp;Y$2)))</f>
        <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str">
        <f aca="false">IF($B43=AI$2,"-",IF(COUNTIF(CORRIDA!$M:$M,$B43&amp;" d. "&amp;AI$2)=0,"",COUNTIF(CORRIDA!$M:$M,$B43&amp;" d. "&amp;AI$2)))</f>
        <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0</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str">
        <f aca="false">IF($B43=BN$2,"-",IF(COUNTIF(CORRIDA!$M:$M,$B43&amp;" d. "&amp;BN$2)+COUNTIF(CORRIDA!$M:$M,BN$2&amp;" d. "&amp;$B43)=0,"",COUNTIF(CORRIDA!$M:$M,$B43&amp;" d. "&amp;BN$2)+COUNTIF(CORRIDA!$M:$M,BN$2&amp;" d. "&amp;$B43)))</f>
        <v/>
      </c>
      <c r="BO43" s="91" t="str">
        <f aca="false">IF($B43=BO$2,"-",IF(COUNTIF(CORRIDA!$M:$M,$B43&amp;" d. "&amp;BO$2)+COUNTIF(CORRIDA!$M:$M,BO$2&amp;" d. "&amp;$B43)=0,"",COUNTIF(CORRIDA!$M:$M,$B43&amp;" d. "&amp;BO$2)+COUNTIF(CORRIDA!$M:$M,BO$2&amp;" d. "&amp;$B43)))</f>
        <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str">
        <f aca="false">IF($B43=CB$2,"-",IF(COUNTIF(CORRIDA!$M:$M,$B43&amp;" d. "&amp;CB$2)+COUNTIF(CORRIDA!$M:$M,CB$2&amp;" d. "&amp;$B43)=0,"",COUNTIF(CORRIDA!$M:$M,$B43&amp;" d. "&amp;CB$2)+COUNTIF(CORRIDA!$M:$M,CB$2&amp;" d. "&amp;$B43)))</f>
        <v/>
      </c>
      <c r="CC43" s="91" t="str">
        <f aca="false">IF($B43=CC$2,"-",IF(COUNTIF(CORRIDA!$M:$M,$B43&amp;" d. "&amp;CC$2)+COUNTIF(CORRIDA!$M:$M,CC$2&amp;" d. "&amp;$B43)=0,"",COUNTIF(CORRIDA!$M:$M,$B43&amp;" d. "&amp;CC$2)+COUNTIF(CORRIDA!$M:$M,CC$2&amp;" d. "&amp;$B43)))</f>
        <v/>
      </c>
      <c r="CD43" s="91" t="str">
        <f aca="false">IF($B43=CD$2,"-",IF(COUNTIF(CORRIDA!$M:$M,$B43&amp;" d. "&amp;CD$2)+COUNTIF(CORRIDA!$M:$M,CD$2&amp;" d. "&amp;$B43)=0,"",COUNTIF(CORRIDA!$M:$M,$B43&amp;" d. "&amp;CD$2)+COUNTIF(CORRIDA!$M:$M,CD$2&amp;" d. "&amp;$B43)))</f>
        <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str">
        <f aca="false">IF($B43=CL$2,"-",IF(COUNTIF(CORRIDA!$M:$M,$B43&amp;" d. "&amp;CL$2)+COUNTIF(CORRIDA!$M:$M,CL$2&amp;" d. "&amp;$B43)=0,"",COUNTIF(CORRIDA!$M:$M,$B43&amp;" d. "&amp;CL$2)+COUNTIF(CORRIDA!$M:$M,CL$2&amp;" d. "&amp;$B43)))</f>
        <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0</v>
      </c>
      <c r="DE43" s="92" t="n">
        <f aca="false">COUNTIF(BF43:DC43,"&gt;0")</f>
        <v>0</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0</v>
      </c>
      <c r="DR43" s="91" t="n">
        <f aca="false">IF($B43=DR$2,0,IF(COUNTIF(CORRIDA!$M:$M,$B43&amp;" d. "&amp;DR$2)+COUNTIF(CORRIDA!$M:$M,DR$2&amp;" d. "&amp;$B43)=0,0,COUNTIF(CORRIDA!$M:$M,$B43&amp;" d. "&amp;DR$2)+COUNTIF(CORRIDA!$M:$M,DR$2&amp;" d. "&amp;$B43)))</f>
        <v>0</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0</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0</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0</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0</v>
      </c>
      <c r="FH43" s="95"/>
      <c r="FI43" s="88" t="str">
        <f aca="false">BE43</f>
        <v>Salgado</v>
      </c>
      <c r="FJ43" s="96" t="n">
        <f aca="false">COUNTIF(BF43:DC43,"&gt;0")</f>
        <v>0</v>
      </c>
      <c r="FK43" s="96" t="e">
        <f aca="false">AVERAGE(BF43:DC43)</f>
        <v>#DIV/0!</v>
      </c>
      <c r="FL43" s="96" t="e">
        <f aca="false">_xlfn.STDEV.P(BF43:DC43)</f>
        <v>#DIV/0!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str">
        <f aca="false">IF($B44=Y$2,"-",IF(COUNTIF(CORRIDA!$M:$M,$B44&amp;" d. "&amp;Y$2)=0,"",COUNTIF(CORRIDA!$M:$M,$B44&amp;" d. "&amp;Y$2)))</f>
        <v/>
      </c>
      <c r="Z44" s="97" t="str">
        <f aca="false">IF($B44=Z$2,"-",IF(COUNTIF(CORRIDA!$M:$M,$B44&amp;" d. "&amp;Z$2)=0,"",COUNTIF(CORRIDA!$M:$M,$B44&amp;" d. "&amp;Z$2)))</f>
        <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0</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str">
        <f aca="false">IF($B44=BV$2,"-",IF(COUNTIF(CORRIDA!$M:$M,$B44&amp;" d. "&amp;BV$2)+COUNTIF(CORRIDA!$M:$M,BV$2&amp;" d. "&amp;$B44)=0,"",COUNTIF(CORRIDA!$M:$M,$B44&amp;" d. "&amp;BV$2)+COUNTIF(CORRIDA!$M:$M,BV$2&amp;" d. "&amp;$B44)))</f>
        <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str">
        <f aca="false">IF($B44=CB$2,"-",IF(COUNTIF(CORRIDA!$M:$M,$B44&amp;" d. "&amp;CB$2)+COUNTIF(CORRIDA!$M:$M,CB$2&amp;" d. "&amp;$B44)=0,"",COUNTIF(CORRIDA!$M:$M,$B44&amp;" d. "&amp;CB$2)+COUNTIF(CORRIDA!$M:$M,CB$2&amp;" d. "&amp;$B44)))</f>
        <v/>
      </c>
      <c r="CC44" s="98" t="str">
        <f aca="false">IF($B44=CC$2,"-",IF(COUNTIF(CORRIDA!$M:$M,$B44&amp;" d. "&amp;CC$2)+COUNTIF(CORRIDA!$M:$M,CC$2&amp;" d. "&amp;$B44)=0,"",COUNTIF(CORRIDA!$M:$M,$B44&amp;" d. "&amp;CC$2)+COUNTIF(CORRIDA!$M:$M,CC$2&amp;" d. "&amp;$B44)))</f>
        <v/>
      </c>
      <c r="CD44" s="98" t="str">
        <f aca="false">IF($B44=CD$2,"-",IF(COUNTIF(CORRIDA!$M:$M,$B44&amp;" d. "&amp;CD$2)+COUNTIF(CORRIDA!$M:$M,CD$2&amp;" d. "&amp;$B44)=0,"",COUNTIF(CORRIDA!$M:$M,$B44&amp;" d. "&amp;CD$2)+COUNTIF(CORRIDA!$M:$M,CD$2&amp;" d. "&amp;$B44)))</f>
        <v/>
      </c>
      <c r="CE44" s="98" t="str">
        <f aca="false">IF($B44=CE$2,"-",IF(COUNTIF(CORRIDA!$M:$M,$B44&amp;" d. "&amp;CE$2)+COUNTIF(CORRIDA!$M:$M,CE$2&amp;" d. "&amp;$B44)=0,"",COUNTIF(CORRIDA!$M:$M,$B44&amp;" d. "&amp;CE$2)+COUNTIF(CORRIDA!$M:$M,CE$2&amp;" d. "&amp;$B44)))</f>
        <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0</v>
      </c>
      <c r="DE44" s="92" t="n">
        <f aca="false">COUNTIF(BF44:DC44,"&gt;0")</f>
        <v>0</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0</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0</v>
      </c>
      <c r="EF44" s="98" t="n">
        <f aca="false">IF($B44=EF$2,0,IF(COUNTIF(CORRIDA!$M:$M,$B44&amp;" d. "&amp;EF$2)+COUNTIF(CORRIDA!$M:$M,EF$2&amp;" d. "&amp;$B44)=0,0,COUNTIF(CORRIDA!$M:$M,$B44&amp;" d. "&amp;EF$2)+COUNTIF(CORRIDA!$M:$M,EF$2&amp;" d. "&amp;$B44)))</f>
        <v>0</v>
      </c>
      <c r="EG44" s="98" t="n">
        <f aca="false">IF($B44=EG$2,0,IF(COUNTIF(CORRIDA!$M:$M,$B44&amp;" d. "&amp;EG$2)+COUNTIF(CORRIDA!$M:$M,EG$2&amp;" d. "&amp;$B44)=0,0,COUNTIF(CORRIDA!$M:$M,$B44&amp;" d. "&amp;EG$2)+COUNTIF(CORRIDA!$M:$M,EG$2&amp;" d. "&amp;$B44)))</f>
        <v>0</v>
      </c>
      <c r="EH44" s="98" t="n">
        <f aca="false">IF($B44=EH$2,0,IF(COUNTIF(CORRIDA!$M:$M,$B44&amp;" d. "&amp;EH$2)+COUNTIF(CORRIDA!$M:$M,EH$2&amp;" d. "&amp;$B44)=0,0,COUNTIF(CORRIDA!$M:$M,$B44&amp;" d. "&amp;EH$2)+COUNTIF(CORRIDA!$M:$M,EH$2&amp;" d. "&amp;$B44)))</f>
        <v>0</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0</v>
      </c>
      <c r="FH44" s="95"/>
      <c r="FI44" s="88" t="str">
        <f aca="false">BE44</f>
        <v>Sergiao</v>
      </c>
      <c r="FJ44" s="96" t="n">
        <f aca="false">COUNTIF(BF44:DC44,"&gt;0")</f>
        <v>0</v>
      </c>
      <c r="FK44" s="96" t="e">
        <f aca="false">AVERAGE(BF44:DC44)</f>
        <v>#DIV/0!</v>
      </c>
      <c r="FL44" s="96" t="e">
        <f aca="false">_xlfn.STDEV.P(BF44:DC44)</f>
        <v>#DIV/0!</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str">
        <f aca="false">IF($B45=G$2,"-",IF(COUNTIF(CORRIDA!$M:$M,$B45&amp;" d. "&amp;G$2)=0,"",COUNTIF(CORRIDA!$M:$M,$B45&amp;" d. "&amp;G$2)))</f>
        <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str">
        <f aca="false">IF($B45=M$2,"-",IF(COUNTIF(CORRIDA!$M:$M,$B45&amp;" d. "&amp;M$2)=0,"",COUNTIF(CORRIDA!$M:$M,$B45&amp;" d. "&amp;M$2)))</f>
        <v/>
      </c>
      <c r="N45" s="89" t="str">
        <f aca="false">IF($B45=N$2,"-",IF(COUNTIF(CORRIDA!$M:$M,$B45&amp;" d. "&amp;N$2)=0,"",COUNTIF(CORRIDA!$M:$M,$B45&amp;" d. "&amp;N$2)))</f>
        <v/>
      </c>
      <c r="O45" s="89" t="str">
        <f aca="false">IF($B45=O$2,"-",IF(COUNTIF(CORRIDA!$M:$M,$B45&amp;" d. "&amp;O$2)=0,"",COUNTIF(CORRIDA!$M:$M,$B45&amp;" d. "&amp;O$2)))</f>
        <v/>
      </c>
      <c r="P45" s="89" t="str">
        <f aca="false">IF($B45=P$2,"-",IF(COUNTIF(CORRIDA!$M:$M,$B45&amp;" d. "&amp;P$2)=0,"",COUNTIF(CORRIDA!$M:$M,$B45&amp;" d. "&amp;P$2)))</f>
        <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str">
        <f aca="false">IF($B45=Z$2,"-",IF(COUNTIF(CORRIDA!$M:$M,$B45&amp;" d. "&amp;Z$2)=0,"",COUNTIF(CORRIDA!$M:$M,$B45&amp;" d. "&amp;Z$2)))</f>
        <v/>
      </c>
      <c r="AA45" s="89" t="str">
        <f aca="false">IF($B45=AA$2,"-",IF(COUNTIF(CORRIDA!$M:$M,$B45&amp;" d. "&amp;AA$2)=0,"",COUNTIF(CORRIDA!$M:$M,$B45&amp;" d. "&amp;AA$2)))</f>
        <v/>
      </c>
      <c r="AB45" s="89" t="str">
        <f aca="false">IF($B45=AB$2,"-",IF(COUNTIF(CORRIDA!$M:$M,$B45&amp;" d. "&amp;AB$2)=0,"",COUNTIF(CORRIDA!$M:$M,$B45&amp;" d. "&amp;AB$2)))</f>
        <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str">
        <f aca="false">IF($B45=AG$2,"-",IF(COUNTIF(CORRIDA!$M:$M,$B45&amp;" d. "&amp;AG$2)=0,"",COUNTIF(CORRIDA!$M:$M,$B45&amp;" d. "&amp;AG$2)))</f>
        <v/>
      </c>
      <c r="AH45" s="89" t="str">
        <f aca="false">IF($B45=AH$2,"-",IF(COUNTIF(CORRIDA!$M:$M,$B45&amp;" d. "&amp;AH$2)=0,"",COUNTIF(CORRIDA!$M:$M,$B45&amp;" d. "&amp;AH$2)))</f>
        <v/>
      </c>
      <c r="AI45" s="89" t="str">
        <f aca="false">IF($B45=AI$2,"-",IF(COUNTIF(CORRIDA!$M:$M,$B45&amp;" d. "&amp;AI$2)=0,"",COUNTIF(CORRIDA!$M:$M,$B45&amp;" d. "&amp;AI$2)))</f>
        <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str">
        <f aca="false">IF($B45=AT$2,"-",IF(COUNTIF(CORRIDA!$M:$M,$B45&amp;" d. "&amp;AT$2)=0,"",COUNTIF(CORRIDA!$M:$M,$B45&amp;" d. "&amp;AT$2)))</f>
        <v/>
      </c>
      <c r="AU45" s="89" t="str">
        <f aca="false">IF($B45=AU$2,"-",IF(COUNTIF(CORRIDA!$M:$M,$B45&amp;" d. "&amp;AU$2)=0,"",COUNTIF(CORRIDA!$M:$M,$B45&amp;" d. "&amp;AU$2)))</f>
        <v/>
      </c>
      <c r="AV45" s="89" t="str">
        <f aca="false">IF($B45=AV$2,"-",IF(COUNTIF(CORRIDA!$M:$M,$B45&amp;" d. "&amp;AV$2)=0,"",COUNTIF(CORRIDA!$M:$M,$B45&amp;" d. "&amp;AV$2)))</f>
        <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0</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str">
        <f aca="false">IF($B45=BJ$2,"-",IF(COUNTIF(CORRIDA!$M:$M,$B45&amp;" d. "&amp;BJ$2)+COUNTIF(CORRIDA!$M:$M,BJ$2&amp;" d. "&amp;$B45)=0,"",COUNTIF(CORRIDA!$M:$M,$B45&amp;" d. "&amp;BJ$2)+COUNTIF(CORRIDA!$M:$M,BJ$2&amp;" d. "&amp;$B45)))</f>
        <v/>
      </c>
      <c r="BK45" s="91" t="str">
        <f aca="false">IF($B45=BK$2,"-",IF(COUNTIF(CORRIDA!$M:$M,$B45&amp;" d. "&amp;BK$2)+COUNTIF(CORRIDA!$M:$M,BK$2&amp;" d. "&amp;$B45)=0,"",COUNTIF(CORRIDA!$M:$M,$B45&amp;" d. "&amp;BK$2)+COUNTIF(CORRIDA!$M:$M,BK$2&amp;" d. "&amp;$B45)))</f>
        <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str">
        <f aca="false">IF($B45=BP$2,"-",IF(COUNTIF(CORRIDA!$M:$M,$B45&amp;" d. "&amp;BP$2)+COUNTIF(CORRIDA!$M:$M,BP$2&amp;" d. "&amp;$B45)=0,"",COUNTIF(CORRIDA!$M:$M,$B45&amp;" d. "&amp;BP$2)+COUNTIF(CORRIDA!$M:$M,BP$2&amp;" d. "&amp;$B45)))</f>
        <v/>
      </c>
      <c r="BQ45" s="91" t="str">
        <f aca="false">IF($B45=BQ$2,"-",IF(COUNTIF(CORRIDA!$M:$M,$B45&amp;" d. "&amp;BQ$2)+COUNTIF(CORRIDA!$M:$M,BQ$2&amp;" d. "&amp;$B45)=0,"",COUNTIF(CORRIDA!$M:$M,$B45&amp;" d. "&amp;BQ$2)+COUNTIF(CORRIDA!$M:$M,BQ$2&amp;" d. "&amp;$B45)))</f>
        <v/>
      </c>
      <c r="BR45" s="91" t="str">
        <f aca="false">IF($B45=BR$2,"-",IF(COUNTIF(CORRIDA!$M:$M,$B45&amp;" d. "&amp;BR$2)+COUNTIF(CORRIDA!$M:$M,BR$2&amp;" d. "&amp;$B45)=0,"",COUNTIF(CORRIDA!$M:$M,$B45&amp;" d. "&amp;BR$2)+COUNTIF(CORRIDA!$M:$M,BR$2&amp;" d. "&amp;$B45)))</f>
        <v/>
      </c>
      <c r="BS45" s="91" t="str">
        <f aca="false">IF($B45=BS$2,"-",IF(COUNTIF(CORRIDA!$M:$M,$B45&amp;" d. "&amp;BS$2)+COUNTIF(CORRIDA!$M:$M,BS$2&amp;" d. "&amp;$B45)=0,"",COUNTIF(CORRIDA!$M:$M,$B45&amp;" d. "&amp;BS$2)+COUNTIF(CORRIDA!$M:$M,BS$2&amp;" d. "&amp;$B45)))</f>
        <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str">
        <f aca="false">IF($B45=CC$2,"-",IF(COUNTIF(CORRIDA!$M:$M,$B45&amp;" d. "&amp;CC$2)+COUNTIF(CORRIDA!$M:$M,CC$2&amp;" d. "&amp;$B45)=0,"",COUNTIF(CORRIDA!$M:$M,$B45&amp;" d. "&amp;CC$2)+COUNTIF(CORRIDA!$M:$M,CC$2&amp;" d. "&amp;$B45)))</f>
        <v/>
      </c>
      <c r="CD45" s="91" t="str">
        <f aca="false">IF($B45=CD$2,"-",IF(COUNTIF(CORRIDA!$M:$M,$B45&amp;" d. "&amp;CD$2)+COUNTIF(CORRIDA!$M:$M,CD$2&amp;" d. "&amp;$B45)=0,"",COUNTIF(CORRIDA!$M:$M,$B45&amp;" d. "&amp;CD$2)+COUNTIF(CORRIDA!$M:$M,CD$2&amp;" d. "&amp;$B45)))</f>
        <v/>
      </c>
      <c r="CE45" s="91" t="str">
        <f aca="false">IF($B45=CE$2,"-",IF(COUNTIF(CORRIDA!$M:$M,$B45&amp;" d. "&amp;CE$2)+COUNTIF(CORRIDA!$M:$M,CE$2&amp;" d. "&amp;$B45)=0,"",COUNTIF(CORRIDA!$M:$M,$B45&amp;" d. "&amp;CE$2)+COUNTIF(CORRIDA!$M:$M,CE$2&amp;" d. "&amp;$B45)))</f>
        <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str">
        <f aca="false">IF($B45=CJ$2,"-",IF(COUNTIF(CORRIDA!$M:$M,$B45&amp;" d. "&amp;CJ$2)+COUNTIF(CORRIDA!$M:$M,CJ$2&amp;" d. "&amp;$B45)=0,"",COUNTIF(CORRIDA!$M:$M,$B45&amp;" d. "&amp;CJ$2)+COUNTIF(CORRIDA!$M:$M,CJ$2&amp;" d. "&amp;$B45)))</f>
        <v/>
      </c>
      <c r="CK45" s="91" t="str">
        <f aca="false">IF($B45=CK$2,"-",IF(COUNTIF(CORRIDA!$M:$M,$B45&amp;" d. "&amp;CK$2)+COUNTIF(CORRIDA!$M:$M,CK$2&amp;" d. "&amp;$B45)=0,"",COUNTIF(CORRIDA!$M:$M,$B45&amp;" d. "&amp;CK$2)+COUNTIF(CORRIDA!$M:$M,CK$2&amp;" d. "&amp;$B45)))</f>
        <v/>
      </c>
      <c r="CL45" s="91" t="str">
        <f aca="false">IF($B45=CL$2,"-",IF(COUNTIF(CORRIDA!$M:$M,$B45&amp;" d. "&amp;CL$2)+COUNTIF(CORRIDA!$M:$M,CL$2&amp;" d. "&amp;$B45)=0,"",COUNTIF(CORRIDA!$M:$M,$B45&amp;" d. "&amp;CL$2)+COUNTIF(CORRIDA!$M:$M,CL$2&amp;" d. "&amp;$B45)))</f>
        <v/>
      </c>
      <c r="CM45" s="91" t="str">
        <f aca="false">IF($B45=CM$2,"-",IF(COUNTIF(CORRIDA!$M:$M,$B45&amp;" d. "&amp;CM$2)+COUNTIF(CORRIDA!$M:$M,CM$2&amp;" d. "&amp;$B45)=0,"",COUNTIF(CORRIDA!$M:$M,$B45&amp;" d. "&amp;CM$2)+COUNTIF(CORRIDA!$M:$M,CM$2&amp;" d. "&amp;$B45)))</f>
        <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str">
        <f aca="false">IF($B45=CR$2,"-",IF(COUNTIF(CORRIDA!$M:$M,$B45&amp;" d. "&amp;CR$2)+COUNTIF(CORRIDA!$M:$M,CR$2&amp;" d. "&amp;$B45)=0,"",COUNTIF(CORRIDA!$M:$M,$B45&amp;" d. "&amp;CR$2)+COUNTIF(CORRIDA!$M:$M,CR$2&amp;" d. "&amp;$B45)))</f>
        <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str">
        <f aca="false">IF($B45=CW$2,"-",IF(COUNTIF(CORRIDA!$M:$M,$B45&amp;" d. "&amp;CW$2)+COUNTIF(CORRIDA!$M:$M,CW$2&amp;" d. "&amp;$B45)=0,"",COUNTIF(CORRIDA!$M:$M,$B45&amp;" d. "&amp;CW$2)+COUNTIF(CORRIDA!$M:$M,CW$2&amp;" d. "&amp;$B45)))</f>
        <v/>
      </c>
      <c r="CX45" s="91" t="str">
        <f aca="false">IF($B45=CX$2,"-",IF(COUNTIF(CORRIDA!$M:$M,$B45&amp;" d. "&amp;CX$2)+COUNTIF(CORRIDA!$M:$M,CX$2&amp;" d. "&amp;$B45)=0,"",COUNTIF(CORRIDA!$M:$M,$B45&amp;" d. "&amp;CX$2)+COUNTIF(CORRIDA!$M:$M,CX$2&amp;" d. "&amp;$B45)))</f>
        <v/>
      </c>
      <c r="CY45" s="91" t="str">
        <f aca="false">IF($B45=CY$2,"-",IF(COUNTIF(CORRIDA!$M:$M,$B45&amp;" d. "&amp;CY$2)+COUNTIF(CORRIDA!$M:$M,CY$2&amp;" d. "&amp;$B45)=0,"",COUNTIF(CORRIDA!$M:$M,$B45&amp;" d. "&amp;CY$2)+COUNTIF(CORRIDA!$M:$M,CY$2&amp;" d. "&amp;$B45)))</f>
        <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0</v>
      </c>
      <c r="DE45" s="92" t="n">
        <f aca="false">COUNTIF(BF45:DC45,"&gt;0")</f>
        <v>0</v>
      </c>
      <c r="DF45" s="93" t="n">
        <f aca="false">IF(COUNTIF(BF45:DC45,"&gt;0")&lt;10,0,QUOTIENT(COUNTIF(BF45:DC45,"&gt;0"),5)*50)</f>
        <v>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0</v>
      </c>
      <c r="DN45" s="91" t="n">
        <f aca="false">IF($B45=DN$2,0,IF(COUNTIF(CORRIDA!$M:$M,$B45&amp;" d. "&amp;DN$2)+COUNTIF(CORRIDA!$M:$M,DN$2&amp;" d. "&amp;$B45)=0,0,COUNTIF(CORRIDA!$M:$M,$B45&amp;" d. "&amp;DN$2)+COUNTIF(CORRIDA!$M:$M,DN$2&amp;" d. "&amp;$B45)))</f>
        <v>0</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0</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0</v>
      </c>
      <c r="DV45" s="91" t="n">
        <f aca="false">IF($B45=DV$2,0,IF(COUNTIF(CORRIDA!$M:$M,$B45&amp;" d. "&amp;DV$2)+COUNTIF(CORRIDA!$M:$M,DV$2&amp;" d. "&amp;$B45)=0,0,COUNTIF(CORRIDA!$M:$M,$B45&amp;" d. "&amp;DV$2)+COUNTIF(CORRIDA!$M:$M,DV$2&amp;" d. "&amp;$B45)))</f>
        <v>0</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0</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0</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0</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0</v>
      </c>
      <c r="EP45" s="91" t="n">
        <f aca="false">IF($B45=EP$2,0,IF(COUNTIF(CORRIDA!$M:$M,$B45&amp;" d. "&amp;EP$2)+COUNTIF(CORRIDA!$M:$M,EP$2&amp;" d. "&amp;$B45)=0,0,COUNTIF(CORRIDA!$M:$M,$B45&amp;" d. "&amp;EP$2)+COUNTIF(CORRIDA!$M:$M,EP$2&amp;" d. "&amp;$B45)))</f>
        <v>0</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0</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0</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0</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0</v>
      </c>
      <c r="FH45" s="95"/>
      <c r="FI45" s="88" t="str">
        <f aca="false">BE45</f>
        <v>Rubens</v>
      </c>
      <c r="FJ45" s="96" t="n">
        <f aca="false">COUNTIF(BF45:DC45,"&gt;0")</f>
        <v>0</v>
      </c>
      <c r="FK45" s="96" t="e">
        <f aca="false">AVERAGE(BF45:DC45)</f>
        <v>#DIV/0!</v>
      </c>
      <c r="FL45" s="96" t="e">
        <f aca="false">_xlfn.STDEV.P(BF45:DC45)</f>
        <v>#DIV/0!</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str">
        <f aca="false">IF($B46=F$2,"-",IF(COUNTIF(CORRIDA!$M:$M,$B46&amp;" d. "&amp;F$2)=0,"",COUNTIF(CORRIDA!$M:$M,$B46&amp;" d. "&amp;F$2)))</f>
        <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str">
        <f aca="false">IF($B46=P$2,"-",IF(COUNTIF(CORRIDA!$M:$M,$B46&amp;" d. "&amp;P$2)=0,"",COUNTIF(CORRIDA!$M:$M,$B46&amp;" d. "&amp;P$2)))</f>
        <v/>
      </c>
      <c r="Q46" s="97" t="str">
        <f aca="false">IF($B46=Q$2,"-",IF(COUNTIF(CORRIDA!$M:$M,$B46&amp;" d. "&amp;Q$2)=0,"",COUNTIF(CORRIDA!$M:$M,$B46&amp;" d. "&amp;Q$2)))</f>
        <v/>
      </c>
      <c r="R46" s="97" t="str">
        <f aca="false">IF($B46=R$2,"-",IF(COUNTIF(CORRIDA!$M:$M,$B46&amp;" d. "&amp;R$2)=0,"",COUNTIF(CORRIDA!$M:$M,$B46&amp;" d. "&amp;R$2)))</f>
        <v/>
      </c>
      <c r="S46" s="97" t="str">
        <f aca="false">IF($B46=S$2,"-",IF(COUNTIF(CORRIDA!$M:$M,$B46&amp;" d. "&amp;S$2)=0,"",COUNTIF(CORRIDA!$M:$M,$B46&amp;" d. "&amp;S$2)))</f>
        <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str">
        <f aca="false">IF($B46=AH$2,"-",IF(COUNTIF(CORRIDA!$M:$M,$B46&amp;" d. "&amp;AH$2)=0,"",COUNTIF(CORRIDA!$M:$M,$B46&amp;" d. "&amp;AH$2)))</f>
        <v/>
      </c>
      <c r="AI46" s="97" t="str">
        <f aca="false">IF($B46=AI$2,"-",IF(COUNTIF(CORRIDA!$M:$M,$B46&amp;" d. "&amp;AI$2)=0,"",COUNTIF(CORRIDA!$M:$M,$B46&amp;" d. "&amp;AI$2)))</f>
        <v/>
      </c>
      <c r="AJ46" s="97" t="str">
        <f aca="false">IF($B46=AJ$2,"-",IF(COUNTIF(CORRIDA!$M:$M,$B46&amp;" d. "&amp;AJ$2)=0,"",COUNTIF(CORRIDA!$M:$M,$B46&amp;" d. "&amp;AJ$2)))</f>
        <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str">
        <f aca="false">IF($B46=AO$2,"-",IF(COUNTIF(CORRIDA!$M:$M,$B46&amp;" d. "&amp;AO$2)=0,"",COUNTIF(CORRIDA!$M:$M,$B46&amp;" d. "&amp;AO$2)))</f>
        <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str">
        <f aca="false">IF($B46=AV$2,"-",IF(COUNTIF(CORRIDA!$M:$M,$B46&amp;" d. "&amp;AV$2)=0,"",COUNTIF(CORRIDA!$M:$M,$B46&amp;" d. "&amp;AV$2)))</f>
        <v/>
      </c>
      <c r="AW46" s="97" t="str">
        <f aca="false">IF($B46=AW$2,"-",IF(COUNTIF(CORRIDA!$M:$M,$B46&amp;" d. "&amp;AW$2)=0,"",COUNTIF(CORRIDA!$M:$M,$B46&amp;" d. "&amp;AW$2)))</f>
        <v/>
      </c>
      <c r="AX46" s="97" t="str">
        <f aca="false">IF($B46=AX$2,"-",IF(COUNTIF(CORRIDA!$M:$M,$B46&amp;" d. "&amp;AX$2)=0,"",COUNTIF(CORRIDA!$M:$M,$B46&amp;" d. "&amp;AX$2)))</f>
        <v/>
      </c>
      <c r="AY46" s="97" t="str">
        <f aca="false">IF($B46=AY$2,"-",IF(COUNTIF(CORRIDA!$M:$M,$B46&amp;" d. "&amp;AY$2)=0,"",COUNTIF(CORRIDA!$M:$M,$B46&amp;" d. "&amp;AY$2)))</f>
        <v/>
      </c>
      <c r="AZ46" s="97" t="str">
        <f aca="false">IF($B46=AZ$2,"-",IF(COUNTIF(CORRIDA!$M:$M,$B46&amp;" d. "&amp;AZ$2)=0,"",COUNTIF(CORRIDA!$M:$M,$B46&amp;" d. "&amp;AZ$2)))</f>
        <v/>
      </c>
      <c r="BA46" s="90" t="n">
        <f aca="false">SUM(C46:AZ46)</f>
        <v>0</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str">
        <f aca="false">IF($B46=BI$2,"-",IF(COUNTIF(CORRIDA!$M:$M,$B46&amp;" d. "&amp;BI$2)+COUNTIF(CORRIDA!$M:$M,BI$2&amp;" d. "&amp;$B46)=0,"",COUNTIF(CORRIDA!$M:$M,$B46&amp;" d. "&amp;BI$2)+COUNTIF(CORRIDA!$M:$M,BI$2&amp;" d. "&amp;$B46)))</f>
        <v/>
      </c>
      <c r="BJ46" s="98" t="str">
        <f aca="false">IF($B46=BJ$2,"-",IF(COUNTIF(CORRIDA!$M:$M,$B46&amp;" d. "&amp;BJ$2)+COUNTIF(CORRIDA!$M:$M,BJ$2&amp;" d. "&amp;$B46)=0,"",COUNTIF(CORRIDA!$M:$M,$B46&amp;" d. "&amp;BJ$2)+COUNTIF(CORRIDA!$M:$M,BJ$2&amp;" d. "&amp;$B46)))</f>
        <v/>
      </c>
      <c r="BK46" s="98" t="str">
        <f aca="false">IF($B46=BK$2,"-",IF(COUNTIF(CORRIDA!$M:$M,$B46&amp;" d. "&amp;BK$2)+COUNTIF(CORRIDA!$M:$M,BK$2&amp;" d. "&amp;$B46)=0,"",COUNTIF(CORRIDA!$M:$M,$B46&amp;" d. "&amp;BK$2)+COUNTIF(CORRIDA!$M:$M,BK$2&amp;" d. "&amp;$B46)))</f>
        <v/>
      </c>
      <c r="BL46" s="98" t="str">
        <f aca="false">IF($B46=BL$2,"-",IF(COUNTIF(CORRIDA!$M:$M,$B46&amp;" d. "&amp;BL$2)+COUNTIF(CORRIDA!$M:$M,BL$2&amp;" d. "&amp;$B46)=0,"",COUNTIF(CORRIDA!$M:$M,$B46&amp;" d. "&amp;BL$2)+COUNTIF(CORRIDA!$M:$M,BL$2&amp;" d. "&amp;$B46)))</f>
        <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str">
        <f aca="false">IF($B46=BR$2,"-",IF(COUNTIF(CORRIDA!$M:$M,$B46&amp;" d. "&amp;BR$2)+COUNTIF(CORRIDA!$M:$M,BR$2&amp;" d. "&amp;$B46)=0,"",COUNTIF(CORRIDA!$M:$M,$B46&amp;" d. "&amp;BR$2)+COUNTIF(CORRIDA!$M:$M,BR$2&amp;" d. "&amp;$B46)))</f>
        <v/>
      </c>
      <c r="BS46" s="98" t="str">
        <f aca="false">IF($B46=BS$2,"-",IF(COUNTIF(CORRIDA!$M:$M,$B46&amp;" d. "&amp;BS$2)+COUNTIF(CORRIDA!$M:$M,BS$2&amp;" d. "&amp;$B46)=0,"",COUNTIF(CORRIDA!$M:$M,$B46&amp;" d. "&amp;BS$2)+COUNTIF(CORRIDA!$M:$M,BS$2&amp;" d. "&amp;$B46)))</f>
        <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str">
        <f aca="false">IF($B46=BV$2,"-",IF(COUNTIF(CORRIDA!$M:$M,$B46&amp;" d. "&amp;BV$2)+COUNTIF(CORRIDA!$M:$M,BV$2&amp;" d. "&amp;$B46)=0,"",COUNTIF(CORRIDA!$M:$M,$B46&amp;" d. "&amp;BV$2)+COUNTIF(CORRIDA!$M:$M,BV$2&amp;" d. "&amp;$B46)))</f>
        <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str">
        <f aca="false">IF($B46=CA$2,"-",IF(COUNTIF(CORRIDA!$M:$M,$B46&amp;" d. "&amp;CA$2)+COUNTIF(CORRIDA!$M:$M,CA$2&amp;" d. "&amp;$B46)=0,"",COUNTIF(CORRIDA!$M:$M,$B46&amp;" d. "&amp;CA$2)+COUNTIF(CORRIDA!$M:$M,CA$2&amp;" d. "&amp;$B46)))</f>
        <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str">
        <f aca="false">IF($B46=CE$2,"-",IF(COUNTIF(CORRIDA!$M:$M,$B46&amp;" d. "&amp;CE$2)+COUNTIF(CORRIDA!$M:$M,CE$2&amp;" d. "&amp;$B46)=0,"",COUNTIF(CORRIDA!$M:$M,$B46&amp;" d. "&amp;CE$2)+COUNTIF(CORRIDA!$M:$M,CE$2&amp;" d. "&amp;$B46)))</f>
        <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str">
        <f aca="false">IF($B46=CK$2,"-",IF(COUNTIF(CORRIDA!$M:$M,$B46&amp;" d. "&amp;CK$2)+COUNTIF(CORRIDA!$M:$M,CK$2&amp;" d. "&amp;$B46)=0,"",COUNTIF(CORRIDA!$M:$M,$B46&amp;" d. "&amp;CK$2)+COUNTIF(CORRIDA!$M:$M,CK$2&amp;" d. "&amp;$B46)))</f>
        <v/>
      </c>
      <c r="CL46" s="98" t="str">
        <f aca="false">IF($B46=CL$2,"-",IF(COUNTIF(CORRIDA!$M:$M,$B46&amp;" d. "&amp;CL$2)+COUNTIF(CORRIDA!$M:$M,CL$2&amp;" d. "&amp;$B46)=0,"",COUNTIF(CORRIDA!$M:$M,$B46&amp;" d. "&amp;CL$2)+COUNTIF(CORRIDA!$M:$M,CL$2&amp;" d. "&amp;$B46)))</f>
        <v/>
      </c>
      <c r="CM46" s="98" t="str">
        <f aca="false">IF($B46=CM$2,"-",IF(COUNTIF(CORRIDA!$M:$M,$B46&amp;" d. "&amp;CM$2)+COUNTIF(CORRIDA!$M:$M,CM$2&amp;" d. "&amp;$B46)=0,"",COUNTIF(CORRIDA!$M:$M,$B46&amp;" d. "&amp;CM$2)+COUNTIF(CORRIDA!$M:$M,CM$2&amp;" d. "&amp;$B46)))</f>
        <v/>
      </c>
      <c r="CN46" s="98" t="str">
        <f aca="false">IF($B46=CN$2,"-",IF(COUNTIF(CORRIDA!$M:$M,$B46&amp;" d. "&amp;CN$2)+COUNTIF(CORRIDA!$M:$M,CN$2&amp;" d. "&amp;$B46)=0,"",COUNTIF(CORRIDA!$M:$M,$B46&amp;" d. "&amp;CN$2)+COUNTIF(CORRIDA!$M:$M,CN$2&amp;" d. "&amp;$B46)))</f>
        <v/>
      </c>
      <c r="CO46" s="98" t="str">
        <f aca="false">IF($B46=CO$2,"-",IF(COUNTIF(CORRIDA!$M:$M,$B46&amp;" d. "&amp;CO$2)+COUNTIF(CORRIDA!$M:$M,CO$2&amp;" d. "&amp;$B46)=0,"",COUNTIF(CORRIDA!$M:$M,$B46&amp;" d. "&amp;CO$2)+COUNTIF(CORRIDA!$M:$M,CO$2&amp;" d. "&amp;$B46)))</f>
        <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str">
        <f aca="false">IF($B46=CR$2,"-",IF(COUNTIF(CORRIDA!$M:$M,$B46&amp;" d. "&amp;CR$2)+COUNTIF(CORRIDA!$M:$M,CR$2&amp;" d. "&amp;$B46)=0,"",COUNTIF(CORRIDA!$M:$M,$B46&amp;" d. "&amp;CR$2)+COUNTIF(CORRIDA!$M:$M,CR$2&amp;" d. "&amp;$B46)))</f>
        <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str">
        <f aca="false">IF($B46=CV$2,"-",IF(COUNTIF(CORRIDA!$M:$M,$B46&amp;" d. "&amp;CV$2)+COUNTIF(CORRIDA!$M:$M,CV$2&amp;" d. "&amp;$B46)=0,"",COUNTIF(CORRIDA!$M:$M,$B46&amp;" d. "&amp;CV$2)+COUNTIF(CORRIDA!$M:$M,CV$2&amp;" d. "&amp;$B46)))</f>
        <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str">
        <f aca="false">IF($B46=CY$2,"-",IF(COUNTIF(CORRIDA!$M:$M,$B46&amp;" d. "&amp;CY$2)+COUNTIF(CORRIDA!$M:$M,CY$2&amp;" d. "&amp;$B46)=0,"",COUNTIF(CORRIDA!$M:$M,$B46&amp;" d. "&amp;CY$2)+COUNTIF(CORRIDA!$M:$M,CY$2&amp;" d. "&amp;$B46)))</f>
        <v/>
      </c>
      <c r="CZ46" s="98" t="str">
        <f aca="false">IF($B46=CZ$2,"-",IF(COUNTIF(CORRIDA!$M:$M,$B46&amp;" d. "&amp;CZ$2)+COUNTIF(CORRIDA!$M:$M,CZ$2&amp;" d. "&amp;$B46)=0,"",COUNTIF(CORRIDA!$M:$M,$B46&amp;" d. "&amp;CZ$2)+COUNTIF(CORRIDA!$M:$M,CZ$2&amp;" d. "&amp;$B46)))</f>
        <v/>
      </c>
      <c r="DA46" s="98" t="str">
        <f aca="false">IF($B46=DA$2,"-",IF(COUNTIF(CORRIDA!$M:$M,$B46&amp;" d. "&amp;DA$2)+COUNTIF(CORRIDA!$M:$M,DA$2&amp;" d. "&amp;$B46)=0,"",COUNTIF(CORRIDA!$M:$M,$B46&amp;" d. "&amp;DA$2)+COUNTIF(CORRIDA!$M:$M,DA$2&amp;" d. "&amp;$B46)))</f>
        <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0</v>
      </c>
      <c r="DE46" s="92" t="n">
        <f aca="false">COUNTIF(BF46:DC46,"&gt;0")</f>
        <v>0</v>
      </c>
      <c r="DF46" s="93" t="n">
        <f aca="false">IF(COUNTIF(BF46:DC46,"&gt;0")&lt;10,0,QUOTIENT(COUNTIF(BF46:DC46,"&gt;0"),5)*50)</f>
        <v>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0</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0</v>
      </c>
      <c r="DO46" s="98" t="n">
        <f aca="false">IF($B46=DO$2,0,IF(COUNTIF(CORRIDA!$M:$M,$B46&amp;" d. "&amp;DO$2)+COUNTIF(CORRIDA!$M:$M,DO$2&amp;" d. "&amp;$B46)=0,0,COUNTIF(CORRIDA!$M:$M,$B46&amp;" d. "&amp;DO$2)+COUNTIF(CORRIDA!$M:$M,DO$2&amp;" d. "&amp;$B46)))</f>
        <v>0</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0</v>
      </c>
      <c r="DV46" s="98" t="n">
        <f aca="false">IF($B46=DV$2,0,IF(COUNTIF(CORRIDA!$M:$M,$B46&amp;" d. "&amp;DV$2)+COUNTIF(CORRIDA!$M:$M,DV$2&amp;" d. "&amp;$B46)=0,0,COUNTIF(CORRIDA!$M:$M,$B46&amp;" d. "&amp;DV$2)+COUNTIF(CORRIDA!$M:$M,DV$2&amp;" d. "&amp;$B46)))</f>
        <v>0</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0</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0</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0</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0</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0</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0</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0</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0</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0</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0</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0</v>
      </c>
      <c r="FH46" s="95"/>
      <c r="FI46" s="88" t="str">
        <f aca="false">BE46</f>
        <v>Zanoni</v>
      </c>
      <c r="FJ46" s="96" t="n">
        <f aca="false">COUNTIF(BF46:DC46,"&gt;0")</f>
        <v>0</v>
      </c>
      <c r="FK46" s="96" t="e">
        <f aca="false">AVERAGE(BF46:DC46)</f>
        <v>#DIV/0!</v>
      </c>
      <c r="FL46" s="96" t="e">
        <f aca="false">_xlfn.STDEV.P(BF46:DC46)</f>
        <v>#DIV/0!</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str">
        <f aca="false">IF($B47=CA$2,"-",IF(COUNTIF(CORRIDA!$M:$M,$B47&amp;" d. "&amp;CA$2)+COUNTIF(CORRIDA!$M:$M,CA$2&amp;" d. "&amp;$B47)=0,"",COUNTIF(CORRIDA!$M:$M,$B47&amp;" d. "&amp;CA$2)+COUNTIF(CORRIDA!$M:$M,CA$2&amp;" d. "&amp;$B47)))</f>
        <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str">
        <f aca="false">IF($B47=CE$2,"-",IF(COUNTIF(CORRIDA!$M:$M,$B47&amp;" d. "&amp;CE$2)+COUNTIF(CORRIDA!$M:$M,CE$2&amp;" d. "&amp;$B47)=0,"",COUNTIF(CORRIDA!$M:$M,$B47&amp;" d. "&amp;CE$2)+COUNTIF(CORRIDA!$M:$M,CE$2&amp;" d. "&amp;$B47)))</f>
        <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str">
        <f aca="false">IF($B47=CM$2,"-",IF(COUNTIF(CORRIDA!$M:$M,$B47&amp;" d. "&amp;CM$2)+COUNTIF(CORRIDA!$M:$M,CM$2&amp;" d. "&amp;$B47)=0,"",COUNTIF(CORRIDA!$M:$M,$B47&amp;" d. "&amp;CM$2)+COUNTIF(CORRIDA!$M:$M,CM$2&amp;" d. "&amp;$B47)))</f>
        <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0</v>
      </c>
      <c r="DE47" s="92" t="n">
        <f aca="false">COUNTIF(BF47:DC47,"&gt;0")</f>
        <v>0</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0</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0</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0</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0</v>
      </c>
      <c r="FH47" s="95"/>
      <c r="FI47" s="88" t="str">
        <f aca="false">BE47</f>
        <v>Andre Bruni</v>
      </c>
      <c r="FJ47" s="96" t="n">
        <f aca="false">COUNTIF(BF47:DC47,"&gt;0")</f>
        <v>0</v>
      </c>
      <c r="FK47" s="96" t="e">
        <f aca="false">AVERAGE(BF47:DC47)</f>
        <v>#DIV/0!</v>
      </c>
      <c r="FL47" s="96" t="e">
        <f aca="false">_xlfn.STDEV.P(BF47:DC47)</f>
        <v>#DIV/0!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str">
        <f aca="false">IF($B48=F$2,"-",IF(COUNTIF(CORRIDA!$M:$M,$B48&amp;" d. "&amp;F$2)=0,"",COUNTIF(CORRIDA!$M:$M,$B48&amp;" d. "&amp;F$2)))</f>
        <v/>
      </c>
      <c r="G48" s="97" t="str">
        <f aca="false">IF($B48=G$2,"-",IF(COUNTIF(CORRIDA!$M:$M,$B48&amp;" d. "&amp;G$2)=0,"",COUNTIF(CORRIDA!$M:$M,$B48&amp;" d. "&amp;G$2)))</f>
        <v/>
      </c>
      <c r="H48" s="97" t="str">
        <f aca="false">IF($B48=H$2,"-",IF(COUNTIF(CORRIDA!$M:$M,$B48&amp;" d. "&amp;H$2)=0,"",COUNTIF(CORRIDA!$M:$M,$B48&amp;" d. "&amp;H$2)))</f>
        <v/>
      </c>
      <c r="I48" s="97" t="str">
        <f aca="false">IF($B48=I$2,"-",IF(COUNTIF(CORRIDA!$M:$M,$B48&amp;" d. "&amp;I$2)=0,"",COUNTIF(CORRIDA!$M:$M,$B48&amp;" d. "&amp;I$2)))</f>
        <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str">
        <f aca="false">IF($B48=M$2,"-",IF(COUNTIF(CORRIDA!$M:$M,$B48&amp;" d. "&amp;M$2)=0,"",COUNTIF(CORRIDA!$M:$M,$B48&amp;" d. "&amp;M$2)))</f>
        <v/>
      </c>
      <c r="N48" s="97" t="str">
        <f aca="false">IF($B48=N$2,"-",IF(COUNTIF(CORRIDA!$M:$M,$B48&amp;" d. "&amp;N$2)=0,"",COUNTIF(CORRIDA!$M:$M,$B48&amp;" d. "&amp;N$2)))</f>
        <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str">
        <f aca="false">IF($B48=S$2,"-",IF(COUNTIF(CORRIDA!$M:$M,$B48&amp;" d. "&amp;S$2)=0,"",COUNTIF(CORRIDA!$M:$M,$B48&amp;" d. "&amp;S$2)))</f>
        <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str">
        <f aca="false">IF($B48=W$2,"-",IF(COUNTIF(CORRIDA!$M:$M,$B48&amp;" d. "&amp;W$2)=0,"",COUNTIF(CORRIDA!$M:$M,$B48&amp;" d. "&amp;W$2)))</f>
        <v/>
      </c>
      <c r="X48" s="97" t="str">
        <f aca="false">IF($B48=X$2,"-",IF(COUNTIF(CORRIDA!$M:$M,$B48&amp;" d. "&amp;X$2)=0,"",COUNTIF(CORRIDA!$M:$M,$B48&amp;" d. "&amp;X$2)))</f>
        <v/>
      </c>
      <c r="Y48" s="97" t="str">
        <f aca="false">IF($B48=Y$2,"-",IF(COUNTIF(CORRIDA!$M:$M,$B48&amp;" d. "&amp;Y$2)=0,"",COUNTIF(CORRIDA!$M:$M,$B48&amp;" d. "&amp;Y$2)))</f>
        <v/>
      </c>
      <c r="Z48" s="97" t="str">
        <f aca="false">IF($B48=Z$2,"-",IF(COUNTIF(CORRIDA!$M:$M,$B48&amp;" d. "&amp;Z$2)=0,"",COUNTIF(CORRIDA!$M:$M,$B48&amp;" d. "&amp;Z$2)))</f>
        <v/>
      </c>
      <c r="AA48" s="97" t="str">
        <f aca="false">IF($B48=AA$2,"-",IF(COUNTIF(CORRIDA!$M:$M,$B48&amp;" d. "&amp;AA$2)=0,"",COUNTIF(CORRIDA!$M:$M,$B48&amp;" d. "&amp;AA$2)))</f>
        <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str">
        <f aca="false">IF($B48=AE$2,"-",IF(COUNTIF(CORRIDA!$M:$M,$B48&amp;" d. "&amp;AE$2)=0,"",COUNTIF(CORRIDA!$M:$M,$B48&amp;" d. "&amp;AE$2)))</f>
        <v/>
      </c>
      <c r="AF48" s="97" t="str">
        <f aca="false">IF($B48=AF$2,"-",IF(COUNTIF(CORRIDA!$M:$M,$B48&amp;" d. "&amp;AF$2)=0,"",COUNTIF(CORRIDA!$M:$M,$B48&amp;" d. "&amp;AF$2)))</f>
        <v/>
      </c>
      <c r="AG48" s="97" t="str">
        <f aca="false">IF($B48=AG$2,"-",IF(COUNTIF(CORRIDA!$M:$M,$B48&amp;" d. "&amp;AG$2)=0,"",COUNTIF(CORRIDA!$M:$M,$B48&amp;" d. "&amp;AG$2)))</f>
        <v/>
      </c>
      <c r="AH48" s="97" t="str">
        <f aca="false">IF($B48=AH$2,"-",IF(COUNTIF(CORRIDA!$M:$M,$B48&amp;" d. "&amp;AH$2)=0,"",COUNTIF(CORRIDA!$M:$M,$B48&amp;" d. "&amp;AH$2)))</f>
        <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str">
        <f aca="false">IF($B48=AO$2,"-",IF(COUNTIF(CORRIDA!$M:$M,$B48&amp;" d. "&amp;AO$2)=0,"",COUNTIF(CORRIDA!$M:$M,$B48&amp;" d. "&amp;AO$2)))</f>
        <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str">
        <f aca="false">IF($B48=AT$2,"-",IF(COUNTIF(CORRIDA!$M:$M,$B48&amp;" d. "&amp;AT$2)=0,"",COUNTIF(CORRIDA!$M:$M,$B48&amp;" d. "&amp;AT$2)))</f>
        <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0</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str">
        <f aca="false">IF($B48=BI$2,"-",IF(COUNTIF(CORRIDA!$M:$M,$B48&amp;" d. "&amp;BI$2)+COUNTIF(CORRIDA!$M:$M,BI$2&amp;" d. "&amp;$B48)=0,"",COUNTIF(CORRIDA!$M:$M,$B48&amp;" d. "&amp;BI$2)+COUNTIF(CORRIDA!$M:$M,BI$2&amp;" d. "&amp;$B48)))</f>
        <v/>
      </c>
      <c r="BJ48" s="98" t="str">
        <f aca="false">IF($B48=BJ$2,"-",IF(COUNTIF(CORRIDA!$M:$M,$B48&amp;" d. "&amp;BJ$2)+COUNTIF(CORRIDA!$M:$M,BJ$2&amp;" d. "&amp;$B48)=0,"",COUNTIF(CORRIDA!$M:$M,$B48&amp;" d. "&amp;BJ$2)+COUNTIF(CORRIDA!$M:$M,BJ$2&amp;" d. "&amp;$B48)))</f>
        <v/>
      </c>
      <c r="BK48" s="98" t="str">
        <f aca="false">IF($B48=BK$2,"-",IF(COUNTIF(CORRIDA!$M:$M,$B48&amp;" d. "&amp;BK$2)+COUNTIF(CORRIDA!$M:$M,BK$2&amp;" d. "&amp;$B48)=0,"",COUNTIF(CORRIDA!$M:$M,$B48&amp;" d. "&amp;BK$2)+COUNTIF(CORRIDA!$M:$M,BK$2&amp;" d. "&amp;$B48)))</f>
        <v/>
      </c>
      <c r="BL48" s="98" t="str">
        <f aca="false">IF($B48=BL$2,"-",IF(COUNTIF(CORRIDA!$M:$M,$B48&amp;" d. "&amp;BL$2)+COUNTIF(CORRIDA!$M:$M,BL$2&amp;" d. "&amp;$B48)=0,"",COUNTIF(CORRIDA!$M:$M,$B48&amp;" d. "&amp;BL$2)+COUNTIF(CORRIDA!$M:$M,BL$2&amp;" d. "&amp;$B48)))</f>
        <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str">
        <f aca="false">IF($B48=BP$2,"-",IF(COUNTIF(CORRIDA!$M:$M,$B48&amp;" d. "&amp;BP$2)+COUNTIF(CORRIDA!$M:$M,BP$2&amp;" d. "&amp;$B48)=0,"",COUNTIF(CORRIDA!$M:$M,$B48&amp;" d. "&amp;BP$2)+COUNTIF(CORRIDA!$M:$M,BP$2&amp;" d. "&amp;$B48)))</f>
        <v/>
      </c>
      <c r="BQ48" s="98" t="str">
        <f aca="false">IF($B48=BQ$2,"-",IF(COUNTIF(CORRIDA!$M:$M,$B48&amp;" d. "&amp;BQ$2)+COUNTIF(CORRIDA!$M:$M,BQ$2&amp;" d. "&amp;$B48)=0,"",COUNTIF(CORRIDA!$M:$M,$B48&amp;" d. "&amp;BQ$2)+COUNTIF(CORRIDA!$M:$M,BQ$2&amp;" d. "&amp;$B48)))</f>
        <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str">
        <f aca="false">IF($B48=BU$2,"-",IF(COUNTIF(CORRIDA!$M:$M,$B48&amp;" d. "&amp;BU$2)+COUNTIF(CORRIDA!$M:$M,BU$2&amp;" d. "&amp;$B48)=0,"",COUNTIF(CORRIDA!$M:$M,$B48&amp;" d. "&amp;BU$2)+COUNTIF(CORRIDA!$M:$M,BU$2&amp;" d. "&amp;$B48)))</f>
        <v/>
      </c>
      <c r="BV48" s="98" t="str">
        <f aca="false">IF($B48=BV$2,"-",IF(COUNTIF(CORRIDA!$M:$M,$B48&amp;" d. "&amp;BV$2)+COUNTIF(CORRIDA!$M:$M,BV$2&amp;" d. "&amp;$B48)=0,"",COUNTIF(CORRIDA!$M:$M,$B48&amp;" d. "&amp;BV$2)+COUNTIF(CORRIDA!$M:$M,BV$2&amp;" d. "&amp;$B48)))</f>
        <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str">
        <f aca="false">IF($B48=BZ$2,"-",IF(COUNTIF(CORRIDA!$M:$M,$B48&amp;" d. "&amp;BZ$2)+COUNTIF(CORRIDA!$M:$M,BZ$2&amp;" d. "&amp;$B48)=0,"",COUNTIF(CORRIDA!$M:$M,$B48&amp;" d. "&amp;BZ$2)+COUNTIF(CORRIDA!$M:$M,BZ$2&amp;" d. "&amp;$B48)))</f>
        <v/>
      </c>
      <c r="CA48" s="98" t="str">
        <f aca="false">IF($B48=CA$2,"-",IF(COUNTIF(CORRIDA!$M:$M,$B48&amp;" d. "&amp;CA$2)+COUNTIF(CORRIDA!$M:$M,CA$2&amp;" d. "&amp;$B48)=0,"",COUNTIF(CORRIDA!$M:$M,$B48&amp;" d. "&amp;CA$2)+COUNTIF(CORRIDA!$M:$M,CA$2&amp;" d. "&amp;$B48)))</f>
        <v/>
      </c>
      <c r="CB48" s="98" t="str">
        <f aca="false">IF($B48=CB$2,"-",IF(COUNTIF(CORRIDA!$M:$M,$B48&amp;" d. "&amp;CB$2)+COUNTIF(CORRIDA!$M:$M,CB$2&amp;" d. "&amp;$B48)=0,"",COUNTIF(CORRIDA!$M:$M,$B48&amp;" d. "&amp;CB$2)+COUNTIF(CORRIDA!$M:$M,CB$2&amp;" d. "&amp;$B48)))</f>
        <v/>
      </c>
      <c r="CC48" s="98" t="str">
        <f aca="false">IF($B48=CC$2,"-",IF(COUNTIF(CORRIDA!$M:$M,$B48&amp;" d. "&amp;CC$2)+COUNTIF(CORRIDA!$M:$M,CC$2&amp;" d. "&amp;$B48)=0,"",COUNTIF(CORRIDA!$M:$M,$B48&amp;" d. "&amp;CC$2)+COUNTIF(CORRIDA!$M:$M,CC$2&amp;" d. "&amp;$B48)))</f>
        <v/>
      </c>
      <c r="CD48" s="98" t="str">
        <f aca="false">IF($B48=CD$2,"-",IF(COUNTIF(CORRIDA!$M:$M,$B48&amp;" d. "&amp;CD$2)+COUNTIF(CORRIDA!$M:$M,CD$2&amp;" d. "&amp;$B48)=0,"",COUNTIF(CORRIDA!$M:$M,$B48&amp;" d. "&amp;CD$2)+COUNTIF(CORRIDA!$M:$M,CD$2&amp;" d. "&amp;$B48)))</f>
        <v/>
      </c>
      <c r="CE48" s="98" t="str">
        <f aca="false">IF($B48=CE$2,"-",IF(COUNTIF(CORRIDA!$M:$M,$B48&amp;" d. "&amp;CE$2)+COUNTIF(CORRIDA!$M:$M,CE$2&amp;" d. "&amp;$B48)=0,"",COUNTIF(CORRIDA!$M:$M,$B48&amp;" d. "&amp;CE$2)+COUNTIF(CORRIDA!$M:$M,CE$2&amp;" d. "&amp;$B48)))</f>
        <v/>
      </c>
      <c r="CF48" s="98" t="str">
        <f aca="false">IF($B48=CF$2,"-",IF(COUNTIF(CORRIDA!$M:$M,$B48&amp;" d. "&amp;CF$2)+COUNTIF(CORRIDA!$M:$M,CF$2&amp;" d. "&amp;$B48)=0,"",COUNTIF(CORRIDA!$M:$M,$B48&amp;" d. "&amp;CF$2)+COUNTIF(CORRIDA!$M:$M,CF$2&amp;" d. "&amp;$B48)))</f>
        <v/>
      </c>
      <c r="CG48" s="98" t="str">
        <f aca="false">IF($B48=CG$2,"-",IF(COUNTIF(CORRIDA!$M:$M,$B48&amp;" d. "&amp;CG$2)+COUNTIF(CORRIDA!$M:$M,CG$2&amp;" d. "&amp;$B48)=0,"",COUNTIF(CORRIDA!$M:$M,$B48&amp;" d. "&amp;CG$2)+COUNTIF(CORRIDA!$M:$M,CG$2&amp;" d. "&amp;$B48)))</f>
        <v/>
      </c>
      <c r="CH48" s="98" t="str">
        <f aca="false">IF($B48=CH$2,"-",IF(COUNTIF(CORRIDA!$M:$M,$B48&amp;" d. "&amp;CH$2)+COUNTIF(CORRIDA!$M:$M,CH$2&amp;" d. "&amp;$B48)=0,"",COUNTIF(CORRIDA!$M:$M,$B48&amp;" d. "&amp;CH$2)+COUNTIF(CORRIDA!$M:$M,CH$2&amp;" d. "&amp;$B48)))</f>
        <v/>
      </c>
      <c r="CI48" s="98" t="str">
        <f aca="false">IF($B48=CI$2,"-",IF(COUNTIF(CORRIDA!$M:$M,$B48&amp;" d. "&amp;CI$2)+COUNTIF(CORRIDA!$M:$M,CI$2&amp;" d. "&amp;$B48)=0,"",COUNTIF(CORRIDA!$M:$M,$B48&amp;" d. "&amp;CI$2)+COUNTIF(CORRIDA!$M:$M,CI$2&amp;" d. "&amp;$B48)))</f>
        <v/>
      </c>
      <c r="CJ48" s="98" t="str">
        <f aca="false">IF($B48=CJ$2,"-",IF(COUNTIF(CORRIDA!$M:$M,$B48&amp;" d. "&amp;CJ$2)+COUNTIF(CORRIDA!$M:$M,CJ$2&amp;" d. "&amp;$B48)=0,"",COUNTIF(CORRIDA!$M:$M,$B48&amp;" d. "&amp;CJ$2)+COUNTIF(CORRIDA!$M:$M,CJ$2&amp;" d. "&amp;$B48)))</f>
        <v/>
      </c>
      <c r="CK48" s="98" t="str">
        <f aca="false">IF($B48=CK$2,"-",IF(COUNTIF(CORRIDA!$M:$M,$B48&amp;" d. "&amp;CK$2)+COUNTIF(CORRIDA!$M:$M,CK$2&amp;" d. "&amp;$B48)=0,"",COUNTIF(CORRIDA!$M:$M,$B48&amp;" d. "&amp;CK$2)+COUNTIF(CORRIDA!$M:$M,CK$2&amp;" d. "&amp;$B48)))</f>
        <v/>
      </c>
      <c r="CL48" s="98" t="str">
        <f aca="false">IF($B48=CL$2,"-",IF(COUNTIF(CORRIDA!$M:$M,$B48&amp;" d. "&amp;CL$2)+COUNTIF(CORRIDA!$M:$M,CL$2&amp;" d. "&amp;$B48)=0,"",COUNTIF(CORRIDA!$M:$M,$B48&amp;" d. "&amp;CL$2)+COUNTIF(CORRIDA!$M:$M,CL$2&amp;" d. "&amp;$B48)))</f>
        <v/>
      </c>
      <c r="CM48" s="98" t="str">
        <f aca="false">IF($B48=CM$2,"-",IF(COUNTIF(CORRIDA!$M:$M,$B48&amp;" d. "&amp;CM$2)+COUNTIF(CORRIDA!$M:$M,CM$2&amp;" d. "&amp;$B48)=0,"",COUNTIF(CORRIDA!$M:$M,$B48&amp;" d. "&amp;CM$2)+COUNTIF(CORRIDA!$M:$M,CM$2&amp;" d. "&amp;$B48)))</f>
        <v/>
      </c>
      <c r="CN48" s="98" t="str">
        <f aca="false">IF($B48=CN$2,"-",IF(COUNTIF(CORRIDA!$M:$M,$B48&amp;" d. "&amp;CN$2)+COUNTIF(CORRIDA!$M:$M,CN$2&amp;" d. "&amp;$B48)=0,"",COUNTIF(CORRIDA!$M:$M,$B48&amp;" d. "&amp;CN$2)+COUNTIF(CORRIDA!$M:$M,CN$2&amp;" d. "&amp;$B48)))</f>
        <v/>
      </c>
      <c r="CO48" s="98" t="str">
        <f aca="false">IF($B48=CO$2,"-",IF(COUNTIF(CORRIDA!$M:$M,$B48&amp;" d. "&amp;CO$2)+COUNTIF(CORRIDA!$M:$M,CO$2&amp;" d. "&amp;$B48)=0,"",COUNTIF(CORRIDA!$M:$M,$B48&amp;" d. "&amp;CO$2)+COUNTIF(CORRIDA!$M:$M,CO$2&amp;" d. "&amp;$B48)))</f>
        <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str">
        <f aca="false">IF($B48=CR$2,"-",IF(COUNTIF(CORRIDA!$M:$M,$B48&amp;" d. "&amp;CR$2)+COUNTIF(CORRIDA!$M:$M,CR$2&amp;" d. "&amp;$B48)=0,"",COUNTIF(CORRIDA!$M:$M,$B48&amp;" d. "&amp;CR$2)+COUNTIF(CORRIDA!$M:$M,CR$2&amp;" d. "&amp;$B48)))</f>
        <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str">
        <f aca="false">IF($B48=CV$2,"-",IF(COUNTIF(CORRIDA!$M:$M,$B48&amp;" d. "&amp;CV$2)+COUNTIF(CORRIDA!$M:$M,CV$2&amp;" d. "&amp;$B48)=0,"",COUNTIF(CORRIDA!$M:$M,$B48&amp;" d. "&amp;CV$2)+COUNTIF(CORRIDA!$M:$M,CV$2&amp;" d. "&amp;$B48)))</f>
        <v/>
      </c>
      <c r="CW48" s="98" t="str">
        <f aca="false">IF($B48=CW$2,"-",IF(COUNTIF(CORRIDA!$M:$M,$B48&amp;" d. "&amp;CW$2)+COUNTIF(CORRIDA!$M:$M,CW$2&amp;" d. "&amp;$B48)=0,"",COUNTIF(CORRIDA!$M:$M,$B48&amp;" d. "&amp;CW$2)+COUNTIF(CORRIDA!$M:$M,CW$2&amp;" d. "&amp;$B48)))</f>
        <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0</v>
      </c>
      <c r="DE48" s="92" t="n">
        <f aca="false">COUNTIF(BF48:DC48,"&gt;0")</f>
        <v>0</v>
      </c>
      <c r="DF48" s="93" t="n">
        <f aca="false">IF(COUNTIF(BF48:DC48,"&gt;0")&lt;10,0,QUOTIENT(COUNTIF(BF48:DC48,"&gt;0"),5)*50)</f>
        <v>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0</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0</v>
      </c>
      <c r="DO48" s="98" t="n">
        <f aca="false">IF($B48=DO$2,0,IF(COUNTIF(CORRIDA!$M:$M,$B48&amp;" d. "&amp;DO$2)+COUNTIF(CORRIDA!$M:$M,DO$2&amp;" d. "&amp;$B48)=0,0,COUNTIF(CORRIDA!$M:$M,$B48&amp;" d. "&amp;DO$2)+COUNTIF(CORRIDA!$M:$M,DO$2&amp;" d. "&amp;$B48)))</f>
        <v>0</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0</v>
      </c>
      <c r="DT48" s="98" t="n">
        <f aca="false">IF($B48=DT$2,0,IF(COUNTIF(CORRIDA!$M:$M,$B48&amp;" d. "&amp;DT$2)+COUNTIF(CORRIDA!$M:$M,DT$2&amp;" d. "&amp;$B48)=0,0,COUNTIF(CORRIDA!$M:$M,$B48&amp;" d. "&amp;DT$2)+COUNTIF(CORRIDA!$M:$M,DT$2&amp;" d. "&amp;$B48)))</f>
        <v>0</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0</v>
      </c>
      <c r="DY48" s="98" t="n">
        <f aca="false">IF($B48=DY$2,0,IF(COUNTIF(CORRIDA!$M:$M,$B48&amp;" d. "&amp;DY$2)+COUNTIF(CORRIDA!$M:$M,DY$2&amp;" d. "&amp;$B48)=0,0,COUNTIF(CORRIDA!$M:$M,$B48&amp;" d. "&amp;DY$2)+COUNTIF(CORRIDA!$M:$M,DY$2&amp;" d. "&amp;$B48)))</f>
        <v>0</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0</v>
      </c>
      <c r="ED48" s="98" t="n">
        <f aca="false">IF($B48=ED$2,0,IF(COUNTIF(CORRIDA!$M:$M,$B48&amp;" d. "&amp;ED$2)+COUNTIF(CORRIDA!$M:$M,ED$2&amp;" d. "&amp;$B48)=0,0,COUNTIF(CORRIDA!$M:$M,$B48&amp;" d. "&amp;ED$2)+COUNTIF(CORRIDA!$M:$M,ED$2&amp;" d. "&amp;$B48)))</f>
        <v>0</v>
      </c>
      <c r="EE48" s="98" t="n">
        <f aca="false">IF($B48=EE$2,0,IF(COUNTIF(CORRIDA!$M:$M,$B48&amp;" d. "&amp;EE$2)+COUNTIF(CORRIDA!$M:$M,EE$2&amp;" d. "&amp;$B48)=0,0,COUNTIF(CORRIDA!$M:$M,$B48&amp;" d. "&amp;EE$2)+COUNTIF(CORRIDA!$M:$M,EE$2&amp;" d. "&amp;$B48)))</f>
        <v>0</v>
      </c>
      <c r="EF48" s="98" t="n">
        <f aca="false">IF($B48=EF$2,0,IF(COUNTIF(CORRIDA!$M:$M,$B48&amp;" d. "&amp;EF$2)+COUNTIF(CORRIDA!$M:$M,EF$2&amp;" d. "&amp;$B48)=0,0,COUNTIF(CORRIDA!$M:$M,$B48&amp;" d. "&amp;EF$2)+COUNTIF(CORRIDA!$M:$M,EF$2&amp;" d. "&amp;$B48)))</f>
        <v>0</v>
      </c>
      <c r="EG48" s="98" t="n">
        <f aca="false">IF($B48=EG$2,0,IF(COUNTIF(CORRIDA!$M:$M,$B48&amp;" d. "&amp;EG$2)+COUNTIF(CORRIDA!$M:$M,EG$2&amp;" d. "&amp;$B48)=0,0,COUNTIF(CORRIDA!$M:$M,$B48&amp;" d. "&amp;EG$2)+COUNTIF(CORRIDA!$M:$M,EG$2&amp;" d. "&amp;$B48)))</f>
        <v>0</v>
      </c>
      <c r="EH48" s="98" t="n">
        <f aca="false">IF($B48=EH$2,0,IF(COUNTIF(CORRIDA!$M:$M,$B48&amp;" d. "&amp;EH$2)+COUNTIF(CORRIDA!$M:$M,EH$2&amp;" d. "&amp;$B48)=0,0,COUNTIF(CORRIDA!$M:$M,$B48&amp;" d. "&amp;EH$2)+COUNTIF(CORRIDA!$M:$M,EH$2&amp;" d. "&amp;$B48)))</f>
        <v>0</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0</v>
      </c>
      <c r="EK48" s="98" t="n">
        <f aca="false">IF($B48=EK$2,0,IF(COUNTIF(CORRIDA!$M:$M,$B48&amp;" d. "&amp;EK$2)+COUNTIF(CORRIDA!$M:$M,EK$2&amp;" d. "&amp;$B48)=0,0,COUNTIF(CORRIDA!$M:$M,$B48&amp;" d. "&amp;EK$2)+COUNTIF(CORRIDA!$M:$M,EK$2&amp;" d. "&amp;$B48)))</f>
        <v>0</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0</v>
      </c>
      <c r="EN48" s="98" t="n">
        <f aca="false">IF($B48=EN$2,0,IF(COUNTIF(CORRIDA!$M:$M,$B48&amp;" d. "&amp;EN$2)+COUNTIF(CORRIDA!$M:$M,EN$2&amp;" d. "&amp;$B48)=0,0,COUNTIF(CORRIDA!$M:$M,$B48&amp;" d. "&amp;EN$2)+COUNTIF(CORRIDA!$M:$M,EN$2&amp;" d. "&amp;$B48)))</f>
        <v>0</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0</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0</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0</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0</v>
      </c>
      <c r="EZ48" s="98" t="n">
        <f aca="false">IF($B48=EZ$2,0,IF(COUNTIF(CORRIDA!$M:$M,$B48&amp;" d. "&amp;EZ$2)+COUNTIF(CORRIDA!$M:$M,EZ$2&amp;" d. "&amp;$B48)=0,0,COUNTIF(CORRIDA!$M:$M,$B48&amp;" d. "&amp;EZ$2)+COUNTIF(CORRIDA!$M:$M,EZ$2&amp;" d. "&amp;$B48)))</f>
        <v>0</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0</v>
      </c>
      <c r="FH48" s="95"/>
      <c r="FI48" s="88" t="str">
        <f aca="false">BE48</f>
        <v>Fabio Chuck</v>
      </c>
      <c r="FJ48" s="96" t="n">
        <f aca="false">COUNTIF(BF48:DC48,"&gt;0")</f>
        <v>0</v>
      </c>
      <c r="FK48" s="96" t="e">
        <f aca="false">AVERAGE(BF48:DC48)</f>
        <v>#DIV/0!</v>
      </c>
      <c r="FL48" s="96" t="e">
        <f aca="false">_xlfn.STDEV.P(BF48:DC48)</f>
        <v>#DIV/0!</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str">
        <f aca="false">IF($B49=N$2,"-",IF(COUNTIF(CORRIDA!$M:$M,$B49&amp;" d. "&amp;N$2)=0,"",COUNTIF(CORRIDA!$M:$M,$B49&amp;" d. "&amp;N$2)))</f>
        <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str">
        <f aca="false">IF($B49=AI$2,"-",IF(COUNTIF(CORRIDA!$M:$M,$B49&amp;" d. "&amp;AI$2)=0,"",COUNTIF(CORRIDA!$M:$M,$B49&amp;" d. "&amp;AI$2)))</f>
        <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str">
        <f aca="false">IF($B49=AX$2,"-",IF(COUNTIF(CORRIDA!$M:$M,$B49&amp;" d. "&amp;AX$2)=0,"",COUNTIF(CORRIDA!$M:$M,$B49&amp;" d. "&amp;AX$2)))</f>
        <v/>
      </c>
      <c r="AY49" s="89" t="str">
        <f aca="false">IF($B49=AY$2,"-",IF(COUNTIF(CORRIDA!$M:$M,$B49&amp;" d. "&amp;AY$2)=0,"",COUNTIF(CORRIDA!$M:$M,$B49&amp;" d. "&amp;AY$2)))</f>
        <v/>
      </c>
      <c r="AZ49" s="89" t="str">
        <f aca="false">IF($B49=AZ$2,"-",IF(COUNTIF(CORRIDA!$M:$M,$B49&amp;" d. "&amp;AZ$2)=0,"",COUNTIF(CORRIDA!$M:$M,$B49&amp;" d. "&amp;AZ$2)))</f>
        <v/>
      </c>
      <c r="BA49" s="90" t="n">
        <f aca="false">SUM(C49:AZ49)</f>
        <v>0</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str">
        <f aca="false">IF($B49=BL$2,"-",IF(COUNTIF(CORRIDA!$M:$M,$B49&amp;" d. "&amp;BL$2)+COUNTIF(CORRIDA!$M:$M,BL$2&amp;" d. "&amp;$B49)=0,"",COUNTIF(CORRIDA!$M:$M,$B49&amp;" d. "&amp;BL$2)+COUNTIF(CORRIDA!$M:$M,BL$2&amp;" d. "&amp;$B49)))</f>
        <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str">
        <f aca="false">IF($B49=BQ$2,"-",IF(COUNTIF(CORRIDA!$M:$M,$B49&amp;" d. "&amp;BQ$2)+COUNTIF(CORRIDA!$M:$M,BQ$2&amp;" d. "&amp;$B49)=0,"",COUNTIF(CORRIDA!$M:$M,$B49&amp;" d. "&amp;BQ$2)+COUNTIF(CORRIDA!$M:$M,BQ$2&amp;" d. "&amp;$B49)))</f>
        <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str">
        <f aca="false">IF($B49=CD$2,"-",IF(COUNTIF(CORRIDA!$M:$M,$B49&amp;" d. "&amp;CD$2)+COUNTIF(CORRIDA!$M:$M,CD$2&amp;" d. "&amp;$B49)=0,"",COUNTIF(CORRIDA!$M:$M,$B49&amp;" d. "&amp;CD$2)+COUNTIF(CORRIDA!$M:$M,CD$2&amp;" d. "&amp;$B49)))</f>
        <v/>
      </c>
      <c r="CE49" s="91" t="str">
        <f aca="false">IF($B49=CE$2,"-",IF(COUNTIF(CORRIDA!$M:$M,$B49&amp;" d. "&amp;CE$2)+COUNTIF(CORRIDA!$M:$M,CE$2&amp;" d. "&amp;$B49)=0,"",COUNTIF(CORRIDA!$M:$M,$B49&amp;" d. "&amp;CE$2)+COUNTIF(CORRIDA!$M:$M,CE$2&amp;" d. "&amp;$B49)))</f>
        <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str">
        <f aca="false">IF($B49=CL$2,"-",IF(COUNTIF(CORRIDA!$M:$M,$B49&amp;" d. "&amp;CL$2)+COUNTIF(CORRIDA!$M:$M,CL$2&amp;" d. "&amp;$B49)=0,"",COUNTIF(CORRIDA!$M:$M,$B49&amp;" d. "&amp;CL$2)+COUNTIF(CORRIDA!$M:$M,CL$2&amp;" d. "&amp;$B49)))</f>
        <v/>
      </c>
      <c r="CM49" s="91" t="str">
        <f aca="false">IF($B49=CM$2,"-",IF(COUNTIF(CORRIDA!$M:$M,$B49&amp;" d. "&amp;CM$2)+COUNTIF(CORRIDA!$M:$M,CM$2&amp;" d. "&amp;$B49)=0,"",COUNTIF(CORRIDA!$M:$M,$B49&amp;" d. "&amp;CM$2)+COUNTIF(CORRIDA!$M:$M,CM$2&amp;" d. "&amp;$B49)))</f>
        <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str">
        <f aca="false">IF($B49=DA$2,"-",IF(COUNTIF(CORRIDA!$M:$M,$B49&amp;" d. "&amp;DA$2)+COUNTIF(CORRIDA!$M:$M,DA$2&amp;" d. "&amp;$B49)=0,"",COUNTIF(CORRIDA!$M:$M,$B49&amp;" d. "&amp;DA$2)+COUNTIF(CORRIDA!$M:$M,DA$2&amp;" d. "&amp;$B49)))</f>
        <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0</v>
      </c>
      <c r="DE49" s="92" t="n">
        <f aca="false">COUNTIF(BF49:DC49,"&gt;0")</f>
        <v>0</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0</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0</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0</v>
      </c>
      <c r="EH49" s="91" t="n">
        <f aca="false">IF($B49=EH$2,0,IF(COUNTIF(CORRIDA!$M:$M,$B49&amp;" d. "&amp;EH$2)+COUNTIF(CORRIDA!$M:$M,EH$2&amp;" d. "&amp;$B49)=0,0,COUNTIF(CORRIDA!$M:$M,$B49&amp;" d. "&amp;EH$2)+COUNTIF(CORRIDA!$M:$M,EH$2&amp;" d. "&amp;$B49)))</f>
        <v>0</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0</v>
      </c>
      <c r="EP49" s="91" t="n">
        <f aca="false">IF($B49=EP$2,0,IF(COUNTIF(CORRIDA!$M:$M,$B49&amp;" d. "&amp;EP$2)+COUNTIF(CORRIDA!$M:$M,EP$2&amp;" d. "&amp;$B49)=0,0,COUNTIF(CORRIDA!$M:$M,$B49&amp;" d. "&amp;EP$2)+COUNTIF(CORRIDA!$M:$M,EP$2&amp;" d. "&amp;$B49)))</f>
        <v>0</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0</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0</v>
      </c>
      <c r="FH49" s="95"/>
      <c r="FI49" s="88" t="str">
        <f aca="false">BE49</f>
        <v>Guto</v>
      </c>
      <c r="FJ49" s="96" t="n">
        <f aca="false">COUNTIF(BF49:DC49,"&gt;0")</f>
        <v>0</v>
      </c>
      <c r="FK49" s="96" t="e">
        <f aca="false">AVERAGE(BF49:DC49)</f>
        <v>#DIV/0!</v>
      </c>
      <c r="FL49" s="96" t="e">
        <f aca="false">_xlfn.STDEV.P(BF49:DC49)</f>
        <v>#DIV/0!</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str">
        <f aca="false">IF($B50=BF$2,"-",IF(COUNTIF(CORRIDA!$M:$M,$B50&amp;" d. "&amp;BF$2)+COUNTIF(CORRIDA!$M:$M,BF$2&amp;" d. "&amp;$B50)=0,"",COUNTIF(CORRIDA!$M:$M,$B50&amp;" d. "&amp;BF$2)+COUNTIF(CORRIDA!$M:$M,BF$2&amp;" d. "&amp;$B50)))</f>
        <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str">
        <f aca="false">IF($B50=BI$2,"-",IF(COUNTIF(CORRIDA!$M:$M,$B50&amp;" d. "&amp;BI$2)+COUNTIF(CORRIDA!$M:$M,BI$2&amp;" d. "&amp;$B50)=0,"",COUNTIF(CORRIDA!$M:$M,$B50&amp;" d. "&amp;BI$2)+COUNTIF(CORRIDA!$M:$M,BI$2&amp;" d. "&amp;$B50)))</f>
        <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str">
        <f aca="false">IF($B50=BQ$2,"-",IF(COUNTIF(CORRIDA!$M:$M,$B50&amp;" d. "&amp;BQ$2)+COUNTIF(CORRIDA!$M:$M,BQ$2&amp;" d. "&amp;$B50)=0,"",COUNTIF(CORRIDA!$M:$M,$B50&amp;" d. "&amp;BQ$2)+COUNTIF(CORRIDA!$M:$M,BQ$2&amp;" d. "&amp;$B50)))</f>
        <v/>
      </c>
      <c r="BR50" s="98" t="str">
        <f aca="false">IF($B50=BR$2,"-",IF(COUNTIF(CORRIDA!$M:$M,$B50&amp;" d. "&amp;BR$2)+COUNTIF(CORRIDA!$M:$M,BR$2&amp;" d. "&amp;$B50)=0,"",COUNTIF(CORRIDA!$M:$M,$B50&amp;" d. "&amp;BR$2)+COUNTIF(CORRIDA!$M:$M,BR$2&amp;" d. "&amp;$B50)))</f>
        <v/>
      </c>
      <c r="BS50" s="98" t="str">
        <f aca="false">IF($B50=BS$2,"-",IF(COUNTIF(CORRIDA!$M:$M,$B50&amp;" d. "&amp;BS$2)+COUNTIF(CORRIDA!$M:$M,BS$2&amp;" d. "&amp;$B50)=0,"",COUNTIF(CORRIDA!$M:$M,$B50&amp;" d. "&amp;BS$2)+COUNTIF(CORRIDA!$M:$M,BS$2&amp;" d. "&amp;$B50)))</f>
        <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str">
        <f aca="false">IF($B50=BZ$2,"-",IF(COUNTIF(CORRIDA!$M:$M,$B50&amp;" d. "&amp;BZ$2)+COUNTIF(CORRIDA!$M:$M,BZ$2&amp;" d. "&amp;$B50)=0,"",COUNTIF(CORRIDA!$M:$M,$B50&amp;" d. "&amp;BZ$2)+COUNTIF(CORRIDA!$M:$M,BZ$2&amp;" d. "&amp;$B50)))</f>
        <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str">
        <f aca="false">IF($B50=CD$2,"-",IF(COUNTIF(CORRIDA!$M:$M,$B50&amp;" d. "&amp;CD$2)+COUNTIF(CORRIDA!$M:$M,CD$2&amp;" d. "&amp;$B50)=0,"",COUNTIF(CORRIDA!$M:$M,$B50&amp;" d. "&amp;CD$2)+COUNTIF(CORRIDA!$M:$M,CD$2&amp;" d. "&amp;$B50)))</f>
        <v/>
      </c>
      <c r="CE50" s="98" t="str">
        <f aca="false">IF($B50=CE$2,"-",IF(COUNTIF(CORRIDA!$M:$M,$B50&amp;" d. "&amp;CE$2)+COUNTIF(CORRIDA!$M:$M,CE$2&amp;" d. "&amp;$B50)=0,"",COUNTIF(CORRIDA!$M:$M,$B50&amp;" d. "&amp;CE$2)+COUNTIF(CORRIDA!$M:$M,CE$2&amp;" d. "&amp;$B50)))</f>
        <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str">
        <f aca="false">IF($B50=CH$2,"-",IF(COUNTIF(CORRIDA!$M:$M,$B50&amp;" d. "&amp;CH$2)+COUNTIF(CORRIDA!$M:$M,CH$2&amp;" d. "&amp;$B50)=0,"",COUNTIF(CORRIDA!$M:$M,$B50&amp;" d. "&amp;CH$2)+COUNTIF(CORRIDA!$M:$M,CH$2&amp;" d. "&amp;$B50)))</f>
        <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str">
        <f aca="false">IF($B50=CM$2,"-",IF(COUNTIF(CORRIDA!$M:$M,$B50&amp;" d. "&amp;CM$2)+COUNTIF(CORRIDA!$M:$M,CM$2&amp;" d. "&amp;$B50)=0,"",COUNTIF(CORRIDA!$M:$M,$B50&amp;" d. "&amp;CM$2)+COUNTIF(CORRIDA!$M:$M,CM$2&amp;" d. "&amp;$B50)))</f>
        <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str">
        <f aca="false">IF($B50=CR$2,"-",IF(COUNTIF(CORRIDA!$M:$M,$B50&amp;" d. "&amp;CR$2)+COUNTIF(CORRIDA!$M:$M,CR$2&amp;" d. "&amp;$B50)=0,"",COUNTIF(CORRIDA!$M:$M,$B50&amp;" d. "&amp;CR$2)+COUNTIF(CORRIDA!$M:$M,CR$2&amp;" d. "&amp;$B50)))</f>
        <v/>
      </c>
      <c r="CS50" s="98" t="str">
        <f aca="false">IF($B50=CS$2,"-",IF(COUNTIF(CORRIDA!$M:$M,$B50&amp;" d. "&amp;CS$2)+COUNTIF(CORRIDA!$M:$M,CS$2&amp;" d. "&amp;$B50)=0,"",COUNTIF(CORRIDA!$M:$M,$B50&amp;" d. "&amp;CS$2)+COUNTIF(CORRIDA!$M:$M,CS$2&amp;" d. "&amp;$B50)))</f>
        <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str">
        <f aca="false">IF($B50=CW$2,"-",IF(COUNTIF(CORRIDA!$M:$M,$B50&amp;" d. "&amp;CW$2)+COUNTIF(CORRIDA!$M:$M,CW$2&amp;" d. "&amp;$B50)=0,"",COUNTIF(CORRIDA!$M:$M,$B50&amp;" d. "&amp;CW$2)+COUNTIF(CORRIDA!$M:$M,CW$2&amp;" d. "&amp;$B50)))</f>
        <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str">
        <f aca="false">IF($B50=CZ$2,"-",IF(COUNTIF(CORRIDA!$M:$M,$B50&amp;" d. "&amp;CZ$2)+COUNTIF(CORRIDA!$M:$M,CZ$2&amp;" d. "&amp;$B50)=0,"",COUNTIF(CORRIDA!$M:$M,$B50&amp;" d. "&amp;CZ$2)+COUNTIF(CORRIDA!$M:$M,CZ$2&amp;" d. "&amp;$B50)))</f>
        <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0</v>
      </c>
      <c r="DE50" s="92" t="n">
        <f aca="false">COUNTIF(BF50:DC50,"&gt;0")</f>
        <v>0</v>
      </c>
      <c r="DF50" s="93" t="n">
        <f aca="false">IF(COUNTIF(BF50:DC50,"&gt;0")&lt;10,0,QUOTIENT(COUNTIF(BF50:DC50,"&gt;0"),5)*50)</f>
        <v>0</v>
      </c>
      <c r="DG50" s="94"/>
      <c r="DH50" s="88" t="str">
        <f aca="false">BE50</f>
        <v>Xuru</v>
      </c>
      <c r="DI50" s="98" t="n">
        <f aca="false">IF($B50=DI$2,0,IF(COUNTIF(CORRIDA!$M:$M,$B50&amp;" d. "&amp;DI$2)+COUNTIF(CORRIDA!$M:$M,DI$2&amp;" d. "&amp;$B50)=0,0,COUNTIF(CORRIDA!$M:$M,$B50&amp;" d. "&amp;DI$2)+COUNTIF(CORRIDA!$M:$M,DI$2&amp;" d. "&amp;$B50)))</f>
        <v>0</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0</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0</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0</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0</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0</v>
      </c>
      <c r="EH50" s="98" t="n">
        <f aca="false">IF($B50=EH$2,0,IF(COUNTIF(CORRIDA!$M:$M,$B50&amp;" d. "&amp;EH$2)+COUNTIF(CORRIDA!$M:$M,EH$2&amp;" d. "&amp;$B50)=0,0,COUNTIF(CORRIDA!$M:$M,$B50&amp;" d. "&amp;EH$2)+COUNTIF(CORRIDA!$M:$M,EH$2&amp;" d. "&amp;$B50)))</f>
        <v>0</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0</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0</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0</v>
      </c>
      <c r="EV50" s="98" t="n">
        <f aca="false">IF($B50=EV$2,0,IF(COUNTIF(CORRIDA!$M:$M,$B50&amp;" d. "&amp;EV$2)+COUNTIF(CORRIDA!$M:$M,EV$2&amp;" d. "&amp;$B50)=0,0,COUNTIF(CORRIDA!$M:$M,$B50&amp;" d. "&amp;EV$2)+COUNTIF(CORRIDA!$M:$M,EV$2&amp;" d. "&amp;$B50)))</f>
        <v>0</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0</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0</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0</v>
      </c>
      <c r="FH50" s="95"/>
      <c r="FI50" s="88" t="str">
        <f aca="false">BE50</f>
        <v>Xuru</v>
      </c>
      <c r="FJ50" s="96" t="n">
        <f aca="false">COUNTIF(BF50:DC50,"&gt;0")</f>
        <v>0</v>
      </c>
      <c r="FK50" s="96" t="e">
        <f aca="false">AVERAGE(BF50:DC50)</f>
        <v>#DIV/0!</v>
      </c>
      <c r="FL50" s="96" t="e">
        <f aca="false">_xlfn.STDEV.P(BF50:DC50)</f>
        <v>#DIV/0!</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str">
        <f aca="false">IF($B51=BJ$2,"-",IF(COUNTIF(CORRIDA!$M:$M,$B51&amp;" d. "&amp;BJ$2)+COUNTIF(CORRIDA!$M:$M,BJ$2&amp;" d. "&amp;$B51)=0,"",COUNTIF(CORRIDA!$M:$M,$B51&amp;" d. "&amp;BJ$2)+COUNTIF(CORRIDA!$M:$M,BJ$2&amp;" d. "&amp;$B51)))</f>
        <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str">
        <f aca="false">IF($B51=BS$2,"-",IF(COUNTIF(CORRIDA!$M:$M,$B51&amp;" d. "&amp;BS$2)+COUNTIF(CORRIDA!$M:$M,BS$2&amp;" d. "&amp;$B51)=0,"",COUNTIF(CORRIDA!$M:$M,$B51&amp;" d. "&amp;BS$2)+COUNTIF(CORRIDA!$M:$M,BS$2&amp;" d. "&amp;$B51)))</f>
        <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str">
        <f aca="false">IF($B51=CD$2,"-",IF(COUNTIF(CORRIDA!$M:$M,$B51&amp;" d. "&amp;CD$2)+COUNTIF(CORRIDA!$M:$M,CD$2&amp;" d. "&amp;$B51)=0,"",COUNTIF(CORRIDA!$M:$M,$B51&amp;" d. "&amp;CD$2)+COUNTIF(CORRIDA!$M:$M,CD$2&amp;" d. "&amp;$B51)))</f>
        <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0</v>
      </c>
      <c r="DE51" s="92" t="n">
        <f aca="false">COUNTIF(BF51:DC51,"&gt;0")</f>
        <v>0</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0</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0</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0</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0</v>
      </c>
      <c r="FH51" s="95"/>
      <c r="FI51" s="88" t="str">
        <f aca="false">BE51</f>
        <v>Yokota</v>
      </c>
      <c r="FJ51" s="96" t="n">
        <f aca="false">COUNTIF(BF51:DC51,"&gt;0")</f>
        <v>0</v>
      </c>
      <c r="FK51" s="96" t="e">
        <f aca="false">AVERAGE(BF51:DC51)</f>
        <v>#DIV/0!</v>
      </c>
      <c r="FL51" s="96" t="e">
        <f aca="false">_xlfn.STDEV.P(BF51:DC51)</f>
        <v>#DIV/0!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0</v>
      </c>
      <c r="D53" s="90" t="n">
        <f aca="false">SUM(D3:D52)</f>
        <v>0</v>
      </c>
      <c r="E53" s="90" t="n">
        <f aca="false">SUM(E3:E52)</f>
        <v>0</v>
      </c>
      <c r="F53" s="90" t="n">
        <f aca="false">SUM(F3:F52)</f>
        <v>0</v>
      </c>
      <c r="G53" s="90" t="n">
        <f aca="false">SUM(G3:G52)</f>
        <v>0</v>
      </c>
      <c r="H53" s="90" t="n">
        <f aca="false">SUM(H3:H52)</f>
        <v>0</v>
      </c>
      <c r="I53" s="90" t="n">
        <f aca="false">SUM(I3:I52)</f>
        <v>0</v>
      </c>
      <c r="J53" s="90" t="n">
        <f aca="false">SUM(J3:J52)</f>
        <v>0</v>
      </c>
      <c r="K53" s="90" t="n">
        <f aca="false">SUM(K3:K52)</f>
        <v>0</v>
      </c>
      <c r="L53" s="90" t="n">
        <f aca="false">SUM(L3:L52)</f>
        <v>0</v>
      </c>
      <c r="M53" s="90" t="n">
        <f aca="false">SUM(M3:M52)</f>
        <v>0</v>
      </c>
      <c r="N53" s="90" t="n">
        <f aca="false">SUM(N3:N52)</f>
        <v>0</v>
      </c>
      <c r="O53" s="90" t="n">
        <f aca="false">SUM(O3:O52)</f>
        <v>0</v>
      </c>
      <c r="P53" s="90" t="n">
        <f aca="false">SUM(P3:P52)</f>
        <v>0</v>
      </c>
      <c r="Q53" s="90" t="n">
        <f aca="false">SUM(Q3:Q52)</f>
        <v>0</v>
      </c>
      <c r="R53" s="90" t="n">
        <f aca="false">SUM(R3:R52)</f>
        <v>0</v>
      </c>
      <c r="S53" s="90" t="n">
        <f aca="false">SUM(S3:S52)</f>
        <v>0</v>
      </c>
      <c r="T53" s="90" t="n">
        <f aca="false">SUM(T3:T52)</f>
        <v>0</v>
      </c>
      <c r="U53" s="90" t="n">
        <f aca="false">SUM(U3:U52)</f>
        <v>0</v>
      </c>
      <c r="V53" s="90" t="n">
        <f aca="false">SUM(V3:V52)</f>
        <v>0</v>
      </c>
      <c r="W53" s="90" t="n">
        <f aca="false">SUM(W3:W52)</f>
        <v>0</v>
      </c>
      <c r="X53" s="90" t="n">
        <f aca="false">SUM(X3:X52)</f>
        <v>0</v>
      </c>
      <c r="Y53" s="90" t="n">
        <f aca="false">SUM(Y3:Y52)</f>
        <v>0</v>
      </c>
      <c r="Z53" s="90" t="n">
        <f aca="false">SUM(Z3:Z52)</f>
        <v>0</v>
      </c>
      <c r="AA53" s="90" t="n">
        <f aca="false">SUM(AA3:AA52)</f>
        <v>0</v>
      </c>
      <c r="AB53" s="90" t="n">
        <f aca="false">SUM(AB3:AB52)</f>
        <v>1</v>
      </c>
      <c r="AC53" s="90" t="n">
        <f aca="false">SUM(AC3:AC52)</f>
        <v>0</v>
      </c>
      <c r="AD53" s="90" t="n">
        <f aca="false">SUM(AD3:AD52)</f>
        <v>0</v>
      </c>
      <c r="AE53" s="90" t="n">
        <f aca="false">SUM(AE3:AE52)</f>
        <v>0</v>
      </c>
      <c r="AF53" s="90" t="n">
        <f aca="false">SUM(AF3:AF52)</f>
        <v>0</v>
      </c>
      <c r="AG53" s="90" t="n">
        <f aca="false">SUM(AG3:AG52)</f>
        <v>0</v>
      </c>
      <c r="AH53" s="90" t="n">
        <f aca="false">SUM(AH3:AH52)</f>
        <v>0</v>
      </c>
      <c r="AI53" s="90" t="n">
        <f aca="false">SUM(AI3:AI52)</f>
        <v>0</v>
      </c>
      <c r="AJ53" s="90" t="n">
        <f aca="false">SUM(AJ3:AJ52)</f>
        <v>0</v>
      </c>
      <c r="AK53" s="90" t="n">
        <f aca="false">SUM(AK3:AK52)</f>
        <v>0</v>
      </c>
      <c r="AL53" s="90" t="n">
        <f aca="false">SUM(AL3:AL52)</f>
        <v>0</v>
      </c>
      <c r="AM53" s="90" t="n">
        <f aca="false">SUM(AM3:AM52)</f>
        <v>0</v>
      </c>
      <c r="AN53" s="90" t="n">
        <f aca="false">SUM(AN3:AN52)</f>
        <v>0</v>
      </c>
      <c r="AO53" s="90" t="n">
        <f aca="false">SUM(AO3:AO52)</f>
        <v>0</v>
      </c>
      <c r="AP53" s="90" t="n">
        <f aca="false">SUM(AP3:AP52)</f>
        <v>0</v>
      </c>
      <c r="AQ53" s="90" t="n">
        <f aca="false">SUM(AQ3:AQ52)</f>
        <v>0</v>
      </c>
      <c r="AR53" s="90" t="n">
        <f aca="false">SUM(AR3:AR52)</f>
        <v>0</v>
      </c>
      <c r="AS53" s="90" t="n">
        <f aca="false">SUM(AS3:AS52)</f>
        <v>0</v>
      </c>
      <c r="AT53" s="90" t="n">
        <f aca="false">SUM(AT3:AT52)</f>
        <v>0</v>
      </c>
      <c r="AU53" s="90" t="n">
        <f aca="false">SUM(AU3:AU52)</f>
        <v>0</v>
      </c>
      <c r="AV53" s="90" t="n">
        <f aca="false">SUM(AV3:AV52)</f>
        <v>0</v>
      </c>
      <c r="AW53" s="90" t="n">
        <f aca="false">SUM(AW3:AW52)</f>
        <v>0</v>
      </c>
      <c r="AX53" s="90" t="n">
        <f aca="false">SUM(AX3:AX52)</f>
        <v>0</v>
      </c>
      <c r="AY53" s="90" t="n">
        <f aca="false">SUM(AY3:AY52)</f>
        <v>0</v>
      </c>
      <c r="AZ53" s="90" t="n">
        <f aca="false">SUM(AZ3:AZ52)</f>
        <v>0</v>
      </c>
      <c r="BA53" s="90" t="n">
        <f aca="false">SUM(BA3:BA52)</f>
        <v>1</v>
      </c>
      <c r="BE53" s="99" t="s">
        <v>78</v>
      </c>
      <c r="BF53" s="90" t="n">
        <f aca="false">SUM(BF3:BF52)</f>
        <v>0</v>
      </c>
      <c r="BG53" s="90" t="n">
        <f aca="false">SUM(BG3:BG52)</f>
        <v>0</v>
      </c>
      <c r="BH53" s="90" t="n">
        <f aca="false">SUM(BH3:BH52)</f>
        <v>0</v>
      </c>
      <c r="BI53" s="90" t="n">
        <f aca="false">SUM(BI3:BI52)</f>
        <v>0</v>
      </c>
      <c r="BJ53" s="90" t="n">
        <f aca="false">SUM(BJ3:BJ52)</f>
        <v>0</v>
      </c>
      <c r="BK53" s="90" t="n">
        <f aca="false">SUM(BK3:BK52)</f>
        <v>0</v>
      </c>
      <c r="BL53" s="90" t="n">
        <f aca="false">SUM(BL3:BL52)</f>
        <v>0</v>
      </c>
      <c r="BM53" s="90" t="n">
        <f aca="false">SUM(BM3:BM52)</f>
        <v>0</v>
      </c>
      <c r="BN53" s="90" t="n">
        <f aca="false">SUM(BN3:BN52)</f>
        <v>0</v>
      </c>
      <c r="BO53" s="90" t="n">
        <f aca="false">SUM(BO3:BO52)</f>
        <v>0</v>
      </c>
      <c r="BP53" s="90" t="n">
        <f aca="false">SUM(BP3:BP52)</f>
        <v>0</v>
      </c>
      <c r="BQ53" s="90" t="n">
        <f aca="false">SUM(BQ3:BQ52)</f>
        <v>0</v>
      </c>
      <c r="BR53" s="90" t="n">
        <f aca="false">SUM(BR3:BR52)</f>
        <v>0</v>
      </c>
      <c r="BS53" s="90" t="n">
        <f aca="false">SUM(BS3:BS52)</f>
        <v>0</v>
      </c>
      <c r="BT53" s="90" t="n">
        <f aca="false">SUM(BT3:BT52)</f>
        <v>0</v>
      </c>
      <c r="BU53" s="90" t="n">
        <f aca="false">SUM(BU3:BU52)</f>
        <v>0</v>
      </c>
      <c r="BV53" s="90" t="n">
        <f aca="false">SUM(BV3:BV52)</f>
        <v>0</v>
      </c>
      <c r="BW53" s="90" t="n">
        <f aca="false">SUM(BW3:BW52)</f>
        <v>0</v>
      </c>
      <c r="BX53" s="90" t="n">
        <f aca="false">SUM(BX3:BX52)</f>
        <v>0</v>
      </c>
      <c r="BY53" s="90" t="n">
        <f aca="false">SUM(BY3:BY52)</f>
        <v>0</v>
      </c>
      <c r="BZ53" s="90" t="n">
        <f aca="false">SUM(BZ3:BZ52)</f>
        <v>0</v>
      </c>
      <c r="CA53" s="90" t="n">
        <f aca="false">SUM(CA3:CA52)</f>
        <v>0</v>
      </c>
      <c r="CB53" s="90" t="n">
        <f aca="false">SUM(CB3:CB52)</f>
        <v>0</v>
      </c>
      <c r="CC53" s="90" t="n">
        <f aca="false">SUM(CC3:CC52)</f>
        <v>0</v>
      </c>
      <c r="CD53" s="90" t="n">
        <f aca="false">SUM(CD3:CD52)</f>
        <v>0</v>
      </c>
      <c r="CE53" s="90" t="n">
        <f aca="false">SUM(CE3:CE52)</f>
        <v>1</v>
      </c>
      <c r="CF53" s="90" t="n">
        <f aca="false">SUM(CF3:CF52)</f>
        <v>0</v>
      </c>
      <c r="CG53" s="90" t="n">
        <f aca="false">SUM(CG3:CG52)</f>
        <v>0</v>
      </c>
      <c r="CH53" s="90" t="n">
        <f aca="false">SUM(CH3:CH52)</f>
        <v>0</v>
      </c>
      <c r="CI53" s="90" t="n">
        <f aca="false">SUM(CI3:CI52)</f>
        <v>1</v>
      </c>
      <c r="CJ53" s="90" t="n">
        <f aca="false">SUM(CJ3:CJ52)</f>
        <v>0</v>
      </c>
      <c r="CK53" s="90" t="n">
        <f aca="false">SUM(CK3:CK52)</f>
        <v>0</v>
      </c>
      <c r="CL53" s="90" t="n">
        <f aca="false">SUM(CL3:CL52)</f>
        <v>0</v>
      </c>
      <c r="CM53" s="90" t="n">
        <f aca="false">SUM(CM3:CM52)</f>
        <v>0</v>
      </c>
      <c r="CN53" s="90" t="n">
        <f aca="false">SUM(CN3:CN52)</f>
        <v>0</v>
      </c>
      <c r="CO53" s="90" t="n">
        <f aca="false">SUM(CO3:CO52)</f>
        <v>0</v>
      </c>
      <c r="CP53" s="90" t="n">
        <f aca="false">SUM(CP3:CP52)</f>
        <v>0</v>
      </c>
      <c r="CQ53" s="90" t="n">
        <f aca="false">SUM(CQ3:CQ52)</f>
        <v>0</v>
      </c>
      <c r="CR53" s="90" t="n">
        <f aca="false">SUM(CR3:CR52)</f>
        <v>0</v>
      </c>
      <c r="CS53" s="90" t="n">
        <f aca="false">SUM(CS3:CS52)</f>
        <v>0</v>
      </c>
      <c r="CT53" s="90" t="n">
        <f aca="false">SUM(CT3:CT52)</f>
        <v>0</v>
      </c>
      <c r="CU53" s="90" t="n">
        <f aca="false">SUM(CU3:CU52)</f>
        <v>0</v>
      </c>
      <c r="CV53" s="90" t="n">
        <f aca="false">SUM(CV3:CV52)</f>
        <v>0</v>
      </c>
      <c r="CW53" s="90" t="n">
        <f aca="false">SUM(CW3:CW52)</f>
        <v>0</v>
      </c>
      <c r="CX53" s="90" t="n">
        <f aca="false">SUM(CX3:CX52)</f>
        <v>0</v>
      </c>
      <c r="CY53" s="90" t="n">
        <f aca="false">SUM(CY3:CY52)</f>
        <v>0</v>
      </c>
      <c r="CZ53" s="90" t="n">
        <f aca="false">SUM(CZ3:CZ52)</f>
        <v>0</v>
      </c>
      <c r="DA53" s="90" t="n">
        <f aca="false">SUM(DA3:DA52)</f>
        <v>0</v>
      </c>
      <c r="DB53" s="90" t="n">
        <f aca="false">SUM(DB3:DB52)</f>
        <v>0</v>
      </c>
      <c r="DC53" s="90" t="n">
        <f aca="false">SUM(DC3:DC52)</f>
        <v>0</v>
      </c>
      <c r="DD53" s="90" t="n">
        <f aca="false">SUM(DD3:DD52)</f>
        <v>2</v>
      </c>
      <c r="DE53" s="92"/>
      <c r="DF53" s="93"/>
      <c r="DG53" s="94"/>
      <c r="DH53" s="99" t="s">
        <v>78</v>
      </c>
      <c r="DI53" s="90" t="n">
        <f aca="false">SUM(DI3:DI43)</f>
        <v>0</v>
      </c>
      <c r="DJ53" s="90" t="n">
        <f aca="false">SUM(DJ3:DJ43)</f>
        <v>0</v>
      </c>
      <c r="DK53" s="90" t="n">
        <f aca="false">SUM(DK3:DK43)</f>
        <v>0</v>
      </c>
      <c r="DL53" s="90" t="n">
        <f aca="false">SUM(DL3:DL43)</f>
        <v>0</v>
      </c>
      <c r="DM53" s="90" t="n">
        <f aca="false">SUM(DM3:DM43)</f>
        <v>0</v>
      </c>
      <c r="DN53" s="90" t="n">
        <f aca="false">SUM(DN3:DN43)</f>
        <v>0</v>
      </c>
      <c r="DO53" s="90" t="n">
        <f aca="false">SUM(DO3:DO43)</f>
        <v>0</v>
      </c>
      <c r="DP53" s="90" t="n">
        <f aca="false">SUM(DP3:DP43)</f>
        <v>0</v>
      </c>
      <c r="DQ53" s="90" t="n">
        <f aca="false">SUM(DQ3:DQ43)</f>
        <v>0</v>
      </c>
      <c r="DR53" s="90" t="n">
        <f aca="false">SUM(DR3:DR43)</f>
        <v>0</v>
      </c>
      <c r="DS53" s="90" t="n">
        <f aca="false">SUM(DS3:DS43)</f>
        <v>0</v>
      </c>
      <c r="DT53" s="90" t="n">
        <f aca="false">SUM(DT3:DT43)</f>
        <v>0</v>
      </c>
      <c r="DU53" s="90" t="n">
        <f aca="false">SUM(DU3:DU43)</f>
        <v>0</v>
      </c>
      <c r="DV53" s="90" t="n">
        <f aca="false">SUM(DV3:DV43)</f>
        <v>0</v>
      </c>
      <c r="DW53" s="90" t="n">
        <f aca="false">SUM(DW3:DW43)</f>
        <v>0</v>
      </c>
      <c r="DX53" s="90" t="n">
        <f aca="false">SUM(DX3:DX43)</f>
        <v>0</v>
      </c>
      <c r="DY53" s="90" t="n">
        <f aca="false">SUM(DY3:DY43)</f>
        <v>0</v>
      </c>
      <c r="DZ53" s="90" t="n">
        <f aca="false">SUM(DZ3:DZ43)</f>
        <v>0</v>
      </c>
      <c r="EA53" s="90" t="n">
        <f aca="false">SUM(EA3:EA43)</f>
        <v>0</v>
      </c>
      <c r="EB53" s="90" t="n">
        <f aca="false">SUM(EB3:EB43)</f>
        <v>0</v>
      </c>
      <c r="EC53" s="90" t="n">
        <f aca="false">SUM(EC3:EC43)</f>
        <v>0</v>
      </c>
      <c r="ED53" s="90" t="n">
        <f aca="false">SUM(ED3:ED43)</f>
        <v>0</v>
      </c>
      <c r="EE53" s="90" t="n">
        <f aca="false">SUM(EE3:EE43)</f>
        <v>0</v>
      </c>
      <c r="EF53" s="90" t="n">
        <f aca="false">SUM(EF3:EF43)</f>
        <v>0</v>
      </c>
      <c r="EG53" s="90" t="n">
        <f aca="false">SUM(EG3:EG43)</f>
        <v>0</v>
      </c>
      <c r="EH53" s="90" t="n">
        <f aca="false">SUM(EH3:EH43)</f>
        <v>1</v>
      </c>
      <c r="EI53" s="90" t="n">
        <f aca="false">SUM(EI3:EI43)</f>
        <v>0</v>
      </c>
      <c r="EJ53" s="90" t="n">
        <f aca="false">SUM(EJ3:EJ43)</f>
        <v>0</v>
      </c>
      <c r="EK53" s="90" t="n">
        <f aca="false">SUM(EK3:EK43)</f>
        <v>0</v>
      </c>
      <c r="EL53" s="90" t="n">
        <f aca="false">SUM(EL3:EL43)</f>
        <v>1</v>
      </c>
      <c r="EM53" s="90" t="n">
        <f aca="false">SUM(EM3:EM43)</f>
        <v>0</v>
      </c>
      <c r="EN53" s="90" t="n">
        <f aca="false">SUM(EN3:EN43)</f>
        <v>0</v>
      </c>
      <c r="EO53" s="90" t="n">
        <f aca="false">SUM(EO3:EO43)</f>
        <v>0</v>
      </c>
      <c r="EP53" s="90" t="n">
        <f aca="false">SUM(EP3:EP43)</f>
        <v>0</v>
      </c>
      <c r="EQ53" s="90" t="n">
        <f aca="false">SUM(EQ3:EQ43)</f>
        <v>0</v>
      </c>
      <c r="ER53" s="90" t="n">
        <f aca="false">SUM(ER3:ER43)</f>
        <v>0</v>
      </c>
      <c r="ES53" s="90" t="n">
        <f aca="false">SUM(ES3:ES43)</f>
        <v>0</v>
      </c>
      <c r="ET53" s="90" t="n">
        <f aca="false">SUM(ET3:ET43)</f>
        <v>0</v>
      </c>
      <c r="EU53" s="90" t="n">
        <f aca="false">SUM(EU3:EU43)</f>
        <v>0</v>
      </c>
      <c r="EV53" s="90" t="n">
        <f aca="false">SUM(EV3:EV43)</f>
        <v>0</v>
      </c>
      <c r="EW53" s="90" t="n">
        <f aca="false">SUM(EW3:EW43)</f>
        <v>0</v>
      </c>
      <c r="EX53" s="90" t="n">
        <f aca="false">SUM(EX3:EX43)</f>
        <v>0</v>
      </c>
      <c r="EY53" s="90" t="n">
        <f aca="false">SUM(EY3:EY43)</f>
        <v>0</v>
      </c>
      <c r="EZ53" s="90" t="n">
        <f aca="false">SUM(EZ3:EZ43)</f>
        <v>0</v>
      </c>
      <c r="FA53" s="90" t="n">
        <f aca="false">SUM(FA3:FA43)</f>
        <v>0</v>
      </c>
      <c r="FB53" s="90" t="n">
        <f aca="false">SUM(FB3:FB43)</f>
        <v>0</v>
      </c>
      <c r="FC53" s="90" t="n">
        <f aca="false">SUM(FC3:FC43)</f>
        <v>0</v>
      </c>
      <c r="FD53" s="90" t="n">
        <f aca="false">SUM(FD3:FD43)</f>
        <v>0</v>
      </c>
      <c r="FE53" s="90" t="n">
        <f aca="false">SUM(FE3:FE43)</f>
        <v>0</v>
      </c>
      <c r="FF53" s="90" t="n">
        <f aca="false">SUM(FF3:FF43)</f>
        <v>0</v>
      </c>
      <c r="FG53" s="90" t="n">
        <f aca="false">SUM(FG3:FG52)</f>
        <v>2</v>
      </c>
      <c r="FH53" s="95"/>
      <c r="FI53" s="99"/>
      <c r="FJ53" s="100"/>
      <c r="FK53" s="100"/>
      <c r="FL53" s="100"/>
    </row>
    <row r="54" customFormat="false" ht="15" hidden="false" customHeight="false" outlineLevel="0" collapsed="false">
      <c r="BA54" s="101" t="n">
        <f aca="false">SUM(C53:AZ53)</f>
        <v>1</v>
      </c>
      <c r="DD54" s="101" t="n">
        <f aca="false">SUM(BF53:DC53)</f>
        <v>2</v>
      </c>
      <c r="DE54" s="94"/>
      <c r="DF54" s="102"/>
      <c r="DG54" s="94"/>
      <c r="FG54" s="101" t="n">
        <f aca="false">SUM(DI53:FF53)</f>
        <v>2</v>
      </c>
      <c r="FH54" s="94"/>
      <c r="FJ54" s="103"/>
      <c r="FK54" s="103"/>
      <c r="FL54" s="103"/>
    </row>
    <row r="55" customFormat="false" ht="15" hidden="false" customHeight="false" outlineLevel="0" collapsed="false">
      <c r="DD55" s="101" t="n">
        <f aca="false">MAX(BF3:DC52)</f>
        <v>1</v>
      </c>
      <c r="DF55" s="102"/>
      <c r="DI55" s="104" t="e">
        <f aca="false">SUMPRODUCT(DI3:DI52,CLASSIF!$T3:$T52)/DI53</f>
        <v>#DIV/0!</v>
      </c>
      <c r="DJ55" s="104" t="e">
        <f aca="false">SUMPRODUCT(DJ3:DJ52,CLASSIF!$T3:$T52)/DJ53</f>
        <v>#DIV/0!</v>
      </c>
      <c r="DK55" s="104" t="e">
        <f aca="false">SUMPRODUCT(DK3:DK52,CLASSIF!$T3:$T52)/DK53</f>
        <v>#DIV/0!</v>
      </c>
      <c r="DL55" s="104" t="e">
        <f aca="false">SUMPRODUCT(DL3:DL52,CLASSIF!$T3:$T52)/DL53</f>
        <v>#DIV/0!</v>
      </c>
      <c r="DM55" s="104" t="e">
        <f aca="false">SUMPRODUCT(DM3:DM52,CLASSIF!$T3:$T52)/DM53</f>
        <v>#DIV/0!</v>
      </c>
      <c r="DN55" s="104" t="e">
        <f aca="false">SUMPRODUCT(DN3:DN52,CLASSIF!$T3:$T52)/DN53</f>
        <v>#DIV/0!</v>
      </c>
      <c r="DO55" s="104" t="e">
        <f aca="false">SUMPRODUCT(DO3:DO52,CLASSIF!$T3:$T52)/DO53</f>
        <v>#DIV/0!</v>
      </c>
      <c r="DP55" s="104" t="e">
        <f aca="false">SUMPRODUCT(DP3:DP52,CLASSIF!$T3:$T52)/DP53</f>
        <v>#DIV/0!</v>
      </c>
      <c r="DQ55" s="104" t="e">
        <f aca="false">SUMPRODUCT(DQ3:DQ52,CLASSIF!$T3:$T52)/DQ53</f>
        <v>#DIV/0!</v>
      </c>
      <c r="DR55" s="104" t="e">
        <f aca="false">SUMPRODUCT(DR3:DR52,CLASSIF!$T3:$T52)/DR53</f>
        <v>#DIV/0!</v>
      </c>
      <c r="DS55" s="104" t="e">
        <f aca="false">SUMPRODUCT(DS3:DS52,CLASSIF!$T3:$T52)/DS53</f>
        <v>#DIV/0!</v>
      </c>
      <c r="DT55" s="104" t="e">
        <f aca="false">SUMPRODUCT(DT3:DT52,CLASSIF!$T3:$T52)/DT53</f>
        <v>#DIV/0!</v>
      </c>
      <c r="DU55" s="104" t="e">
        <f aca="false">SUMPRODUCT(DU3:DU52,CLASSIF!$T3:$T52)/DU53</f>
        <v>#DIV/0!</v>
      </c>
      <c r="DV55" s="104" t="e">
        <f aca="false">SUMPRODUCT(DV3:DV52,CLASSIF!$T3:$T52)/DV53</f>
        <v>#DIV/0!</v>
      </c>
      <c r="DW55" s="104" t="e">
        <f aca="false">SUMPRODUCT(DW3:DW52,CLASSIF!$T3:$T52)/DW53</f>
        <v>#DIV/0!</v>
      </c>
      <c r="DX55" s="104" t="e">
        <f aca="false">SUMPRODUCT(DX3:DX52,CLASSIF!$T3:$T52)/DX53</f>
        <v>#DIV/0!</v>
      </c>
      <c r="DY55" s="104" t="e">
        <f aca="false">SUMPRODUCT(DY3:DY52,CLASSIF!$T3:$T52)/DY53</f>
        <v>#DIV/0!</v>
      </c>
      <c r="DZ55" s="104" t="e">
        <f aca="false">SUMPRODUCT(DZ3:DZ52,CLASSIF!$T3:$T52)/DZ53</f>
        <v>#DIV/0!</v>
      </c>
      <c r="EA55" s="104" t="e">
        <f aca="false">SUMPRODUCT(EA3:EA52,CLASSIF!$T3:$T52)/EA53</f>
        <v>#DIV/0!</v>
      </c>
      <c r="EB55" s="104" t="e">
        <f aca="false">SUMPRODUCT(EB3:EB52,CLASSIF!$T3:$T52)/EB53</f>
        <v>#DIV/0!</v>
      </c>
      <c r="EC55" s="104" t="e">
        <f aca="false">SUMPRODUCT(EC3:EC52,CLASSIF!$T3:$T52)/EC53</f>
        <v>#DIV/0!</v>
      </c>
      <c r="ED55" s="104" t="e">
        <f aca="false">SUMPRODUCT(ED3:ED52,CLASSIF!$T3:$T52)/ED53</f>
        <v>#DIV/0!</v>
      </c>
      <c r="EE55" s="104" t="e">
        <f aca="false">SUMPRODUCT(EE3:EE52,CLASSIF!$T3:$T52)/EE53</f>
        <v>#DIV/0!</v>
      </c>
      <c r="EF55" s="104" t="e">
        <f aca="false">SUMPRODUCT(EF3:EF52,CLASSIF!$T3:$T52)/EF53</f>
        <v>#DIV/0!</v>
      </c>
      <c r="EG55" s="104" t="e">
        <f aca="false">SUMPRODUCT(EG3:EG52,CLASSIF!$T3:$T52)/EG53</f>
        <v>#DIV/0!</v>
      </c>
      <c r="EH55" s="104" t="n">
        <f aca="false">SUMPRODUCT(EH3:EH52,CLASSIF!$T3:$T52)/EH53</f>
        <v>1</v>
      </c>
      <c r="EI55" s="104" t="e">
        <f aca="false">SUMPRODUCT(EI3:EI52,CLASSIF!$T3:$T52)/EI53</f>
        <v>#DIV/0!</v>
      </c>
      <c r="EJ55" s="104" t="e">
        <f aca="false">SUMPRODUCT(EJ3:EJ52,CLASSIF!$T3:$T52)/EJ53</f>
        <v>#DIV/0!</v>
      </c>
      <c r="EK55" s="104" t="e">
        <f aca="false">SUMPRODUCT(EK3:EK52,CLASSIF!$T3:$T52)/EK53</f>
        <v>#DIV/0!</v>
      </c>
      <c r="EL55" s="104" t="n">
        <f aca="false">SUMPRODUCT(EL3:EL52,CLASSIF!$T3:$T52)/EL53</f>
        <v>0.2</v>
      </c>
      <c r="EM55" s="104" t="e">
        <f aca="false">SUMPRODUCT(EM3:EM52,CLASSIF!$T3:$T52)/EM53</f>
        <v>#DIV/0!</v>
      </c>
      <c r="EN55" s="104" t="e">
        <f aca="false">SUMPRODUCT(EN3:EN52,CLASSIF!$T3:$T52)/EN53</f>
        <v>#DIV/0!</v>
      </c>
      <c r="EO55" s="104" t="e">
        <f aca="false">SUMPRODUCT(EO3:EO52,CLASSIF!$T3:$T52)/EO53</f>
        <v>#DIV/0!</v>
      </c>
      <c r="EP55" s="104" t="e">
        <f aca="false">SUMPRODUCT(EP3:EP52,CLASSIF!$T3:$T52)/EP53</f>
        <v>#DIV/0!</v>
      </c>
      <c r="EQ55" s="104" t="e">
        <f aca="false">SUMPRODUCT(EQ3:EQ52,CLASSIF!$T3:$T52)/EQ53</f>
        <v>#DIV/0!</v>
      </c>
      <c r="ER55" s="104" t="e">
        <f aca="false">SUMPRODUCT(ER3:ER52,CLASSIF!$T3:$T52)/ER53</f>
        <v>#DIV/0!</v>
      </c>
      <c r="ES55" s="104" t="e">
        <f aca="false">SUMPRODUCT(ES3:ES52,CLASSIF!$T3:$T52)/ES53</f>
        <v>#DIV/0!</v>
      </c>
      <c r="ET55" s="104" t="e">
        <f aca="false">SUMPRODUCT(ET3:ET52,CLASSIF!$T3:$T52)/ET53</f>
        <v>#DIV/0!</v>
      </c>
      <c r="EU55" s="104" t="e">
        <f aca="false">SUMPRODUCT(EU3:EU52,CLASSIF!$T3:$T52)/EU53</f>
        <v>#DIV/0!</v>
      </c>
      <c r="EV55" s="104" t="e">
        <f aca="false">SUMPRODUCT(EV3:EV52,CLASSIF!$T3:$T52)/EV53</f>
        <v>#DIV/0!</v>
      </c>
      <c r="EW55" s="104" t="e">
        <f aca="false">SUMPRODUCT(EW3:EW52,CLASSIF!$T3:$T52)/EW53</f>
        <v>#DIV/0!</v>
      </c>
      <c r="EX55" s="104" t="e">
        <f aca="false">SUMPRODUCT(EX3:EX52,CLASSIF!$T3:$T52)/EX53</f>
        <v>#DIV/0!</v>
      </c>
      <c r="EY55" s="104" t="e">
        <f aca="false">SUMPRODUCT(EY3:EY52,CLASSIF!$T3:$T52)/EY53</f>
        <v>#DIV/0!</v>
      </c>
      <c r="EZ55" s="104" t="e">
        <f aca="false">SUMPRODUCT(EZ3:EZ52,CLASSIF!$T3:$T52)/EZ53</f>
        <v>#DIV/0!</v>
      </c>
      <c r="FA55" s="104" t="e">
        <f aca="false">SUMPRODUCT(FA3:FA52,CLASSIF!$T3:$T52)/FA53</f>
        <v>#DIV/0!</v>
      </c>
      <c r="FB55" s="104" t="e">
        <f aca="false">SUMPRODUCT(FB3:FB52,CLASSIF!$T3:$T52)/FB53</f>
        <v>#DIV/0!</v>
      </c>
      <c r="FC55" s="104" t="e">
        <f aca="false">SUMPRODUCT(FC3:FC52,CLASSIF!$T3:$T52)/FC53</f>
        <v>#DIV/0!</v>
      </c>
      <c r="FD55" s="104" t="e">
        <f aca="false">SUMPRODUCT(FD3:FD52,CLASSIF!$T3:$T52)/FD53</f>
        <v>#DIV/0!</v>
      </c>
      <c r="FE55" s="104" t="e">
        <f aca="false">SUMPRODUCT(FE3:FE52,CLASSIF!$T3:$T52)/FE53</f>
        <v>#DIV/0!</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4" activeCellId="0" sqref="E4"/>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0</v>
      </c>
    </row>
    <row r="2" customFormat="false" ht="12.8" hidden="false" customHeight="false" outlineLevel="0" collapsed="false">
      <c r="A2" s="111"/>
      <c r="B2" s="112" t="n">
        <v>44717</v>
      </c>
      <c r="C2" s="44" t="s">
        <v>31</v>
      </c>
      <c r="D2" s="113" t="n">
        <v>6</v>
      </c>
      <c r="E2" s="113" t="n">
        <v>1</v>
      </c>
      <c r="F2" s="44" t="s">
        <v>27</v>
      </c>
      <c r="G2" s="114" t="str">
        <f aca="false">C2</f>
        <v>Palazzo</v>
      </c>
      <c r="H2" s="111" t="n">
        <f aca="false">IF(AND(E2=0,E3=0),25,20)</f>
        <v>20</v>
      </c>
      <c r="I2" s="114" t="str">
        <f aca="false">F2</f>
        <v>Magritto</v>
      </c>
      <c r="J2" s="111" t="n">
        <f aca="false">IF(E2="WO40",-40,MAX(4,SUM(E2:E3)))</f>
        <v>4</v>
      </c>
      <c r="K2" s="111" t="n">
        <f aca="false">IF(D2&gt;E2,1,0)+IF(D3&gt;E3,1,0)+IF(D4&gt;E4,1,0)</f>
        <v>2</v>
      </c>
      <c r="L2" s="111" t="n">
        <f aca="false">IF(E2&gt;D2,1,0)+IF(E3&gt;D3,1,0)+IF(E4&gt;D4,1,0)</f>
        <v>0</v>
      </c>
      <c r="M2" s="114" t="str">
        <f aca="false">G2&amp;" d. "&amp;I2</f>
        <v>Palazzo d. Magritto</v>
      </c>
      <c r="N2" s="114" t="str">
        <f aca="false">G2&amp;" x "&amp;I2</f>
        <v>Palazzo x Magritto</v>
      </c>
      <c r="O2" s="114" t="str">
        <f aca="false">I2&amp;" x "&amp;G2</f>
        <v>Magritto x Palazzo</v>
      </c>
      <c r="P2" s="111" t="n">
        <f aca="false">MONTH(B2)</f>
        <v>6</v>
      </c>
      <c r="Q2" s="111" t="n">
        <f aca="false">QUOTIENT(B2-2,7)-6129</f>
        <v>258</v>
      </c>
    </row>
    <row r="3" customFormat="false" ht="12.8" hidden="false" customHeight="false" outlineLevel="0" collapsed="false">
      <c r="A3" s="111"/>
      <c r="B3" s="112"/>
      <c r="C3" s="44"/>
      <c r="D3" s="115" t="n">
        <v>6</v>
      </c>
      <c r="E3" s="115" t="n">
        <v>1</v>
      </c>
      <c r="F3" s="44"/>
      <c r="G3" s="114"/>
      <c r="H3" s="111"/>
      <c r="I3" s="114"/>
      <c r="J3" s="111"/>
      <c r="K3" s="111"/>
      <c r="L3" s="111"/>
      <c r="M3" s="114" t="n">
        <v>0</v>
      </c>
      <c r="N3" s="114" t="n">
        <v>0</v>
      </c>
      <c r="O3" s="114" t="n">
        <v>0</v>
      </c>
      <c r="P3" s="111"/>
      <c r="Q3" s="111"/>
    </row>
    <row r="4" customFormat="false" ht="12.8" hidden="false" customHeight="false" outlineLevel="0" collapsed="false">
      <c r="A4" s="116"/>
      <c r="B4" s="117"/>
      <c r="C4" s="118"/>
      <c r="D4" s="119"/>
      <c r="E4" s="119"/>
      <c r="F4" s="118"/>
      <c r="G4" s="120"/>
      <c r="H4" s="116"/>
      <c r="I4" s="120"/>
      <c r="J4" s="116"/>
      <c r="K4" s="116"/>
      <c r="L4" s="116"/>
      <c r="M4" s="120" t="n">
        <v>0</v>
      </c>
      <c r="N4" s="120" t="n">
        <v>0</v>
      </c>
      <c r="O4" s="120" t="n">
        <v>0</v>
      </c>
      <c r="P4" s="116"/>
      <c r="Q4" s="116"/>
    </row>
    <row r="5" customFormat="false" ht="12.8" hidden="false" customHeight="false" outlineLevel="0" collapsed="false">
      <c r="A5" s="121"/>
      <c r="B5" s="11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12</v>
      </c>
      <c r="Q5" s="111" t="n">
        <f aca="false">QUOTIENT(B5-2,7)-6129</f>
        <v>-6129</v>
      </c>
    </row>
    <row r="6" customFormat="false" ht="12.8" hidden="false" customHeight="false" outlineLevel="0" collapsed="false">
      <c r="A6" s="111"/>
      <c r="B6" s="112"/>
      <c r="C6" s="44"/>
      <c r="D6" s="115"/>
      <c r="E6" s="115"/>
      <c r="F6" s="44"/>
      <c r="G6" s="114"/>
      <c r="H6" s="111"/>
      <c r="I6" s="114"/>
      <c r="J6" s="111"/>
      <c r="K6" s="111"/>
      <c r="L6" s="111"/>
      <c r="M6" s="114" t="n">
        <v>0</v>
      </c>
      <c r="N6" s="114" t="n">
        <v>0</v>
      </c>
      <c r="O6" s="114" t="n">
        <v>0</v>
      </c>
      <c r="P6" s="111"/>
      <c r="Q6" s="111"/>
    </row>
    <row r="7" customFormat="false" ht="12.8" hidden="false" customHeight="false" outlineLevel="0" collapsed="false">
      <c r="A7" s="116"/>
      <c r="B7" s="117"/>
      <c r="C7" s="118"/>
      <c r="D7" s="119"/>
      <c r="E7" s="119"/>
      <c r="F7" s="118"/>
      <c r="G7" s="120"/>
      <c r="H7" s="116"/>
      <c r="I7" s="120"/>
      <c r="J7" s="116"/>
      <c r="K7" s="116"/>
      <c r="L7" s="116"/>
      <c r="M7" s="120" t="n">
        <v>0</v>
      </c>
      <c r="N7" s="120" t="n">
        <v>0</v>
      </c>
      <c r="O7" s="120" t="n">
        <v>0</v>
      </c>
      <c r="P7" s="116"/>
      <c r="Q7" s="116"/>
    </row>
    <row r="8" customFormat="false" ht="12.8" hidden="false" customHeight="false" outlineLevel="0" collapsed="false">
      <c r="A8" s="121"/>
      <c r="B8" s="11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12</v>
      </c>
      <c r="Q8" s="111" t="n">
        <f aca="false">QUOTIENT(B8-2,7)-6129</f>
        <v>-6129</v>
      </c>
    </row>
    <row r="9" customFormat="false" ht="12.8" hidden="false" customHeight="false" outlineLevel="0" collapsed="false">
      <c r="A9" s="111"/>
      <c r="B9" s="112"/>
      <c r="C9" s="44"/>
      <c r="D9" s="115"/>
      <c r="E9" s="115"/>
      <c r="F9" s="44"/>
      <c r="G9" s="114"/>
      <c r="H9" s="111"/>
      <c r="I9" s="114"/>
      <c r="J9" s="111"/>
      <c r="K9" s="111"/>
      <c r="L9" s="111"/>
      <c r="M9" s="114" t="n">
        <v>0</v>
      </c>
      <c r="N9" s="114" t="n">
        <v>0</v>
      </c>
      <c r="O9" s="114" t="n">
        <v>0</v>
      </c>
      <c r="P9" s="111"/>
      <c r="Q9" s="111"/>
    </row>
    <row r="10" customFormat="false" ht="12.8" hidden="false" customHeight="false" outlineLevel="0" collapsed="false">
      <c r="A10" s="116"/>
      <c r="B10" s="117"/>
      <c r="C10" s="118"/>
      <c r="D10" s="119"/>
      <c r="E10" s="119"/>
      <c r="F10" s="118"/>
      <c r="G10" s="120"/>
      <c r="H10" s="116"/>
      <c r="I10" s="120"/>
      <c r="J10" s="116"/>
      <c r="K10" s="116"/>
      <c r="L10" s="116"/>
      <c r="M10" s="120" t="n">
        <v>0</v>
      </c>
      <c r="N10" s="120" t="n">
        <v>0</v>
      </c>
      <c r="O10" s="120" t="n">
        <v>0</v>
      </c>
      <c r="P10" s="116"/>
      <c r="Q10" s="116"/>
    </row>
    <row r="11" customFormat="false" ht="12.8" hidden="false" customHeight="false" outlineLevel="0" collapsed="false">
      <c r="A11" s="121"/>
      <c r="B11" s="11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12</v>
      </c>
      <c r="Q11" s="111" t="n">
        <f aca="false">QUOTIENT(B11-2,7)-6129</f>
        <v>-6129</v>
      </c>
    </row>
    <row r="12" customFormat="false" ht="12.8" hidden="false" customHeight="false" outlineLevel="0" collapsed="false">
      <c r="A12" s="111"/>
      <c r="B12" s="112"/>
      <c r="C12" s="44"/>
      <c r="D12" s="115"/>
      <c r="E12" s="115"/>
      <c r="F12" s="44"/>
      <c r="G12" s="114"/>
      <c r="H12" s="111"/>
      <c r="I12" s="114"/>
      <c r="J12" s="111"/>
      <c r="K12" s="111"/>
      <c r="L12" s="111"/>
      <c r="M12" s="114" t="n">
        <v>0</v>
      </c>
      <c r="N12" s="114" t="n">
        <v>0</v>
      </c>
      <c r="O12" s="114" t="n">
        <v>0</v>
      </c>
      <c r="P12" s="111"/>
      <c r="Q12" s="111"/>
    </row>
    <row r="13" customFormat="false" ht="12.8" hidden="false" customHeight="false" outlineLevel="0" collapsed="false">
      <c r="A13" s="116"/>
      <c r="B13" s="117"/>
      <c r="C13" s="118"/>
      <c r="D13" s="119"/>
      <c r="E13" s="119"/>
      <c r="F13" s="118"/>
      <c r="G13" s="120"/>
      <c r="H13" s="116"/>
      <c r="I13" s="120"/>
      <c r="J13" s="116"/>
      <c r="K13" s="116"/>
      <c r="L13" s="116"/>
      <c r="M13" s="120" t="n">
        <v>0</v>
      </c>
      <c r="N13" s="120" t="n">
        <v>0</v>
      </c>
      <c r="O13" s="120" t="n">
        <v>0</v>
      </c>
      <c r="P13" s="116"/>
      <c r="Q13" s="116"/>
    </row>
    <row r="14" customFormat="false" ht="12.8" hidden="false" customHeight="false" outlineLevel="0" collapsed="false">
      <c r="A14" s="121"/>
      <c r="B14" s="11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12</v>
      </c>
      <c r="Q14" s="111" t="n">
        <f aca="false">QUOTIENT(B14-2,7)-6129</f>
        <v>-6129</v>
      </c>
    </row>
    <row r="15" customFormat="false" ht="12.8" hidden="false" customHeight="false" outlineLevel="0" collapsed="false">
      <c r="A15" s="111"/>
      <c r="B15" s="112"/>
      <c r="C15" s="44"/>
      <c r="D15" s="115"/>
      <c r="E15" s="115"/>
      <c r="F15" s="44"/>
      <c r="G15" s="114"/>
      <c r="H15" s="111"/>
      <c r="I15" s="114"/>
      <c r="J15" s="111"/>
      <c r="K15" s="111"/>
      <c r="L15" s="111"/>
      <c r="M15" s="114" t="n">
        <v>0</v>
      </c>
      <c r="N15" s="114" t="n">
        <v>0</v>
      </c>
      <c r="O15" s="114" t="n">
        <v>0</v>
      </c>
      <c r="P15" s="111"/>
      <c r="Q15" s="111"/>
    </row>
    <row r="16" customFormat="false" ht="12.8" hidden="false" customHeight="false" outlineLevel="0" collapsed="false">
      <c r="A16" s="116"/>
      <c r="B16" s="117"/>
      <c r="C16" s="118"/>
      <c r="D16" s="119"/>
      <c r="E16" s="119"/>
      <c r="F16" s="118"/>
      <c r="G16" s="120"/>
      <c r="H16" s="116"/>
      <c r="I16" s="120"/>
      <c r="J16" s="116"/>
      <c r="K16" s="116"/>
      <c r="L16" s="116"/>
      <c r="M16" s="120" t="n">
        <v>0</v>
      </c>
      <c r="N16" s="120" t="n">
        <v>0</v>
      </c>
      <c r="O16" s="120" t="n">
        <v>0</v>
      </c>
      <c r="P16" s="116"/>
      <c r="Q16" s="116"/>
    </row>
    <row r="17" customFormat="false" ht="12.8" hidden="false" customHeight="false" outlineLevel="0" collapsed="false">
      <c r="A17" s="121"/>
      <c r="B17" s="11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12</v>
      </c>
      <c r="Q17" s="111" t="n">
        <f aca="false">QUOTIENT(B17-2,7)-6129</f>
        <v>-6129</v>
      </c>
    </row>
    <row r="18" customFormat="false" ht="12.8" hidden="false" customHeight="false" outlineLevel="0" collapsed="false">
      <c r="A18" s="111"/>
      <c r="B18" s="112"/>
      <c r="C18" s="44"/>
      <c r="D18" s="115"/>
      <c r="E18" s="115"/>
      <c r="F18" s="44"/>
      <c r="G18" s="114"/>
      <c r="H18" s="111"/>
      <c r="I18" s="114"/>
      <c r="J18" s="111"/>
      <c r="K18" s="111"/>
      <c r="L18" s="111"/>
      <c r="M18" s="114" t="n">
        <v>0</v>
      </c>
      <c r="N18" s="114" t="n">
        <v>0</v>
      </c>
      <c r="O18" s="114" t="n">
        <v>0</v>
      </c>
      <c r="P18" s="111"/>
      <c r="Q18" s="111"/>
    </row>
    <row r="19" customFormat="false" ht="12.8" hidden="false" customHeight="false" outlineLevel="0" collapsed="false">
      <c r="A19" s="116"/>
      <c r="B19" s="117"/>
      <c r="C19" s="118"/>
      <c r="D19" s="119"/>
      <c r="E19" s="119"/>
      <c r="F19" s="118"/>
      <c r="G19" s="120"/>
      <c r="H19" s="116"/>
      <c r="I19" s="120"/>
      <c r="J19" s="116"/>
      <c r="K19" s="116"/>
      <c r="L19" s="116"/>
      <c r="M19" s="120" t="n">
        <v>0</v>
      </c>
      <c r="N19" s="120" t="n">
        <v>0</v>
      </c>
      <c r="O19" s="120" t="n">
        <v>0</v>
      </c>
      <c r="P19" s="116"/>
      <c r="Q19" s="116"/>
    </row>
    <row r="20" customFormat="false" ht="12.8" hidden="false" customHeight="false" outlineLevel="0" collapsed="false">
      <c r="A20" s="121"/>
      <c r="B20" s="11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12</v>
      </c>
      <c r="Q20" s="111" t="n">
        <f aca="false">QUOTIENT(B20-2,7)-6129</f>
        <v>-6129</v>
      </c>
    </row>
    <row r="21" customFormat="false" ht="12.8" hidden="false" customHeight="false" outlineLevel="0" collapsed="false">
      <c r="A21" s="111"/>
      <c r="B21" s="112"/>
      <c r="C21" s="44"/>
      <c r="D21" s="115"/>
      <c r="E21" s="115"/>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17"/>
      <c r="C22" s="118"/>
      <c r="D22" s="119"/>
      <c r="E22" s="119"/>
      <c r="F22" s="118"/>
      <c r="G22" s="120"/>
      <c r="H22" s="116"/>
      <c r="I22" s="120"/>
      <c r="J22" s="116"/>
      <c r="K22" s="116"/>
      <c r="L22" s="116"/>
      <c r="M22" s="120" t="n">
        <v>0</v>
      </c>
      <c r="N22" s="120" t="n">
        <v>0</v>
      </c>
      <c r="O22" s="120" t="n">
        <v>0</v>
      </c>
      <c r="P22" s="116"/>
      <c r="Q22" s="116"/>
    </row>
    <row r="23" customFormat="false" ht="12.8" hidden="false" customHeight="false" outlineLevel="0" collapsed="false">
      <c r="A23" s="121"/>
      <c r="B23" s="11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12</v>
      </c>
      <c r="Q23" s="111" t="n">
        <f aca="false">QUOTIENT(B23-2,7)-6129</f>
        <v>-6129</v>
      </c>
    </row>
    <row r="24" customFormat="false" ht="12.8" hidden="false" customHeight="false" outlineLevel="0" collapsed="false">
      <c r="A24" s="111"/>
      <c r="B24" s="112"/>
      <c r="C24" s="44"/>
      <c r="D24" s="115"/>
      <c r="E24" s="115"/>
      <c r="F24" s="44"/>
      <c r="G24" s="114"/>
      <c r="H24" s="111"/>
      <c r="I24" s="114"/>
      <c r="J24" s="111"/>
      <c r="K24" s="111"/>
      <c r="L24" s="111"/>
      <c r="M24" s="114" t="n">
        <v>0</v>
      </c>
      <c r="N24" s="114" t="n">
        <v>0</v>
      </c>
      <c r="O24" s="114" t="n">
        <v>0</v>
      </c>
      <c r="P24" s="111"/>
      <c r="Q24" s="111"/>
    </row>
    <row r="25" customFormat="false" ht="12.8" hidden="false" customHeight="false" outlineLevel="0" collapsed="false">
      <c r="A25" s="116"/>
      <c r="B25" s="117"/>
      <c r="C25" s="118"/>
      <c r="D25" s="119"/>
      <c r="E25" s="119"/>
      <c r="F25" s="118"/>
      <c r="G25" s="120"/>
      <c r="H25" s="116"/>
      <c r="I25" s="120"/>
      <c r="J25" s="116"/>
      <c r="K25" s="116"/>
      <c r="L25" s="116"/>
      <c r="M25" s="120" t="n">
        <v>0</v>
      </c>
      <c r="N25" s="120" t="n">
        <v>0</v>
      </c>
      <c r="O25" s="120" t="n">
        <v>0</v>
      </c>
      <c r="P25" s="116"/>
      <c r="Q25" s="116"/>
    </row>
    <row r="26" customFormat="false" ht="12.8" hidden="false" customHeight="false" outlineLevel="0" collapsed="false">
      <c r="A26" s="121"/>
      <c r="B26" s="11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12</v>
      </c>
      <c r="Q26" s="111" t="n">
        <f aca="false">QUOTIENT(B26-2,7)-6129</f>
        <v>-6129</v>
      </c>
    </row>
    <row r="27" customFormat="false" ht="12.8" hidden="false" customHeight="false" outlineLevel="0" collapsed="false">
      <c r="A27" s="111"/>
      <c r="B27" s="112"/>
      <c r="C27" s="44"/>
      <c r="D27" s="115"/>
      <c r="E27" s="115"/>
      <c r="F27" s="44"/>
      <c r="G27" s="114"/>
      <c r="H27" s="111"/>
      <c r="I27" s="114"/>
      <c r="J27" s="111"/>
      <c r="K27" s="111"/>
      <c r="L27" s="111"/>
      <c r="M27" s="114" t="n">
        <v>0</v>
      </c>
      <c r="N27" s="114" t="n">
        <v>0</v>
      </c>
      <c r="O27" s="114" t="n">
        <v>0</v>
      </c>
      <c r="P27" s="111"/>
      <c r="Q27" s="111"/>
    </row>
    <row r="28" customFormat="false" ht="12.8" hidden="false" customHeight="false" outlineLevel="0" collapsed="false">
      <c r="A28" s="116"/>
      <c r="B28" s="117"/>
      <c r="C28" s="118"/>
      <c r="D28" s="119"/>
      <c r="E28" s="119"/>
      <c r="F28" s="118"/>
      <c r="G28" s="120"/>
      <c r="H28" s="116"/>
      <c r="I28" s="120"/>
      <c r="J28" s="116"/>
      <c r="K28" s="116"/>
      <c r="L28" s="116"/>
      <c r="M28" s="120" t="n">
        <v>0</v>
      </c>
      <c r="N28" s="120" t="n">
        <v>0</v>
      </c>
      <c r="O28" s="120" t="n">
        <v>0</v>
      </c>
      <c r="P28" s="116"/>
      <c r="Q28" s="116"/>
    </row>
    <row r="29" customFormat="false" ht="12.8" hidden="false" customHeight="false" outlineLevel="0" collapsed="false">
      <c r="A29" s="121"/>
      <c r="B29" s="11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12</v>
      </c>
      <c r="Q29" s="111" t="n">
        <f aca="false">QUOTIENT(B29-2,7)-6129</f>
        <v>-6129</v>
      </c>
    </row>
    <row r="30" customFormat="false" ht="12.8" hidden="false" customHeight="false" outlineLevel="0" collapsed="false">
      <c r="A30" s="111"/>
      <c r="B30" s="112"/>
      <c r="C30" s="44"/>
      <c r="D30" s="115"/>
      <c r="E30" s="115"/>
      <c r="F30" s="44"/>
      <c r="G30" s="114"/>
      <c r="H30" s="111"/>
      <c r="I30" s="114"/>
      <c r="J30" s="111"/>
      <c r="K30" s="111"/>
      <c r="L30" s="111"/>
      <c r="M30" s="114" t="n">
        <v>0</v>
      </c>
      <c r="N30" s="114" t="n">
        <v>0</v>
      </c>
      <c r="O30" s="114" t="n">
        <v>0</v>
      </c>
      <c r="P30" s="111"/>
      <c r="Q30" s="111"/>
    </row>
    <row r="31" customFormat="false" ht="12.8" hidden="false" customHeight="false" outlineLevel="0" collapsed="false">
      <c r="A31" s="116"/>
      <c r="B31" s="117"/>
      <c r="C31" s="118"/>
      <c r="D31" s="119"/>
      <c r="E31" s="119"/>
      <c r="F31" s="118"/>
      <c r="G31" s="120"/>
      <c r="H31" s="116"/>
      <c r="I31" s="120"/>
      <c r="J31" s="116"/>
      <c r="K31" s="116"/>
      <c r="L31" s="116"/>
      <c r="M31" s="120" t="n">
        <v>0</v>
      </c>
      <c r="N31" s="120" t="n">
        <v>0</v>
      </c>
      <c r="O31" s="120" t="n">
        <v>0</v>
      </c>
      <c r="P31" s="116"/>
      <c r="Q31" s="116"/>
    </row>
    <row r="32" customFormat="false" ht="12.8" hidden="false" customHeight="false" outlineLevel="0" collapsed="false">
      <c r="A32" s="121"/>
      <c r="B32" s="11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12</v>
      </c>
      <c r="Q32" s="111" t="n">
        <f aca="false">QUOTIENT(B32-2,7)-6129</f>
        <v>-6129</v>
      </c>
    </row>
    <row r="33" customFormat="false" ht="12.8" hidden="false" customHeight="false" outlineLevel="0" collapsed="false">
      <c r="A33" s="111"/>
      <c r="B33" s="112"/>
      <c r="C33" s="44"/>
      <c r="D33" s="115"/>
      <c r="E33" s="115"/>
      <c r="F33" s="44"/>
      <c r="G33" s="114"/>
      <c r="H33" s="111"/>
      <c r="I33" s="114"/>
      <c r="J33" s="111"/>
      <c r="K33" s="111"/>
      <c r="L33" s="111"/>
      <c r="M33" s="114" t="n">
        <v>0</v>
      </c>
      <c r="N33" s="114" t="n">
        <v>0</v>
      </c>
      <c r="O33" s="114" t="n">
        <v>0</v>
      </c>
      <c r="P33" s="111"/>
      <c r="Q33" s="111"/>
    </row>
    <row r="34" customFormat="false" ht="12.8" hidden="false" customHeight="false" outlineLevel="0" collapsed="false">
      <c r="A34" s="116"/>
      <c r="B34" s="117"/>
      <c r="C34" s="118"/>
      <c r="D34" s="119"/>
      <c r="E34" s="119"/>
      <c r="F34" s="118"/>
      <c r="G34" s="120"/>
      <c r="H34" s="116"/>
      <c r="I34" s="120"/>
      <c r="J34" s="116"/>
      <c r="K34" s="116"/>
      <c r="L34" s="116"/>
      <c r="M34" s="120" t="n">
        <v>0</v>
      </c>
      <c r="N34" s="120" t="n">
        <v>0</v>
      </c>
      <c r="O34" s="120" t="n">
        <v>0</v>
      </c>
      <c r="P34" s="116"/>
      <c r="Q34" s="116"/>
    </row>
    <row r="35" customFormat="false" ht="12.8" hidden="false" customHeight="false" outlineLevel="0" collapsed="false">
      <c r="A35" s="121"/>
      <c r="B35" s="11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12</v>
      </c>
      <c r="Q35" s="111" t="n">
        <f aca="false">QUOTIENT(B35-2,7)-6129</f>
        <v>-6129</v>
      </c>
    </row>
    <row r="36" customFormat="false" ht="12.8" hidden="false" customHeight="false" outlineLevel="0" collapsed="false">
      <c r="A36" s="111"/>
      <c r="B36" s="112"/>
      <c r="C36" s="44"/>
      <c r="D36" s="115"/>
      <c r="E36" s="115"/>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17"/>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c r="B38" s="11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12</v>
      </c>
      <c r="Q38" s="111" t="n">
        <f aca="false">QUOTIENT(B38-2,7)-6129</f>
        <v>-6129</v>
      </c>
    </row>
    <row r="39" customFormat="false" ht="12.8" hidden="false" customHeight="false" outlineLevel="0" collapsed="false">
      <c r="A39" s="111"/>
      <c r="B39" s="112"/>
      <c r="C39" s="44"/>
      <c r="D39" s="115"/>
      <c r="E39" s="115"/>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17"/>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c r="B41" s="11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12</v>
      </c>
      <c r="Q41" s="111" t="n">
        <f aca="false">QUOTIENT(B41-2,7)-6129</f>
        <v>-6129</v>
      </c>
    </row>
    <row r="42" customFormat="false" ht="12.8" hidden="false" customHeight="false" outlineLevel="0" collapsed="false">
      <c r="A42" s="111"/>
      <c r="B42" s="112"/>
      <c r="C42" s="44"/>
      <c r="D42" s="115"/>
      <c r="E42" s="115"/>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17"/>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c r="B44" s="11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12</v>
      </c>
      <c r="Q44" s="111" t="n">
        <f aca="false">QUOTIENT(B44-2,7)-6129</f>
        <v>-6129</v>
      </c>
    </row>
    <row r="45" customFormat="false" ht="12.8" hidden="false" customHeight="false" outlineLevel="0" collapsed="false">
      <c r="A45" s="111"/>
      <c r="B45" s="112"/>
      <c r="C45" s="44"/>
      <c r="D45" s="115"/>
      <c r="E45" s="115"/>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17"/>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c r="B47" s="11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12</v>
      </c>
      <c r="Q47" s="111" t="n">
        <f aca="false">QUOTIENT(B47-2,7)-6129</f>
        <v>-6129</v>
      </c>
    </row>
    <row r="48" customFormat="false" ht="12.8" hidden="false" customHeight="false" outlineLevel="0" collapsed="false">
      <c r="A48" s="111"/>
      <c r="B48" s="112"/>
      <c r="C48" s="44"/>
      <c r="D48" s="115"/>
      <c r="E48" s="115"/>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17"/>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c r="B50" s="11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12</v>
      </c>
      <c r="Q50" s="111" t="n">
        <f aca="false">QUOTIENT(B50-2,7)-6129</f>
        <v>-6129</v>
      </c>
    </row>
    <row r="51" customFormat="false" ht="12.8" hidden="false" customHeight="false" outlineLevel="0" collapsed="false">
      <c r="A51" s="111"/>
      <c r="B51" s="112"/>
      <c r="C51" s="44"/>
      <c r="D51" s="115"/>
      <c r="E51" s="115"/>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17"/>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c r="B53" s="11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12</v>
      </c>
      <c r="Q53" s="111" t="n">
        <f aca="false">QUOTIENT(B53-2,7)-6129</f>
        <v>-6129</v>
      </c>
    </row>
    <row r="54" customFormat="false" ht="12.8" hidden="false" customHeight="false" outlineLevel="0" collapsed="false">
      <c r="A54" s="111"/>
      <c r="B54" s="112"/>
      <c r="C54" s="44"/>
      <c r="D54" s="115"/>
      <c r="E54" s="115"/>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17"/>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c r="B56" s="11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12</v>
      </c>
      <c r="Q56" s="111" t="n">
        <f aca="false">QUOTIENT(B56-2,7)-6129</f>
        <v>-6129</v>
      </c>
    </row>
    <row r="57" customFormat="false" ht="12.8" hidden="false" customHeight="false" outlineLevel="0" collapsed="false">
      <c r="A57" s="111"/>
      <c r="B57" s="112"/>
      <c r="C57" s="44"/>
      <c r="D57" s="115"/>
      <c r="E57" s="115"/>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17"/>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c r="B59" s="11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12</v>
      </c>
      <c r="Q59" s="111" t="n">
        <f aca="false">QUOTIENT(B59-2,7)-6129</f>
        <v>-6129</v>
      </c>
    </row>
    <row r="60" customFormat="false" ht="12.8" hidden="false" customHeight="false" outlineLevel="0" collapsed="false">
      <c r="A60" s="111"/>
      <c r="B60" s="112"/>
      <c r="C60" s="44"/>
      <c r="D60" s="115"/>
      <c r="E60" s="115"/>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17"/>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c r="B62" s="11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12</v>
      </c>
      <c r="Q62" s="111" t="n">
        <f aca="false">QUOTIENT(B62-2,7)-6129</f>
        <v>-6129</v>
      </c>
    </row>
    <row r="63" customFormat="false" ht="12.8" hidden="false" customHeight="false" outlineLevel="0" collapsed="false">
      <c r="A63" s="111"/>
      <c r="B63" s="112"/>
      <c r="C63" s="44"/>
      <c r="D63" s="115"/>
      <c r="E63" s="115"/>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17"/>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c r="B65" s="11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12</v>
      </c>
      <c r="Q65" s="111" t="n">
        <f aca="false">QUOTIENT(B65-2,7)-6129</f>
        <v>-6129</v>
      </c>
    </row>
    <row r="66" customFormat="false" ht="12.8" hidden="false" customHeight="false" outlineLevel="0" collapsed="false">
      <c r="A66" s="111"/>
      <c r="B66" s="112"/>
      <c r="C66" s="44"/>
      <c r="D66" s="115"/>
      <c r="E66" s="115"/>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17"/>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c r="B68" s="11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12</v>
      </c>
      <c r="Q68" s="111" t="n">
        <f aca="false">QUOTIENT(B68-2,7)-6129</f>
        <v>-6129</v>
      </c>
    </row>
    <row r="69" customFormat="false" ht="12.8" hidden="false" customHeight="false" outlineLevel="0" collapsed="false">
      <c r="A69" s="111"/>
      <c r="B69" s="112"/>
      <c r="C69" s="44"/>
      <c r="D69" s="115"/>
      <c r="E69" s="115"/>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17"/>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c r="B71" s="11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12</v>
      </c>
      <c r="Q71" s="111" t="n">
        <f aca="false">QUOTIENT(B71-2,7)-6129</f>
        <v>-6129</v>
      </c>
    </row>
    <row r="72" customFormat="false" ht="12.8" hidden="false" customHeight="false" outlineLevel="0" collapsed="false">
      <c r="A72" s="111"/>
      <c r="B72" s="112"/>
      <c r="C72" s="44"/>
      <c r="D72" s="115"/>
      <c r="E72" s="115"/>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17"/>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c r="B74" s="11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12</v>
      </c>
      <c r="Q74" s="111" t="n">
        <f aca="false">QUOTIENT(B74-2,7)-6129</f>
        <v>-6129</v>
      </c>
    </row>
    <row r="75" customFormat="false" ht="12.8" hidden="false" customHeight="false" outlineLevel="0" collapsed="false">
      <c r="A75" s="111"/>
      <c r="B75" s="112"/>
      <c r="C75" s="44"/>
      <c r="D75" s="115"/>
      <c r="E75" s="115"/>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17"/>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c r="B77" s="11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12</v>
      </c>
      <c r="Q77" s="111" t="n">
        <f aca="false">QUOTIENT(B77-2,7)-6129</f>
        <v>-6129</v>
      </c>
    </row>
    <row r="78" customFormat="false" ht="12.8" hidden="false" customHeight="false" outlineLevel="0" collapsed="false">
      <c r="A78" s="111"/>
      <c r="B78" s="112"/>
      <c r="C78" s="44"/>
      <c r="D78" s="115"/>
      <c r="E78" s="115"/>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17"/>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c r="B80" s="11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12</v>
      </c>
      <c r="Q80" s="111" t="n">
        <f aca="false">QUOTIENT(B80-2,7)-6129</f>
        <v>-6129</v>
      </c>
    </row>
    <row r="81" customFormat="false" ht="12.8" hidden="false" customHeight="false" outlineLevel="0" collapsed="false">
      <c r="A81" s="111"/>
      <c r="B81" s="112"/>
      <c r="C81" s="44"/>
      <c r="D81" s="115"/>
      <c r="E81" s="115"/>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17"/>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c r="B83" s="11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12</v>
      </c>
      <c r="Q83" s="111" t="n">
        <f aca="false">QUOTIENT(B83-2,7)-6129</f>
        <v>-6129</v>
      </c>
    </row>
    <row r="84" customFormat="false" ht="12.8" hidden="false" customHeight="false" outlineLevel="0" collapsed="false">
      <c r="A84" s="111"/>
      <c r="B84" s="112"/>
      <c r="C84" s="44"/>
      <c r="D84" s="115"/>
      <c r="E84" s="115"/>
      <c r="F84" s="44"/>
      <c r="G84" s="114"/>
      <c r="H84" s="111"/>
      <c r="I84" s="114"/>
      <c r="J84" s="111"/>
      <c r="K84" s="111"/>
      <c r="L84" s="111"/>
      <c r="M84" s="114" t="n">
        <v>0</v>
      </c>
      <c r="N84" s="114" t="n">
        <v>0</v>
      </c>
      <c r="O84" s="114" t="n">
        <v>0</v>
      </c>
      <c r="P84" s="111"/>
      <c r="Q84" s="111"/>
    </row>
    <row r="85" customFormat="false" ht="12.8" hidden="false" customHeight="false" outlineLevel="0" collapsed="false">
      <c r="A85" s="116"/>
      <c r="B85" s="117"/>
      <c r="C85" s="118"/>
      <c r="D85" s="119"/>
      <c r="E85" s="119"/>
      <c r="F85" s="118"/>
      <c r="G85" s="120"/>
      <c r="H85" s="116"/>
      <c r="I85" s="120"/>
      <c r="J85" s="116"/>
      <c r="K85" s="116"/>
      <c r="L85" s="116"/>
      <c r="M85" s="120" t="n">
        <v>0</v>
      </c>
      <c r="N85" s="120" t="n">
        <v>0</v>
      </c>
      <c r="O85" s="120" t="n">
        <v>0</v>
      </c>
      <c r="P85" s="116"/>
      <c r="Q85" s="116"/>
    </row>
    <row r="86" customFormat="false" ht="12.8" hidden="false" customHeight="false" outlineLevel="0" collapsed="false">
      <c r="A86" s="121"/>
      <c r="B86" s="11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12</v>
      </c>
      <c r="Q86" s="111" t="n">
        <f aca="false">QUOTIENT(B86-2,7)-6129</f>
        <v>-6129</v>
      </c>
    </row>
    <row r="87" customFormat="false" ht="12.8" hidden="false" customHeight="false" outlineLevel="0" collapsed="false">
      <c r="A87" s="111"/>
      <c r="B87" s="112"/>
      <c r="C87" s="44"/>
      <c r="D87" s="115"/>
      <c r="E87" s="115"/>
      <c r="F87" s="44"/>
      <c r="G87" s="114"/>
      <c r="H87" s="111"/>
      <c r="I87" s="114"/>
      <c r="J87" s="111"/>
      <c r="K87" s="111"/>
      <c r="L87" s="111"/>
      <c r="M87" s="114" t="n">
        <v>0</v>
      </c>
      <c r="N87" s="114" t="n">
        <v>0</v>
      </c>
      <c r="O87" s="114" t="n">
        <v>0</v>
      </c>
      <c r="P87" s="111"/>
      <c r="Q87" s="111"/>
    </row>
    <row r="88" customFormat="false" ht="12.8" hidden="false" customHeight="false" outlineLevel="0" collapsed="false">
      <c r="A88" s="116"/>
      <c r="B88" s="117"/>
      <c r="C88" s="118"/>
      <c r="D88" s="119"/>
      <c r="E88" s="119"/>
      <c r="F88" s="118"/>
      <c r="G88" s="120"/>
      <c r="H88" s="116"/>
      <c r="I88" s="120"/>
      <c r="J88" s="116"/>
      <c r="K88" s="116"/>
      <c r="L88" s="116"/>
      <c r="M88" s="120" t="n">
        <v>0</v>
      </c>
      <c r="N88" s="120" t="n">
        <v>0</v>
      </c>
      <c r="O88" s="120" t="n">
        <v>0</v>
      </c>
      <c r="P88" s="116"/>
      <c r="Q88" s="116"/>
    </row>
    <row r="89" customFormat="false" ht="12.8" hidden="false" customHeight="false" outlineLevel="0" collapsed="false">
      <c r="A89" s="121"/>
      <c r="B89" s="11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12</v>
      </c>
      <c r="Q89" s="111" t="n">
        <f aca="false">QUOTIENT(B89-2,7)-6129</f>
        <v>-6129</v>
      </c>
    </row>
    <row r="90" customFormat="false" ht="12.8" hidden="false" customHeight="false" outlineLevel="0" collapsed="false">
      <c r="A90" s="111"/>
      <c r="B90" s="112"/>
      <c r="C90" s="44"/>
      <c r="D90" s="115"/>
      <c r="E90" s="115"/>
      <c r="F90" s="44"/>
      <c r="G90" s="114"/>
      <c r="H90" s="111"/>
      <c r="I90" s="114"/>
      <c r="J90" s="111"/>
      <c r="K90" s="111"/>
      <c r="L90" s="111"/>
      <c r="M90" s="114" t="n">
        <v>0</v>
      </c>
      <c r="N90" s="114" t="n">
        <v>0</v>
      </c>
      <c r="O90" s="114" t="n">
        <v>0</v>
      </c>
      <c r="P90" s="111"/>
      <c r="Q90" s="111"/>
    </row>
    <row r="91" customFormat="false" ht="12.8" hidden="false" customHeight="false" outlineLevel="0" collapsed="false">
      <c r="A91" s="116"/>
      <c r="B91" s="117"/>
      <c r="C91" s="118"/>
      <c r="D91" s="119"/>
      <c r="E91" s="119"/>
      <c r="F91" s="118"/>
      <c r="G91" s="120"/>
      <c r="H91" s="116"/>
      <c r="I91" s="120"/>
      <c r="J91" s="116"/>
      <c r="K91" s="116"/>
      <c r="L91" s="116"/>
      <c r="M91" s="120" t="n">
        <v>0</v>
      </c>
      <c r="N91" s="120" t="n">
        <v>0</v>
      </c>
      <c r="O91" s="120" t="n">
        <v>0</v>
      </c>
      <c r="P91" s="116"/>
      <c r="Q91" s="116"/>
    </row>
    <row r="92" customFormat="false" ht="12.8" hidden="false" customHeight="false" outlineLevel="0" collapsed="false">
      <c r="A92" s="121"/>
      <c r="B92" s="11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12</v>
      </c>
      <c r="Q92" s="111" t="n">
        <f aca="false">QUOTIENT(B92-2,7)-6129</f>
        <v>-6129</v>
      </c>
    </row>
    <row r="93" customFormat="false" ht="12.8" hidden="false" customHeight="false" outlineLevel="0" collapsed="false">
      <c r="A93" s="111"/>
      <c r="B93" s="112"/>
      <c r="C93" s="44"/>
      <c r="D93" s="115"/>
      <c r="E93" s="115"/>
      <c r="F93" s="44"/>
      <c r="G93" s="114"/>
      <c r="H93" s="111"/>
      <c r="I93" s="114"/>
      <c r="J93" s="111"/>
      <c r="K93" s="111"/>
      <c r="L93" s="111"/>
      <c r="M93" s="114" t="n">
        <v>0</v>
      </c>
      <c r="N93" s="114" t="n">
        <v>0</v>
      </c>
      <c r="O93" s="114" t="n">
        <v>0</v>
      </c>
      <c r="P93" s="111"/>
      <c r="Q93" s="111"/>
    </row>
    <row r="94" customFormat="false" ht="12.8" hidden="false" customHeight="false" outlineLevel="0" collapsed="false">
      <c r="A94" s="116"/>
      <c r="B94" s="117"/>
      <c r="C94" s="118"/>
      <c r="D94" s="119"/>
      <c r="E94" s="119"/>
      <c r="F94" s="118"/>
      <c r="G94" s="120"/>
      <c r="H94" s="116"/>
      <c r="I94" s="120"/>
      <c r="J94" s="116"/>
      <c r="K94" s="116"/>
      <c r="L94" s="116"/>
      <c r="M94" s="120" t="n">
        <v>0</v>
      </c>
      <c r="N94" s="120" t="n">
        <v>0</v>
      </c>
      <c r="O94" s="120" t="n">
        <v>0</v>
      </c>
      <c r="P94" s="116"/>
      <c r="Q94" s="116"/>
    </row>
    <row r="95" customFormat="false" ht="12.8" hidden="false" customHeight="false" outlineLevel="0" collapsed="false">
      <c r="A95" s="121"/>
      <c r="B95" s="11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12</v>
      </c>
      <c r="Q95" s="111" t="n">
        <f aca="false">QUOTIENT(B95-2,7)-6129</f>
        <v>-6129</v>
      </c>
    </row>
    <row r="96" customFormat="false" ht="12.8" hidden="false" customHeight="false" outlineLevel="0" collapsed="false">
      <c r="A96" s="111"/>
      <c r="B96" s="112"/>
      <c r="C96" s="44"/>
      <c r="D96" s="115"/>
      <c r="E96" s="115"/>
      <c r="F96" s="44"/>
      <c r="G96" s="114"/>
      <c r="H96" s="111"/>
      <c r="I96" s="114"/>
      <c r="J96" s="111"/>
      <c r="K96" s="111"/>
      <c r="L96" s="111"/>
      <c r="M96" s="114" t="n">
        <v>0</v>
      </c>
      <c r="N96" s="114" t="n">
        <v>0</v>
      </c>
      <c r="O96" s="114" t="n">
        <v>0</v>
      </c>
      <c r="P96" s="111"/>
      <c r="Q96" s="111"/>
    </row>
    <row r="97" customFormat="false" ht="12.8" hidden="false" customHeight="false" outlineLevel="0" collapsed="false">
      <c r="A97" s="116"/>
      <c r="B97" s="117"/>
      <c r="C97" s="118"/>
      <c r="D97" s="119"/>
      <c r="E97" s="119"/>
      <c r="F97" s="118"/>
      <c r="G97" s="120"/>
      <c r="H97" s="116"/>
      <c r="I97" s="120"/>
      <c r="J97" s="116"/>
      <c r="K97" s="116"/>
      <c r="L97" s="116"/>
      <c r="M97" s="120" t="n">
        <v>0</v>
      </c>
      <c r="N97" s="120" t="n">
        <v>0</v>
      </c>
      <c r="O97" s="120" t="n">
        <v>0</v>
      </c>
      <c r="P97" s="116"/>
      <c r="Q97" s="116"/>
    </row>
    <row r="98" customFormat="false" ht="12.8" hidden="false" customHeight="false" outlineLevel="0" collapsed="false">
      <c r="A98" s="121"/>
      <c r="B98" s="11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12</v>
      </c>
      <c r="Q98" s="111" t="n">
        <f aca="false">QUOTIENT(B98-2,7)-6129</f>
        <v>-6129</v>
      </c>
    </row>
    <row r="99" customFormat="false" ht="12.8" hidden="false" customHeight="false" outlineLevel="0" collapsed="false">
      <c r="A99" s="111"/>
      <c r="B99" s="112"/>
      <c r="C99" s="44"/>
      <c r="D99" s="115"/>
      <c r="E99" s="115"/>
      <c r="F99" s="44"/>
      <c r="G99" s="114"/>
      <c r="H99" s="111"/>
      <c r="I99" s="114"/>
      <c r="J99" s="111"/>
      <c r="K99" s="111"/>
      <c r="L99" s="111"/>
      <c r="M99" s="114" t="n">
        <v>0</v>
      </c>
      <c r="N99" s="114" t="n">
        <v>0</v>
      </c>
      <c r="O99" s="114" t="n">
        <v>0</v>
      </c>
      <c r="P99" s="111"/>
      <c r="Q99" s="111"/>
    </row>
    <row r="100" customFormat="false" ht="12.8" hidden="false" customHeight="false" outlineLevel="0" collapsed="false">
      <c r="A100" s="116"/>
      <c r="B100" s="117"/>
      <c r="C100" s="118"/>
      <c r="D100" s="119"/>
      <c r="E100" s="119"/>
      <c r="F100" s="118"/>
      <c r="G100" s="120"/>
      <c r="H100" s="116"/>
      <c r="I100" s="120"/>
      <c r="J100" s="116"/>
      <c r="K100" s="116"/>
      <c r="L100" s="116"/>
      <c r="M100" s="120" t="n">
        <v>0</v>
      </c>
      <c r="N100" s="120" t="n">
        <v>0</v>
      </c>
      <c r="O100" s="120" t="n">
        <v>0</v>
      </c>
      <c r="P100" s="116"/>
      <c r="Q100" s="116"/>
    </row>
    <row r="101" customFormat="false" ht="12.8" hidden="false" customHeight="false" outlineLevel="0" collapsed="false">
      <c r="A101" s="121"/>
      <c r="B101" s="11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12</v>
      </c>
      <c r="Q101" s="111" t="n">
        <f aca="false">QUOTIENT(B101-2,7)-6129</f>
        <v>-6129</v>
      </c>
    </row>
    <row r="102" customFormat="false" ht="12.8" hidden="false" customHeight="false" outlineLevel="0" collapsed="false">
      <c r="A102" s="111"/>
      <c r="B102" s="112"/>
      <c r="C102" s="44"/>
      <c r="D102" s="115"/>
      <c r="E102" s="115"/>
      <c r="F102" s="44"/>
      <c r="G102" s="114"/>
      <c r="H102" s="111"/>
      <c r="I102" s="114"/>
      <c r="J102" s="111"/>
      <c r="K102" s="111"/>
      <c r="L102" s="111"/>
      <c r="M102" s="114" t="n">
        <v>0</v>
      </c>
      <c r="N102" s="114" t="n">
        <v>0</v>
      </c>
      <c r="O102" s="114" t="n">
        <v>0</v>
      </c>
      <c r="P102" s="111"/>
      <c r="Q102" s="111"/>
    </row>
    <row r="103" customFormat="false" ht="12.8" hidden="false" customHeight="false" outlineLevel="0" collapsed="false">
      <c r="A103" s="116"/>
      <c r="B103" s="117"/>
      <c r="C103" s="118"/>
      <c r="D103" s="119"/>
      <c r="E103" s="119"/>
      <c r="F103" s="118"/>
      <c r="G103" s="120"/>
      <c r="H103" s="116"/>
      <c r="I103" s="120"/>
      <c r="J103" s="116"/>
      <c r="K103" s="116"/>
      <c r="L103" s="116"/>
      <c r="M103" s="120" t="n">
        <v>0</v>
      </c>
      <c r="N103" s="120" t="n">
        <v>0</v>
      </c>
      <c r="O103" s="120" t="n">
        <v>0</v>
      </c>
      <c r="P103" s="116"/>
      <c r="Q103" s="116"/>
    </row>
    <row r="104" customFormat="false" ht="12.8" hidden="false" customHeight="false" outlineLevel="0" collapsed="false">
      <c r="A104" s="121"/>
      <c r="B104" s="112"/>
      <c r="C104" s="123"/>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12</v>
      </c>
      <c r="Q104" s="111" t="n">
        <f aca="false">QUOTIENT(B104-2,7)-6129</f>
        <v>-6129</v>
      </c>
    </row>
    <row r="105" customFormat="false" ht="12.8" hidden="false" customHeight="false" outlineLevel="0" collapsed="false">
      <c r="A105" s="111"/>
      <c r="B105" s="112"/>
      <c r="C105" s="44"/>
      <c r="D105" s="115"/>
      <c r="E105" s="115"/>
      <c r="F105" s="44"/>
      <c r="G105" s="114"/>
      <c r="H105" s="111"/>
      <c r="I105" s="114"/>
      <c r="J105" s="111"/>
      <c r="K105" s="111"/>
      <c r="L105" s="111"/>
      <c r="M105" s="114" t="n">
        <v>0</v>
      </c>
      <c r="N105" s="114" t="n">
        <v>0</v>
      </c>
      <c r="O105" s="114" t="n">
        <v>0</v>
      </c>
      <c r="P105" s="111"/>
      <c r="Q105" s="111"/>
    </row>
    <row r="106" customFormat="false" ht="12.8" hidden="false" customHeight="false" outlineLevel="0" collapsed="false">
      <c r="A106" s="116"/>
      <c r="B106" s="117"/>
      <c r="C106" s="118"/>
      <c r="D106" s="119"/>
      <c r="E106" s="119"/>
      <c r="F106" s="118"/>
      <c r="G106" s="120"/>
      <c r="H106" s="116"/>
      <c r="I106" s="120"/>
      <c r="J106" s="116"/>
      <c r="K106" s="116"/>
      <c r="L106" s="116"/>
      <c r="M106" s="120" t="n">
        <v>0</v>
      </c>
      <c r="N106" s="120" t="n">
        <v>0</v>
      </c>
      <c r="O106" s="120" t="n">
        <v>0</v>
      </c>
      <c r="P106" s="116"/>
      <c r="Q106" s="116"/>
    </row>
    <row r="107" customFormat="false" ht="12.8" hidden="false" customHeight="false" outlineLevel="0" collapsed="false">
      <c r="A107" s="121"/>
      <c r="B107" s="11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12</v>
      </c>
      <c r="Q107" s="111" t="n">
        <f aca="false">QUOTIENT(B107-2,7)-6129</f>
        <v>-6129</v>
      </c>
    </row>
    <row r="108" customFormat="false" ht="12.8" hidden="false" customHeight="false" outlineLevel="0" collapsed="false">
      <c r="A108" s="111"/>
      <c r="B108" s="112"/>
      <c r="C108" s="44"/>
      <c r="D108" s="115"/>
      <c r="E108" s="115"/>
      <c r="F108" s="44"/>
      <c r="G108" s="114"/>
      <c r="H108" s="111"/>
      <c r="I108" s="114"/>
      <c r="J108" s="111"/>
      <c r="K108" s="111"/>
      <c r="L108" s="111"/>
      <c r="M108" s="114" t="n">
        <v>0</v>
      </c>
      <c r="N108" s="114" t="n">
        <v>0</v>
      </c>
      <c r="O108" s="114" t="n">
        <v>0</v>
      </c>
      <c r="P108" s="111"/>
      <c r="Q108" s="111"/>
    </row>
    <row r="109" customFormat="false" ht="12.8" hidden="false" customHeight="false" outlineLevel="0" collapsed="false">
      <c r="A109" s="116"/>
      <c r="B109" s="117"/>
      <c r="C109" s="118"/>
      <c r="D109" s="119"/>
      <c r="E109" s="119"/>
      <c r="F109" s="118"/>
      <c r="G109" s="120"/>
      <c r="H109" s="116"/>
      <c r="I109" s="120"/>
      <c r="J109" s="116"/>
      <c r="K109" s="116"/>
      <c r="L109" s="116"/>
      <c r="M109" s="120" t="n">
        <v>0</v>
      </c>
      <c r="N109" s="120" t="n">
        <v>0</v>
      </c>
      <c r="O109" s="120" t="n">
        <v>0</v>
      </c>
      <c r="P109" s="116"/>
      <c r="Q109" s="116"/>
    </row>
    <row r="110" customFormat="false" ht="12.8" hidden="false" customHeight="false" outlineLevel="0" collapsed="false">
      <c r="A110" s="121"/>
      <c r="B110" s="11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12</v>
      </c>
      <c r="Q110" s="111" t="n">
        <f aca="false">QUOTIENT(B110-2,7)-6129</f>
        <v>-6129</v>
      </c>
    </row>
    <row r="111" customFormat="false" ht="12.8" hidden="false" customHeight="false" outlineLevel="0" collapsed="false">
      <c r="A111" s="111"/>
      <c r="B111" s="112"/>
      <c r="C111" s="44"/>
      <c r="D111" s="115"/>
      <c r="E111" s="115"/>
      <c r="F111" s="44"/>
      <c r="G111" s="114"/>
      <c r="H111" s="111"/>
      <c r="I111" s="114"/>
      <c r="J111" s="111"/>
      <c r="K111" s="111"/>
      <c r="L111" s="111"/>
      <c r="M111" s="114" t="n">
        <v>0</v>
      </c>
      <c r="N111" s="114" t="n">
        <v>0</v>
      </c>
      <c r="O111" s="114" t="n">
        <v>0</v>
      </c>
      <c r="P111" s="111"/>
      <c r="Q111" s="111"/>
    </row>
    <row r="112" customFormat="false" ht="12.8" hidden="false" customHeight="false" outlineLevel="0" collapsed="false">
      <c r="A112" s="116"/>
      <c r="B112" s="117"/>
      <c r="C112" s="118"/>
      <c r="D112" s="119"/>
      <c r="E112" s="119"/>
      <c r="F112" s="118"/>
      <c r="G112" s="120"/>
      <c r="H112" s="116"/>
      <c r="I112" s="120"/>
      <c r="J112" s="116"/>
      <c r="K112" s="116"/>
      <c r="L112" s="116"/>
      <c r="M112" s="120" t="n">
        <v>0</v>
      </c>
      <c r="N112" s="120" t="n">
        <v>0</v>
      </c>
      <c r="O112" s="120" t="n">
        <v>0</v>
      </c>
      <c r="P112" s="116"/>
      <c r="Q112" s="116"/>
    </row>
    <row r="113" customFormat="false" ht="12.8" hidden="false" customHeight="false" outlineLevel="0" collapsed="false">
      <c r="A113" s="121"/>
      <c r="B113" s="11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12</v>
      </c>
      <c r="Q113" s="111" t="n">
        <f aca="false">QUOTIENT(B113-2,7)-6129</f>
        <v>-6129</v>
      </c>
    </row>
    <row r="114" customFormat="false" ht="12.8" hidden="false" customHeight="false" outlineLevel="0" collapsed="false">
      <c r="A114" s="111"/>
      <c r="B114" s="112"/>
      <c r="C114" s="44"/>
      <c r="D114" s="115"/>
      <c r="E114" s="115"/>
      <c r="F114" s="44"/>
      <c r="G114" s="114"/>
      <c r="H114" s="111"/>
      <c r="I114" s="114"/>
      <c r="J114" s="111"/>
      <c r="K114" s="111"/>
      <c r="L114" s="111"/>
      <c r="M114" s="114" t="n">
        <v>0</v>
      </c>
      <c r="N114" s="114" t="n">
        <v>0</v>
      </c>
      <c r="O114" s="114" t="n">
        <v>0</v>
      </c>
      <c r="P114" s="111"/>
      <c r="Q114" s="111"/>
    </row>
    <row r="115" customFormat="false" ht="12.8" hidden="false" customHeight="false" outlineLevel="0" collapsed="false">
      <c r="A115" s="116"/>
      <c r="B115" s="117"/>
      <c r="C115" s="118"/>
      <c r="D115" s="119"/>
      <c r="E115" s="119"/>
      <c r="F115" s="118"/>
      <c r="G115" s="120"/>
      <c r="H115" s="116"/>
      <c r="I115" s="120"/>
      <c r="J115" s="116"/>
      <c r="K115" s="116"/>
      <c r="L115" s="116"/>
      <c r="M115" s="120" t="n">
        <v>0</v>
      </c>
      <c r="N115" s="120" t="n">
        <v>0</v>
      </c>
      <c r="O115" s="120" t="n">
        <v>0</v>
      </c>
      <c r="P115" s="116"/>
      <c r="Q115" s="116"/>
    </row>
    <row r="116" customFormat="false" ht="12.8" hidden="false" customHeight="false" outlineLevel="0" collapsed="false">
      <c r="A116" s="121"/>
      <c r="B116" s="11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12</v>
      </c>
      <c r="Q116" s="111" t="n">
        <f aca="false">QUOTIENT(B116-2,7)-6129</f>
        <v>-6129</v>
      </c>
    </row>
    <row r="117" customFormat="false" ht="12.8" hidden="false" customHeight="false" outlineLevel="0" collapsed="false">
      <c r="A117" s="111"/>
      <c r="B117" s="112"/>
      <c r="C117" s="44"/>
      <c r="D117" s="115"/>
      <c r="E117" s="115"/>
      <c r="F117" s="44"/>
      <c r="G117" s="114"/>
      <c r="H117" s="111"/>
      <c r="I117" s="114"/>
      <c r="J117" s="111"/>
      <c r="K117" s="111"/>
      <c r="L117" s="111"/>
      <c r="M117" s="114" t="n">
        <v>0</v>
      </c>
      <c r="N117" s="114" t="n">
        <v>0</v>
      </c>
      <c r="O117" s="114" t="n">
        <v>0</v>
      </c>
      <c r="P117" s="111"/>
      <c r="Q117" s="111"/>
    </row>
    <row r="118" customFormat="false" ht="12.8" hidden="false" customHeight="false" outlineLevel="0" collapsed="false">
      <c r="A118" s="116"/>
      <c r="B118" s="117"/>
      <c r="C118" s="118"/>
      <c r="D118" s="119"/>
      <c r="E118" s="119"/>
      <c r="F118" s="118"/>
      <c r="G118" s="120"/>
      <c r="H118" s="116"/>
      <c r="I118" s="120"/>
      <c r="J118" s="116"/>
      <c r="K118" s="116"/>
      <c r="L118" s="116"/>
      <c r="M118" s="120" t="n">
        <v>0</v>
      </c>
      <c r="N118" s="120" t="n">
        <v>0</v>
      </c>
      <c r="O118" s="120" t="n">
        <v>0</v>
      </c>
      <c r="P118" s="116"/>
      <c r="Q118" s="116"/>
    </row>
    <row r="119" customFormat="false" ht="12.8" hidden="false" customHeight="false" outlineLevel="0" collapsed="false">
      <c r="A119" s="121"/>
      <c r="B119" s="11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12</v>
      </c>
      <c r="Q119" s="111" t="n">
        <f aca="false">QUOTIENT(B119-2,7)-6129</f>
        <v>-6129</v>
      </c>
    </row>
    <row r="120" customFormat="false" ht="12.8" hidden="false" customHeight="false" outlineLevel="0" collapsed="false">
      <c r="A120" s="111"/>
      <c r="B120" s="112"/>
      <c r="C120" s="44"/>
      <c r="D120" s="115"/>
      <c r="E120" s="115"/>
      <c r="F120" s="44"/>
      <c r="G120" s="114"/>
      <c r="H120" s="111"/>
      <c r="I120" s="114"/>
      <c r="J120" s="111"/>
      <c r="K120" s="111"/>
      <c r="L120" s="111"/>
      <c r="M120" s="114" t="n">
        <v>0</v>
      </c>
      <c r="N120" s="114" t="n">
        <v>0</v>
      </c>
      <c r="O120" s="114" t="n">
        <v>0</v>
      </c>
      <c r="P120" s="111"/>
      <c r="Q120" s="111"/>
    </row>
    <row r="121" customFormat="false" ht="12.8" hidden="false" customHeight="false" outlineLevel="0" collapsed="false">
      <c r="A121" s="116"/>
      <c r="B121" s="117"/>
      <c r="C121" s="118"/>
      <c r="D121" s="119"/>
      <c r="E121" s="119"/>
      <c r="F121" s="118"/>
      <c r="G121" s="120"/>
      <c r="H121" s="116"/>
      <c r="I121" s="120"/>
      <c r="J121" s="116"/>
      <c r="K121" s="116"/>
      <c r="L121" s="116"/>
      <c r="M121" s="120" t="n">
        <v>0</v>
      </c>
      <c r="N121" s="120" t="n">
        <v>0</v>
      </c>
      <c r="O121" s="120" t="n">
        <v>0</v>
      </c>
      <c r="P121" s="116"/>
      <c r="Q121" s="116"/>
    </row>
    <row r="122" customFormat="false" ht="12.8" hidden="false" customHeight="false" outlineLevel="0" collapsed="false">
      <c r="A122" s="121"/>
      <c r="B122" s="11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12</v>
      </c>
      <c r="Q122" s="111" t="n">
        <f aca="false">QUOTIENT(B122-2,7)-6129</f>
        <v>-6129</v>
      </c>
    </row>
    <row r="123" customFormat="false" ht="12.8" hidden="false" customHeight="false" outlineLevel="0" collapsed="false">
      <c r="A123" s="111"/>
      <c r="B123" s="112"/>
      <c r="C123" s="44"/>
      <c r="D123" s="115"/>
      <c r="E123" s="115"/>
      <c r="F123" s="44"/>
      <c r="G123" s="114"/>
      <c r="H123" s="111"/>
      <c r="I123" s="114"/>
      <c r="J123" s="111"/>
      <c r="K123" s="111"/>
      <c r="L123" s="111"/>
      <c r="M123" s="114" t="n">
        <v>0</v>
      </c>
      <c r="N123" s="114" t="n">
        <v>0</v>
      </c>
      <c r="O123" s="114" t="n">
        <v>0</v>
      </c>
      <c r="P123" s="111"/>
      <c r="Q123" s="111"/>
    </row>
    <row r="124" customFormat="false" ht="12.8" hidden="false" customHeight="false" outlineLevel="0" collapsed="false">
      <c r="A124" s="116"/>
      <c r="B124" s="117"/>
      <c r="C124" s="118"/>
      <c r="D124" s="119"/>
      <c r="E124" s="119"/>
      <c r="F124" s="118"/>
      <c r="G124" s="120"/>
      <c r="H124" s="116"/>
      <c r="I124" s="120"/>
      <c r="J124" s="116"/>
      <c r="K124" s="116"/>
      <c r="L124" s="116"/>
      <c r="M124" s="120" t="n">
        <v>0</v>
      </c>
      <c r="N124" s="120" t="n">
        <v>0</v>
      </c>
      <c r="O124" s="120" t="n">
        <v>0</v>
      </c>
      <c r="P124" s="116"/>
      <c r="Q124" s="116"/>
    </row>
    <row r="125" customFormat="false" ht="12.8" hidden="false" customHeight="false" outlineLevel="0" collapsed="false">
      <c r="A125" s="121"/>
      <c r="B125" s="11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12</v>
      </c>
      <c r="Q125" s="111" t="n">
        <f aca="false">QUOTIENT(B125-2,7)-6129</f>
        <v>-6129</v>
      </c>
    </row>
    <row r="126" customFormat="false" ht="12.8" hidden="false" customHeight="false" outlineLevel="0" collapsed="false">
      <c r="A126" s="111"/>
      <c r="B126" s="112"/>
      <c r="C126" s="44"/>
      <c r="D126" s="115"/>
      <c r="E126" s="115"/>
      <c r="F126" s="44"/>
      <c r="G126" s="114"/>
      <c r="H126" s="111"/>
      <c r="I126" s="114"/>
      <c r="J126" s="111"/>
      <c r="K126" s="111"/>
      <c r="L126" s="111"/>
      <c r="M126" s="114" t="n">
        <v>0</v>
      </c>
      <c r="N126" s="114" t="n">
        <v>0</v>
      </c>
      <c r="O126" s="114" t="n">
        <v>0</v>
      </c>
      <c r="P126" s="111"/>
      <c r="Q126" s="111"/>
    </row>
    <row r="127" customFormat="false" ht="12.8" hidden="false" customHeight="false" outlineLevel="0" collapsed="false">
      <c r="A127" s="116"/>
      <c r="B127" s="117"/>
      <c r="C127" s="118"/>
      <c r="D127" s="119"/>
      <c r="E127" s="119"/>
      <c r="F127" s="118"/>
      <c r="G127" s="120"/>
      <c r="H127" s="116"/>
      <c r="I127" s="120"/>
      <c r="J127" s="116"/>
      <c r="K127" s="116"/>
      <c r="L127" s="116"/>
      <c r="M127" s="120" t="n">
        <v>0</v>
      </c>
      <c r="N127" s="120" t="n">
        <v>0</v>
      </c>
      <c r="O127" s="120" t="n">
        <v>0</v>
      </c>
      <c r="P127" s="116"/>
      <c r="Q127" s="116"/>
    </row>
    <row r="128" customFormat="false" ht="12.8" hidden="false" customHeight="false" outlineLevel="0" collapsed="false">
      <c r="A128" s="121"/>
      <c r="B128" s="11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12</v>
      </c>
      <c r="Q128" s="111" t="n">
        <f aca="false">QUOTIENT(B128-2,7)-6129</f>
        <v>-6129</v>
      </c>
    </row>
    <row r="129" customFormat="false" ht="12.8" hidden="false" customHeight="false" outlineLevel="0" collapsed="false">
      <c r="A129" s="111"/>
      <c r="B129" s="112"/>
      <c r="C129" s="44"/>
      <c r="D129" s="115"/>
      <c r="E129" s="115"/>
      <c r="F129" s="44"/>
      <c r="G129" s="114"/>
      <c r="H129" s="111"/>
      <c r="I129" s="114"/>
      <c r="J129" s="111"/>
      <c r="K129" s="111"/>
      <c r="L129" s="111"/>
      <c r="M129" s="114" t="n">
        <v>0</v>
      </c>
      <c r="N129" s="114" t="n">
        <v>0</v>
      </c>
      <c r="O129" s="114" t="n">
        <v>0</v>
      </c>
      <c r="P129" s="111"/>
      <c r="Q129" s="111"/>
    </row>
    <row r="130" customFormat="false" ht="12.8" hidden="false" customHeight="false" outlineLevel="0" collapsed="false">
      <c r="A130" s="116"/>
      <c r="B130" s="117"/>
      <c r="C130" s="118"/>
      <c r="D130" s="119"/>
      <c r="E130" s="119"/>
      <c r="F130" s="118"/>
      <c r="G130" s="120"/>
      <c r="H130" s="116"/>
      <c r="I130" s="120"/>
      <c r="J130" s="116"/>
      <c r="K130" s="116"/>
      <c r="L130" s="116"/>
      <c r="M130" s="120" t="n">
        <v>0</v>
      </c>
      <c r="N130" s="120" t="n">
        <v>0</v>
      </c>
      <c r="O130" s="120" t="n">
        <v>0</v>
      </c>
      <c r="P130" s="116"/>
      <c r="Q130" s="116"/>
    </row>
    <row r="131" customFormat="false" ht="12.8" hidden="false" customHeight="false" outlineLevel="0" collapsed="false">
      <c r="A131" s="121"/>
      <c r="B131" s="11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12</v>
      </c>
      <c r="Q131" s="111" t="n">
        <f aca="false">QUOTIENT(B131-2,7)-6129</f>
        <v>-6129</v>
      </c>
    </row>
    <row r="132" customFormat="false" ht="12.8" hidden="false" customHeight="false" outlineLevel="0" collapsed="false">
      <c r="A132" s="111"/>
      <c r="B132" s="112"/>
      <c r="C132" s="44"/>
      <c r="D132" s="115"/>
      <c r="E132" s="115"/>
      <c r="F132" s="44"/>
      <c r="G132" s="114"/>
      <c r="H132" s="111"/>
      <c r="I132" s="114"/>
      <c r="J132" s="111"/>
      <c r="K132" s="111"/>
      <c r="L132" s="111"/>
      <c r="M132" s="114" t="n">
        <v>0</v>
      </c>
      <c r="N132" s="114" t="n">
        <v>0</v>
      </c>
      <c r="O132" s="114" t="n">
        <v>0</v>
      </c>
      <c r="P132" s="111"/>
      <c r="Q132" s="111"/>
    </row>
    <row r="133" customFormat="false" ht="12.8" hidden="false" customHeight="false" outlineLevel="0" collapsed="false">
      <c r="A133" s="116"/>
      <c r="B133" s="117"/>
      <c r="C133" s="118"/>
      <c r="D133" s="119"/>
      <c r="E133" s="119"/>
      <c r="F133" s="118"/>
      <c r="G133" s="120"/>
      <c r="H133" s="116"/>
      <c r="I133" s="120"/>
      <c r="J133" s="116"/>
      <c r="K133" s="116"/>
      <c r="L133" s="116"/>
      <c r="M133" s="120" t="n">
        <v>0</v>
      </c>
      <c r="N133" s="120" t="n">
        <v>0</v>
      </c>
      <c r="O133" s="120" t="n">
        <v>0</v>
      </c>
      <c r="P133" s="116"/>
      <c r="Q133" s="116"/>
    </row>
    <row r="134" customFormat="false" ht="12.8" hidden="false" customHeight="false" outlineLevel="0" collapsed="false">
      <c r="A134" s="121"/>
      <c r="B134" s="11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12</v>
      </c>
      <c r="Q134" s="111" t="n">
        <f aca="false">QUOTIENT(B134-2,7)-6129</f>
        <v>-6129</v>
      </c>
    </row>
    <row r="135" customFormat="false" ht="12.8" hidden="false" customHeight="false" outlineLevel="0" collapsed="false">
      <c r="A135" s="111"/>
      <c r="B135" s="112"/>
      <c r="C135" s="44"/>
      <c r="D135" s="115"/>
      <c r="E135" s="115"/>
      <c r="F135" s="44"/>
      <c r="G135" s="114"/>
      <c r="H135" s="111"/>
      <c r="I135" s="114"/>
      <c r="J135" s="111"/>
      <c r="K135" s="111"/>
      <c r="L135" s="111"/>
      <c r="M135" s="114" t="n">
        <v>0</v>
      </c>
      <c r="N135" s="114" t="n">
        <v>0</v>
      </c>
      <c r="O135" s="114" t="n">
        <v>0</v>
      </c>
      <c r="P135" s="111"/>
      <c r="Q135" s="111"/>
    </row>
    <row r="136" customFormat="false" ht="12.8" hidden="false" customHeight="false" outlineLevel="0" collapsed="false">
      <c r="A136" s="116"/>
      <c r="B136" s="117"/>
      <c r="C136" s="118"/>
      <c r="D136" s="119"/>
      <c r="E136" s="119"/>
      <c r="F136" s="118"/>
      <c r="G136" s="120"/>
      <c r="H136" s="116"/>
      <c r="I136" s="120"/>
      <c r="J136" s="116"/>
      <c r="K136" s="116"/>
      <c r="L136" s="116"/>
      <c r="M136" s="120" t="n">
        <v>0</v>
      </c>
      <c r="N136" s="120" t="n">
        <v>0</v>
      </c>
      <c r="O136" s="120" t="n">
        <v>0</v>
      </c>
      <c r="P136" s="116"/>
      <c r="Q136" s="116"/>
    </row>
    <row r="137" customFormat="false" ht="12.8" hidden="false" customHeight="false" outlineLevel="0" collapsed="false">
      <c r="A137" s="121"/>
      <c r="B137" s="11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12</v>
      </c>
      <c r="Q137" s="111" t="n">
        <f aca="false">QUOTIENT(B137-2,7)-6129</f>
        <v>-6129</v>
      </c>
    </row>
    <row r="138" customFormat="false" ht="12.8" hidden="false" customHeight="false" outlineLevel="0" collapsed="false">
      <c r="A138" s="111"/>
      <c r="B138" s="112"/>
      <c r="C138" s="44"/>
      <c r="D138" s="115"/>
      <c r="E138" s="115"/>
      <c r="F138" s="44"/>
      <c r="G138" s="114"/>
      <c r="H138" s="111"/>
      <c r="I138" s="114"/>
      <c r="J138" s="111"/>
      <c r="K138" s="111"/>
      <c r="L138" s="111"/>
      <c r="M138" s="114" t="n">
        <v>0</v>
      </c>
      <c r="N138" s="114" t="n">
        <v>0</v>
      </c>
      <c r="O138" s="114" t="n">
        <v>0</v>
      </c>
      <c r="P138" s="111"/>
      <c r="Q138" s="111"/>
    </row>
    <row r="139" customFormat="false" ht="12.8" hidden="false" customHeight="false" outlineLevel="0" collapsed="false">
      <c r="A139" s="116"/>
      <c r="B139" s="117"/>
      <c r="C139" s="118"/>
      <c r="D139" s="119"/>
      <c r="E139" s="119"/>
      <c r="F139" s="118"/>
      <c r="G139" s="120"/>
      <c r="H139" s="116"/>
      <c r="I139" s="120"/>
      <c r="J139" s="116"/>
      <c r="K139" s="116"/>
      <c r="L139" s="116"/>
      <c r="M139" s="120" t="n">
        <v>0</v>
      </c>
      <c r="N139" s="120" t="n">
        <v>0</v>
      </c>
      <c r="O139" s="120" t="n">
        <v>0</v>
      </c>
      <c r="P139" s="116"/>
      <c r="Q139" s="116"/>
    </row>
    <row r="140" customFormat="false" ht="12.8" hidden="false" customHeight="false" outlineLevel="0" collapsed="false">
      <c r="A140" s="121"/>
      <c r="B140" s="11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12</v>
      </c>
      <c r="Q140" s="111" t="n">
        <f aca="false">QUOTIENT(B140-2,7)-6129</f>
        <v>-6129</v>
      </c>
    </row>
    <row r="141" customFormat="false" ht="12.8" hidden="false" customHeight="false" outlineLevel="0" collapsed="false">
      <c r="A141" s="111"/>
      <c r="B141" s="112"/>
      <c r="C141" s="44"/>
      <c r="D141" s="115"/>
      <c r="E141" s="115"/>
      <c r="F141" s="44"/>
      <c r="G141" s="114"/>
      <c r="H141" s="111"/>
      <c r="I141" s="114"/>
      <c r="J141" s="111"/>
      <c r="K141" s="111"/>
      <c r="L141" s="111"/>
      <c r="M141" s="114" t="n">
        <v>0</v>
      </c>
      <c r="N141" s="114" t="n">
        <v>0</v>
      </c>
      <c r="O141" s="114" t="n">
        <v>0</v>
      </c>
      <c r="P141" s="111"/>
      <c r="Q141" s="111"/>
    </row>
    <row r="142" customFormat="false" ht="12.8" hidden="false" customHeight="false" outlineLevel="0" collapsed="false">
      <c r="A142" s="116"/>
      <c r="B142" s="117"/>
      <c r="C142" s="118"/>
      <c r="D142" s="119"/>
      <c r="E142" s="119"/>
      <c r="F142" s="118"/>
      <c r="G142" s="120"/>
      <c r="H142" s="116"/>
      <c r="I142" s="120"/>
      <c r="J142" s="116"/>
      <c r="K142" s="116"/>
      <c r="L142" s="116"/>
      <c r="M142" s="120" t="n">
        <v>0</v>
      </c>
      <c r="N142" s="120" t="n">
        <v>0</v>
      </c>
      <c r="O142" s="120" t="n">
        <v>0</v>
      </c>
      <c r="P142" s="116"/>
      <c r="Q142" s="116"/>
    </row>
    <row r="143" customFormat="false" ht="12.8" hidden="false" customHeight="false" outlineLevel="0" collapsed="false">
      <c r="A143" s="121"/>
      <c r="B143" s="11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12</v>
      </c>
      <c r="Q143" s="111" t="n">
        <f aca="false">QUOTIENT(B143-2,7)-6129</f>
        <v>-6129</v>
      </c>
    </row>
    <row r="144" customFormat="false" ht="12.8" hidden="false" customHeight="false" outlineLevel="0" collapsed="false">
      <c r="A144" s="111"/>
      <c r="B144" s="112"/>
      <c r="C144" s="44"/>
      <c r="D144" s="115"/>
      <c r="E144" s="115"/>
      <c r="F144" s="44"/>
      <c r="G144" s="114"/>
      <c r="H144" s="111"/>
      <c r="I144" s="114"/>
      <c r="J144" s="111"/>
      <c r="K144" s="111"/>
      <c r="L144" s="111"/>
      <c r="M144" s="114" t="n">
        <v>0</v>
      </c>
      <c r="N144" s="114" t="n">
        <v>0</v>
      </c>
      <c r="O144" s="114" t="n">
        <v>0</v>
      </c>
      <c r="P144" s="111"/>
      <c r="Q144" s="111"/>
    </row>
    <row r="145" customFormat="false" ht="12.8" hidden="false" customHeight="false" outlineLevel="0" collapsed="false">
      <c r="A145" s="116"/>
      <c r="B145" s="117"/>
      <c r="C145" s="118"/>
      <c r="D145" s="119"/>
      <c r="E145" s="119"/>
      <c r="F145" s="118"/>
      <c r="G145" s="120"/>
      <c r="H145" s="116"/>
      <c r="I145" s="120"/>
      <c r="J145" s="116"/>
      <c r="K145" s="116"/>
      <c r="L145" s="116"/>
      <c r="M145" s="120" t="n">
        <v>0</v>
      </c>
      <c r="N145" s="120" t="n">
        <v>0</v>
      </c>
      <c r="O145" s="120" t="n">
        <v>0</v>
      </c>
      <c r="P145" s="116"/>
      <c r="Q145" s="116"/>
    </row>
    <row r="146" customFormat="false" ht="12.8" hidden="false" customHeight="false" outlineLevel="0" collapsed="false">
      <c r="A146" s="121"/>
      <c r="B146" s="11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12</v>
      </c>
      <c r="Q146" s="111" t="n">
        <f aca="false">QUOTIENT(B146-2,7)-6129</f>
        <v>-6129</v>
      </c>
    </row>
    <row r="147" customFormat="false" ht="12.8" hidden="false" customHeight="false" outlineLevel="0" collapsed="false">
      <c r="A147" s="111"/>
      <c r="B147" s="112"/>
      <c r="C147" s="44"/>
      <c r="D147" s="115"/>
      <c r="E147" s="115"/>
      <c r="F147" s="44"/>
      <c r="G147" s="114"/>
      <c r="H147" s="111"/>
      <c r="I147" s="114"/>
      <c r="J147" s="111"/>
      <c r="K147" s="111"/>
      <c r="L147" s="111"/>
      <c r="M147" s="114" t="n">
        <v>0</v>
      </c>
      <c r="N147" s="114" t="n">
        <v>0</v>
      </c>
      <c r="O147" s="114" t="n">
        <v>0</v>
      </c>
      <c r="P147" s="111"/>
      <c r="Q147" s="111"/>
    </row>
    <row r="148" customFormat="false" ht="12.8" hidden="false" customHeight="false" outlineLevel="0" collapsed="false">
      <c r="A148" s="116"/>
      <c r="B148" s="117"/>
      <c r="C148" s="118"/>
      <c r="D148" s="119"/>
      <c r="E148" s="119"/>
      <c r="F148" s="118"/>
      <c r="G148" s="120"/>
      <c r="H148" s="116"/>
      <c r="I148" s="120"/>
      <c r="J148" s="116"/>
      <c r="K148" s="116"/>
      <c r="L148" s="116"/>
      <c r="M148" s="120" t="n">
        <v>0</v>
      </c>
      <c r="N148" s="120" t="n">
        <v>0</v>
      </c>
      <c r="O148" s="120" t="n">
        <v>0</v>
      </c>
      <c r="P148" s="116"/>
      <c r="Q148" s="116"/>
    </row>
    <row r="149" customFormat="false" ht="12.8" hidden="false" customHeight="false" outlineLevel="0" collapsed="false">
      <c r="A149" s="121"/>
      <c r="B149" s="11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12</v>
      </c>
      <c r="Q149" s="111" t="n">
        <f aca="false">QUOTIENT(B149-2,7)-6129</f>
        <v>-6129</v>
      </c>
    </row>
    <row r="150" customFormat="false" ht="12.8" hidden="false" customHeight="false" outlineLevel="0" collapsed="false">
      <c r="A150" s="111"/>
      <c r="B150" s="112"/>
      <c r="C150" s="44"/>
      <c r="D150" s="115"/>
      <c r="E150" s="115"/>
      <c r="F150" s="44"/>
      <c r="G150" s="114"/>
      <c r="H150" s="111"/>
      <c r="I150" s="114"/>
      <c r="J150" s="111"/>
      <c r="K150" s="111"/>
      <c r="L150" s="111"/>
      <c r="M150" s="114" t="n">
        <v>0</v>
      </c>
      <c r="N150" s="114" t="n">
        <v>0</v>
      </c>
      <c r="O150" s="114" t="n">
        <v>0</v>
      </c>
      <c r="P150" s="111"/>
      <c r="Q150" s="111"/>
    </row>
    <row r="151" customFormat="false" ht="12.8" hidden="false" customHeight="false" outlineLevel="0" collapsed="false">
      <c r="A151" s="116"/>
      <c r="B151" s="117"/>
      <c r="C151" s="118"/>
      <c r="D151" s="119"/>
      <c r="E151" s="119"/>
      <c r="F151" s="118"/>
      <c r="G151" s="120"/>
      <c r="H151" s="116"/>
      <c r="I151" s="120"/>
      <c r="J151" s="116"/>
      <c r="K151" s="116"/>
      <c r="L151" s="116"/>
      <c r="M151" s="120" t="n">
        <v>0</v>
      </c>
      <c r="N151" s="120" t="n">
        <v>0</v>
      </c>
      <c r="O151" s="120" t="n">
        <v>0</v>
      </c>
      <c r="P151" s="116"/>
      <c r="Q151" s="116"/>
    </row>
    <row r="152" customFormat="false" ht="12.8" hidden="false" customHeight="false" outlineLevel="0" collapsed="false">
      <c r="A152" s="121"/>
      <c r="B152" s="11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12</v>
      </c>
      <c r="Q152" s="111" t="n">
        <f aca="false">QUOTIENT(B152-2,7)-6129</f>
        <v>-6129</v>
      </c>
    </row>
    <row r="153" customFormat="false" ht="12.8" hidden="false" customHeight="false" outlineLevel="0" collapsed="false">
      <c r="A153" s="111"/>
      <c r="B153" s="112"/>
      <c r="C153" s="44"/>
      <c r="D153" s="115"/>
      <c r="E153" s="115"/>
      <c r="F153" s="44"/>
      <c r="G153" s="114"/>
      <c r="H153" s="111"/>
      <c r="I153" s="114"/>
      <c r="J153" s="111"/>
      <c r="K153" s="111"/>
      <c r="L153" s="111"/>
      <c r="M153" s="114" t="n">
        <v>0</v>
      </c>
      <c r="N153" s="114" t="n">
        <v>0</v>
      </c>
      <c r="O153" s="114" t="n">
        <v>0</v>
      </c>
      <c r="P153" s="111"/>
      <c r="Q153" s="111"/>
    </row>
    <row r="154" customFormat="false" ht="12.8" hidden="false" customHeight="false" outlineLevel="0" collapsed="false">
      <c r="A154" s="116"/>
      <c r="B154" s="117"/>
      <c r="C154" s="118"/>
      <c r="D154" s="119"/>
      <c r="E154" s="119"/>
      <c r="F154" s="118"/>
      <c r="G154" s="120"/>
      <c r="H154" s="116"/>
      <c r="I154" s="120"/>
      <c r="J154" s="116"/>
      <c r="K154" s="116"/>
      <c r="L154" s="116"/>
      <c r="M154" s="120" t="n">
        <v>0</v>
      </c>
      <c r="N154" s="120" t="n">
        <v>0</v>
      </c>
      <c r="O154" s="120" t="n">
        <v>0</v>
      </c>
      <c r="P154" s="116"/>
      <c r="Q154" s="116"/>
    </row>
    <row r="155" customFormat="false" ht="12.8" hidden="false" customHeight="false" outlineLevel="0" collapsed="false">
      <c r="A155" s="121"/>
      <c r="B155" s="11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12</v>
      </c>
      <c r="Q155" s="111" t="n">
        <f aca="false">QUOTIENT(B155-2,7)-6129</f>
        <v>-6129</v>
      </c>
    </row>
    <row r="156" customFormat="false" ht="12.8" hidden="false" customHeight="false" outlineLevel="0" collapsed="false">
      <c r="A156" s="111"/>
      <c r="B156" s="112"/>
      <c r="C156" s="44"/>
      <c r="D156" s="115"/>
      <c r="E156" s="115"/>
      <c r="F156" s="44"/>
      <c r="G156" s="114"/>
      <c r="H156" s="111"/>
      <c r="I156" s="114"/>
      <c r="J156" s="111"/>
      <c r="K156" s="111"/>
      <c r="L156" s="111"/>
      <c r="M156" s="114" t="n">
        <v>0</v>
      </c>
      <c r="N156" s="114" t="n">
        <v>0</v>
      </c>
      <c r="O156" s="114" t="n">
        <v>0</v>
      </c>
      <c r="P156" s="111"/>
      <c r="Q156" s="111"/>
    </row>
    <row r="157" customFormat="false" ht="12.8" hidden="false" customHeight="false" outlineLevel="0" collapsed="false">
      <c r="A157" s="116"/>
      <c r="B157" s="117"/>
      <c r="C157" s="118"/>
      <c r="D157" s="119"/>
      <c r="E157" s="119"/>
      <c r="F157" s="118"/>
      <c r="G157" s="120"/>
      <c r="H157" s="116"/>
      <c r="I157" s="120"/>
      <c r="J157" s="116"/>
      <c r="K157" s="116"/>
      <c r="L157" s="116"/>
      <c r="M157" s="120" t="n">
        <v>0</v>
      </c>
      <c r="N157" s="120" t="n">
        <v>0</v>
      </c>
      <c r="O157" s="120" t="n">
        <v>0</v>
      </c>
      <c r="P157" s="116"/>
      <c r="Q157" s="116"/>
    </row>
    <row r="158" customFormat="false" ht="12.8" hidden="false" customHeight="false" outlineLevel="0" collapsed="false">
      <c r="A158" s="121"/>
      <c r="B158" s="11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12</v>
      </c>
      <c r="Q158" s="111" t="n">
        <f aca="false">QUOTIENT(B158-2,7)-6129</f>
        <v>-6129</v>
      </c>
    </row>
    <row r="159" customFormat="false" ht="12.8" hidden="false" customHeight="false" outlineLevel="0" collapsed="false">
      <c r="A159" s="111"/>
      <c r="B159" s="112"/>
      <c r="C159" s="44"/>
      <c r="D159" s="115"/>
      <c r="E159" s="115"/>
      <c r="F159" s="44"/>
      <c r="G159" s="114"/>
      <c r="H159" s="111"/>
      <c r="I159" s="114"/>
      <c r="J159" s="111"/>
      <c r="K159" s="111"/>
      <c r="L159" s="111"/>
      <c r="M159" s="114" t="n">
        <v>0</v>
      </c>
      <c r="N159" s="114" t="n">
        <v>0</v>
      </c>
      <c r="O159" s="114" t="n">
        <v>0</v>
      </c>
      <c r="P159" s="111"/>
      <c r="Q159" s="111"/>
    </row>
    <row r="160" customFormat="false" ht="12.8" hidden="false" customHeight="false" outlineLevel="0" collapsed="false">
      <c r="A160" s="116"/>
      <c r="B160" s="117"/>
      <c r="C160" s="118"/>
      <c r="D160" s="119"/>
      <c r="E160" s="119"/>
      <c r="F160" s="118"/>
      <c r="G160" s="120"/>
      <c r="H160" s="116"/>
      <c r="I160" s="120"/>
      <c r="J160" s="116"/>
      <c r="K160" s="116"/>
      <c r="L160" s="116"/>
      <c r="M160" s="120" t="n">
        <v>0</v>
      </c>
      <c r="N160" s="120" t="n">
        <v>0</v>
      </c>
      <c r="O160" s="120" t="n">
        <v>0</v>
      </c>
      <c r="P160" s="116"/>
      <c r="Q160" s="116"/>
    </row>
    <row r="161" customFormat="false" ht="12.8" hidden="false" customHeight="false" outlineLevel="0" collapsed="false">
      <c r="A161" s="121"/>
      <c r="B161" s="11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12</v>
      </c>
      <c r="Q161" s="111" t="n">
        <f aca="false">QUOTIENT(B161-2,7)-6129</f>
        <v>-6129</v>
      </c>
    </row>
    <row r="162" customFormat="false" ht="12.8" hidden="false" customHeight="false" outlineLevel="0" collapsed="false">
      <c r="A162" s="111"/>
      <c r="B162" s="112"/>
      <c r="C162" s="44"/>
      <c r="D162" s="115"/>
      <c r="E162" s="115"/>
      <c r="F162" s="44"/>
      <c r="G162" s="114"/>
      <c r="H162" s="111"/>
      <c r="I162" s="114"/>
      <c r="J162" s="111"/>
      <c r="K162" s="111"/>
      <c r="L162" s="111"/>
      <c r="M162" s="114" t="n">
        <v>0</v>
      </c>
      <c r="N162" s="114" t="n">
        <v>0</v>
      </c>
      <c r="O162" s="114" t="n">
        <v>0</v>
      </c>
      <c r="P162" s="111"/>
      <c r="Q162" s="111"/>
    </row>
    <row r="163" customFormat="false" ht="12.8" hidden="false" customHeight="false" outlineLevel="0" collapsed="false">
      <c r="A163" s="116"/>
      <c r="B163" s="117"/>
      <c r="C163" s="118"/>
      <c r="D163" s="119"/>
      <c r="E163" s="119"/>
      <c r="F163" s="118"/>
      <c r="G163" s="120"/>
      <c r="H163" s="116"/>
      <c r="I163" s="120"/>
      <c r="J163" s="116"/>
      <c r="K163" s="116"/>
      <c r="L163" s="116"/>
      <c r="M163" s="120" t="n">
        <v>0</v>
      </c>
      <c r="N163" s="120" t="n">
        <v>0</v>
      </c>
      <c r="O163" s="120" t="n">
        <v>0</v>
      </c>
      <c r="P163" s="116"/>
      <c r="Q163" s="116"/>
    </row>
    <row r="164" customFormat="false" ht="12.8" hidden="false" customHeight="false" outlineLevel="0" collapsed="false">
      <c r="A164" s="121"/>
      <c r="B164" s="11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12</v>
      </c>
      <c r="Q164" s="111" t="n">
        <f aca="false">QUOTIENT(B164-2,7)-6129</f>
        <v>-6129</v>
      </c>
    </row>
    <row r="165" customFormat="false" ht="12.8" hidden="false" customHeight="false" outlineLevel="0" collapsed="false">
      <c r="A165" s="111"/>
      <c r="B165" s="112"/>
      <c r="C165" s="44"/>
      <c r="D165" s="115"/>
      <c r="E165" s="115"/>
      <c r="F165" s="44"/>
      <c r="G165" s="114"/>
      <c r="H165" s="111"/>
      <c r="I165" s="114"/>
      <c r="J165" s="111"/>
      <c r="K165" s="111"/>
      <c r="L165" s="111"/>
      <c r="M165" s="114" t="n">
        <v>0</v>
      </c>
      <c r="N165" s="114" t="n">
        <v>0</v>
      </c>
      <c r="O165" s="114" t="n">
        <v>0</v>
      </c>
      <c r="P165" s="111"/>
      <c r="Q165" s="111"/>
    </row>
    <row r="166" customFormat="false" ht="12.8" hidden="false" customHeight="false" outlineLevel="0" collapsed="false">
      <c r="A166" s="116"/>
      <c r="B166" s="117"/>
      <c r="C166" s="118"/>
      <c r="D166" s="119"/>
      <c r="E166" s="119"/>
      <c r="F166" s="118"/>
      <c r="G166" s="120"/>
      <c r="H166" s="116"/>
      <c r="I166" s="120"/>
      <c r="J166" s="116"/>
      <c r="K166" s="116"/>
      <c r="L166" s="116"/>
      <c r="M166" s="120" t="n">
        <v>0</v>
      </c>
      <c r="N166" s="120" t="n">
        <v>0</v>
      </c>
      <c r="O166" s="120" t="n">
        <v>0</v>
      </c>
      <c r="P166" s="116"/>
      <c r="Q166" s="116"/>
    </row>
    <row r="167" customFormat="false" ht="12.8" hidden="false" customHeight="false" outlineLevel="0" collapsed="false">
      <c r="A167" s="121"/>
      <c r="B167" s="11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12</v>
      </c>
      <c r="Q167" s="111" t="n">
        <f aca="false">QUOTIENT(B167-2,7)-6129</f>
        <v>-6129</v>
      </c>
    </row>
    <row r="168" customFormat="false" ht="12.8" hidden="false" customHeight="false" outlineLevel="0" collapsed="false">
      <c r="A168" s="111"/>
      <c r="B168" s="112"/>
      <c r="C168" s="44"/>
      <c r="D168" s="115"/>
      <c r="E168" s="115"/>
      <c r="F168" s="44"/>
      <c r="G168" s="114"/>
      <c r="H168" s="111"/>
      <c r="I168" s="114"/>
      <c r="J168" s="111"/>
      <c r="K168" s="111"/>
      <c r="L168" s="111"/>
      <c r="M168" s="114" t="n">
        <v>0</v>
      </c>
      <c r="N168" s="114" t="n">
        <v>0</v>
      </c>
      <c r="O168" s="114" t="n">
        <v>0</v>
      </c>
      <c r="P168" s="111"/>
      <c r="Q168" s="111"/>
    </row>
    <row r="169" customFormat="false" ht="12.8" hidden="false" customHeight="false" outlineLevel="0" collapsed="false">
      <c r="A169" s="116"/>
      <c r="B169" s="117"/>
      <c r="C169" s="118"/>
      <c r="D169" s="119"/>
      <c r="E169" s="119"/>
      <c r="F169" s="118"/>
      <c r="G169" s="120"/>
      <c r="H169" s="116"/>
      <c r="I169" s="120"/>
      <c r="J169" s="116"/>
      <c r="K169" s="116"/>
      <c r="L169" s="116"/>
      <c r="M169" s="120" t="n">
        <v>0</v>
      </c>
      <c r="N169" s="120" t="n">
        <v>0</v>
      </c>
      <c r="O169" s="120" t="n">
        <v>0</v>
      </c>
      <c r="P169" s="116"/>
      <c r="Q169" s="116"/>
    </row>
    <row r="170" customFormat="false" ht="12.8" hidden="false" customHeight="false" outlineLevel="0" collapsed="false">
      <c r="A170" s="121"/>
      <c r="B170" s="11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12</v>
      </c>
      <c r="Q170" s="111" t="n">
        <f aca="false">QUOTIENT(B170-2,7)-6129</f>
        <v>-6129</v>
      </c>
    </row>
    <row r="171" customFormat="false" ht="12.8" hidden="false" customHeight="false" outlineLevel="0" collapsed="false">
      <c r="A171" s="111"/>
      <c r="B171" s="112"/>
      <c r="C171" s="44"/>
      <c r="D171" s="115"/>
      <c r="E171" s="115"/>
      <c r="F171" s="44"/>
      <c r="G171" s="114"/>
      <c r="H171" s="111"/>
      <c r="I171" s="114"/>
      <c r="J171" s="111"/>
      <c r="K171" s="111"/>
      <c r="L171" s="111"/>
      <c r="M171" s="114" t="n">
        <v>0</v>
      </c>
      <c r="N171" s="114" t="n">
        <v>0</v>
      </c>
      <c r="O171" s="114" t="n">
        <v>0</v>
      </c>
      <c r="P171" s="111"/>
      <c r="Q171" s="111"/>
    </row>
    <row r="172" customFormat="false" ht="12.8" hidden="false" customHeight="false" outlineLevel="0" collapsed="false">
      <c r="A172" s="116"/>
      <c r="B172" s="117"/>
      <c r="C172" s="118"/>
      <c r="D172" s="119"/>
      <c r="E172" s="119"/>
      <c r="F172" s="118"/>
      <c r="G172" s="120"/>
      <c r="H172" s="116"/>
      <c r="I172" s="120"/>
      <c r="J172" s="116"/>
      <c r="K172" s="116"/>
      <c r="L172" s="116"/>
      <c r="M172" s="120" t="n">
        <v>0</v>
      </c>
      <c r="N172" s="120" t="n">
        <v>0</v>
      </c>
      <c r="O172" s="120" t="n">
        <v>0</v>
      </c>
      <c r="P172" s="116"/>
      <c r="Q172" s="116"/>
    </row>
    <row r="173" customFormat="false" ht="12.8" hidden="false" customHeight="false" outlineLevel="0" collapsed="false">
      <c r="A173" s="121"/>
      <c r="B173" s="11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12</v>
      </c>
      <c r="Q173" s="111" t="n">
        <f aca="false">QUOTIENT(B173-2,7)-6129</f>
        <v>-6129</v>
      </c>
    </row>
    <row r="174" customFormat="false" ht="12.8" hidden="false" customHeight="false" outlineLevel="0" collapsed="false">
      <c r="A174" s="111"/>
      <c r="B174" s="112"/>
      <c r="C174" s="44"/>
      <c r="D174" s="115"/>
      <c r="E174" s="115"/>
      <c r="F174" s="44"/>
      <c r="G174" s="114"/>
      <c r="H174" s="111"/>
      <c r="I174" s="114"/>
      <c r="J174" s="111"/>
      <c r="K174" s="111"/>
      <c r="L174" s="111"/>
      <c r="M174" s="114" t="n">
        <v>0</v>
      </c>
      <c r="N174" s="114" t="n">
        <v>0</v>
      </c>
      <c r="O174" s="114" t="n">
        <v>0</v>
      </c>
      <c r="P174" s="111"/>
      <c r="Q174" s="111"/>
    </row>
    <row r="175" customFormat="false" ht="12.8" hidden="false" customHeight="false" outlineLevel="0" collapsed="false">
      <c r="A175" s="116"/>
      <c r="B175" s="117"/>
      <c r="C175" s="118"/>
      <c r="D175" s="119"/>
      <c r="E175" s="119"/>
      <c r="F175" s="118"/>
      <c r="G175" s="120"/>
      <c r="H175" s="116"/>
      <c r="I175" s="120"/>
      <c r="J175" s="116"/>
      <c r="K175" s="116"/>
      <c r="L175" s="116"/>
      <c r="M175" s="120" t="n">
        <v>0</v>
      </c>
      <c r="N175" s="120" t="n">
        <v>0</v>
      </c>
      <c r="O175" s="120" t="n">
        <v>0</v>
      </c>
      <c r="P175" s="116"/>
      <c r="Q175" s="116"/>
    </row>
    <row r="176" customFormat="false" ht="12.8" hidden="false" customHeight="false" outlineLevel="0" collapsed="false">
      <c r="A176" s="121"/>
      <c r="B176" s="11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12</v>
      </c>
      <c r="Q176" s="111" t="n">
        <f aca="false">QUOTIENT(B176-2,7)-6129</f>
        <v>-6129</v>
      </c>
    </row>
    <row r="177" customFormat="false" ht="12.8" hidden="false" customHeight="false" outlineLevel="0" collapsed="false">
      <c r="A177" s="111"/>
      <c r="B177" s="112"/>
      <c r="C177" s="44"/>
      <c r="D177" s="115"/>
      <c r="E177" s="115"/>
      <c r="F177" s="44"/>
      <c r="G177" s="114"/>
      <c r="H177" s="111"/>
      <c r="I177" s="114"/>
      <c r="J177" s="111"/>
      <c r="K177" s="111"/>
      <c r="L177" s="111"/>
      <c r="M177" s="114" t="n">
        <v>0</v>
      </c>
      <c r="N177" s="114" t="n">
        <v>0</v>
      </c>
      <c r="O177" s="114" t="n">
        <v>0</v>
      </c>
      <c r="P177" s="111"/>
      <c r="Q177" s="111"/>
    </row>
    <row r="178" customFormat="false" ht="12.8" hidden="false" customHeight="false" outlineLevel="0" collapsed="false">
      <c r="A178" s="116"/>
      <c r="B178" s="117"/>
      <c r="C178" s="118"/>
      <c r="D178" s="119"/>
      <c r="E178" s="119"/>
      <c r="F178" s="118"/>
      <c r="G178" s="120"/>
      <c r="H178" s="116"/>
      <c r="I178" s="120"/>
      <c r="J178" s="116"/>
      <c r="K178" s="116"/>
      <c r="L178" s="116"/>
      <c r="M178" s="120" t="n">
        <v>0</v>
      </c>
      <c r="N178" s="120" t="n">
        <v>0</v>
      </c>
      <c r="O178" s="120" t="n">
        <v>0</v>
      </c>
      <c r="P178" s="116"/>
      <c r="Q178" s="116"/>
    </row>
    <row r="179" customFormat="false" ht="12.8" hidden="false" customHeight="false" outlineLevel="0" collapsed="false">
      <c r="A179" s="121"/>
      <c r="B179" s="11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12</v>
      </c>
      <c r="Q179" s="111" t="n">
        <f aca="false">QUOTIENT(B179-2,7)-6129</f>
        <v>-6129</v>
      </c>
    </row>
    <row r="180" customFormat="false" ht="12.8" hidden="false" customHeight="false" outlineLevel="0" collapsed="false">
      <c r="A180" s="111"/>
      <c r="B180" s="112"/>
      <c r="C180" s="44"/>
      <c r="D180" s="115"/>
      <c r="E180" s="115"/>
      <c r="F180" s="44"/>
      <c r="G180" s="114"/>
      <c r="H180" s="111"/>
      <c r="I180" s="114"/>
      <c r="J180" s="111"/>
      <c r="K180" s="111"/>
      <c r="L180" s="111"/>
      <c r="M180" s="114" t="n">
        <v>0</v>
      </c>
      <c r="N180" s="114" t="n">
        <v>0</v>
      </c>
      <c r="O180" s="114" t="n">
        <v>0</v>
      </c>
      <c r="P180" s="111"/>
      <c r="Q180" s="111"/>
    </row>
    <row r="181" customFormat="false" ht="12.8" hidden="false" customHeight="false" outlineLevel="0" collapsed="false">
      <c r="A181" s="116"/>
      <c r="B181" s="117"/>
      <c r="C181" s="118"/>
      <c r="D181" s="119"/>
      <c r="E181" s="119"/>
      <c r="F181" s="118"/>
      <c r="G181" s="120"/>
      <c r="H181" s="116"/>
      <c r="I181" s="120"/>
      <c r="J181" s="116"/>
      <c r="K181" s="116"/>
      <c r="L181" s="116"/>
      <c r="M181" s="120" t="n">
        <v>0</v>
      </c>
      <c r="N181" s="120" t="n">
        <v>0</v>
      </c>
      <c r="O181" s="120" t="n">
        <v>0</v>
      </c>
      <c r="P181" s="116"/>
      <c r="Q181" s="116"/>
    </row>
    <row r="182" customFormat="false" ht="12.8" hidden="false" customHeight="false" outlineLevel="0" collapsed="false">
      <c r="A182" s="121"/>
      <c r="B182" s="11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12</v>
      </c>
      <c r="Q182" s="111" t="n">
        <f aca="false">QUOTIENT(B182-2,7)-6129</f>
        <v>-6129</v>
      </c>
    </row>
    <row r="183" customFormat="false" ht="12.8" hidden="false" customHeight="false" outlineLevel="0" collapsed="false">
      <c r="A183" s="111"/>
      <c r="B183" s="112"/>
      <c r="C183" s="44"/>
      <c r="D183" s="115"/>
      <c r="E183" s="115"/>
      <c r="F183" s="44"/>
      <c r="G183" s="114"/>
      <c r="H183" s="111"/>
      <c r="I183" s="114"/>
      <c r="J183" s="111"/>
      <c r="K183" s="111"/>
      <c r="L183" s="111"/>
      <c r="M183" s="114" t="n">
        <v>0</v>
      </c>
      <c r="N183" s="114" t="n">
        <v>0</v>
      </c>
      <c r="O183" s="114" t="n">
        <v>0</v>
      </c>
      <c r="P183" s="111"/>
      <c r="Q183" s="111"/>
    </row>
    <row r="184" customFormat="false" ht="12.8" hidden="false" customHeight="false" outlineLevel="0" collapsed="false">
      <c r="A184" s="116"/>
      <c r="B184" s="117"/>
      <c r="C184" s="118"/>
      <c r="D184" s="119"/>
      <c r="E184" s="119"/>
      <c r="F184" s="118"/>
      <c r="G184" s="120"/>
      <c r="H184" s="116"/>
      <c r="I184" s="120"/>
      <c r="J184" s="116"/>
      <c r="K184" s="116"/>
      <c r="L184" s="116"/>
      <c r="M184" s="120" t="n">
        <v>0</v>
      </c>
      <c r="N184" s="120" t="n">
        <v>0</v>
      </c>
      <c r="O184" s="120" t="n">
        <v>0</v>
      </c>
      <c r="P184" s="116"/>
      <c r="Q184" s="116"/>
    </row>
    <row r="185" customFormat="false" ht="12.8" hidden="false" customHeight="false" outlineLevel="0" collapsed="false">
      <c r="A185" s="121"/>
      <c r="B185" s="11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12</v>
      </c>
      <c r="Q185" s="111" t="n">
        <f aca="false">QUOTIENT(B185-2,7)-6129</f>
        <v>-6129</v>
      </c>
    </row>
    <row r="186" customFormat="false" ht="12.8" hidden="false" customHeight="false" outlineLevel="0" collapsed="false">
      <c r="A186" s="111"/>
      <c r="B186" s="112"/>
      <c r="C186" s="44"/>
      <c r="D186" s="115"/>
      <c r="E186" s="115"/>
      <c r="F186" s="44"/>
      <c r="G186" s="114"/>
      <c r="H186" s="111"/>
      <c r="I186" s="114"/>
      <c r="J186" s="111"/>
      <c r="K186" s="111"/>
      <c r="L186" s="111"/>
      <c r="M186" s="114" t="n">
        <v>0</v>
      </c>
      <c r="N186" s="114" t="n">
        <v>0</v>
      </c>
      <c r="O186" s="114" t="n">
        <v>0</v>
      </c>
      <c r="P186" s="111"/>
      <c r="Q186" s="111"/>
    </row>
    <row r="187" customFormat="false" ht="12.8" hidden="false" customHeight="false" outlineLevel="0" collapsed="false">
      <c r="A187" s="116"/>
      <c r="B187" s="117"/>
      <c r="C187" s="118"/>
      <c r="D187" s="119"/>
      <c r="E187" s="119"/>
      <c r="F187" s="118"/>
      <c r="G187" s="120"/>
      <c r="H187" s="116"/>
      <c r="I187" s="120"/>
      <c r="J187" s="116"/>
      <c r="K187" s="116"/>
      <c r="L187" s="116"/>
      <c r="M187" s="120" t="n">
        <v>0</v>
      </c>
      <c r="N187" s="120" t="n">
        <v>0</v>
      </c>
      <c r="O187" s="120" t="n">
        <v>0</v>
      </c>
      <c r="P187" s="116"/>
      <c r="Q187" s="116"/>
    </row>
    <row r="188" customFormat="false" ht="12.8" hidden="false" customHeight="false" outlineLevel="0" collapsed="false">
      <c r="A188" s="121"/>
      <c r="B188" s="11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12</v>
      </c>
      <c r="Q188" s="111" t="n">
        <f aca="false">QUOTIENT(B188-2,7)-6129</f>
        <v>-6129</v>
      </c>
    </row>
    <row r="189" customFormat="false" ht="12.8" hidden="false" customHeight="false" outlineLevel="0" collapsed="false">
      <c r="A189" s="111"/>
      <c r="B189" s="112"/>
      <c r="C189" s="44"/>
      <c r="D189" s="115"/>
      <c r="E189" s="115"/>
      <c r="F189" s="44"/>
      <c r="G189" s="114"/>
      <c r="H189" s="111"/>
      <c r="I189" s="114"/>
      <c r="J189" s="111"/>
      <c r="K189" s="111"/>
      <c r="L189" s="111"/>
      <c r="M189" s="114" t="n">
        <v>0</v>
      </c>
      <c r="N189" s="114" t="n">
        <v>0</v>
      </c>
      <c r="O189" s="114" t="n">
        <v>0</v>
      </c>
      <c r="P189" s="111"/>
      <c r="Q189" s="111"/>
    </row>
    <row r="190" customFormat="false" ht="12.8" hidden="false" customHeight="false" outlineLevel="0" collapsed="false">
      <c r="A190" s="116"/>
      <c r="B190" s="117"/>
      <c r="C190" s="118"/>
      <c r="D190" s="119"/>
      <c r="E190" s="119"/>
      <c r="F190" s="118"/>
      <c r="G190" s="120"/>
      <c r="H190" s="116"/>
      <c r="I190" s="120"/>
      <c r="J190" s="116"/>
      <c r="K190" s="116"/>
      <c r="L190" s="116"/>
      <c r="M190" s="120" t="n">
        <v>0</v>
      </c>
      <c r="N190" s="120" t="n">
        <v>0</v>
      </c>
      <c r="O190" s="120" t="n">
        <v>0</v>
      </c>
      <c r="P190" s="116"/>
      <c r="Q190" s="116"/>
    </row>
    <row r="191" customFormat="false" ht="12.8" hidden="false" customHeight="false" outlineLevel="0" collapsed="false">
      <c r="A191" s="121"/>
      <c r="B191" s="11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12</v>
      </c>
      <c r="Q191" s="111" t="n">
        <f aca="false">QUOTIENT(B191-2,7)-6129</f>
        <v>-6129</v>
      </c>
    </row>
    <row r="192" customFormat="false" ht="12.8" hidden="false" customHeight="false" outlineLevel="0" collapsed="false">
      <c r="A192" s="111"/>
      <c r="B192" s="112"/>
      <c r="C192" s="44"/>
      <c r="D192" s="115"/>
      <c r="E192" s="115"/>
      <c r="F192" s="44"/>
      <c r="G192" s="114"/>
      <c r="H192" s="111"/>
      <c r="I192" s="114"/>
      <c r="J192" s="111"/>
      <c r="K192" s="111"/>
      <c r="L192" s="111"/>
      <c r="M192" s="114" t="n">
        <v>0</v>
      </c>
      <c r="N192" s="114" t="n">
        <v>0</v>
      </c>
      <c r="O192" s="114" t="n">
        <v>0</v>
      </c>
      <c r="P192" s="111"/>
      <c r="Q192" s="111"/>
    </row>
    <row r="193" customFormat="false" ht="12.8" hidden="false" customHeight="false" outlineLevel="0" collapsed="false">
      <c r="A193" s="116"/>
      <c r="B193" s="117"/>
      <c r="C193" s="118"/>
      <c r="D193" s="119"/>
      <c r="E193" s="119"/>
      <c r="F193" s="118"/>
      <c r="G193" s="120"/>
      <c r="H193" s="116"/>
      <c r="I193" s="120"/>
      <c r="J193" s="116"/>
      <c r="K193" s="116"/>
      <c r="L193" s="116"/>
      <c r="M193" s="120" t="n">
        <v>0</v>
      </c>
      <c r="N193" s="120" t="n">
        <v>0</v>
      </c>
      <c r="O193" s="120" t="n">
        <v>0</v>
      </c>
      <c r="P193" s="116"/>
      <c r="Q193" s="116"/>
    </row>
    <row r="194" customFormat="false" ht="12.8" hidden="false" customHeight="false" outlineLevel="0" collapsed="false">
      <c r="A194" s="121"/>
      <c r="B194" s="11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12</v>
      </c>
      <c r="Q194" s="111" t="n">
        <f aca="false">QUOTIENT(B194-2,7)-6129</f>
        <v>-6129</v>
      </c>
    </row>
    <row r="195" customFormat="false" ht="12.8" hidden="false" customHeight="false" outlineLevel="0" collapsed="false">
      <c r="A195" s="111"/>
      <c r="B195" s="112"/>
      <c r="C195" s="44"/>
      <c r="D195" s="115"/>
      <c r="E195" s="115"/>
      <c r="F195" s="44"/>
      <c r="G195" s="114"/>
      <c r="H195" s="111"/>
      <c r="I195" s="114"/>
      <c r="J195" s="111"/>
      <c r="K195" s="111"/>
      <c r="L195" s="111"/>
      <c r="M195" s="114" t="n">
        <v>0</v>
      </c>
      <c r="N195" s="114" t="n">
        <v>0</v>
      </c>
      <c r="O195" s="114" t="n">
        <v>0</v>
      </c>
      <c r="P195" s="111"/>
      <c r="Q195" s="111"/>
    </row>
    <row r="196" customFormat="false" ht="12.8" hidden="false" customHeight="false" outlineLevel="0" collapsed="false">
      <c r="A196" s="116"/>
      <c r="B196" s="117"/>
      <c r="C196" s="118"/>
      <c r="D196" s="119"/>
      <c r="E196" s="119"/>
      <c r="F196" s="118"/>
      <c r="G196" s="120"/>
      <c r="H196" s="116"/>
      <c r="I196" s="120"/>
      <c r="J196" s="116"/>
      <c r="K196" s="116"/>
      <c r="L196" s="116"/>
      <c r="M196" s="120" t="n">
        <v>0</v>
      </c>
      <c r="N196" s="120" t="n">
        <v>0</v>
      </c>
      <c r="O196" s="120" t="n">
        <v>0</v>
      </c>
      <c r="P196" s="116"/>
      <c r="Q196" s="116"/>
    </row>
    <row r="197" customFormat="false" ht="12.8" hidden="false" customHeight="false" outlineLevel="0" collapsed="false">
      <c r="A197" s="121"/>
      <c r="B197" s="11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12</v>
      </c>
      <c r="Q197" s="111" t="n">
        <f aca="false">QUOTIENT(B197-2,7)-6129</f>
        <v>-6129</v>
      </c>
    </row>
    <row r="198" customFormat="false" ht="12.8" hidden="false" customHeight="false" outlineLevel="0" collapsed="false">
      <c r="A198" s="111"/>
      <c r="B198" s="112"/>
      <c r="C198" s="44"/>
      <c r="D198" s="115"/>
      <c r="E198" s="115"/>
      <c r="F198" s="44"/>
      <c r="G198" s="114"/>
      <c r="H198" s="111"/>
      <c r="I198" s="114"/>
      <c r="J198" s="111"/>
      <c r="K198" s="111"/>
      <c r="L198" s="111"/>
      <c r="M198" s="114" t="n">
        <v>0</v>
      </c>
      <c r="N198" s="114" t="n">
        <v>0</v>
      </c>
      <c r="O198" s="114" t="n">
        <v>0</v>
      </c>
      <c r="P198" s="111"/>
      <c r="Q198" s="111"/>
    </row>
    <row r="199" customFormat="false" ht="12.8" hidden="false" customHeight="false" outlineLevel="0" collapsed="false">
      <c r="A199" s="116"/>
      <c r="B199" s="117"/>
      <c r="C199" s="118"/>
      <c r="D199" s="119"/>
      <c r="E199" s="119"/>
      <c r="F199" s="118"/>
      <c r="G199" s="120"/>
      <c r="H199" s="116"/>
      <c r="I199" s="120"/>
      <c r="J199" s="116"/>
      <c r="K199" s="116"/>
      <c r="L199" s="116"/>
      <c r="M199" s="120" t="n">
        <v>0</v>
      </c>
      <c r="N199" s="120" t="n">
        <v>0</v>
      </c>
      <c r="O199" s="120" t="n">
        <v>0</v>
      </c>
      <c r="P199" s="116"/>
      <c r="Q199" s="116"/>
    </row>
    <row r="200" customFormat="false" ht="12.8" hidden="false" customHeight="false" outlineLevel="0" collapsed="false">
      <c r="A200" s="121"/>
      <c r="B200" s="11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12</v>
      </c>
      <c r="Q200" s="111" t="n">
        <f aca="false">QUOTIENT(B200-2,7)-6129</f>
        <v>-6129</v>
      </c>
    </row>
    <row r="201" customFormat="false" ht="12.8" hidden="false" customHeight="false" outlineLevel="0" collapsed="false">
      <c r="A201" s="111"/>
      <c r="B201" s="112"/>
      <c r="C201" s="44"/>
      <c r="D201" s="115"/>
      <c r="E201" s="115"/>
      <c r="F201" s="44"/>
      <c r="G201" s="114"/>
      <c r="H201" s="111"/>
      <c r="I201" s="114"/>
      <c r="J201" s="111"/>
      <c r="K201" s="111"/>
      <c r="L201" s="111"/>
      <c r="M201" s="114" t="n">
        <v>0</v>
      </c>
      <c r="N201" s="114" t="n">
        <v>0</v>
      </c>
      <c r="O201" s="114" t="n">
        <v>0</v>
      </c>
      <c r="P201" s="111"/>
      <c r="Q201" s="111"/>
    </row>
    <row r="202" customFormat="false" ht="12.8" hidden="false" customHeight="false" outlineLevel="0" collapsed="false">
      <c r="A202" s="116"/>
      <c r="B202" s="117"/>
      <c r="C202" s="118"/>
      <c r="D202" s="119"/>
      <c r="E202" s="119"/>
      <c r="F202" s="118"/>
      <c r="G202" s="120"/>
      <c r="H202" s="116"/>
      <c r="I202" s="120"/>
      <c r="J202" s="116"/>
      <c r="K202" s="116"/>
      <c r="L202" s="116"/>
      <c r="M202" s="120" t="n">
        <v>0</v>
      </c>
      <c r="N202" s="120" t="n">
        <v>0</v>
      </c>
      <c r="O202" s="120" t="n">
        <v>0</v>
      </c>
      <c r="P202" s="116"/>
      <c r="Q202" s="116"/>
    </row>
    <row r="203" customFormat="false" ht="12.8" hidden="false" customHeight="false" outlineLevel="0" collapsed="false">
      <c r="A203" s="121"/>
      <c r="B203" s="11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12</v>
      </c>
      <c r="Q203" s="111" t="n">
        <f aca="false">QUOTIENT(B203-2,7)-6129</f>
        <v>-6129</v>
      </c>
    </row>
    <row r="204" customFormat="false" ht="12.8" hidden="false" customHeight="false" outlineLevel="0" collapsed="false">
      <c r="A204" s="111"/>
      <c r="B204" s="112"/>
      <c r="C204" s="44"/>
      <c r="D204" s="115"/>
      <c r="E204" s="115"/>
      <c r="F204" s="44"/>
      <c r="G204" s="114"/>
      <c r="H204" s="111"/>
      <c r="I204" s="114"/>
      <c r="J204" s="111"/>
      <c r="K204" s="111"/>
      <c r="L204" s="111"/>
      <c r="M204" s="114" t="n">
        <v>0</v>
      </c>
      <c r="N204" s="114" t="n">
        <v>0</v>
      </c>
      <c r="O204" s="114" t="n">
        <v>0</v>
      </c>
      <c r="P204" s="111"/>
      <c r="Q204" s="111"/>
    </row>
    <row r="205" customFormat="false" ht="12.8" hidden="false" customHeight="false" outlineLevel="0" collapsed="false">
      <c r="A205" s="116"/>
      <c r="B205" s="117"/>
      <c r="C205" s="118"/>
      <c r="D205" s="119"/>
      <c r="E205" s="119"/>
      <c r="F205" s="118"/>
      <c r="G205" s="120"/>
      <c r="H205" s="116"/>
      <c r="I205" s="120"/>
      <c r="J205" s="116"/>
      <c r="K205" s="116"/>
      <c r="L205" s="116"/>
      <c r="M205" s="120" t="n">
        <v>0</v>
      </c>
      <c r="N205" s="120" t="n">
        <v>0</v>
      </c>
      <c r="O205" s="120" t="n">
        <v>0</v>
      </c>
      <c r="P205" s="116"/>
      <c r="Q205" s="116"/>
    </row>
    <row r="206" customFormat="false" ht="12.8" hidden="false" customHeight="false" outlineLevel="0" collapsed="false">
      <c r="A206" s="121"/>
      <c r="B206" s="11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12</v>
      </c>
      <c r="Q206" s="111" t="n">
        <f aca="false">QUOTIENT(B206-2,7)-6129</f>
        <v>-6129</v>
      </c>
    </row>
    <row r="207" customFormat="false" ht="12.8" hidden="false" customHeight="false" outlineLevel="0" collapsed="false">
      <c r="A207" s="111"/>
      <c r="B207" s="112"/>
      <c r="C207" s="44"/>
      <c r="D207" s="115"/>
      <c r="E207" s="115"/>
      <c r="F207" s="44"/>
      <c r="G207" s="114"/>
      <c r="H207" s="111"/>
      <c r="I207" s="114"/>
      <c r="J207" s="111"/>
      <c r="K207" s="111"/>
      <c r="L207" s="111"/>
      <c r="M207" s="114" t="n">
        <v>0</v>
      </c>
      <c r="N207" s="114" t="n">
        <v>0</v>
      </c>
      <c r="O207" s="114" t="n">
        <v>0</v>
      </c>
      <c r="P207" s="111"/>
      <c r="Q207" s="111"/>
    </row>
    <row r="208" customFormat="false" ht="12.8" hidden="false" customHeight="false" outlineLevel="0" collapsed="false">
      <c r="A208" s="116"/>
      <c r="B208" s="117"/>
      <c r="C208" s="118"/>
      <c r="D208" s="119"/>
      <c r="E208" s="119"/>
      <c r="F208" s="118"/>
      <c r="G208" s="120"/>
      <c r="H208" s="116"/>
      <c r="I208" s="120"/>
      <c r="J208" s="116"/>
      <c r="K208" s="116"/>
      <c r="L208" s="116"/>
      <c r="M208" s="120" t="n">
        <v>0</v>
      </c>
      <c r="N208" s="120" t="n">
        <v>0</v>
      </c>
      <c r="O208" s="120" t="n">
        <v>0</v>
      </c>
      <c r="P208" s="116"/>
      <c r="Q208" s="116"/>
    </row>
    <row r="209" customFormat="false" ht="12.8" hidden="false" customHeight="false" outlineLevel="0" collapsed="false">
      <c r="A209" s="121"/>
      <c r="B209" s="11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12</v>
      </c>
      <c r="Q209" s="111" t="n">
        <f aca="false">QUOTIENT(B209-2,7)-6129</f>
        <v>-6129</v>
      </c>
    </row>
    <row r="210" customFormat="false" ht="12.8" hidden="false" customHeight="false" outlineLevel="0" collapsed="false">
      <c r="A210" s="111"/>
      <c r="B210" s="112"/>
      <c r="C210" s="44"/>
      <c r="D210" s="115"/>
      <c r="E210" s="115"/>
      <c r="F210" s="44"/>
      <c r="G210" s="114"/>
      <c r="H210" s="111"/>
      <c r="I210" s="114"/>
      <c r="J210" s="111"/>
      <c r="K210" s="111"/>
      <c r="L210" s="111"/>
      <c r="M210" s="114" t="n">
        <v>0</v>
      </c>
      <c r="N210" s="114" t="n">
        <v>0</v>
      </c>
      <c r="O210" s="114" t="n">
        <v>0</v>
      </c>
      <c r="P210" s="111"/>
      <c r="Q210" s="111"/>
    </row>
    <row r="211" customFormat="false" ht="12.8" hidden="false" customHeight="false" outlineLevel="0" collapsed="false">
      <c r="A211" s="116"/>
      <c r="B211" s="117"/>
      <c r="C211" s="118"/>
      <c r="D211" s="119"/>
      <c r="E211" s="119"/>
      <c r="F211" s="118"/>
      <c r="G211" s="120"/>
      <c r="H211" s="116"/>
      <c r="I211" s="120"/>
      <c r="J211" s="116"/>
      <c r="K211" s="116"/>
      <c r="L211" s="116"/>
      <c r="M211" s="120" t="n">
        <v>0</v>
      </c>
      <c r="N211" s="120" t="n">
        <v>0</v>
      </c>
      <c r="O211" s="120" t="n">
        <v>0</v>
      </c>
      <c r="P211" s="116"/>
      <c r="Q211" s="116"/>
    </row>
    <row r="212" customFormat="false" ht="12.8" hidden="false" customHeight="false" outlineLevel="0" collapsed="false">
      <c r="A212" s="121"/>
      <c r="B212" s="11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12</v>
      </c>
      <c r="Q212" s="111" t="n">
        <f aca="false">QUOTIENT(B212-2,7)-6129</f>
        <v>-6129</v>
      </c>
    </row>
    <row r="213" customFormat="false" ht="12.8" hidden="false" customHeight="false" outlineLevel="0" collapsed="false">
      <c r="A213" s="111"/>
      <c r="B213" s="112"/>
      <c r="C213" s="44"/>
      <c r="D213" s="115"/>
      <c r="E213" s="115"/>
      <c r="F213" s="44"/>
      <c r="G213" s="114"/>
      <c r="H213" s="111"/>
      <c r="I213" s="114"/>
      <c r="J213" s="111"/>
      <c r="K213" s="111"/>
      <c r="L213" s="111"/>
      <c r="M213" s="114" t="n">
        <v>0</v>
      </c>
      <c r="N213" s="114" t="n">
        <v>0</v>
      </c>
      <c r="O213" s="114" t="n">
        <v>0</v>
      </c>
      <c r="P213" s="111"/>
      <c r="Q213" s="111"/>
    </row>
    <row r="214" customFormat="false" ht="12.8" hidden="false" customHeight="false" outlineLevel="0" collapsed="false">
      <c r="A214" s="116"/>
      <c r="B214" s="117"/>
      <c r="C214" s="118"/>
      <c r="D214" s="119"/>
      <c r="E214" s="119"/>
      <c r="F214" s="118"/>
      <c r="G214" s="120"/>
      <c r="H214" s="116"/>
      <c r="I214" s="120"/>
      <c r="J214" s="116"/>
      <c r="K214" s="116"/>
      <c r="L214" s="116"/>
      <c r="M214" s="120" t="n">
        <v>0</v>
      </c>
      <c r="N214" s="120" t="n">
        <v>0</v>
      </c>
      <c r="O214" s="120" t="n">
        <v>0</v>
      </c>
      <c r="P214" s="116"/>
      <c r="Q214" s="116"/>
    </row>
    <row r="215" customFormat="false" ht="12.8" hidden="false" customHeight="false" outlineLevel="0" collapsed="false">
      <c r="A215" s="121"/>
      <c r="B215" s="11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12</v>
      </c>
      <c r="Q215" s="111" t="n">
        <f aca="false">QUOTIENT(B215-2,7)-6129</f>
        <v>-6129</v>
      </c>
    </row>
    <row r="216" customFormat="false" ht="12.8" hidden="false" customHeight="false" outlineLevel="0" collapsed="false">
      <c r="A216" s="111"/>
      <c r="B216" s="112"/>
      <c r="C216" s="44"/>
      <c r="D216" s="115"/>
      <c r="E216" s="115"/>
      <c r="F216" s="44"/>
      <c r="G216" s="114"/>
      <c r="H216" s="111"/>
      <c r="I216" s="114"/>
      <c r="J216" s="111"/>
      <c r="K216" s="111"/>
      <c r="L216" s="111"/>
      <c r="M216" s="114" t="n">
        <v>0</v>
      </c>
      <c r="N216" s="114" t="n">
        <v>0</v>
      </c>
      <c r="O216" s="114" t="n">
        <v>0</v>
      </c>
      <c r="P216" s="111"/>
      <c r="Q216" s="111"/>
    </row>
    <row r="217" customFormat="false" ht="12.8" hidden="false" customHeight="false" outlineLevel="0" collapsed="false">
      <c r="A217" s="116"/>
      <c r="B217" s="117"/>
      <c r="C217" s="118"/>
      <c r="D217" s="119"/>
      <c r="E217" s="119"/>
      <c r="F217" s="118"/>
      <c r="G217" s="120"/>
      <c r="H217" s="116"/>
      <c r="I217" s="120"/>
      <c r="J217" s="116"/>
      <c r="K217" s="116"/>
      <c r="L217" s="116"/>
      <c r="M217" s="120" t="n">
        <v>0</v>
      </c>
      <c r="N217" s="120" t="n">
        <v>0</v>
      </c>
      <c r="O217" s="120" t="n">
        <v>0</v>
      </c>
      <c r="P217" s="116"/>
      <c r="Q217" s="116"/>
    </row>
    <row r="218" customFormat="false" ht="12.8" hidden="false" customHeight="false" outlineLevel="0" collapsed="false">
      <c r="A218" s="121"/>
      <c r="B218" s="11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12</v>
      </c>
      <c r="Q218" s="111" t="n">
        <f aca="false">QUOTIENT(B218-2,7)-6129</f>
        <v>-6129</v>
      </c>
    </row>
    <row r="219" customFormat="false" ht="12.8" hidden="false" customHeight="false" outlineLevel="0" collapsed="false">
      <c r="A219" s="111"/>
      <c r="B219" s="112"/>
      <c r="C219" s="44"/>
      <c r="D219" s="115"/>
      <c r="E219" s="115"/>
      <c r="F219" s="44"/>
      <c r="G219" s="114"/>
      <c r="H219" s="111"/>
      <c r="I219" s="114"/>
      <c r="J219" s="111"/>
      <c r="K219" s="111"/>
      <c r="L219" s="111"/>
      <c r="M219" s="114" t="n">
        <v>0</v>
      </c>
      <c r="N219" s="114" t="n">
        <v>0</v>
      </c>
      <c r="O219" s="114" t="n">
        <v>0</v>
      </c>
      <c r="P219" s="111"/>
      <c r="Q219" s="111"/>
    </row>
    <row r="220" customFormat="false" ht="12.8" hidden="false" customHeight="false" outlineLevel="0" collapsed="false">
      <c r="A220" s="116"/>
      <c r="B220" s="117"/>
      <c r="C220" s="118"/>
      <c r="D220" s="119"/>
      <c r="E220" s="119"/>
      <c r="F220" s="118"/>
      <c r="G220" s="120"/>
      <c r="H220" s="116"/>
      <c r="I220" s="120"/>
      <c r="J220" s="116"/>
      <c r="K220" s="116"/>
      <c r="L220" s="116"/>
      <c r="M220" s="120" t="n">
        <v>0</v>
      </c>
      <c r="N220" s="120" t="n">
        <v>0</v>
      </c>
      <c r="O220" s="120" t="n">
        <v>0</v>
      </c>
      <c r="P220" s="116"/>
      <c r="Q220" s="116"/>
    </row>
    <row r="221" customFormat="false" ht="12.8" hidden="false" customHeight="false" outlineLevel="0" collapsed="false">
      <c r="A221" s="121"/>
      <c r="B221" s="11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12</v>
      </c>
      <c r="Q221" s="111" t="n">
        <f aca="false">QUOTIENT(B221-2,7)-6129</f>
        <v>-6129</v>
      </c>
    </row>
    <row r="222" customFormat="false" ht="12.8" hidden="false" customHeight="false" outlineLevel="0" collapsed="false">
      <c r="A222" s="111"/>
      <c r="B222" s="112"/>
      <c r="C222" s="44"/>
      <c r="D222" s="115"/>
      <c r="E222" s="115"/>
      <c r="F222" s="44"/>
      <c r="G222" s="114"/>
      <c r="H222" s="111"/>
      <c r="I222" s="114"/>
      <c r="J222" s="111"/>
      <c r="K222" s="111"/>
      <c r="L222" s="111"/>
      <c r="M222" s="114" t="n">
        <v>0</v>
      </c>
      <c r="N222" s="114" t="n">
        <v>0</v>
      </c>
      <c r="O222" s="114" t="n">
        <v>0</v>
      </c>
      <c r="P222" s="111"/>
      <c r="Q222" s="111"/>
    </row>
    <row r="223" customFormat="false" ht="12.8" hidden="false" customHeight="false" outlineLevel="0" collapsed="false">
      <c r="A223" s="116"/>
      <c r="B223" s="117"/>
      <c r="C223" s="118"/>
      <c r="D223" s="119"/>
      <c r="E223" s="119"/>
      <c r="F223" s="118"/>
      <c r="G223" s="120"/>
      <c r="H223" s="116"/>
      <c r="I223" s="120"/>
      <c r="J223" s="116"/>
      <c r="K223" s="116"/>
      <c r="L223" s="116"/>
      <c r="M223" s="120" t="n">
        <v>0</v>
      </c>
      <c r="N223" s="120" t="n">
        <v>0</v>
      </c>
      <c r="O223" s="120" t="n">
        <v>0</v>
      </c>
      <c r="P223" s="116"/>
      <c r="Q223" s="116"/>
    </row>
    <row r="224" customFormat="false" ht="12.8" hidden="false" customHeight="false" outlineLevel="0" collapsed="false">
      <c r="A224" s="121"/>
      <c r="B224" s="11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12</v>
      </c>
      <c r="Q224" s="111" t="n">
        <f aca="false">QUOTIENT(B224-2,7)-6129</f>
        <v>-6129</v>
      </c>
    </row>
    <row r="225" customFormat="false" ht="12.8" hidden="false" customHeight="false" outlineLevel="0" collapsed="false">
      <c r="A225" s="111"/>
      <c r="B225" s="112"/>
      <c r="C225" s="44"/>
      <c r="D225" s="115"/>
      <c r="E225" s="115"/>
      <c r="F225" s="44"/>
      <c r="G225" s="114"/>
      <c r="H225" s="111"/>
      <c r="I225" s="114"/>
      <c r="J225" s="111"/>
      <c r="K225" s="111"/>
      <c r="L225" s="111"/>
      <c r="M225" s="114" t="n">
        <v>0</v>
      </c>
      <c r="N225" s="114" t="n">
        <v>0</v>
      </c>
      <c r="O225" s="114" t="n">
        <v>0</v>
      </c>
      <c r="P225" s="111"/>
      <c r="Q225" s="111"/>
    </row>
    <row r="226" customFormat="false" ht="12.8" hidden="false" customHeight="false" outlineLevel="0" collapsed="false">
      <c r="A226" s="116"/>
      <c r="B226" s="117"/>
      <c r="C226" s="118"/>
      <c r="D226" s="119"/>
      <c r="E226" s="119"/>
      <c r="F226" s="118"/>
      <c r="G226" s="120"/>
      <c r="H226" s="116"/>
      <c r="I226" s="120"/>
      <c r="J226" s="116"/>
      <c r="K226" s="116"/>
      <c r="L226" s="116"/>
      <c r="M226" s="120" t="n">
        <v>0</v>
      </c>
      <c r="N226" s="120" t="n">
        <v>0</v>
      </c>
      <c r="O226" s="120" t="n">
        <v>0</v>
      </c>
      <c r="P226" s="116"/>
      <c r="Q226" s="116"/>
    </row>
    <row r="227" customFormat="false" ht="12.8" hidden="false" customHeight="false" outlineLevel="0" collapsed="false">
      <c r="A227" s="121"/>
      <c r="B227" s="11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12</v>
      </c>
      <c r="Q227" s="111" t="n">
        <f aca="false">QUOTIENT(B227-2,7)-6129</f>
        <v>-6129</v>
      </c>
    </row>
    <row r="228" customFormat="false" ht="12.8" hidden="false" customHeight="false" outlineLevel="0" collapsed="false">
      <c r="A228" s="111"/>
      <c r="B228" s="112"/>
      <c r="C228" s="44"/>
      <c r="D228" s="115"/>
      <c r="E228" s="115"/>
      <c r="F228" s="44"/>
      <c r="G228" s="114"/>
      <c r="H228" s="111"/>
      <c r="I228" s="114"/>
      <c r="J228" s="111"/>
      <c r="K228" s="111"/>
      <c r="L228" s="111"/>
      <c r="M228" s="114" t="n">
        <v>0</v>
      </c>
      <c r="N228" s="114" t="n">
        <v>0</v>
      </c>
      <c r="O228" s="114" t="n">
        <v>0</v>
      </c>
      <c r="P228" s="111"/>
      <c r="Q228" s="111"/>
    </row>
    <row r="229" customFormat="false" ht="12.8" hidden="false" customHeight="false" outlineLevel="0" collapsed="false">
      <c r="A229" s="116"/>
      <c r="B229" s="117"/>
      <c r="C229" s="118"/>
      <c r="D229" s="119"/>
      <c r="E229" s="119"/>
      <c r="F229" s="118"/>
      <c r="G229" s="120"/>
      <c r="H229" s="116"/>
      <c r="I229" s="120"/>
      <c r="J229" s="116"/>
      <c r="K229" s="116"/>
      <c r="L229" s="116"/>
      <c r="M229" s="120" t="n">
        <v>0</v>
      </c>
      <c r="N229" s="120" t="n">
        <v>0</v>
      </c>
      <c r="O229" s="120" t="n">
        <v>0</v>
      </c>
      <c r="P229" s="116"/>
      <c r="Q229" s="116"/>
    </row>
    <row r="230" customFormat="false" ht="12.8" hidden="false" customHeight="false" outlineLevel="0" collapsed="false">
      <c r="A230" s="121"/>
      <c r="B230" s="11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12</v>
      </c>
      <c r="Q230" s="111" t="n">
        <f aca="false">QUOTIENT(B230-2,7)-6129</f>
        <v>-6129</v>
      </c>
    </row>
    <row r="231" customFormat="false" ht="12.8" hidden="false" customHeight="false" outlineLevel="0" collapsed="false">
      <c r="A231" s="111"/>
      <c r="B231" s="112"/>
      <c r="C231" s="44"/>
      <c r="D231" s="115"/>
      <c r="E231" s="115"/>
      <c r="F231" s="44"/>
      <c r="G231" s="114"/>
      <c r="H231" s="111"/>
      <c r="I231" s="114"/>
      <c r="J231" s="111"/>
      <c r="K231" s="111"/>
      <c r="L231" s="111"/>
      <c r="M231" s="114" t="n">
        <v>0</v>
      </c>
      <c r="N231" s="114" t="n">
        <v>0</v>
      </c>
      <c r="O231" s="114" t="n">
        <v>0</v>
      </c>
      <c r="P231" s="111"/>
      <c r="Q231" s="111"/>
    </row>
    <row r="232" customFormat="false" ht="12.8" hidden="false" customHeight="false" outlineLevel="0" collapsed="false">
      <c r="A232" s="116"/>
      <c r="B232" s="117"/>
      <c r="C232" s="118"/>
      <c r="D232" s="119"/>
      <c r="E232" s="119"/>
      <c r="F232" s="118"/>
      <c r="G232" s="120"/>
      <c r="H232" s="116"/>
      <c r="I232" s="120"/>
      <c r="J232" s="116"/>
      <c r="K232" s="116"/>
      <c r="L232" s="116"/>
      <c r="M232" s="120" t="n">
        <v>0</v>
      </c>
      <c r="N232" s="120" t="n">
        <v>0</v>
      </c>
      <c r="O232" s="120" t="n">
        <v>0</v>
      </c>
      <c r="P232" s="116"/>
      <c r="Q232" s="116"/>
    </row>
    <row r="233" customFormat="false" ht="12.8" hidden="false" customHeight="false" outlineLevel="0" collapsed="false">
      <c r="A233" s="121"/>
      <c r="B233" s="11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12</v>
      </c>
      <c r="Q233" s="111" t="n">
        <f aca="false">QUOTIENT(B233-2,7)-6129</f>
        <v>-6129</v>
      </c>
    </row>
    <row r="234" customFormat="false" ht="12.8" hidden="false" customHeight="false" outlineLevel="0" collapsed="false">
      <c r="A234" s="111"/>
      <c r="B234" s="112"/>
      <c r="C234" s="44"/>
      <c r="D234" s="115"/>
      <c r="E234" s="115"/>
      <c r="F234" s="44"/>
      <c r="G234" s="114"/>
      <c r="H234" s="111"/>
      <c r="I234" s="114"/>
      <c r="J234" s="111"/>
      <c r="K234" s="111"/>
      <c r="L234" s="111"/>
      <c r="M234" s="114" t="n">
        <v>0</v>
      </c>
      <c r="N234" s="114" t="n">
        <v>0</v>
      </c>
      <c r="O234" s="114" t="n">
        <v>0</v>
      </c>
      <c r="P234" s="111"/>
      <c r="Q234" s="111"/>
    </row>
    <row r="235" customFormat="false" ht="12.8" hidden="false" customHeight="false" outlineLevel="0" collapsed="false">
      <c r="A235" s="116"/>
      <c r="B235" s="117"/>
      <c r="C235" s="118"/>
      <c r="D235" s="119"/>
      <c r="E235" s="119"/>
      <c r="F235" s="118"/>
      <c r="G235" s="120"/>
      <c r="H235" s="116"/>
      <c r="I235" s="120"/>
      <c r="J235" s="116"/>
      <c r="K235" s="116"/>
      <c r="L235" s="116"/>
      <c r="M235" s="120" t="n">
        <v>0</v>
      </c>
      <c r="N235" s="120" t="n">
        <v>0</v>
      </c>
      <c r="O235" s="120" t="n">
        <v>0</v>
      </c>
      <c r="P235" s="116"/>
      <c r="Q235" s="116"/>
    </row>
    <row r="236" customFormat="false" ht="12.8" hidden="false" customHeight="false" outlineLevel="0" collapsed="false">
      <c r="A236" s="121"/>
      <c r="B236" s="11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12</v>
      </c>
      <c r="Q236" s="111" t="n">
        <f aca="false">QUOTIENT(B236-2,7)-6129</f>
        <v>-6129</v>
      </c>
    </row>
    <row r="237" customFormat="false" ht="12.8" hidden="false" customHeight="false" outlineLevel="0" collapsed="false">
      <c r="A237" s="111"/>
      <c r="B237" s="112"/>
      <c r="C237" s="44"/>
      <c r="D237" s="115"/>
      <c r="E237" s="115"/>
      <c r="F237" s="44"/>
      <c r="G237" s="114"/>
      <c r="H237" s="111"/>
      <c r="I237" s="114"/>
      <c r="J237" s="111"/>
      <c r="K237" s="111"/>
      <c r="L237" s="111"/>
      <c r="M237" s="114" t="n">
        <v>0</v>
      </c>
      <c r="N237" s="114" t="n">
        <v>0</v>
      </c>
      <c r="O237" s="114" t="n">
        <v>0</v>
      </c>
      <c r="P237" s="111"/>
      <c r="Q237" s="111"/>
    </row>
    <row r="238" customFormat="false" ht="12.8" hidden="false" customHeight="false" outlineLevel="0" collapsed="false">
      <c r="A238" s="116"/>
      <c r="B238" s="117"/>
      <c r="C238" s="118"/>
      <c r="D238" s="119"/>
      <c r="E238" s="119"/>
      <c r="F238" s="118"/>
      <c r="G238" s="120"/>
      <c r="H238" s="116"/>
      <c r="I238" s="120"/>
      <c r="J238" s="116"/>
      <c r="K238" s="116"/>
      <c r="L238" s="116"/>
      <c r="M238" s="120" t="n">
        <v>0</v>
      </c>
      <c r="N238" s="120" t="n">
        <v>0</v>
      </c>
      <c r="O238" s="120" t="n">
        <v>0</v>
      </c>
      <c r="P238" s="116"/>
      <c r="Q238" s="116"/>
    </row>
    <row r="239" customFormat="false" ht="12.8" hidden="false" customHeight="false" outlineLevel="0" collapsed="false">
      <c r="A239" s="121"/>
      <c r="B239" s="11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12</v>
      </c>
      <c r="Q239" s="111" t="n">
        <f aca="false">QUOTIENT(B239-2,7)-6129</f>
        <v>-6129</v>
      </c>
    </row>
    <row r="240" customFormat="false" ht="12.8" hidden="false" customHeight="false" outlineLevel="0" collapsed="false">
      <c r="A240" s="111"/>
      <c r="B240" s="112"/>
      <c r="C240" s="44"/>
      <c r="D240" s="115"/>
      <c r="E240" s="115"/>
      <c r="F240" s="44"/>
      <c r="G240" s="114"/>
      <c r="H240" s="111"/>
      <c r="I240" s="114"/>
      <c r="J240" s="111"/>
      <c r="K240" s="111"/>
      <c r="L240" s="111"/>
      <c r="M240" s="114" t="n">
        <v>0</v>
      </c>
      <c r="N240" s="114" t="n">
        <v>0</v>
      </c>
      <c r="O240" s="114" t="n">
        <v>0</v>
      </c>
      <c r="P240" s="111"/>
      <c r="Q240" s="111"/>
    </row>
    <row r="241" customFormat="false" ht="12.8" hidden="false" customHeight="false" outlineLevel="0" collapsed="false">
      <c r="A241" s="116"/>
      <c r="B241" s="117"/>
      <c r="C241" s="118"/>
      <c r="D241" s="119"/>
      <c r="E241" s="119"/>
      <c r="F241" s="118"/>
      <c r="G241" s="120"/>
      <c r="H241" s="116"/>
      <c r="I241" s="120"/>
      <c r="J241" s="116"/>
      <c r="K241" s="116"/>
      <c r="L241" s="116"/>
      <c r="M241" s="120" t="n">
        <v>0</v>
      </c>
      <c r="N241" s="120" t="n">
        <v>0</v>
      </c>
      <c r="O241" s="120" t="n">
        <v>0</v>
      </c>
      <c r="P241" s="116"/>
      <c r="Q241" s="116"/>
    </row>
    <row r="242" customFormat="false" ht="12.8" hidden="false" customHeight="false" outlineLevel="0" collapsed="false">
      <c r="A242" s="121"/>
      <c r="B242" s="11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12</v>
      </c>
      <c r="Q242" s="111" t="n">
        <f aca="false">QUOTIENT(B242-2,7)-6129</f>
        <v>-6129</v>
      </c>
    </row>
    <row r="243" customFormat="false" ht="12.8" hidden="false" customHeight="false" outlineLevel="0" collapsed="false">
      <c r="A243" s="111"/>
      <c r="B243" s="112"/>
      <c r="C243" s="44"/>
      <c r="D243" s="115"/>
      <c r="E243" s="115"/>
      <c r="F243" s="44"/>
      <c r="G243" s="114"/>
      <c r="H243" s="111"/>
      <c r="I243" s="114"/>
      <c r="J243" s="111"/>
      <c r="K243" s="111"/>
      <c r="L243" s="111"/>
      <c r="M243" s="114" t="n">
        <v>0</v>
      </c>
      <c r="N243" s="114" t="n">
        <v>0</v>
      </c>
      <c r="O243" s="114" t="n">
        <v>0</v>
      </c>
      <c r="P243" s="111"/>
      <c r="Q243" s="111"/>
    </row>
    <row r="244" customFormat="false" ht="12.8" hidden="false" customHeight="false" outlineLevel="0" collapsed="false">
      <c r="A244" s="116"/>
      <c r="B244" s="117"/>
      <c r="C244" s="118"/>
      <c r="D244" s="119"/>
      <c r="E244" s="119"/>
      <c r="F244" s="118"/>
      <c r="G244" s="120"/>
      <c r="H244" s="116"/>
      <c r="I244" s="120"/>
      <c r="J244" s="116"/>
      <c r="K244" s="116"/>
      <c r="L244" s="116"/>
      <c r="M244" s="120" t="n">
        <v>0</v>
      </c>
      <c r="N244" s="120" t="n">
        <v>0</v>
      </c>
      <c r="O244" s="120" t="n">
        <v>0</v>
      </c>
      <c r="P244" s="116"/>
      <c r="Q244" s="116"/>
    </row>
    <row r="245" customFormat="false" ht="12.8" hidden="false" customHeight="false" outlineLevel="0" collapsed="false">
      <c r="A245" s="121"/>
      <c r="B245" s="11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12</v>
      </c>
      <c r="Q245" s="111" t="n">
        <f aca="false">QUOTIENT(B245-2,7)-6129</f>
        <v>-6129</v>
      </c>
    </row>
    <row r="246" customFormat="false" ht="12.8" hidden="false" customHeight="false" outlineLevel="0" collapsed="false">
      <c r="A246" s="111"/>
      <c r="B246" s="112"/>
      <c r="C246" s="44"/>
      <c r="D246" s="115"/>
      <c r="E246" s="115"/>
      <c r="F246" s="44"/>
      <c r="G246" s="114"/>
      <c r="H246" s="111"/>
      <c r="I246" s="114"/>
      <c r="J246" s="111"/>
      <c r="K246" s="111"/>
      <c r="L246" s="111"/>
      <c r="M246" s="114" t="n">
        <v>0</v>
      </c>
      <c r="N246" s="114" t="n">
        <v>0</v>
      </c>
      <c r="O246" s="114" t="n">
        <v>0</v>
      </c>
      <c r="P246" s="111"/>
      <c r="Q246" s="111"/>
    </row>
    <row r="247" customFormat="false" ht="12.8" hidden="false" customHeight="false" outlineLevel="0" collapsed="false">
      <c r="A247" s="116"/>
      <c r="B247" s="117"/>
      <c r="C247" s="118"/>
      <c r="D247" s="119"/>
      <c r="E247" s="119"/>
      <c r="F247" s="118"/>
      <c r="G247" s="120"/>
      <c r="H247" s="116"/>
      <c r="I247" s="120"/>
      <c r="J247" s="116"/>
      <c r="K247" s="116"/>
      <c r="L247" s="116"/>
      <c r="M247" s="120" t="n">
        <v>0</v>
      </c>
      <c r="N247" s="120" t="n">
        <v>0</v>
      </c>
      <c r="O247" s="120" t="n">
        <v>0</v>
      </c>
      <c r="P247" s="116"/>
      <c r="Q247" s="116"/>
    </row>
    <row r="248" customFormat="false" ht="12.8" hidden="false" customHeight="false" outlineLevel="0" collapsed="false">
      <c r="A248" s="121"/>
      <c r="B248" s="11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12</v>
      </c>
      <c r="Q248" s="111" t="n">
        <f aca="false">QUOTIENT(B248-2,7)-6129</f>
        <v>-6129</v>
      </c>
    </row>
    <row r="249" customFormat="false" ht="12.8" hidden="false" customHeight="false" outlineLevel="0" collapsed="false">
      <c r="A249" s="111"/>
      <c r="B249" s="112"/>
      <c r="C249" s="44"/>
      <c r="D249" s="115"/>
      <c r="E249" s="115"/>
      <c r="F249" s="44"/>
      <c r="G249" s="114"/>
      <c r="H249" s="111"/>
      <c r="I249" s="114"/>
      <c r="J249" s="111"/>
      <c r="K249" s="111"/>
      <c r="L249" s="111"/>
      <c r="M249" s="114" t="n">
        <v>0</v>
      </c>
      <c r="N249" s="114" t="n">
        <v>0</v>
      </c>
      <c r="O249" s="114" t="n">
        <v>0</v>
      </c>
      <c r="P249" s="111"/>
      <c r="Q249" s="111"/>
    </row>
    <row r="250" customFormat="false" ht="12.8" hidden="false" customHeight="false" outlineLevel="0" collapsed="false">
      <c r="A250" s="116"/>
      <c r="B250" s="117"/>
      <c r="C250" s="118"/>
      <c r="D250" s="119"/>
      <c r="E250" s="119"/>
      <c r="F250" s="118"/>
      <c r="G250" s="120"/>
      <c r="H250" s="116"/>
      <c r="I250" s="120"/>
      <c r="J250" s="116"/>
      <c r="K250" s="116"/>
      <c r="L250" s="116"/>
      <c r="M250" s="120" t="n">
        <v>0</v>
      </c>
      <c r="N250" s="120" t="n">
        <v>0</v>
      </c>
      <c r="O250" s="120" t="n">
        <v>0</v>
      </c>
      <c r="P250" s="116"/>
      <c r="Q250" s="116"/>
    </row>
    <row r="251" customFormat="false" ht="12.8" hidden="false" customHeight="false" outlineLevel="0" collapsed="false">
      <c r="A251" s="121"/>
      <c r="B251" s="11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12</v>
      </c>
      <c r="Q251" s="111" t="n">
        <f aca="false">QUOTIENT(B251-2,7)-6129</f>
        <v>-6129</v>
      </c>
    </row>
    <row r="252" customFormat="false" ht="12.8" hidden="false" customHeight="false" outlineLevel="0" collapsed="false">
      <c r="A252" s="111"/>
      <c r="B252" s="112"/>
      <c r="C252" s="44"/>
      <c r="D252" s="115"/>
      <c r="E252" s="115"/>
      <c r="F252" s="44"/>
      <c r="G252" s="114"/>
      <c r="H252" s="111"/>
      <c r="I252" s="114"/>
      <c r="J252" s="111"/>
      <c r="K252" s="111"/>
      <c r="L252" s="111"/>
      <c r="M252" s="114" t="n">
        <v>0</v>
      </c>
      <c r="N252" s="114" t="n">
        <v>0</v>
      </c>
      <c r="O252" s="114" t="n">
        <v>0</v>
      </c>
      <c r="P252" s="111"/>
      <c r="Q252" s="111"/>
    </row>
    <row r="253" customFormat="false" ht="12.8" hidden="false" customHeight="false" outlineLevel="0" collapsed="false">
      <c r="A253" s="116"/>
      <c r="B253" s="117"/>
      <c r="C253" s="118"/>
      <c r="D253" s="119"/>
      <c r="E253" s="119"/>
      <c r="F253" s="118"/>
      <c r="G253" s="120"/>
      <c r="H253" s="116"/>
      <c r="I253" s="120"/>
      <c r="J253" s="116"/>
      <c r="K253" s="116"/>
      <c r="L253" s="116"/>
      <c r="M253" s="120" t="n">
        <v>0</v>
      </c>
      <c r="N253" s="120" t="n">
        <v>0</v>
      </c>
      <c r="O253" s="120" t="n">
        <v>0</v>
      </c>
      <c r="P253" s="116"/>
      <c r="Q253" s="116"/>
    </row>
    <row r="254" customFormat="false" ht="12.8" hidden="false" customHeight="false" outlineLevel="0" collapsed="false">
      <c r="A254" s="121"/>
      <c r="B254" s="11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12</v>
      </c>
      <c r="Q254" s="111" t="n">
        <f aca="false">QUOTIENT(B254-2,7)-6129</f>
        <v>-6129</v>
      </c>
    </row>
    <row r="255" customFormat="false" ht="12.8" hidden="false" customHeight="false" outlineLevel="0" collapsed="false">
      <c r="A255" s="111"/>
      <c r="B255" s="112"/>
      <c r="C255" s="44"/>
      <c r="D255" s="115"/>
      <c r="E255" s="115"/>
      <c r="F255" s="44"/>
      <c r="G255" s="114"/>
      <c r="H255" s="111"/>
      <c r="I255" s="114"/>
      <c r="J255" s="111"/>
      <c r="K255" s="111"/>
      <c r="L255" s="111"/>
      <c r="M255" s="114" t="n">
        <v>0</v>
      </c>
      <c r="N255" s="114" t="n">
        <v>0</v>
      </c>
      <c r="O255" s="114" t="n">
        <v>0</v>
      </c>
      <c r="P255" s="111"/>
      <c r="Q255" s="111"/>
    </row>
    <row r="256" customFormat="false" ht="12.8" hidden="false" customHeight="false" outlineLevel="0" collapsed="false">
      <c r="A256" s="116"/>
      <c r="B256" s="117"/>
      <c r="C256" s="118"/>
      <c r="D256" s="119"/>
      <c r="E256" s="119"/>
      <c r="F256" s="118"/>
      <c r="G256" s="120"/>
      <c r="H256" s="116"/>
      <c r="I256" s="120"/>
      <c r="J256" s="116"/>
      <c r="K256" s="116"/>
      <c r="L256" s="116"/>
      <c r="M256" s="120" t="n">
        <v>0</v>
      </c>
      <c r="N256" s="120" t="n">
        <v>0</v>
      </c>
      <c r="O256" s="120" t="n">
        <v>0</v>
      </c>
      <c r="P256" s="116"/>
      <c r="Q256" s="116"/>
    </row>
    <row r="257" customFormat="false" ht="12.8" hidden="false" customHeight="false" outlineLevel="0" collapsed="false">
      <c r="A257" s="121"/>
      <c r="B257" s="11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12</v>
      </c>
      <c r="Q257" s="111" t="n">
        <f aca="false">QUOTIENT(B257-2,7)-6129</f>
        <v>-6129</v>
      </c>
    </row>
    <row r="258" customFormat="false" ht="12.8" hidden="false" customHeight="false" outlineLevel="0" collapsed="false">
      <c r="A258" s="111"/>
      <c r="B258" s="112"/>
      <c r="C258" s="44"/>
      <c r="D258" s="115"/>
      <c r="E258" s="115"/>
      <c r="F258" s="44"/>
      <c r="G258" s="114"/>
      <c r="H258" s="111"/>
      <c r="I258" s="114"/>
      <c r="J258" s="111"/>
      <c r="K258" s="111"/>
      <c r="L258" s="111"/>
      <c r="M258" s="114" t="n">
        <v>0</v>
      </c>
      <c r="N258" s="114" t="n">
        <v>0</v>
      </c>
      <c r="O258" s="114" t="n">
        <v>0</v>
      </c>
      <c r="P258" s="111"/>
      <c r="Q258" s="111"/>
    </row>
    <row r="259" customFormat="false" ht="12.8" hidden="false" customHeight="false" outlineLevel="0" collapsed="false">
      <c r="A259" s="116"/>
      <c r="B259" s="117"/>
      <c r="C259" s="118"/>
      <c r="D259" s="119"/>
      <c r="E259" s="119"/>
      <c r="F259" s="118"/>
      <c r="G259" s="120"/>
      <c r="H259" s="116"/>
      <c r="I259" s="120"/>
      <c r="J259" s="116"/>
      <c r="K259" s="116"/>
      <c r="L259" s="116"/>
      <c r="M259" s="120" t="n">
        <v>0</v>
      </c>
      <c r="N259" s="120" t="n">
        <v>0</v>
      </c>
      <c r="O259" s="120" t="n">
        <v>0</v>
      </c>
      <c r="P259" s="116"/>
      <c r="Q259" s="116"/>
    </row>
    <row r="260" customFormat="false" ht="12.8" hidden="false" customHeight="false" outlineLevel="0" collapsed="false">
      <c r="A260" s="121"/>
      <c r="B260" s="11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12</v>
      </c>
      <c r="Q260" s="111" t="n">
        <f aca="false">QUOTIENT(B260-2,7)-6129</f>
        <v>-6129</v>
      </c>
    </row>
    <row r="261" customFormat="false" ht="12.8" hidden="false" customHeight="false" outlineLevel="0" collapsed="false">
      <c r="A261" s="111"/>
      <c r="B261" s="112"/>
      <c r="C261" s="44"/>
      <c r="D261" s="115"/>
      <c r="E261" s="115"/>
      <c r="F261" s="44"/>
      <c r="G261" s="114"/>
      <c r="H261" s="111"/>
      <c r="I261" s="114"/>
      <c r="J261" s="111"/>
      <c r="K261" s="111"/>
      <c r="L261" s="111"/>
      <c r="M261" s="114" t="n">
        <v>0</v>
      </c>
      <c r="N261" s="114" t="n">
        <v>0</v>
      </c>
      <c r="O261" s="114" t="n">
        <v>0</v>
      </c>
      <c r="P261" s="111"/>
      <c r="Q261" s="111"/>
    </row>
    <row r="262" customFormat="false" ht="12.8" hidden="false" customHeight="false" outlineLevel="0" collapsed="false">
      <c r="A262" s="116"/>
      <c r="B262" s="117"/>
      <c r="C262" s="118"/>
      <c r="D262" s="119"/>
      <c r="E262" s="119"/>
      <c r="F262" s="118"/>
      <c r="G262" s="120"/>
      <c r="H262" s="116"/>
      <c r="I262" s="120"/>
      <c r="J262" s="116"/>
      <c r="K262" s="116"/>
      <c r="L262" s="116"/>
      <c r="M262" s="120" t="n">
        <v>0</v>
      </c>
      <c r="N262" s="120" t="n">
        <v>0</v>
      </c>
      <c r="O262" s="120" t="n">
        <v>0</v>
      </c>
      <c r="P262" s="116"/>
      <c r="Q262" s="116"/>
    </row>
    <row r="263" customFormat="false" ht="12.8" hidden="false" customHeight="false" outlineLevel="0" collapsed="false">
      <c r="A263" s="121"/>
      <c r="B263" s="11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12</v>
      </c>
      <c r="Q263" s="111" t="n">
        <f aca="false">QUOTIENT(B263-2,7)-6129</f>
        <v>-6129</v>
      </c>
    </row>
    <row r="264" customFormat="false" ht="12.8" hidden="false" customHeight="false" outlineLevel="0" collapsed="false">
      <c r="A264" s="111"/>
      <c r="B264" s="112"/>
      <c r="C264" s="44"/>
      <c r="D264" s="115"/>
      <c r="E264" s="115"/>
      <c r="F264" s="44"/>
      <c r="G264" s="114"/>
      <c r="H264" s="111"/>
      <c r="I264" s="114"/>
      <c r="J264" s="111"/>
      <c r="K264" s="111"/>
      <c r="L264" s="111"/>
      <c r="M264" s="114" t="n">
        <v>0</v>
      </c>
      <c r="N264" s="114" t="n">
        <v>0</v>
      </c>
      <c r="O264" s="114" t="n">
        <v>0</v>
      </c>
      <c r="P264" s="111"/>
      <c r="Q264" s="111"/>
    </row>
    <row r="265" customFormat="false" ht="12.8" hidden="false" customHeight="false" outlineLevel="0" collapsed="false">
      <c r="A265" s="116"/>
      <c r="B265" s="117"/>
      <c r="C265" s="118"/>
      <c r="D265" s="119"/>
      <c r="E265" s="119"/>
      <c r="F265" s="118"/>
      <c r="G265" s="120"/>
      <c r="H265" s="116"/>
      <c r="I265" s="120"/>
      <c r="J265" s="116"/>
      <c r="K265" s="116"/>
      <c r="L265" s="116"/>
      <c r="M265" s="120" t="n">
        <v>0</v>
      </c>
      <c r="N265" s="120" t="n">
        <v>0</v>
      </c>
      <c r="O265" s="120" t="n">
        <v>0</v>
      </c>
      <c r="P265" s="116"/>
      <c r="Q265" s="116"/>
    </row>
    <row r="266" customFormat="false" ht="12.8" hidden="false" customHeight="false" outlineLevel="0" collapsed="false">
      <c r="A266" s="121"/>
      <c r="B266" s="11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12</v>
      </c>
      <c r="Q266" s="111" t="n">
        <f aca="false">QUOTIENT(B266-2,7)-6129</f>
        <v>-6129</v>
      </c>
    </row>
    <row r="267" customFormat="false" ht="12.8" hidden="false" customHeight="false" outlineLevel="0" collapsed="false">
      <c r="A267" s="111"/>
      <c r="B267" s="112"/>
      <c r="C267" s="44"/>
      <c r="D267" s="115"/>
      <c r="E267" s="115"/>
      <c r="F267" s="44"/>
      <c r="G267" s="114"/>
      <c r="H267" s="111"/>
      <c r="I267" s="114"/>
      <c r="J267" s="111"/>
      <c r="K267" s="111"/>
      <c r="L267" s="111"/>
      <c r="M267" s="114" t="n">
        <v>0</v>
      </c>
      <c r="N267" s="114" t="n">
        <v>0</v>
      </c>
      <c r="O267" s="114" t="n">
        <v>0</v>
      </c>
      <c r="P267" s="111"/>
      <c r="Q267" s="111"/>
    </row>
    <row r="268" customFormat="false" ht="12.8" hidden="false" customHeight="false" outlineLevel="0" collapsed="false">
      <c r="A268" s="116"/>
      <c r="B268" s="117"/>
      <c r="C268" s="118"/>
      <c r="D268" s="119"/>
      <c r="E268" s="119"/>
      <c r="F268" s="118"/>
      <c r="G268" s="120"/>
      <c r="H268" s="116"/>
      <c r="I268" s="120"/>
      <c r="J268" s="116"/>
      <c r="K268" s="116"/>
      <c r="L268" s="116"/>
      <c r="M268" s="120" t="n">
        <v>0</v>
      </c>
      <c r="N268" s="120" t="n">
        <v>0</v>
      </c>
      <c r="O268" s="120" t="n">
        <v>0</v>
      </c>
      <c r="P268" s="116"/>
      <c r="Q268" s="116"/>
    </row>
    <row r="269" customFormat="false" ht="12.8" hidden="false" customHeight="false" outlineLevel="0" collapsed="false">
      <c r="A269" s="121"/>
      <c r="B269" s="11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12</v>
      </c>
      <c r="Q269" s="111" t="n">
        <f aca="false">QUOTIENT(B269-2,7)-6129</f>
        <v>-6129</v>
      </c>
    </row>
    <row r="270" customFormat="false" ht="12.8" hidden="false" customHeight="false" outlineLevel="0" collapsed="false">
      <c r="A270" s="111"/>
      <c r="B270" s="112"/>
      <c r="C270" s="44"/>
      <c r="D270" s="115"/>
      <c r="E270" s="115"/>
      <c r="F270" s="44"/>
      <c r="G270" s="114"/>
      <c r="H270" s="111"/>
      <c r="I270" s="114"/>
      <c r="J270" s="111"/>
      <c r="K270" s="111"/>
      <c r="L270" s="111"/>
      <c r="M270" s="114" t="n">
        <v>0</v>
      </c>
      <c r="N270" s="114" t="n">
        <v>0</v>
      </c>
      <c r="O270" s="114" t="n">
        <v>0</v>
      </c>
      <c r="P270" s="111"/>
      <c r="Q270" s="111"/>
    </row>
    <row r="271" customFormat="false" ht="12.8" hidden="false" customHeight="false" outlineLevel="0" collapsed="false">
      <c r="A271" s="116"/>
      <c r="B271" s="117"/>
      <c r="C271" s="118"/>
      <c r="D271" s="119"/>
      <c r="E271" s="119"/>
      <c r="F271" s="118"/>
      <c r="G271" s="120"/>
      <c r="H271" s="116"/>
      <c r="I271" s="120"/>
      <c r="J271" s="116"/>
      <c r="K271" s="116"/>
      <c r="L271" s="116"/>
      <c r="M271" s="120" t="n">
        <v>0</v>
      </c>
      <c r="N271" s="120" t="n">
        <v>0</v>
      </c>
      <c r="O271" s="120" t="n">
        <v>0</v>
      </c>
      <c r="P271" s="116"/>
      <c r="Q271" s="116"/>
    </row>
    <row r="272" customFormat="false" ht="12.8" hidden="false" customHeight="false" outlineLevel="0" collapsed="false">
      <c r="A272" s="121"/>
      <c r="B272" s="11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12</v>
      </c>
      <c r="Q272" s="111" t="n">
        <f aca="false">QUOTIENT(B272-2,7)-6129</f>
        <v>-6129</v>
      </c>
    </row>
    <row r="273" customFormat="false" ht="12.8" hidden="false" customHeight="false" outlineLevel="0" collapsed="false">
      <c r="A273" s="111"/>
      <c r="B273" s="112"/>
      <c r="C273" s="44"/>
      <c r="D273" s="115"/>
      <c r="E273" s="115"/>
      <c r="F273" s="44"/>
      <c r="G273" s="114"/>
      <c r="H273" s="111"/>
      <c r="I273" s="114"/>
      <c r="J273" s="111"/>
      <c r="K273" s="111"/>
      <c r="L273" s="111"/>
      <c r="M273" s="114" t="n">
        <v>0</v>
      </c>
      <c r="N273" s="114" t="n">
        <v>0</v>
      </c>
      <c r="O273" s="114" t="n">
        <v>0</v>
      </c>
      <c r="P273" s="111"/>
      <c r="Q273" s="111"/>
    </row>
    <row r="274" customFormat="false" ht="12.8" hidden="false" customHeight="false" outlineLevel="0" collapsed="false">
      <c r="A274" s="116"/>
      <c r="B274" s="117"/>
      <c r="C274" s="118"/>
      <c r="D274" s="119"/>
      <c r="E274" s="119"/>
      <c r="F274" s="118"/>
      <c r="G274" s="120"/>
      <c r="H274" s="116"/>
      <c r="I274" s="120"/>
      <c r="J274" s="116"/>
      <c r="K274" s="116"/>
      <c r="L274" s="116"/>
      <c r="M274" s="120" t="n">
        <v>0</v>
      </c>
      <c r="N274" s="120" t="n">
        <v>0</v>
      </c>
      <c r="O274" s="120" t="n">
        <v>0</v>
      </c>
      <c r="P274" s="116"/>
      <c r="Q274" s="116"/>
    </row>
    <row r="275" customFormat="false" ht="12.8" hidden="false" customHeight="false" outlineLevel="0" collapsed="false">
      <c r="A275" s="121"/>
      <c r="B275" s="11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12</v>
      </c>
      <c r="Q275" s="111" t="n">
        <f aca="false">QUOTIENT(B275-2,7)-6129</f>
        <v>-6129</v>
      </c>
    </row>
    <row r="276" customFormat="false" ht="12.8" hidden="false" customHeight="false" outlineLevel="0" collapsed="false">
      <c r="A276" s="111"/>
      <c r="B276" s="112"/>
      <c r="C276" s="44"/>
      <c r="D276" s="115"/>
      <c r="E276" s="115"/>
      <c r="F276" s="44"/>
      <c r="G276" s="114"/>
      <c r="H276" s="111"/>
      <c r="I276" s="114"/>
      <c r="J276" s="111"/>
      <c r="K276" s="111"/>
      <c r="L276" s="111"/>
      <c r="M276" s="114" t="n">
        <v>0</v>
      </c>
      <c r="N276" s="114" t="n">
        <v>0</v>
      </c>
      <c r="O276" s="114" t="n">
        <v>0</v>
      </c>
      <c r="P276" s="111"/>
      <c r="Q276" s="111"/>
    </row>
    <row r="277" customFormat="false" ht="12.8" hidden="false" customHeight="false" outlineLevel="0" collapsed="false">
      <c r="A277" s="116"/>
      <c r="B277" s="117"/>
      <c r="C277" s="118"/>
      <c r="D277" s="119"/>
      <c r="E277" s="119"/>
      <c r="F277" s="118"/>
      <c r="G277" s="120"/>
      <c r="H277" s="116"/>
      <c r="I277" s="120"/>
      <c r="J277" s="116"/>
      <c r="K277" s="116"/>
      <c r="L277" s="116"/>
      <c r="M277" s="120" t="n">
        <v>0</v>
      </c>
      <c r="N277" s="120" t="n">
        <v>0</v>
      </c>
      <c r="O277" s="120" t="n">
        <v>0</v>
      </c>
      <c r="P277" s="116"/>
      <c r="Q277" s="116"/>
    </row>
    <row r="278" customFormat="false" ht="12.8" hidden="false" customHeight="false" outlineLevel="0" collapsed="false">
      <c r="A278" s="121"/>
      <c r="B278" s="11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12</v>
      </c>
      <c r="Q278" s="111" t="n">
        <f aca="false">QUOTIENT(B278-2,7)-6129</f>
        <v>-6129</v>
      </c>
    </row>
    <row r="279" customFormat="false" ht="12.8" hidden="false" customHeight="false" outlineLevel="0" collapsed="false">
      <c r="A279" s="111"/>
      <c r="B279" s="112"/>
      <c r="C279" s="44"/>
      <c r="D279" s="115"/>
      <c r="E279" s="115"/>
      <c r="F279" s="44"/>
      <c r="G279" s="114"/>
      <c r="H279" s="111"/>
      <c r="I279" s="114"/>
      <c r="J279" s="111"/>
      <c r="K279" s="111"/>
      <c r="L279" s="111"/>
      <c r="M279" s="114" t="n">
        <v>0</v>
      </c>
      <c r="N279" s="114" t="n">
        <v>0</v>
      </c>
      <c r="O279" s="114" t="n">
        <v>0</v>
      </c>
      <c r="P279" s="111"/>
      <c r="Q279" s="111"/>
    </row>
    <row r="280" customFormat="false" ht="12.8" hidden="false" customHeight="false" outlineLevel="0" collapsed="false">
      <c r="A280" s="116"/>
      <c r="B280" s="117"/>
      <c r="C280" s="118"/>
      <c r="D280" s="119"/>
      <c r="E280" s="119"/>
      <c r="F280" s="118"/>
      <c r="G280" s="120"/>
      <c r="H280" s="116"/>
      <c r="I280" s="120"/>
      <c r="J280" s="116"/>
      <c r="K280" s="116"/>
      <c r="L280" s="116"/>
      <c r="M280" s="120" t="n">
        <v>0</v>
      </c>
      <c r="N280" s="120" t="n">
        <v>0</v>
      </c>
      <c r="O280" s="120" t="n">
        <v>0</v>
      </c>
      <c r="P280" s="116"/>
      <c r="Q280" s="116"/>
    </row>
    <row r="281" customFormat="false" ht="12.8" hidden="false" customHeight="false" outlineLevel="0" collapsed="false">
      <c r="A281" s="121"/>
      <c r="B281" s="11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12</v>
      </c>
      <c r="Q281" s="111" t="n">
        <f aca="false">QUOTIENT(B281-2,7)-6129</f>
        <v>-6129</v>
      </c>
    </row>
    <row r="282" customFormat="false" ht="12.8" hidden="false" customHeight="false" outlineLevel="0" collapsed="false">
      <c r="A282" s="111"/>
      <c r="B282" s="112"/>
      <c r="C282" s="44"/>
      <c r="D282" s="115"/>
      <c r="E282" s="115"/>
      <c r="F282" s="44"/>
      <c r="G282" s="114"/>
      <c r="H282" s="111"/>
      <c r="I282" s="114"/>
      <c r="J282" s="111"/>
      <c r="K282" s="111"/>
      <c r="L282" s="111"/>
      <c r="M282" s="114" t="n">
        <v>0</v>
      </c>
      <c r="N282" s="114" t="n">
        <v>0</v>
      </c>
      <c r="O282" s="114" t="n">
        <v>0</v>
      </c>
      <c r="P282" s="111"/>
      <c r="Q282" s="111"/>
    </row>
    <row r="283" customFormat="false" ht="12.8" hidden="false" customHeight="false" outlineLevel="0" collapsed="false">
      <c r="A283" s="116"/>
      <c r="B283" s="117"/>
      <c r="C283" s="118"/>
      <c r="D283" s="119"/>
      <c r="E283" s="119"/>
      <c r="F283" s="118"/>
      <c r="G283" s="120"/>
      <c r="H283" s="116"/>
      <c r="I283" s="120"/>
      <c r="J283" s="116"/>
      <c r="K283" s="116"/>
      <c r="L283" s="116"/>
      <c r="M283" s="120" t="n">
        <v>0</v>
      </c>
      <c r="N283" s="120" t="n">
        <v>0</v>
      </c>
      <c r="O283" s="120" t="n">
        <v>0</v>
      </c>
      <c r="P283" s="116"/>
      <c r="Q283" s="116"/>
    </row>
    <row r="284" customFormat="false" ht="12.8" hidden="false" customHeight="false" outlineLevel="0" collapsed="false">
      <c r="A284" s="121"/>
      <c r="B284" s="11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12</v>
      </c>
      <c r="Q284" s="111" t="n">
        <f aca="false">QUOTIENT(B284-2,7)-6129</f>
        <v>-6129</v>
      </c>
    </row>
    <row r="285" customFormat="false" ht="12.8" hidden="false" customHeight="false" outlineLevel="0" collapsed="false">
      <c r="A285" s="111"/>
      <c r="B285" s="112"/>
      <c r="C285" s="44"/>
      <c r="D285" s="115"/>
      <c r="E285" s="115"/>
      <c r="F285" s="44"/>
      <c r="G285" s="114"/>
      <c r="H285" s="111"/>
      <c r="I285" s="114"/>
      <c r="J285" s="111"/>
      <c r="K285" s="111"/>
      <c r="L285" s="111"/>
      <c r="M285" s="114" t="n">
        <v>0</v>
      </c>
      <c r="N285" s="114" t="n">
        <v>0</v>
      </c>
      <c r="O285" s="114" t="n">
        <v>0</v>
      </c>
      <c r="P285" s="111"/>
      <c r="Q285" s="111"/>
    </row>
    <row r="286" customFormat="false" ht="12.8" hidden="false" customHeight="false" outlineLevel="0" collapsed="false">
      <c r="A286" s="116"/>
      <c r="B286" s="117"/>
      <c r="C286" s="118"/>
      <c r="D286" s="119"/>
      <c r="E286" s="119"/>
      <c r="F286" s="118"/>
      <c r="G286" s="120"/>
      <c r="H286" s="116"/>
      <c r="I286" s="120"/>
      <c r="J286" s="116"/>
      <c r="K286" s="116"/>
      <c r="L286" s="116"/>
      <c r="M286" s="120" t="n">
        <v>0</v>
      </c>
      <c r="N286" s="120" t="n">
        <v>0</v>
      </c>
      <c r="O286" s="120" t="n">
        <v>0</v>
      </c>
      <c r="P286" s="116"/>
      <c r="Q286" s="116"/>
    </row>
    <row r="287" customFormat="false" ht="12.8" hidden="false" customHeight="false" outlineLevel="0" collapsed="false">
      <c r="A287" s="121"/>
      <c r="B287" s="11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12</v>
      </c>
      <c r="Q287" s="111" t="n">
        <f aca="false">QUOTIENT(B287-2,7)-6129</f>
        <v>-6129</v>
      </c>
    </row>
    <row r="288" customFormat="false" ht="12.8" hidden="false" customHeight="false" outlineLevel="0" collapsed="false">
      <c r="A288" s="111"/>
      <c r="B288" s="112"/>
      <c r="C288" s="44"/>
      <c r="D288" s="115"/>
      <c r="E288" s="115"/>
      <c r="F288" s="44"/>
      <c r="G288" s="114"/>
      <c r="H288" s="111"/>
      <c r="I288" s="114"/>
      <c r="J288" s="111"/>
      <c r="K288" s="111"/>
      <c r="L288" s="111"/>
      <c r="M288" s="114" t="n">
        <v>0</v>
      </c>
      <c r="N288" s="114" t="n">
        <v>0</v>
      </c>
      <c r="O288" s="114" t="n">
        <v>0</v>
      </c>
      <c r="P288" s="111"/>
      <c r="Q288" s="111"/>
    </row>
    <row r="289" customFormat="false" ht="12.8" hidden="false" customHeight="false" outlineLevel="0" collapsed="false">
      <c r="A289" s="116"/>
      <c r="B289" s="117"/>
      <c r="C289" s="118"/>
      <c r="D289" s="119"/>
      <c r="E289" s="119"/>
      <c r="F289" s="118"/>
      <c r="G289" s="120"/>
      <c r="H289" s="116"/>
      <c r="I289" s="120"/>
      <c r="J289" s="116"/>
      <c r="K289" s="116"/>
      <c r="L289" s="116"/>
      <c r="M289" s="120" t="n">
        <v>0</v>
      </c>
      <c r="N289" s="120" t="n">
        <v>0</v>
      </c>
      <c r="O289" s="120" t="n">
        <v>0</v>
      </c>
      <c r="P289" s="116"/>
      <c r="Q289" s="116"/>
    </row>
    <row r="290" customFormat="false" ht="12.8" hidden="false" customHeight="false" outlineLevel="0" collapsed="false">
      <c r="A290" s="121"/>
      <c r="B290" s="11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12</v>
      </c>
      <c r="Q290" s="111" t="n">
        <f aca="false">QUOTIENT(B290-2,7)-6129</f>
        <v>-6129</v>
      </c>
    </row>
    <row r="291" customFormat="false" ht="12.8" hidden="false" customHeight="false" outlineLevel="0" collapsed="false">
      <c r="A291" s="111"/>
      <c r="B291" s="112"/>
      <c r="C291" s="44"/>
      <c r="D291" s="115"/>
      <c r="E291" s="115"/>
      <c r="F291" s="44"/>
      <c r="G291" s="114"/>
      <c r="H291" s="111"/>
      <c r="I291" s="114"/>
      <c r="J291" s="111"/>
      <c r="K291" s="111"/>
      <c r="L291" s="111"/>
      <c r="M291" s="114" t="n">
        <v>0</v>
      </c>
      <c r="N291" s="114" t="n">
        <v>0</v>
      </c>
      <c r="O291" s="114" t="n">
        <v>0</v>
      </c>
      <c r="P291" s="111"/>
      <c r="Q291" s="111"/>
    </row>
    <row r="292" customFormat="false" ht="12.8" hidden="false" customHeight="false" outlineLevel="0" collapsed="false">
      <c r="A292" s="116"/>
      <c r="B292" s="117"/>
      <c r="C292" s="118"/>
      <c r="D292" s="119"/>
      <c r="E292" s="119"/>
      <c r="F292" s="118"/>
      <c r="G292" s="120"/>
      <c r="H292" s="116"/>
      <c r="I292" s="120"/>
      <c r="J292" s="116"/>
      <c r="K292" s="116"/>
      <c r="L292" s="116"/>
      <c r="M292" s="120" t="n">
        <v>0</v>
      </c>
      <c r="N292" s="120" t="n">
        <v>0</v>
      </c>
      <c r="O292" s="120" t="n">
        <v>0</v>
      </c>
      <c r="P292" s="116"/>
      <c r="Q292" s="116"/>
    </row>
    <row r="293" customFormat="false" ht="12.8" hidden="false" customHeight="false" outlineLevel="0" collapsed="false">
      <c r="A293" s="121"/>
      <c r="B293" s="11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12</v>
      </c>
      <c r="Q293" s="111" t="n">
        <f aca="false">QUOTIENT(B293-2,7)-6129</f>
        <v>-6129</v>
      </c>
    </row>
    <row r="294" customFormat="false" ht="12.8" hidden="false" customHeight="false" outlineLevel="0" collapsed="false">
      <c r="A294" s="111"/>
      <c r="B294" s="112"/>
      <c r="C294" s="44"/>
      <c r="D294" s="115"/>
      <c r="E294" s="115"/>
      <c r="F294" s="44"/>
      <c r="G294" s="114"/>
      <c r="H294" s="111"/>
      <c r="I294" s="114"/>
      <c r="J294" s="111"/>
      <c r="K294" s="111"/>
      <c r="L294" s="111"/>
      <c r="M294" s="114" t="n">
        <v>0</v>
      </c>
      <c r="N294" s="114" t="n">
        <v>0</v>
      </c>
      <c r="O294" s="114" t="n">
        <v>0</v>
      </c>
      <c r="P294" s="111"/>
      <c r="Q294" s="111"/>
    </row>
    <row r="295" customFormat="false" ht="12.8" hidden="false" customHeight="false" outlineLevel="0" collapsed="false">
      <c r="A295" s="116"/>
      <c r="B295" s="117"/>
      <c r="C295" s="118"/>
      <c r="D295" s="119"/>
      <c r="E295" s="119"/>
      <c r="F295" s="118"/>
      <c r="G295" s="120"/>
      <c r="H295" s="116"/>
      <c r="I295" s="120"/>
      <c r="J295" s="116"/>
      <c r="K295" s="116"/>
      <c r="L295" s="116"/>
      <c r="M295" s="120" t="n">
        <v>0</v>
      </c>
      <c r="N295" s="120" t="n">
        <v>0</v>
      </c>
      <c r="O295" s="120" t="n">
        <v>0</v>
      </c>
      <c r="P295" s="116"/>
      <c r="Q295" s="116"/>
    </row>
    <row r="296" customFormat="false" ht="12.8" hidden="false" customHeight="false" outlineLevel="0" collapsed="false">
      <c r="A296" s="121"/>
      <c r="B296" s="124"/>
      <c r="C296" s="125"/>
      <c r="D296" s="126"/>
      <c r="E296" s="126"/>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12</v>
      </c>
      <c r="Q296" s="111" t="n">
        <f aca="false">QUOTIENT(B296-2,7)-6129</f>
        <v>-6129</v>
      </c>
    </row>
    <row r="297" customFormat="false" ht="12.8" hidden="false" customHeight="false" outlineLevel="0" collapsed="false">
      <c r="A297" s="111"/>
      <c r="B297" s="124"/>
      <c r="C297" s="125"/>
      <c r="D297" s="127"/>
      <c r="E297" s="127"/>
      <c r="F297" s="44"/>
      <c r="G297" s="114"/>
      <c r="H297" s="111"/>
      <c r="I297" s="114"/>
      <c r="J297" s="111"/>
      <c r="K297" s="111"/>
      <c r="L297" s="111"/>
      <c r="M297" s="114" t="n">
        <v>0</v>
      </c>
      <c r="N297" s="114" t="n">
        <v>0</v>
      </c>
      <c r="O297" s="114" t="n">
        <v>0</v>
      </c>
      <c r="P297" s="111"/>
      <c r="Q297" s="111"/>
    </row>
    <row r="298" customFormat="false" ht="12.8" hidden="false" customHeight="false" outlineLevel="0" collapsed="false">
      <c r="A298" s="116"/>
      <c r="B298" s="128"/>
      <c r="C298" s="129"/>
      <c r="D298" s="130"/>
      <c r="E298" s="130"/>
      <c r="F298" s="118"/>
      <c r="G298" s="120"/>
      <c r="H298" s="116"/>
      <c r="I298" s="120"/>
      <c r="J298" s="116"/>
      <c r="K298" s="116"/>
      <c r="L298" s="116"/>
      <c r="M298" s="120" t="n">
        <v>0</v>
      </c>
      <c r="N298" s="120" t="n">
        <v>0</v>
      </c>
      <c r="O298" s="120" t="n">
        <v>0</v>
      </c>
      <c r="P298" s="116"/>
      <c r="Q298" s="116"/>
    </row>
    <row r="299" customFormat="false" ht="12.8" hidden="false" customHeight="false" outlineLevel="0" collapsed="false">
      <c r="A299" s="121"/>
      <c r="B299" s="11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12</v>
      </c>
      <c r="Q299" s="111" t="n">
        <f aca="false">QUOTIENT(B299-2,7)-6129</f>
        <v>-6129</v>
      </c>
    </row>
    <row r="300" customFormat="false" ht="12.8" hidden="false" customHeight="false" outlineLevel="0" collapsed="false">
      <c r="A300" s="111"/>
      <c r="B300" s="112"/>
      <c r="C300" s="44"/>
      <c r="D300" s="115"/>
      <c r="E300" s="115"/>
      <c r="F300" s="44"/>
      <c r="G300" s="114"/>
      <c r="H300" s="111"/>
      <c r="I300" s="114"/>
      <c r="J300" s="111"/>
      <c r="K300" s="111"/>
      <c r="L300" s="111"/>
      <c r="M300" s="114" t="n">
        <v>0</v>
      </c>
      <c r="N300" s="114" t="n">
        <v>0</v>
      </c>
      <c r="O300" s="114" t="n">
        <v>0</v>
      </c>
      <c r="P300" s="111"/>
      <c r="Q300" s="111"/>
    </row>
    <row r="301" customFormat="false" ht="12.8" hidden="false" customHeight="false" outlineLevel="0" collapsed="false">
      <c r="A301" s="116"/>
      <c r="B301" s="117"/>
      <c r="C301" s="118"/>
      <c r="D301" s="119"/>
      <c r="E301" s="119"/>
      <c r="F301" s="118"/>
      <c r="G301" s="120"/>
      <c r="H301" s="116"/>
      <c r="I301" s="120"/>
      <c r="J301" s="116"/>
      <c r="K301" s="116"/>
      <c r="L301" s="116"/>
      <c r="M301" s="120" t="n">
        <v>0</v>
      </c>
      <c r="N301" s="120" t="n">
        <v>0</v>
      </c>
      <c r="O301" s="120" t="n">
        <v>0</v>
      </c>
      <c r="P301" s="116"/>
      <c r="Q301" s="116"/>
    </row>
    <row r="302" customFormat="false" ht="12.8" hidden="false" customHeight="false" outlineLevel="0" collapsed="false">
      <c r="A302" s="121"/>
      <c r="B302" s="11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12</v>
      </c>
      <c r="Q302" s="111" t="n">
        <f aca="false">QUOTIENT(B302-2,7)-6129</f>
        <v>-6129</v>
      </c>
    </row>
    <row r="303" customFormat="false" ht="12.8" hidden="false" customHeight="false" outlineLevel="0" collapsed="false">
      <c r="A303" s="111"/>
      <c r="B303" s="112"/>
      <c r="C303" s="44"/>
      <c r="D303" s="115"/>
      <c r="E303" s="115"/>
      <c r="F303" s="44"/>
      <c r="G303" s="114"/>
      <c r="H303" s="111"/>
      <c r="I303" s="114"/>
      <c r="J303" s="111"/>
      <c r="K303" s="111"/>
      <c r="L303" s="111"/>
      <c r="M303" s="114" t="n">
        <v>0</v>
      </c>
      <c r="N303" s="114" t="n">
        <v>0</v>
      </c>
      <c r="O303" s="114" t="n">
        <v>0</v>
      </c>
      <c r="P303" s="111"/>
      <c r="Q303" s="111"/>
    </row>
    <row r="304" customFormat="false" ht="12.8" hidden="false" customHeight="false" outlineLevel="0" collapsed="false">
      <c r="A304" s="116"/>
      <c r="B304" s="117"/>
      <c r="C304" s="118"/>
      <c r="D304" s="119"/>
      <c r="E304" s="119"/>
      <c r="F304" s="118"/>
      <c r="G304" s="120"/>
      <c r="H304" s="116"/>
      <c r="I304" s="120"/>
      <c r="J304" s="116"/>
      <c r="K304" s="116"/>
      <c r="L304" s="116"/>
      <c r="M304" s="120" t="n">
        <v>0</v>
      </c>
      <c r="N304" s="120" t="n">
        <v>0</v>
      </c>
      <c r="O304" s="120" t="n">
        <v>0</v>
      </c>
      <c r="P304" s="116"/>
      <c r="Q304" s="116"/>
    </row>
    <row r="305" customFormat="false" ht="12.8" hidden="false" customHeight="false" outlineLevel="0" collapsed="false">
      <c r="A305" s="121"/>
      <c r="B305" s="11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12</v>
      </c>
      <c r="Q305" s="111" t="n">
        <f aca="false">QUOTIENT(B305-2,7)-6129</f>
        <v>-6129</v>
      </c>
    </row>
    <row r="306" customFormat="false" ht="12.8" hidden="false" customHeight="false" outlineLevel="0" collapsed="false">
      <c r="A306" s="111"/>
      <c r="B306" s="112"/>
      <c r="C306" s="44"/>
      <c r="D306" s="115"/>
      <c r="E306" s="115"/>
      <c r="F306" s="44"/>
      <c r="G306" s="114"/>
      <c r="H306" s="111"/>
      <c r="I306" s="114"/>
      <c r="J306" s="111"/>
      <c r="K306" s="111"/>
      <c r="L306" s="111"/>
      <c r="M306" s="114" t="n">
        <v>0</v>
      </c>
      <c r="N306" s="114" t="n">
        <v>0</v>
      </c>
      <c r="O306" s="114" t="n">
        <v>0</v>
      </c>
      <c r="P306" s="111"/>
      <c r="Q306" s="111"/>
    </row>
    <row r="307" customFormat="false" ht="12.8" hidden="false" customHeight="false" outlineLevel="0" collapsed="false">
      <c r="A307" s="116"/>
      <c r="B307" s="117"/>
      <c r="C307" s="118"/>
      <c r="D307" s="119"/>
      <c r="E307" s="119"/>
      <c r="F307" s="118"/>
      <c r="G307" s="120"/>
      <c r="H307" s="116"/>
      <c r="I307" s="120"/>
      <c r="J307" s="116"/>
      <c r="K307" s="116"/>
      <c r="L307" s="116"/>
      <c r="M307" s="120" t="n">
        <v>0</v>
      </c>
      <c r="N307" s="120" t="n">
        <v>0</v>
      </c>
      <c r="O307" s="120" t="n">
        <v>0</v>
      </c>
      <c r="P307" s="116"/>
      <c r="Q307" s="116"/>
    </row>
    <row r="308" customFormat="false" ht="12.8" hidden="false" customHeight="false" outlineLevel="0" collapsed="false">
      <c r="A308" s="121"/>
      <c r="B308" s="11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12</v>
      </c>
      <c r="Q308" s="111" t="n">
        <f aca="false">QUOTIENT(B308-2,7)-6129</f>
        <v>-6129</v>
      </c>
    </row>
    <row r="309" customFormat="false" ht="12.8" hidden="false" customHeight="false" outlineLevel="0" collapsed="false">
      <c r="A309" s="111"/>
      <c r="B309" s="112"/>
      <c r="C309" s="44"/>
      <c r="D309" s="115"/>
      <c r="E309" s="115"/>
      <c r="F309" s="44"/>
      <c r="G309" s="114"/>
      <c r="H309" s="111"/>
      <c r="I309" s="114"/>
      <c r="J309" s="111"/>
      <c r="K309" s="111"/>
      <c r="L309" s="111"/>
      <c r="M309" s="114" t="n">
        <v>0</v>
      </c>
      <c r="N309" s="114" t="n">
        <v>0</v>
      </c>
      <c r="O309" s="114" t="n">
        <v>0</v>
      </c>
      <c r="P309" s="111"/>
      <c r="Q309" s="111"/>
    </row>
    <row r="310" customFormat="false" ht="12.8" hidden="false" customHeight="false" outlineLevel="0" collapsed="false">
      <c r="A310" s="116"/>
      <c r="B310" s="117"/>
      <c r="C310" s="118"/>
      <c r="D310" s="119"/>
      <c r="E310" s="119"/>
      <c r="F310" s="118"/>
      <c r="G310" s="120"/>
      <c r="H310" s="116"/>
      <c r="I310" s="120"/>
      <c r="J310" s="116"/>
      <c r="K310" s="116"/>
      <c r="L310" s="116"/>
      <c r="M310" s="120" t="n">
        <v>0</v>
      </c>
      <c r="N310" s="120" t="n">
        <v>0</v>
      </c>
      <c r="O310" s="120" t="n">
        <v>0</v>
      </c>
      <c r="P310" s="116"/>
      <c r="Q310" s="116"/>
    </row>
    <row r="311" customFormat="false" ht="12.8" hidden="false" customHeight="false" outlineLevel="0" collapsed="false">
      <c r="A311" s="121"/>
      <c r="B311" s="11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12</v>
      </c>
      <c r="Q311" s="111" t="n">
        <f aca="false">QUOTIENT(B311-2,7)-6129</f>
        <v>-6129</v>
      </c>
    </row>
    <row r="312" customFormat="false" ht="12.8" hidden="false" customHeight="false" outlineLevel="0" collapsed="false">
      <c r="A312" s="111"/>
      <c r="B312" s="112"/>
      <c r="C312" s="44"/>
      <c r="D312" s="115"/>
      <c r="E312" s="115"/>
      <c r="F312" s="44"/>
      <c r="G312" s="114"/>
      <c r="H312" s="111"/>
      <c r="I312" s="114"/>
      <c r="J312" s="111"/>
      <c r="K312" s="111"/>
      <c r="L312" s="111"/>
      <c r="M312" s="114" t="n">
        <v>0</v>
      </c>
      <c r="N312" s="114" t="n">
        <v>0</v>
      </c>
      <c r="O312" s="114" t="n">
        <v>0</v>
      </c>
      <c r="P312" s="111"/>
      <c r="Q312" s="111"/>
    </row>
    <row r="313" customFormat="false" ht="12.8" hidden="false" customHeight="false" outlineLevel="0" collapsed="false">
      <c r="A313" s="116"/>
      <c r="B313" s="117"/>
      <c r="C313" s="118"/>
      <c r="D313" s="119"/>
      <c r="E313" s="119"/>
      <c r="F313" s="118"/>
      <c r="G313" s="120"/>
      <c r="H313" s="116"/>
      <c r="I313" s="120"/>
      <c r="J313" s="116"/>
      <c r="K313" s="116"/>
      <c r="L313" s="116"/>
      <c r="M313" s="120" t="n">
        <v>0</v>
      </c>
      <c r="N313" s="120" t="n">
        <v>0</v>
      </c>
      <c r="O313" s="120" t="n">
        <v>0</v>
      </c>
      <c r="P313" s="116"/>
      <c r="Q313" s="116"/>
    </row>
    <row r="314" customFormat="false" ht="12.8" hidden="false" customHeight="false" outlineLevel="0" collapsed="false">
      <c r="A314" s="121"/>
      <c r="B314" s="11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12</v>
      </c>
      <c r="Q314" s="111" t="n">
        <f aca="false">QUOTIENT(B314-2,7)-6129</f>
        <v>-6129</v>
      </c>
    </row>
    <row r="315" customFormat="false" ht="12.8" hidden="false" customHeight="false" outlineLevel="0" collapsed="false">
      <c r="A315" s="111"/>
      <c r="B315" s="112"/>
      <c r="C315" s="44"/>
      <c r="D315" s="115"/>
      <c r="E315" s="115"/>
      <c r="F315" s="44"/>
      <c r="G315" s="114"/>
      <c r="H315" s="111"/>
      <c r="I315" s="114"/>
      <c r="J315" s="111"/>
      <c r="K315" s="111"/>
      <c r="L315" s="111"/>
      <c r="M315" s="114" t="n">
        <v>0</v>
      </c>
      <c r="N315" s="114" t="n">
        <v>0</v>
      </c>
      <c r="O315" s="114" t="n">
        <v>0</v>
      </c>
      <c r="P315" s="111"/>
      <c r="Q315" s="111"/>
    </row>
    <row r="316" customFormat="false" ht="12.8" hidden="false" customHeight="false" outlineLevel="0" collapsed="false">
      <c r="A316" s="116"/>
      <c r="B316" s="117"/>
      <c r="C316" s="118"/>
      <c r="D316" s="119"/>
      <c r="E316" s="119"/>
      <c r="F316" s="118"/>
      <c r="G316" s="120"/>
      <c r="H316" s="116"/>
      <c r="I316" s="120"/>
      <c r="J316" s="116"/>
      <c r="K316" s="116"/>
      <c r="L316" s="116"/>
      <c r="M316" s="120" t="n">
        <v>0</v>
      </c>
      <c r="N316" s="120" t="n">
        <v>0</v>
      </c>
      <c r="O316" s="120" t="n">
        <v>0</v>
      </c>
      <c r="P316" s="116"/>
      <c r="Q316" s="116"/>
    </row>
    <row r="317" customFormat="false" ht="12.8" hidden="false" customHeight="false" outlineLevel="0" collapsed="false">
      <c r="A317" s="121"/>
      <c r="B317" s="11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12</v>
      </c>
      <c r="Q317" s="111" t="n">
        <f aca="false">QUOTIENT(B317-2,7)-6129</f>
        <v>-6129</v>
      </c>
    </row>
    <row r="318" customFormat="false" ht="12.8" hidden="false" customHeight="false" outlineLevel="0" collapsed="false">
      <c r="A318" s="111"/>
      <c r="B318" s="112"/>
      <c r="C318" s="44"/>
      <c r="D318" s="115"/>
      <c r="E318" s="115"/>
      <c r="F318" s="44"/>
      <c r="G318" s="114"/>
      <c r="H318" s="111"/>
      <c r="I318" s="114"/>
      <c r="J318" s="111"/>
      <c r="K318" s="111"/>
      <c r="L318" s="111"/>
      <c r="M318" s="114" t="n">
        <v>0</v>
      </c>
      <c r="N318" s="114" t="n">
        <v>0</v>
      </c>
      <c r="O318" s="114" t="n">
        <v>0</v>
      </c>
      <c r="P318" s="111"/>
      <c r="Q318" s="111"/>
    </row>
    <row r="319" customFormat="false" ht="12.8" hidden="false" customHeight="false" outlineLevel="0" collapsed="false">
      <c r="A319" s="116"/>
      <c r="B319" s="117"/>
      <c r="C319" s="118"/>
      <c r="D319" s="119"/>
      <c r="E319" s="119"/>
      <c r="F319" s="118"/>
      <c r="G319" s="120"/>
      <c r="H319" s="116"/>
      <c r="I319" s="120"/>
      <c r="J319" s="116"/>
      <c r="K319" s="116"/>
      <c r="L319" s="116"/>
      <c r="M319" s="120" t="n">
        <v>0</v>
      </c>
      <c r="N319" s="120" t="n">
        <v>0</v>
      </c>
      <c r="O319" s="120" t="n">
        <v>0</v>
      </c>
      <c r="P319" s="116"/>
      <c r="Q319" s="116"/>
    </row>
    <row r="320" customFormat="false" ht="12.8" hidden="false" customHeight="false" outlineLevel="0" collapsed="false">
      <c r="A320" s="121"/>
      <c r="B320" s="11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12</v>
      </c>
      <c r="Q320" s="111" t="n">
        <f aca="false">QUOTIENT(B320-2,7)-6129</f>
        <v>-6129</v>
      </c>
    </row>
    <row r="321" customFormat="false" ht="12.8" hidden="false" customHeight="false" outlineLevel="0" collapsed="false">
      <c r="A321" s="111"/>
      <c r="B321" s="112"/>
      <c r="C321" s="44"/>
      <c r="D321" s="115"/>
      <c r="E321" s="115"/>
      <c r="F321" s="44"/>
      <c r="G321" s="114"/>
      <c r="H321" s="111"/>
      <c r="I321" s="114"/>
      <c r="J321" s="111"/>
      <c r="K321" s="111"/>
      <c r="L321" s="111"/>
      <c r="M321" s="114" t="n">
        <v>0</v>
      </c>
      <c r="N321" s="114" t="n">
        <v>0</v>
      </c>
      <c r="O321" s="114" t="n">
        <v>0</v>
      </c>
      <c r="P321" s="111"/>
      <c r="Q321" s="111"/>
    </row>
    <row r="322" customFormat="false" ht="12.8" hidden="false" customHeight="false" outlineLevel="0" collapsed="false">
      <c r="A322" s="116"/>
      <c r="B322" s="117"/>
      <c r="C322" s="118"/>
      <c r="D322" s="119"/>
      <c r="E322" s="119"/>
      <c r="F322" s="118"/>
      <c r="G322" s="120"/>
      <c r="H322" s="116"/>
      <c r="I322" s="120"/>
      <c r="J322" s="116"/>
      <c r="K322" s="116"/>
      <c r="L322" s="116"/>
      <c r="M322" s="120" t="n">
        <v>0</v>
      </c>
      <c r="N322" s="120" t="n">
        <v>0</v>
      </c>
      <c r="O322" s="120" t="n">
        <v>0</v>
      </c>
      <c r="P322" s="116"/>
      <c r="Q322" s="116"/>
    </row>
    <row r="323" customFormat="false" ht="12.8" hidden="false" customHeight="false" outlineLevel="0" collapsed="false">
      <c r="A323" s="121"/>
      <c r="B323" s="11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12</v>
      </c>
      <c r="Q323" s="111" t="n">
        <f aca="false">QUOTIENT(B323-2,7)-6129</f>
        <v>-6129</v>
      </c>
    </row>
    <row r="324" customFormat="false" ht="12.8" hidden="false" customHeight="false" outlineLevel="0" collapsed="false">
      <c r="A324" s="111"/>
      <c r="B324" s="112"/>
      <c r="C324" s="44"/>
      <c r="D324" s="115"/>
      <c r="E324" s="115"/>
      <c r="F324" s="44"/>
      <c r="G324" s="114"/>
      <c r="H324" s="111"/>
      <c r="I324" s="114"/>
      <c r="J324" s="111"/>
      <c r="K324" s="111"/>
      <c r="L324" s="111"/>
      <c r="M324" s="114" t="n">
        <v>0</v>
      </c>
      <c r="N324" s="114" t="n">
        <v>0</v>
      </c>
      <c r="O324" s="114" t="n">
        <v>0</v>
      </c>
      <c r="P324" s="111"/>
      <c r="Q324" s="111"/>
    </row>
    <row r="325" customFormat="false" ht="12.8" hidden="false" customHeight="false" outlineLevel="0" collapsed="false">
      <c r="A325" s="116"/>
      <c r="B325" s="117"/>
      <c r="C325" s="118"/>
      <c r="D325" s="119"/>
      <c r="E325" s="119"/>
      <c r="F325" s="118"/>
      <c r="G325" s="120"/>
      <c r="H325" s="116"/>
      <c r="I325" s="120"/>
      <c r="J325" s="116"/>
      <c r="K325" s="116"/>
      <c r="L325" s="116"/>
      <c r="M325" s="120" t="n">
        <v>0</v>
      </c>
      <c r="N325" s="120" t="n">
        <v>0</v>
      </c>
      <c r="O325" s="120" t="n">
        <v>0</v>
      </c>
      <c r="P325" s="116"/>
      <c r="Q325" s="116"/>
    </row>
    <row r="326" customFormat="false" ht="12.8" hidden="false" customHeight="false" outlineLevel="0" collapsed="false">
      <c r="A326" s="121"/>
      <c r="B326" s="11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12</v>
      </c>
      <c r="Q326" s="111" t="n">
        <f aca="false">QUOTIENT(B326-2,7)-6129</f>
        <v>-6129</v>
      </c>
    </row>
    <row r="327" customFormat="false" ht="12.8" hidden="false" customHeight="false" outlineLevel="0" collapsed="false">
      <c r="A327" s="111"/>
      <c r="B327" s="112"/>
      <c r="C327" s="44"/>
      <c r="D327" s="115"/>
      <c r="E327" s="115"/>
      <c r="F327" s="44"/>
      <c r="G327" s="114"/>
      <c r="H327" s="111"/>
      <c r="I327" s="114"/>
      <c r="J327" s="111"/>
      <c r="K327" s="111"/>
      <c r="L327" s="111"/>
      <c r="M327" s="114" t="n">
        <v>0</v>
      </c>
      <c r="N327" s="114" t="n">
        <v>0</v>
      </c>
      <c r="O327" s="114" t="n">
        <v>0</v>
      </c>
      <c r="P327" s="111"/>
      <c r="Q327" s="111"/>
    </row>
    <row r="328" customFormat="false" ht="12.8" hidden="false" customHeight="false" outlineLevel="0" collapsed="false">
      <c r="A328" s="116"/>
      <c r="B328" s="117"/>
      <c r="C328" s="118"/>
      <c r="D328" s="119"/>
      <c r="E328" s="119"/>
      <c r="F328" s="118"/>
      <c r="G328" s="120"/>
      <c r="H328" s="116"/>
      <c r="I328" s="120"/>
      <c r="J328" s="116"/>
      <c r="K328" s="116"/>
      <c r="L328" s="116"/>
      <c r="M328" s="120" t="n">
        <v>0</v>
      </c>
      <c r="N328" s="120" t="n">
        <v>0</v>
      </c>
      <c r="O328" s="120" t="n">
        <v>0</v>
      </c>
      <c r="P328" s="116"/>
      <c r="Q328" s="116"/>
    </row>
    <row r="329" customFormat="false" ht="12.8" hidden="false" customHeight="false" outlineLevel="0" collapsed="false">
      <c r="A329" s="121"/>
      <c r="B329" s="11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12</v>
      </c>
      <c r="Q329" s="111" t="n">
        <f aca="false">QUOTIENT(B329-2,7)-6129</f>
        <v>-6129</v>
      </c>
    </row>
    <row r="330" customFormat="false" ht="12.8" hidden="false" customHeight="false" outlineLevel="0" collapsed="false">
      <c r="A330" s="111"/>
      <c r="B330" s="112"/>
      <c r="C330" s="44"/>
      <c r="D330" s="115"/>
      <c r="E330" s="115"/>
      <c r="F330" s="44"/>
      <c r="G330" s="114"/>
      <c r="H330" s="111"/>
      <c r="I330" s="114"/>
      <c r="J330" s="111"/>
      <c r="K330" s="111"/>
      <c r="L330" s="111"/>
      <c r="M330" s="114" t="n">
        <v>0</v>
      </c>
      <c r="N330" s="114" t="n">
        <v>0</v>
      </c>
      <c r="O330" s="114" t="n">
        <v>0</v>
      </c>
      <c r="P330" s="111"/>
      <c r="Q330" s="111"/>
    </row>
    <row r="331" customFormat="false" ht="12.8" hidden="false" customHeight="false" outlineLevel="0" collapsed="false">
      <c r="A331" s="116"/>
      <c r="B331" s="117"/>
      <c r="C331" s="118"/>
      <c r="D331" s="119"/>
      <c r="E331" s="119"/>
      <c r="F331" s="118"/>
      <c r="G331" s="120"/>
      <c r="H331" s="116"/>
      <c r="I331" s="120"/>
      <c r="J331" s="116"/>
      <c r="K331" s="116"/>
      <c r="L331" s="116"/>
      <c r="M331" s="120" t="n">
        <v>0</v>
      </c>
      <c r="N331" s="120" t="n">
        <v>0</v>
      </c>
      <c r="O331" s="120" t="n">
        <v>0</v>
      </c>
      <c r="P331" s="116"/>
      <c r="Q331" s="116"/>
    </row>
    <row r="332" customFormat="false" ht="12.8" hidden="false" customHeight="false" outlineLevel="0" collapsed="false">
      <c r="A332" s="121"/>
      <c r="B332" s="11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12</v>
      </c>
      <c r="Q332" s="111" t="n">
        <f aca="false">QUOTIENT(B332-2,7)-6129</f>
        <v>-6129</v>
      </c>
    </row>
    <row r="333" customFormat="false" ht="12.8" hidden="false" customHeight="false" outlineLevel="0" collapsed="false">
      <c r="A333" s="111"/>
      <c r="B333" s="112"/>
      <c r="C333" s="44"/>
      <c r="D333" s="115"/>
      <c r="E333" s="115"/>
      <c r="F333" s="44"/>
      <c r="G333" s="114"/>
      <c r="H333" s="111"/>
      <c r="I333" s="114"/>
      <c r="J333" s="111"/>
      <c r="K333" s="111"/>
      <c r="L333" s="111"/>
      <c r="M333" s="114" t="n">
        <v>0</v>
      </c>
      <c r="N333" s="114" t="n">
        <v>0</v>
      </c>
      <c r="O333" s="114" t="n">
        <v>0</v>
      </c>
      <c r="P333" s="111"/>
      <c r="Q333" s="111"/>
    </row>
    <row r="334" customFormat="false" ht="12.8" hidden="false" customHeight="false" outlineLevel="0" collapsed="false">
      <c r="A334" s="116"/>
      <c r="B334" s="117"/>
      <c r="C334" s="118"/>
      <c r="D334" s="119"/>
      <c r="E334" s="119"/>
      <c r="F334" s="118"/>
      <c r="G334" s="120"/>
      <c r="H334" s="116"/>
      <c r="I334" s="120"/>
      <c r="J334" s="116"/>
      <c r="K334" s="116"/>
      <c r="L334" s="116"/>
      <c r="M334" s="120" t="n">
        <v>0</v>
      </c>
      <c r="N334" s="120" t="n">
        <v>0</v>
      </c>
      <c r="O334" s="120" t="n">
        <v>0</v>
      </c>
      <c r="P334" s="116"/>
      <c r="Q334" s="116"/>
    </row>
    <row r="335" customFormat="false" ht="12.8" hidden="false" customHeight="false" outlineLevel="0" collapsed="false">
      <c r="A335" s="121"/>
      <c r="B335" s="11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12</v>
      </c>
      <c r="Q335" s="111" t="n">
        <f aca="false">QUOTIENT(B335-2,7)-6129</f>
        <v>-6129</v>
      </c>
    </row>
    <row r="336" customFormat="false" ht="12.8" hidden="false" customHeight="false" outlineLevel="0" collapsed="false">
      <c r="A336" s="111"/>
      <c r="B336" s="112"/>
      <c r="C336" s="44"/>
      <c r="D336" s="115"/>
      <c r="E336" s="115"/>
      <c r="F336" s="44"/>
      <c r="G336" s="114"/>
      <c r="H336" s="111"/>
      <c r="I336" s="114"/>
      <c r="J336" s="111"/>
      <c r="K336" s="111"/>
      <c r="L336" s="111"/>
      <c r="M336" s="114" t="n">
        <v>0</v>
      </c>
      <c r="N336" s="114" t="n">
        <v>0</v>
      </c>
      <c r="O336" s="114" t="n">
        <v>0</v>
      </c>
      <c r="P336" s="111"/>
      <c r="Q336" s="111"/>
    </row>
    <row r="337" customFormat="false" ht="12.8" hidden="false" customHeight="false" outlineLevel="0" collapsed="false">
      <c r="A337" s="116"/>
      <c r="B337" s="117"/>
      <c r="C337" s="118"/>
      <c r="D337" s="119"/>
      <c r="E337" s="119"/>
      <c r="F337" s="118"/>
      <c r="G337" s="120"/>
      <c r="H337" s="116"/>
      <c r="I337" s="120"/>
      <c r="J337" s="116"/>
      <c r="K337" s="116"/>
      <c r="L337" s="116"/>
      <c r="M337" s="120" t="n">
        <v>0</v>
      </c>
      <c r="N337" s="120" t="n">
        <v>0</v>
      </c>
      <c r="O337" s="120" t="n">
        <v>0</v>
      </c>
      <c r="P337" s="116"/>
      <c r="Q337" s="116"/>
    </row>
    <row r="338" customFormat="false" ht="12.8" hidden="false" customHeight="false" outlineLevel="0" collapsed="false">
      <c r="A338" s="121"/>
      <c r="B338" s="11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12</v>
      </c>
      <c r="Q338" s="111" t="n">
        <f aca="false">QUOTIENT(B338-2,7)-6129</f>
        <v>-6129</v>
      </c>
    </row>
    <row r="339" customFormat="false" ht="12.8" hidden="false" customHeight="false" outlineLevel="0" collapsed="false">
      <c r="A339" s="111"/>
      <c r="B339" s="112"/>
      <c r="C339" s="44"/>
      <c r="D339" s="115"/>
      <c r="E339" s="115"/>
      <c r="F339" s="44"/>
      <c r="G339" s="114"/>
      <c r="H339" s="111"/>
      <c r="I339" s="114"/>
      <c r="J339" s="111"/>
      <c r="K339" s="111"/>
      <c r="L339" s="111"/>
      <c r="M339" s="114" t="n">
        <v>0</v>
      </c>
      <c r="N339" s="114" t="n">
        <v>0</v>
      </c>
      <c r="O339" s="114" t="n">
        <v>0</v>
      </c>
      <c r="P339" s="111"/>
      <c r="Q339" s="111"/>
    </row>
    <row r="340" customFormat="false" ht="12.8" hidden="false" customHeight="false" outlineLevel="0" collapsed="false">
      <c r="A340" s="116"/>
      <c r="B340" s="117"/>
      <c r="C340" s="118"/>
      <c r="D340" s="119"/>
      <c r="E340" s="119"/>
      <c r="F340" s="118"/>
      <c r="G340" s="120"/>
      <c r="H340" s="116"/>
      <c r="I340" s="120"/>
      <c r="J340" s="116"/>
      <c r="K340" s="116"/>
      <c r="L340" s="116"/>
      <c r="M340" s="120" t="n">
        <v>0</v>
      </c>
      <c r="N340" s="120" t="n">
        <v>0</v>
      </c>
      <c r="O340" s="120" t="n">
        <v>0</v>
      </c>
      <c r="P340" s="116"/>
      <c r="Q340" s="116"/>
    </row>
    <row r="341" customFormat="false" ht="12.8" hidden="false" customHeight="false" outlineLevel="0" collapsed="false">
      <c r="A341" s="121"/>
      <c r="B341" s="11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12</v>
      </c>
      <c r="Q341" s="111" t="n">
        <f aca="false">QUOTIENT(B341-2,7)-6129</f>
        <v>-6129</v>
      </c>
    </row>
    <row r="342" customFormat="false" ht="12.8" hidden="false" customHeight="false" outlineLevel="0" collapsed="false">
      <c r="A342" s="111"/>
      <c r="B342" s="112"/>
      <c r="C342" s="44"/>
      <c r="D342" s="115"/>
      <c r="E342" s="115"/>
      <c r="F342" s="44"/>
      <c r="G342" s="114"/>
      <c r="H342" s="111"/>
      <c r="I342" s="114"/>
      <c r="J342" s="111"/>
      <c r="K342" s="111"/>
      <c r="L342" s="111"/>
      <c r="M342" s="114" t="n">
        <v>0</v>
      </c>
      <c r="N342" s="114" t="n">
        <v>0</v>
      </c>
      <c r="O342" s="114" t="n">
        <v>0</v>
      </c>
      <c r="P342" s="111"/>
      <c r="Q342" s="111"/>
    </row>
    <row r="343" customFormat="false" ht="12.8" hidden="false" customHeight="false" outlineLevel="0" collapsed="false">
      <c r="A343" s="116"/>
      <c r="B343" s="117"/>
      <c r="C343" s="118"/>
      <c r="D343" s="119"/>
      <c r="E343" s="119"/>
      <c r="F343" s="118"/>
      <c r="G343" s="120"/>
      <c r="H343" s="116"/>
      <c r="I343" s="120"/>
      <c r="J343" s="116"/>
      <c r="K343" s="116"/>
      <c r="L343" s="116"/>
      <c r="M343" s="120" t="n">
        <v>0</v>
      </c>
      <c r="N343" s="120" t="n">
        <v>0</v>
      </c>
      <c r="O343" s="120" t="n">
        <v>0</v>
      </c>
      <c r="P343" s="116"/>
      <c r="Q343" s="116"/>
    </row>
    <row r="344" customFormat="false" ht="12.8" hidden="false" customHeight="false" outlineLevel="0" collapsed="false">
      <c r="A344" s="121"/>
      <c r="B344" s="11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12</v>
      </c>
      <c r="Q344" s="111" t="n">
        <f aca="false">QUOTIENT(B344-2,7)-6129</f>
        <v>-6129</v>
      </c>
    </row>
    <row r="345" customFormat="false" ht="12.8" hidden="false" customHeight="false" outlineLevel="0" collapsed="false">
      <c r="A345" s="111"/>
      <c r="B345" s="112"/>
      <c r="C345" s="44"/>
      <c r="D345" s="115"/>
      <c r="E345" s="115"/>
      <c r="F345" s="44"/>
      <c r="G345" s="114"/>
      <c r="H345" s="111"/>
      <c r="I345" s="114"/>
      <c r="J345" s="111"/>
      <c r="K345" s="111"/>
      <c r="L345" s="111"/>
      <c r="M345" s="114" t="n">
        <v>0</v>
      </c>
      <c r="N345" s="114" t="n">
        <v>0</v>
      </c>
      <c r="O345" s="114" t="n">
        <v>0</v>
      </c>
      <c r="P345" s="111"/>
      <c r="Q345" s="111"/>
    </row>
    <row r="346" customFormat="false" ht="12.8" hidden="false" customHeight="false" outlineLevel="0" collapsed="false">
      <c r="A346" s="116"/>
      <c r="B346" s="117"/>
      <c r="C346" s="118"/>
      <c r="D346" s="119"/>
      <c r="E346" s="119"/>
      <c r="F346" s="118"/>
      <c r="G346" s="120"/>
      <c r="H346" s="116"/>
      <c r="I346" s="120"/>
      <c r="J346" s="116"/>
      <c r="K346" s="116"/>
      <c r="L346" s="116"/>
      <c r="M346" s="120" t="n">
        <v>0</v>
      </c>
      <c r="N346" s="120" t="n">
        <v>0</v>
      </c>
      <c r="O346" s="120" t="n">
        <v>0</v>
      </c>
      <c r="P346" s="116"/>
      <c r="Q346" s="116"/>
    </row>
    <row r="347" customFormat="false" ht="12.8" hidden="false" customHeight="false" outlineLevel="0" collapsed="false">
      <c r="A347" s="121"/>
      <c r="B347" s="124"/>
      <c r="C347" s="125"/>
      <c r="D347" s="126"/>
      <c r="E347" s="126"/>
      <c r="F347" s="125"/>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12</v>
      </c>
      <c r="Q347" s="111" t="n">
        <f aca="false">QUOTIENT(B347-2,7)-6129</f>
        <v>-6129</v>
      </c>
    </row>
    <row r="348" customFormat="false" ht="12.8" hidden="false" customHeight="false" outlineLevel="0" collapsed="false">
      <c r="A348" s="111"/>
      <c r="B348" s="124"/>
      <c r="C348" s="125"/>
      <c r="D348" s="127"/>
      <c r="E348" s="127"/>
      <c r="F348" s="125"/>
      <c r="G348" s="114"/>
      <c r="H348" s="111"/>
      <c r="I348" s="114"/>
      <c r="J348" s="111"/>
      <c r="K348" s="111"/>
      <c r="L348" s="111"/>
      <c r="M348" s="114" t="n">
        <v>0</v>
      </c>
      <c r="N348" s="114" t="n">
        <v>0</v>
      </c>
      <c r="O348" s="114" t="n">
        <v>0</v>
      </c>
      <c r="P348" s="111"/>
      <c r="Q348" s="111"/>
    </row>
    <row r="349" customFormat="false" ht="12.8" hidden="false" customHeight="false" outlineLevel="0" collapsed="false">
      <c r="A349" s="116"/>
      <c r="B349" s="128"/>
      <c r="C349" s="129"/>
      <c r="D349" s="130"/>
      <c r="E349" s="130"/>
      <c r="F349" s="129"/>
      <c r="G349" s="120"/>
      <c r="H349" s="116"/>
      <c r="I349" s="120"/>
      <c r="J349" s="116"/>
      <c r="K349" s="116"/>
      <c r="L349" s="116"/>
      <c r="M349" s="120" t="n">
        <v>0</v>
      </c>
      <c r="N349" s="120" t="n">
        <v>0</v>
      </c>
      <c r="O349" s="120" t="n">
        <v>0</v>
      </c>
      <c r="P349" s="116"/>
      <c r="Q349" s="116"/>
    </row>
    <row r="350" customFormat="false" ht="12.8" hidden="false" customHeight="false" outlineLevel="0" collapsed="false">
      <c r="A350" s="121"/>
      <c r="B350" s="11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12</v>
      </c>
      <c r="Q350" s="111" t="n">
        <f aca="false">QUOTIENT(B350-2,7)-6129</f>
        <v>-6129</v>
      </c>
    </row>
    <row r="351" customFormat="false" ht="12.8" hidden="false" customHeight="false" outlineLevel="0" collapsed="false">
      <c r="A351" s="111"/>
      <c r="B351" s="112"/>
      <c r="C351" s="44"/>
      <c r="D351" s="115"/>
      <c r="E351" s="115"/>
      <c r="F351" s="44"/>
      <c r="G351" s="114"/>
      <c r="H351" s="111"/>
      <c r="I351" s="114"/>
      <c r="J351" s="111"/>
      <c r="K351" s="111"/>
      <c r="L351" s="111"/>
      <c r="M351" s="114" t="n">
        <v>0</v>
      </c>
      <c r="N351" s="114" t="n">
        <v>0</v>
      </c>
      <c r="O351" s="114" t="n">
        <v>0</v>
      </c>
      <c r="P351" s="111"/>
      <c r="Q351" s="111"/>
    </row>
    <row r="352" customFormat="false" ht="12.8" hidden="false" customHeight="false" outlineLevel="0" collapsed="false">
      <c r="A352" s="116"/>
      <c r="B352" s="117"/>
      <c r="C352" s="118"/>
      <c r="D352" s="119"/>
      <c r="E352" s="119"/>
      <c r="F352" s="118"/>
      <c r="G352" s="120"/>
      <c r="H352" s="116"/>
      <c r="I352" s="120"/>
      <c r="J352" s="116"/>
      <c r="K352" s="116"/>
      <c r="L352" s="116"/>
      <c r="M352" s="120" t="n">
        <v>0</v>
      </c>
      <c r="N352" s="120" t="n">
        <v>0</v>
      </c>
      <c r="O352" s="120" t="n">
        <v>0</v>
      </c>
      <c r="P352" s="116"/>
      <c r="Q352" s="116"/>
    </row>
    <row r="353" customFormat="false" ht="12.8" hidden="false" customHeight="false" outlineLevel="0" collapsed="false">
      <c r="A353" s="121"/>
      <c r="B353" s="11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12</v>
      </c>
      <c r="Q353" s="111" t="n">
        <f aca="false">QUOTIENT(B353-2,7)-6129</f>
        <v>-6129</v>
      </c>
    </row>
    <row r="354" customFormat="false" ht="12.8" hidden="false" customHeight="false" outlineLevel="0" collapsed="false">
      <c r="A354" s="111"/>
      <c r="B354" s="112"/>
      <c r="C354" s="44"/>
      <c r="D354" s="115"/>
      <c r="E354" s="115"/>
      <c r="F354" s="44"/>
      <c r="G354" s="114"/>
      <c r="H354" s="111"/>
      <c r="I354" s="114"/>
      <c r="J354" s="111"/>
      <c r="K354" s="111"/>
      <c r="L354" s="111"/>
      <c r="M354" s="114" t="n">
        <v>0</v>
      </c>
      <c r="N354" s="114" t="n">
        <v>0</v>
      </c>
      <c r="O354" s="114" t="n">
        <v>0</v>
      </c>
      <c r="P354" s="111"/>
      <c r="Q354" s="111"/>
    </row>
    <row r="355" customFormat="false" ht="12.8" hidden="false" customHeight="false" outlineLevel="0" collapsed="false">
      <c r="A355" s="116"/>
      <c r="B355" s="117"/>
      <c r="C355" s="118"/>
      <c r="D355" s="119"/>
      <c r="E355" s="119"/>
      <c r="F355" s="118"/>
      <c r="G355" s="120"/>
      <c r="H355" s="116"/>
      <c r="I355" s="120"/>
      <c r="J355" s="116"/>
      <c r="K355" s="116"/>
      <c r="L355" s="116"/>
      <c r="M355" s="120" t="n">
        <v>0</v>
      </c>
      <c r="N355" s="120" t="n">
        <v>0</v>
      </c>
      <c r="O355" s="120" t="n">
        <v>0</v>
      </c>
      <c r="P355" s="116"/>
      <c r="Q355" s="116"/>
    </row>
    <row r="356" customFormat="false" ht="12.8" hidden="false" customHeight="false" outlineLevel="0" collapsed="false">
      <c r="A356" s="121"/>
      <c r="B356" s="11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12</v>
      </c>
      <c r="Q356" s="111" t="n">
        <f aca="false">QUOTIENT(B356-2,7)-6129</f>
        <v>-6129</v>
      </c>
    </row>
    <row r="357" customFormat="false" ht="12.8" hidden="false" customHeight="false" outlineLevel="0" collapsed="false">
      <c r="A357" s="111"/>
      <c r="B357" s="112"/>
      <c r="C357" s="44"/>
      <c r="D357" s="115"/>
      <c r="E357" s="115"/>
      <c r="F357" s="44"/>
      <c r="G357" s="114"/>
      <c r="H357" s="111"/>
      <c r="I357" s="114"/>
      <c r="J357" s="111"/>
      <c r="K357" s="111"/>
      <c r="L357" s="111"/>
      <c r="M357" s="114" t="n">
        <v>0</v>
      </c>
      <c r="N357" s="114" t="n">
        <v>0</v>
      </c>
      <c r="O357" s="114" t="n">
        <v>0</v>
      </c>
      <c r="P357" s="111"/>
      <c r="Q357" s="111"/>
    </row>
    <row r="358" customFormat="false" ht="12.8" hidden="false" customHeight="false" outlineLevel="0" collapsed="false">
      <c r="A358" s="116"/>
      <c r="B358" s="117"/>
      <c r="C358" s="118"/>
      <c r="D358" s="119"/>
      <c r="E358" s="119"/>
      <c r="F358" s="118"/>
      <c r="G358" s="120"/>
      <c r="H358" s="116"/>
      <c r="I358" s="120"/>
      <c r="J358" s="116"/>
      <c r="K358" s="116"/>
      <c r="L358" s="116"/>
      <c r="M358" s="120" t="n">
        <v>0</v>
      </c>
      <c r="N358" s="120" t="n">
        <v>0</v>
      </c>
      <c r="O358" s="120" t="n">
        <v>0</v>
      </c>
      <c r="P358" s="116"/>
      <c r="Q358" s="116"/>
    </row>
    <row r="359" customFormat="false" ht="12.8" hidden="false" customHeight="false" outlineLevel="0" collapsed="false">
      <c r="A359" s="121"/>
      <c r="B359" s="11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12</v>
      </c>
      <c r="Q359" s="111" t="n">
        <f aca="false">QUOTIENT(B359-2,7)-6129</f>
        <v>-6129</v>
      </c>
    </row>
    <row r="360" customFormat="false" ht="12.8" hidden="false" customHeight="false" outlineLevel="0" collapsed="false">
      <c r="A360" s="111"/>
      <c r="B360" s="112"/>
      <c r="C360" s="44"/>
      <c r="D360" s="115"/>
      <c r="E360" s="115"/>
      <c r="F360" s="44"/>
      <c r="G360" s="114"/>
      <c r="H360" s="111"/>
      <c r="I360" s="114"/>
      <c r="J360" s="111"/>
      <c r="K360" s="111"/>
      <c r="L360" s="111"/>
      <c r="M360" s="114" t="n">
        <v>0</v>
      </c>
      <c r="N360" s="114" t="n">
        <v>0</v>
      </c>
      <c r="O360" s="114" t="n">
        <v>0</v>
      </c>
      <c r="P360" s="111"/>
      <c r="Q360" s="111"/>
    </row>
    <row r="361" customFormat="false" ht="12.8" hidden="false" customHeight="false" outlineLevel="0" collapsed="false">
      <c r="A361" s="116"/>
      <c r="B361" s="117"/>
      <c r="C361" s="118"/>
      <c r="D361" s="119"/>
      <c r="E361" s="119"/>
      <c r="F361" s="118"/>
      <c r="G361" s="120"/>
      <c r="H361" s="116"/>
      <c r="I361" s="120"/>
      <c r="J361" s="116"/>
      <c r="K361" s="116"/>
      <c r="L361" s="116"/>
      <c r="M361" s="120" t="n">
        <v>0</v>
      </c>
      <c r="N361" s="120" t="n">
        <v>0</v>
      </c>
      <c r="O361" s="120" t="n">
        <v>0</v>
      </c>
      <c r="P361" s="116"/>
      <c r="Q361" s="116"/>
    </row>
    <row r="362" customFormat="false" ht="12.8" hidden="false" customHeight="false" outlineLevel="0" collapsed="false">
      <c r="A362" s="121"/>
      <c r="B362" s="11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12</v>
      </c>
      <c r="Q362" s="111" t="n">
        <f aca="false">QUOTIENT(B362-2,7)-6129</f>
        <v>-6129</v>
      </c>
    </row>
    <row r="363" customFormat="false" ht="12.8" hidden="false" customHeight="false" outlineLevel="0" collapsed="false">
      <c r="A363" s="111"/>
      <c r="B363" s="112"/>
      <c r="C363" s="44"/>
      <c r="D363" s="115"/>
      <c r="E363" s="115"/>
      <c r="F363" s="44"/>
      <c r="G363" s="114"/>
      <c r="H363" s="111"/>
      <c r="I363" s="114"/>
      <c r="J363" s="111"/>
      <c r="K363" s="111"/>
      <c r="L363" s="111"/>
      <c r="M363" s="114" t="n">
        <v>0</v>
      </c>
      <c r="N363" s="114" t="n">
        <v>0</v>
      </c>
      <c r="O363" s="114" t="n">
        <v>0</v>
      </c>
      <c r="P363" s="111"/>
      <c r="Q363" s="111"/>
    </row>
    <row r="364" customFormat="false" ht="12.8" hidden="false" customHeight="false" outlineLevel="0" collapsed="false">
      <c r="A364" s="116"/>
      <c r="B364" s="117"/>
      <c r="C364" s="118"/>
      <c r="D364" s="119"/>
      <c r="E364" s="119"/>
      <c r="F364" s="118"/>
      <c r="G364" s="120"/>
      <c r="H364" s="116"/>
      <c r="I364" s="120"/>
      <c r="J364" s="116"/>
      <c r="K364" s="116"/>
      <c r="L364" s="116"/>
      <c r="M364" s="120" t="n">
        <v>0</v>
      </c>
      <c r="N364" s="120" t="n">
        <v>0</v>
      </c>
      <c r="O364" s="120" t="n">
        <v>0</v>
      </c>
      <c r="P364" s="116"/>
      <c r="Q364" s="116"/>
    </row>
    <row r="365" customFormat="false" ht="12.8" hidden="false" customHeight="false" outlineLevel="0" collapsed="false">
      <c r="A365" s="121"/>
      <c r="B365" s="11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12</v>
      </c>
      <c r="Q365" s="111" t="n">
        <f aca="false">QUOTIENT(B365-2,7)-6129</f>
        <v>-6129</v>
      </c>
    </row>
    <row r="366" customFormat="false" ht="12.8" hidden="false" customHeight="false" outlineLevel="0" collapsed="false">
      <c r="A366" s="111"/>
      <c r="B366" s="112"/>
      <c r="C366" s="44"/>
      <c r="D366" s="115"/>
      <c r="E366" s="115"/>
      <c r="F366" s="44"/>
      <c r="G366" s="114"/>
      <c r="H366" s="111"/>
      <c r="I366" s="114"/>
      <c r="J366" s="111"/>
      <c r="K366" s="111"/>
      <c r="L366" s="111"/>
      <c r="M366" s="114" t="n">
        <v>0</v>
      </c>
      <c r="N366" s="114" t="n">
        <v>0</v>
      </c>
      <c r="O366" s="114" t="n">
        <v>0</v>
      </c>
      <c r="P366" s="111"/>
      <c r="Q366" s="111"/>
    </row>
    <row r="367" customFormat="false" ht="12.8" hidden="false" customHeight="false" outlineLevel="0" collapsed="false">
      <c r="A367" s="116"/>
      <c r="B367" s="117"/>
      <c r="C367" s="118"/>
      <c r="D367" s="119"/>
      <c r="E367" s="119"/>
      <c r="F367" s="118"/>
      <c r="G367" s="120"/>
      <c r="H367" s="116"/>
      <c r="I367" s="120"/>
      <c r="J367" s="116"/>
      <c r="K367" s="116"/>
      <c r="L367" s="116"/>
      <c r="M367" s="120" t="n">
        <v>0</v>
      </c>
      <c r="N367" s="120" t="n">
        <v>0</v>
      </c>
      <c r="O367" s="120" t="n">
        <v>0</v>
      </c>
      <c r="P367" s="116"/>
      <c r="Q367" s="116"/>
    </row>
    <row r="368" customFormat="false" ht="12.8" hidden="false" customHeight="false" outlineLevel="0" collapsed="false">
      <c r="A368" s="121"/>
      <c r="B368" s="11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12</v>
      </c>
      <c r="Q368" s="111" t="n">
        <f aca="false">QUOTIENT(B368-2,7)-6129</f>
        <v>-6129</v>
      </c>
    </row>
    <row r="369" customFormat="false" ht="12.8" hidden="false" customHeight="false" outlineLevel="0" collapsed="false">
      <c r="A369" s="111"/>
      <c r="B369" s="112"/>
      <c r="C369" s="44"/>
      <c r="D369" s="115"/>
      <c r="E369" s="115"/>
      <c r="F369" s="44"/>
      <c r="G369" s="114"/>
      <c r="H369" s="111"/>
      <c r="I369" s="114"/>
      <c r="J369" s="111"/>
      <c r="K369" s="111"/>
      <c r="L369" s="111"/>
      <c r="M369" s="114" t="n">
        <v>0</v>
      </c>
      <c r="N369" s="114" t="n">
        <v>0</v>
      </c>
      <c r="O369" s="114" t="n">
        <v>0</v>
      </c>
      <c r="P369" s="111"/>
      <c r="Q369" s="111"/>
    </row>
    <row r="370" customFormat="false" ht="12.8" hidden="false" customHeight="false" outlineLevel="0" collapsed="false">
      <c r="A370" s="116"/>
      <c r="B370" s="117"/>
      <c r="C370" s="118"/>
      <c r="D370" s="119"/>
      <c r="E370" s="119"/>
      <c r="F370" s="118"/>
      <c r="G370" s="120"/>
      <c r="H370" s="116"/>
      <c r="I370" s="120"/>
      <c r="J370" s="116"/>
      <c r="K370" s="116"/>
      <c r="L370" s="116"/>
      <c r="M370" s="120" t="n">
        <v>0</v>
      </c>
      <c r="N370" s="120" t="n">
        <v>0</v>
      </c>
      <c r="O370" s="120" t="n">
        <v>0</v>
      </c>
      <c r="P370" s="116"/>
      <c r="Q370" s="116"/>
    </row>
    <row r="371" customFormat="false" ht="12.8" hidden="false" customHeight="false" outlineLevel="0" collapsed="false">
      <c r="A371" s="121"/>
      <c r="B371" s="11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12</v>
      </c>
      <c r="Q371" s="111" t="n">
        <f aca="false">QUOTIENT(B371-2,7)-6129</f>
        <v>-6129</v>
      </c>
    </row>
    <row r="372" customFormat="false" ht="12.8" hidden="false" customHeight="false" outlineLevel="0" collapsed="false">
      <c r="A372" s="111"/>
      <c r="B372" s="112"/>
      <c r="C372" s="44"/>
      <c r="D372" s="115"/>
      <c r="E372" s="115"/>
      <c r="F372" s="44"/>
      <c r="G372" s="114"/>
      <c r="H372" s="111"/>
      <c r="I372" s="114"/>
      <c r="J372" s="111"/>
      <c r="K372" s="111"/>
      <c r="L372" s="111"/>
      <c r="M372" s="114" t="n">
        <v>0</v>
      </c>
      <c r="N372" s="114" t="n">
        <v>0</v>
      </c>
      <c r="O372" s="114" t="n">
        <v>0</v>
      </c>
      <c r="P372" s="111"/>
      <c r="Q372" s="111"/>
    </row>
    <row r="373" customFormat="false" ht="12.8" hidden="false" customHeight="false" outlineLevel="0" collapsed="false">
      <c r="A373" s="116"/>
      <c r="B373" s="117"/>
      <c r="C373" s="118"/>
      <c r="D373" s="119"/>
      <c r="E373" s="119"/>
      <c r="F373" s="118"/>
      <c r="G373" s="120"/>
      <c r="H373" s="116"/>
      <c r="I373" s="120"/>
      <c r="J373" s="116"/>
      <c r="K373" s="116"/>
      <c r="L373" s="116"/>
      <c r="M373" s="120" t="n">
        <v>0</v>
      </c>
      <c r="N373" s="120" t="n">
        <v>0</v>
      </c>
      <c r="O373" s="120" t="n">
        <v>0</v>
      </c>
      <c r="P373" s="116"/>
      <c r="Q373" s="116"/>
    </row>
    <row r="374" customFormat="false" ht="12.8" hidden="false" customHeight="false" outlineLevel="0" collapsed="false">
      <c r="A374" s="121"/>
      <c r="B374" s="11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12</v>
      </c>
      <c r="Q374" s="111" t="n">
        <f aca="false">QUOTIENT(B374-2,7)-6129</f>
        <v>-6129</v>
      </c>
    </row>
    <row r="375" customFormat="false" ht="12.8" hidden="false" customHeight="false" outlineLevel="0" collapsed="false">
      <c r="A375" s="111"/>
      <c r="B375" s="112"/>
      <c r="C375" s="44"/>
      <c r="D375" s="115"/>
      <c r="E375" s="115"/>
      <c r="F375" s="44"/>
      <c r="G375" s="114"/>
      <c r="H375" s="111"/>
      <c r="I375" s="114"/>
      <c r="J375" s="111"/>
      <c r="K375" s="111"/>
      <c r="L375" s="111"/>
      <c r="M375" s="114" t="n">
        <v>0</v>
      </c>
      <c r="N375" s="114" t="n">
        <v>0</v>
      </c>
      <c r="O375" s="114" t="n">
        <v>0</v>
      </c>
      <c r="P375" s="111"/>
      <c r="Q375" s="111"/>
    </row>
    <row r="376" customFormat="false" ht="12.8" hidden="false" customHeight="false" outlineLevel="0" collapsed="false">
      <c r="A376" s="116"/>
      <c r="B376" s="117"/>
      <c r="C376" s="118"/>
      <c r="D376" s="119"/>
      <c r="E376" s="119"/>
      <c r="F376" s="118"/>
      <c r="G376" s="120"/>
      <c r="H376" s="116"/>
      <c r="I376" s="120"/>
      <c r="J376" s="116"/>
      <c r="K376" s="116"/>
      <c r="L376" s="116"/>
      <c r="M376" s="120" t="n">
        <v>0</v>
      </c>
      <c r="N376" s="120" t="n">
        <v>0</v>
      </c>
      <c r="O376" s="120" t="n">
        <v>0</v>
      </c>
      <c r="P376" s="116"/>
      <c r="Q376" s="116"/>
    </row>
    <row r="377" customFormat="false" ht="12.8" hidden="false" customHeight="false" outlineLevel="0" collapsed="false">
      <c r="A377" s="121"/>
      <c r="B377" s="11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12</v>
      </c>
      <c r="Q377" s="111" t="n">
        <f aca="false">QUOTIENT(B377-2,7)-6129</f>
        <v>-6129</v>
      </c>
    </row>
    <row r="378" customFormat="false" ht="12.8" hidden="false" customHeight="false" outlineLevel="0" collapsed="false">
      <c r="A378" s="111"/>
      <c r="B378" s="112"/>
      <c r="C378" s="44"/>
      <c r="D378" s="115"/>
      <c r="E378" s="115"/>
      <c r="F378" s="44"/>
      <c r="G378" s="114"/>
      <c r="H378" s="111"/>
      <c r="I378" s="114"/>
      <c r="J378" s="111"/>
      <c r="K378" s="111"/>
      <c r="L378" s="111"/>
      <c r="M378" s="114" t="n">
        <v>0</v>
      </c>
      <c r="N378" s="114" t="n">
        <v>0</v>
      </c>
      <c r="O378" s="114" t="n">
        <v>0</v>
      </c>
      <c r="P378" s="111"/>
      <c r="Q378" s="111"/>
    </row>
    <row r="379" customFormat="false" ht="12.8" hidden="false" customHeight="false" outlineLevel="0" collapsed="false">
      <c r="A379" s="116"/>
      <c r="B379" s="117"/>
      <c r="C379" s="118"/>
      <c r="D379" s="119"/>
      <c r="E379" s="119"/>
      <c r="F379" s="118"/>
      <c r="G379" s="120"/>
      <c r="H379" s="116"/>
      <c r="I379" s="120"/>
      <c r="J379" s="116"/>
      <c r="K379" s="116"/>
      <c r="L379" s="116"/>
      <c r="M379" s="120" t="n">
        <v>0</v>
      </c>
      <c r="N379" s="120" t="n">
        <v>0</v>
      </c>
      <c r="O379" s="120" t="n">
        <v>0</v>
      </c>
      <c r="P379" s="116"/>
      <c r="Q379" s="116"/>
    </row>
    <row r="380" customFormat="false" ht="12.8" hidden="false" customHeight="false" outlineLevel="0" collapsed="false">
      <c r="A380" s="121"/>
      <c r="B380" s="11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12</v>
      </c>
      <c r="Q380" s="111" t="n">
        <f aca="false">QUOTIENT(B380-2,7)-6129</f>
        <v>-6129</v>
      </c>
    </row>
    <row r="381" customFormat="false" ht="12.8" hidden="false" customHeight="false" outlineLevel="0" collapsed="false">
      <c r="A381" s="111"/>
      <c r="B381" s="112"/>
      <c r="C381" s="44"/>
      <c r="D381" s="115"/>
      <c r="E381" s="115"/>
      <c r="F381" s="44"/>
      <c r="G381" s="114"/>
      <c r="H381" s="111"/>
      <c r="I381" s="114"/>
      <c r="J381" s="111"/>
      <c r="K381" s="111"/>
      <c r="L381" s="111"/>
      <c r="M381" s="114" t="n">
        <v>0</v>
      </c>
      <c r="N381" s="114" t="n">
        <v>0</v>
      </c>
      <c r="O381" s="114" t="n">
        <v>0</v>
      </c>
      <c r="P381" s="111"/>
      <c r="Q381" s="111"/>
    </row>
    <row r="382" customFormat="false" ht="12.8" hidden="false" customHeight="false" outlineLevel="0" collapsed="false">
      <c r="A382" s="116"/>
      <c r="B382" s="117"/>
      <c r="C382" s="118"/>
      <c r="D382" s="119"/>
      <c r="E382" s="119"/>
      <c r="F382" s="118"/>
      <c r="G382" s="120"/>
      <c r="H382" s="116"/>
      <c r="I382" s="120"/>
      <c r="J382" s="116"/>
      <c r="K382" s="116"/>
      <c r="L382" s="116"/>
      <c r="M382" s="120" t="n">
        <v>0</v>
      </c>
      <c r="N382" s="120" t="n">
        <v>0</v>
      </c>
      <c r="O382" s="120" t="n">
        <v>0</v>
      </c>
      <c r="P382" s="116"/>
      <c r="Q382" s="116"/>
    </row>
    <row r="383" customFormat="false" ht="12.8" hidden="false" customHeight="false" outlineLevel="0" collapsed="false">
      <c r="A383" s="121"/>
      <c r="B383" s="11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12</v>
      </c>
      <c r="Q383" s="111" t="n">
        <f aca="false">QUOTIENT(B383-2,7)-6129</f>
        <v>-6129</v>
      </c>
    </row>
    <row r="384" customFormat="false" ht="12.8" hidden="false" customHeight="false" outlineLevel="0" collapsed="false">
      <c r="A384" s="111"/>
      <c r="B384" s="112"/>
      <c r="C384" s="44"/>
      <c r="D384" s="115"/>
      <c r="E384" s="115"/>
      <c r="F384" s="44"/>
      <c r="G384" s="114"/>
      <c r="H384" s="111"/>
      <c r="I384" s="114"/>
      <c r="J384" s="111"/>
      <c r="K384" s="111"/>
      <c r="L384" s="111"/>
      <c r="M384" s="114" t="n">
        <v>0</v>
      </c>
      <c r="N384" s="114" t="n">
        <v>0</v>
      </c>
      <c r="O384" s="114" t="n">
        <v>0</v>
      </c>
      <c r="P384" s="111"/>
      <c r="Q384" s="111"/>
    </row>
    <row r="385" customFormat="false" ht="12.8" hidden="false" customHeight="false" outlineLevel="0" collapsed="false">
      <c r="A385" s="116"/>
      <c r="B385" s="117"/>
      <c r="C385" s="118"/>
      <c r="D385" s="119"/>
      <c r="E385" s="119"/>
      <c r="F385" s="118"/>
      <c r="G385" s="120"/>
      <c r="H385" s="116"/>
      <c r="I385" s="120"/>
      <c r="J385" s="116"/>
      <c r="K385" s="116"/>
      <c r="L385" s="116"/>
      <c r="M385" s="120" t="n">
        <v>0</v>
      </c>
      <c r="N385" s="120" t="n">
        <v>0</v>
      </c>
      <c r="O385" s="120" t="n">
        <v>0</v>
      </c>
      <c r="P385" s="116"/>
      <c r="Q385" s="116"/>
    </row>
    <row r="386" customFormat="false" ht="12.8" hidden="false" customHeight="false" outlineLevel="0" collapsed="false">
      <c r="A386" s="121"/>
      <c r="B386" s="11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12</v>
      </c>
      <c r="Q386" s="111" t="n">
        <f aca="false">QUOTIENT(B386-2,7)-6129</f>
        <v>-6129</v>
      </c>
    </row>
    <row r="387" customFormat="false" ht="12.8" hidden="false" customHeight="false" outlineLevel="0" collapsed="false">
      <c r="A387" s="111"/>
      <c r="B387" s="112"/>
      <c r="C387" s="44"/>
      <c r="D387" s="115"/>
      <c r="E387" s="115"/>
      <c r="F387" s="44"/>
      <c r="G387" s="114"/>
      <c r="H387" s="111"/>
      <c r="I387" s="114"/>
      <c r="J387" s="111"/>
      <c r="K387" s="111"/>
      <c r="L387" s="111"/>
      <c r="M387" s="114" t="n">
        <v>0</v>
      </c>
      <c r="N387" s="114" t="n">
        <v>0</v>
      </c>
      <c r="O387" s="114" t="n">
        <v>0</v>
      </c>
      <c r="P387" s="111"/>
      <c r="Q387" s="111"/>
    </row>
    <row r="388" customFormat="false" ht="12.8" hidden="false" customHeight="false" outlineLevel="0" collapsed="false">
      <c r="A388" s="116"/>
      <c r="B388" s="117"/>
      <c r="C388" s="118"/>
      <c r="D388" s="119"/>
      <c r="E388" s="119"/>
      <c r="F388" s="118"/>
      <c r="G388" s="120"/>
      <c r="H388" s="116"/>
      <c r="I388" s="120"/>
      <c r="J388" s="116"/>
      <c r="K388" s="116"/>
      <c r="L388" s="116"/>
      <c r="M388" s="120" t="n">
        <v>0</v>
      </c>
      <c r="N388" s="120" t="n">
        <v>0</v>
      </c>
      <c r="O388" s="120" t="n">
        <v>0</v>
      </c>
      <c r="P388" s="116"/>
      <c r="Q388" s="116"/>
    </row>
    <row r="389" customFormat="false" ht="12.8" hidden="false" customHeight="false" outlineLevel="0" collapsed="false">
      <c r="A389" s="121"/>
      <c r="B389" s="11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12</v>
      </c>
      <c r="Q389" s="111" t="n">
        <f aca="false">QUOTIENT(B389-2,7)-6129</f>
        <v>-6129</v>
      </c>
    </row>
    <row r="390" customFormat="false" ht="12.8" hidden="false" customHeight="false" outlineLevel="0" collapsed="false">
      <c r="A390" s="111"/>
      <c r="B390" s="112"/>
      <c r="C390" s="44"/>
      <c r="D390" s="115"/>
      <c r="E390" s="115"/>
      <c r="F390" s="44"/>
      <c r="G390" s="114"/>
      <c r="H390" s="111"/>
      <c r="I390" s="114"/>
      <c r="J390" s="111"/>
      <c r="K390" s="111"/>
      <c r="L390" s="111"/>
      <c r="M390" s="114" t="n">
        <v>0</v>
      </c>
      <c r="N390" s="114" t="n">
        <v>0</v>
      </c>
      <c r="O390" s="114" t="n">
        <v>0</v>
      </c>
      <c r="P390" s="111"/>
      <c r="Q390" s="111"/>
    </row>
    <row r="391" customFormat="false" ht="12.8" hidden="false" customHeight="false" outlineLevel="0" collapsed="false">
      <c r="A391" s="116"/>
      <c r="B391" s="117"/>
      <c r="C391" s="118"/>
      <c r="D391" s="119"/>
      <c r="E391" s="119"/>
      <c r="F391" s="118"/>
      <c r="G391" s="120"/>
      <c r="H391" s="116"/>
      <c r="I391" s="120"/>
      <c r="J391" s="116"/>
      <c r="K391" s="116"/>
      <c r="L391" s="116"/>
      <c r="M391" s="120" t="n">
        <v>0</v>
      </c>
      <c r="N391" s="120" t="n">
        <v>0</v>
      </c>
      <c r="O391" s="120" t="n">
        <v>0</v>
      </c>
      <c r="P391" s="116"/>
      <c r="Q391" s="116"/>
    </row>
    <row r="392" customFormat="false" ht="12.8" hidden="false" customHeight="false" outlineLevel="0" collapsed="false">
      <c r="A392" s="121"/>
      <c r="B392" s="11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12</v>
      </c>
      <c r="Q392" s="111" t="n">
        <f aca="false">QUOTIENT(B392-2,7)-6129</f>
        <v>-6129</v>
      </c>
    </row>
    <row r="393" customFormat="false" ht="12.8" hidden="false" customHeight="false" outlineLevel="0" collapsed="false">
      <c r="A393" s="111"/>
      <c r="B393" s="112"/>
      <c r="C393" s="44"/>
      <c r="D393" s="115"/>
      <c r="E393" s="115"/>
      <c r="F393" s="44"/>
      <c r="G393" s="114"/>
      <c r="H393" s="111"/>
      <c r="I393" s="114"/>
      <c r="J393" s="111"/>
      <c r="K393" s="111"/>
      <c r="L393" s="111"/>
      <c r="M393" s="114" t="n">
        <v>0</v>
      </c>
      <c r="N393" s="114" t="n">
        <v>0</v>
      </c>
      <c r="O393" s="114" t="n">
        <v>0</v>
      </c>
      <c r="P393" s="111"/>
      <c r="Q393" s="111"/>
    </row>
    <row r="394" customFormat="false" ht="12.8" hidden="false" customHeight="false" outlineLevel="0" collapsed="false">
      <c r="A394" s="116"/>
      <c r="B394" s="117"/>
      <c r="C394" s="118"/>
      <c r="D394" s="119"/>
      <c r="E394" s="119"/>
      <c r="F394" s="118"/>
      <c r="G394" s="120"/>
      <c r="H394" s="116"/>
      <c r="I394" s="120"/>
      <c r="J394" s="116"/>
      <c r="K394" s="116"/>
      <c r="L394" s="116"/>
      <c r="M394" s="120" t="n">
        <v>0</v>
      </c>
      <c r="N394" s="120" t="n">
        <v>0</v>
      </c>
      <c r="O394" s="120" t="n">
        <v>0</v>
      </c>
      <c r="P394" s="116"/>
      <c r="Q394" s="116"/>
    </row>
    <row r="395" customFormat="false" ht="12.8" hidden="false" customHeight="false" outlineLevel="0" collapsed="false">
      <c r="A395" s="121"/>
      <c r="B395" s="11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12</v>
      </c>
      <c r="Q395" s="111" t="n">
        <f aca="false">QUOTIENT(B395-2,7)-6129</f>
        <v>-6129</v>
      </c>
    </row>
    <row r="396" customFormat="false" ht="12.8" hidden="false" customHeight="false" outlineLevel="0" collapsed="false">
      <c r="A396" s="111"/>
      <c r="B396" s="112"/>
      <c r="C396" s="44"/>
      <c r="D396" s="115"/>
      <c r="E396" s="115"/>
      <c r="F396" s="44"/>
      <c r="G396" s="114"/>
      <c r="H396" s="111"/>
      <c r="I396" s="114"/>
      <c r="J396" s="111"/>
      <c r="K396" s="111"/>
      <c r="L396" s="111"/>
      <c r="M396" s="114" t="n">
        <v>0</v>
      </c>
      <c r="N396" s="114" t="n">
        <v>0</v>
      </c>
      <c r="O396" s="114" t="n">
        <v>0</v>
      </c>
      <c r="P396" s="111"/>
      <c r="Q396" s="111"/>
    </row>
    <row r="397" customFormat="false" ht="12.8" hidden="false" customHeight="false" outlineLevel="0" collapsed="false">
      <c r="A397" s="116"/>
      <c r="B397" s="117"/>
      <c r="C397" s="118"/>
      <c r="D397" s="119"/>
      <c r="E397" s="119"/>
      <c r="F397" s="118"/>
      <c r="G397" s="120"/>
      <c r="H397" s="116"/>
      <c r="I397" s="120"/>
      <c r="J397" s="116"/>
      <c r="K397" s="116"/>
      <c r="L397" s="116"/>
      <c r="M397" s="120" t="n">
        <v>0</v>
      </c>
      <c r="N397" s="120" t="n">
        <v>0</v>
      </c>
      <c r="O397" s="120" t="n">
        <v>0</v>
      </c>
      <c r="P397" s="116"/>
      <c r="Q397" s="116"/>
    </row>
    <row r="398" customFormat="false" ht="12.8" hidden="false" customHeight="false" outlineLevel="0" collapsed="false">
      <c r="A398" s="121"/>
      <c r="B398" s="11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12</v>
      </c>
      <c r="Q398" s="111" t="n">
        <f aca="false">QUOTIENT(B398-2,7)-6129</f>
        <v>-6129</v>
      </c>
    </row>
    <row r="399" customFormat="false" ht="12.8" hidden="false" customHeight="false" outlineLevel="0" collapsed="false">
      <c r="A399" s="111"/>
      <c r="B399" s="112"/>
      <c r="C399" s="44"/>
      <c r="D399" s="115"/>
      <c r="E399" s="115"/>
      <c r="F399" s="44"/>
      <c r="G399" s="114"/>
      <c r="H399" s="111"/>
      <c r="I399" s="114"/>
      <c r="J399" s="111"/>
      <c r="K399" s="111"/>
      <c r="L399" s="111"/>
      <c r="M399" s="114" t="n">
        <v>0</v>
      </c>
      <c r="N399" s="114" t="n">
        <v>0</v>
      </c>
      <c r="O399" s="114" t="n">
        <v>0</v>
      </c>
      <c r="P399" s="111"/>
      <c r="Q399" s="111"/>
    </row>
    <row r="400" customFormat="false" ht="12.8" hidden="false" customHeight="false" outlineLevel="0" collapsed="false">
      <c r="A400" s="116"/>
      <c r="B400" s="117"/>
      <c r="C400" s="118"/>
      <c r="D400" s="119"/>
      <c r="E400" s="119"/>
      <c r="F400" s="118"/>
      <c r="G400" s="120"/>
      <c r="H400" s="116"/>
      <c r="I400" s="120"/>
      <c r="J400" s="116"/>
      <c r="K400" s="116"/>
      <c r="L400" s="116"/>
      <c r="M400" s="120" t="n">
        <v>0</v>
      </c>
      <c r="N400" s="120" t="n">
        <v>0</v>
      </c>
      <c r="O400" s="120" t="n">
        <v>0</v>
      </c>
      <c r="P400" s="116"/>
      <c r="Q400" s="116"/>
    </row>
    <row r="401" customFormat="false" ht="12.8" hidden="false" customHeight="false" outlineLevel="0" collapsed="false">
      <c r="A401" s="121"/>
      <c r="B401" s="11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12</v>
      </c>
      <c r="Q401" s="111" t="n">
        <f aca="false">QUOTIENT(B401-2,7)-6129</f>
        <v>-6129</v>
      </c>
    </row>
    <row r="402" customFormat="false" ht="12.8" hidden="false" customHeight="false" outlineLevel="0" collapsed="false">
      <c r="A402" s="111"/>
      <c r="B402" s="112"/>
      <c r="C402" s="44"/>
      <c r="D402" s="115"/>
      <c r="E402" s="115"/>
      <c r="F402" s="44"/>
      <c r="G402" s="114"/>
      <c r="H402" s="111"/>
      <c r="I402" s="114"/>
      <c r="J402" s="111"/>
      <c r="K402" s="111"/>
      <c r="L402" s="111"/>
      <c r="M402" s="114" t="n">
        <v>0</v>
      </c>
      <c r="N402" s="114" t="n">
        <v>0</v>
      </c>
      <c r="O402" s="114" t="n">
        <v>0</v>
      </c>
      <c r="P402" s="111"/>
      <c r="Q402" s="111"/>
    </row>
    <row r="403" customFormat="false" ht="12.8" hidden="false" customHeight="false" outlineLevel="0" collapsed="false">
      <c r="A403" s="116"/>
      <c r="B403" s="117"/>
      <c r="C403" s="118"/>
      <c r="D403" s="119"/>
      <c r="E403" s="119"/>
      <c r="F403" s="118"/>
      <c r="G403" s="120"/>
      <c r="H403" s="116"/>
      <c r="I403" s="120"/>
      <c r="J403" s="116"/>
      <c r="K403" s="116"/>
      <c r="L403" s="116"/>
      <c r="M403" s="120" t="n">
        <v>0</v>
      </c>
      <c r="N403" s="120" t="n">
        <v>0</v>
      </c>
      <c r="O403" s="120" t="n">
        <v>0</v>
      </c>
      <c r="P403" s="116"/>
      <c r="Q403" s="116"/>
    </row>
    <row r="404" customFormat="false" ht="12.8" hidden="false" customHeight="false" outlineLevel="0" collapsed="false">
      <c r="A404" s="121"/>
      <c r="B404" s="11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12</v>
      </c>
      <c r="Q404" s="111" t="n">
        <f aca="false">QUOTIENT(B404-2,7)-6129</f>
        <v>-6129</v>
      </c>
    </row>
    <row r="405" customFormat="false" ht="12.8" hidden="false" customHeight="false" outlineLevel="0" collapsed="false">
      <c r="A405" s="111"/>
      <c r="B405" s="112"/>
      <c r="C405" s="44"/>
      <c r="D405" s="115"/>
      <c r="E405" s="115"/>
      <c r="F405" s="44"/>
      <c r="G405" s="114"/>
      <c r="H405" s="111"/>
      <c r="I405" s="114"/>
      <c r="J405" s="111"/>
      <c r="K405" s="111"/>
      <c r="L405" s="111"/>
      <c r="M405" s="114" t="n">
        <v>0</v>
      </c>
      <c r="N405" s="114" t="n">
        <v>0</v>
      </c>
      <c r="O405" s="114" t="n">
        <v>0</v>
      </c>
      <c r="P405" s="111"/>
      <c r="Q405" s="111"/>
    </row>
    <row r="406" customFormat="false" ht="12.8" hidden="false" customHeight="false" outlineLevel="0" collapsed="false">
      <c r="A406" s="116"/>
      <c r="B406" s="117"/>
      <c r="C406" s="118"/>
      <c r="D406" s="119"/>
      <c r="E406" s="119"/>
      <c r="F406" s="118"/>
      <c r="G406" s="120"/>
      <c r="H406" s="116"/>
      <c r="I406" s="120"/>
      <c r="J406" s="116"/>
      <c r="K406" s="116"/>
      <c r="L406" s="116"/>
      <c r="M406" s="120" t="n">
        <v>0</v>
      </c>
      <c r="N406" s="120" t="n">
        <v>0</v>
      </c>
      <c r="O406" s="120" t="n">
        <v>0</v>
      </c>
      <c r="P406" s="116"/>
      <c r="Q406" s="116"/>
    </row>
    <row r="407" customFormat="false" ht="12.8" hidden="false" customHeight="false" outlineLevel="0" collapsed="false">
      <c r="A407" s="121"/>
      <c r="B407" s="11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12</v>
      </c>
      <c r="Q407" s="111" t="n">
        <f aca="false">QUOTIENT(B407-2,7)-6129</f>
        <v>-6129</v>
      </c>
    </row>
    <row r="408" customFormat="false" ht="12.8" hidden="false" customHeight="false" outlineLevel="0" collapsed="false">
      <c r="A408" s="111"/>
      <c r="B408" s="112"/>
      <c r="C408" s="44"/>
      <c r="D408" s="115"/>
      <c r="E408" s="115"/>
      <c r="F408" s="44"/>
      <c r="G408" s="114"/>
      <c r="H408" s="111"/>
      <c r="I408" s="114"/>
      <c r="J408" s="111"/>
      <c r="K408" s="111"/>
      <c r="L408" s="111"/>
      <c r="M408" s="114" t="n">
        <v>0</v>
      </c>
      <c r="N408" s="114" t="n">
        <v>0</v>
      </c>
      <c r="O408" s="114" t="n">
        <v>0</v>
      </c>
      <c r="P408" s="111"/>
      <c r="Q408" s="111"/>
    </row>
    <row r="409" customFormat="false" ht="12.8" hidden="false" customHeight="false" outlineLevel="0" collapsed="false">
      <c r="A409" s="116"/>
      <c r="B409" s="117"/>
      <c r="C409" s="118"/>
      <c r="D409" s="119"/>
      <c r="E409" s="119"/>
      <c r="F409" s="118"/>
      <c r="G409" s="120"/>
      <c r="H409" s="116"/>
      <c r="I409" s="120"/>
      <c r="J409" s="116"/>
      <c r="K409" s="116"/>
      <c r="L409" s="116"/>
      <c r="M409" s="120" t="n">
        <v>0</v>
      </c>
      <c r="N409" s="120" t="n">
        <v>0</v>
      </c>
      <c r="O409" s="120" t="n">
        <v>0</v>
      </c>
      <c r="P409" s="116"/>
      <c r="Q409" s="116"/>
    </row>
    <row r="410" customFormat="false" ht="12.8" hidden="false" customHeight="false" outlineLevel="0" collapsed="false">
      <c r="A410" s="121"/>
      <c r="B410" s="11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12</v>
      </c>
      <c r="Q410" s="111" t="n">
        <f aca="false">QUOTIENT(B410-2,7)-6129</f>
        <v>-6129</v>
      </c>
    </row>
    <row r="411" customFormat="false" ht="12.8" hidden="false" customHeight="false" outlineLevel="0" collapsed="false">
      <c r="A411" s="111"/>
      <c r="B411" s="112"/>
      <c r="C411" s="44"/>
      <c r="D411" s="115"/>
      <c r="E411" s="115"/>
      <c r="F411" s="44"/>
      <c r="G411" s="114"/>
      <c r="H411" s="111"/>
      <c r="I411" s="114"/>
      <c r="J411" s="111"/>
      <c r="K411" s="111"/>
      <c r="L411" s="111"/>
      <c r="M411" s="114" t="n">
        <v>0</v>
      </c>
      <c r="N411" s="114" t="n">
        <v>0</v>
      </c>
      <c r="O411" s="114" t="n">
        <v>0</v>
      </c>
      <c r="P411" s="111"/>
      <c r="Q411" s="111"/>
    </row>
    <row r="412" customFormat="false" ht="12.8" hidden="false" customHeight="false" outlineLevel="0" collapsed="false">
      <c r="A412" s="116"/>
      <c r="B412" s="117"/>
      <c r="C412" s="118"/>
      <c r="D412" s="119"/>
      <c r="E412" s="119"/>
      <c r="F412" s="118"/>
      <c r="G412" s="120"/>
      <c r="H412" s="116"/>
      <c r="I412" s="120"/>
      <c r="J412" s="116"/>
      <c r="K412" s="116"/>
      <c r="L412" s="116"/>
      <c r="M412" s="120" t="n">
        <v>0</v>
      </c>
      <c r="N412" s="120" t="n">
        <v>0</v>
      </c>
      <c r="O412" s="120" t="n">
        <v>0</v>
      </c>
      <c r="P412" s="116"/>
      <c r="Q412" s="116"/>
    </row>
    <row r="413" customFormat="false" ht="12.8" hidden="false" customHeight="false" outlineLevel="0" collapsed="false">
      <c r="A413" s="121"/>
      <c r="B413" s="11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12</v>
      </c>
      <c r="Q413" s="111" t="n">
        <f aca="false">QUOTIENT(B413-2,7)-6129</f>
        <v>-6129</v>
      </c>
    </row>
    <row r="414" customFormat="false" ht="12.8" hidden="false" customHeight="false" outlineLevel="0" collapsed="false">
      <c r="A414" s="111"/>
      <c r="B414" s="112"/>
      <c r="C414" s="44"/>
      <c r="D414" s="115"/>
      <c r="E414" s="115"/>
      <c r="F414" s="44"/>
      <c r="G414" s="114"/>
      <c r="H414" s="111"/>
      <c r="I414" s="114"/>
      <c r="J414" s="111"/>
      <c r="K414" s="111"/>
      <c r="L414" s="111"/>
      <c r="M414" s="114" t="n">
        <v>0</v>
      </c>
      <c r="N414" s="114" t="n">
        <v>0</v>
      </c>
      <c r="O414" s="114" t="n">
        <v>0</v>
      </c>
      <c r="P414" s="111"/>
      <c r="Q414" s="111"/>
    </row>
    <row r="415" customFormat="false" ht="12.8" hidden="false" customHeight="false" outlineLevel="0" collapsed="false">
      <c r="A415" s="116"/>
      <c r="B415" s="117"/>
      <c r="C415" s="118"/>
      <c r="D415" s="119"/>
      <c r="E415" s="119"/>
      <c r="F415" s="118"/>
      <c r="G415" s="120"/>
      <c r="H415" s="116"/>
      <c r="I415" s="120"/>
      <c r="J415" s="116"/>
      <c r="K415" s="116"/>
      <c r="L415" s="116"/>
      <c r="M415" s="120" t="n">
        <v>0</v>
      </c>
      <c r="N415" s="120" t="n">
        <v>0</v>
      </c>
      <c r="O415" s="120" t="n">
        <v>0</v>
      </c>
      <c r="P415" s="116"/>
      <c r="Q415" s="116"/>
    </row>
    <row r="416" customFormat="false" ht="12.8" hidden="false" customHeight="false" outlineLevel="0" collapsed="false">
      <c r="A416" s="121"/>
      <c r="B416" s="11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12</v>
      </c>
      <c r="Q416" s="111" t="n">
        <f aca="false">QUOTIENT(B416-2,7)-6129</f>
        <v>-6129</v>
      </c>
    </row>
    <row r="417" customFormat="false" ht="12.8" hidden="false" customHeight="false" outlineLevel="0" collapsed="false">
      <c r="A417" s="111"/>
      <c r="B417" s="112"/>
      <c r="C417" s="44"/>
      <c r="D417" s="115"/>
      <c r="E417" s="115"/>
      <c r="F417" s="44"/>
      <c r="G417" s="114"/>
      <c r="H417" s="111"/>
      <c r="I417" s="114"/>
      <c r="J417" s="111"/>
      <c r="K417" s="111"/>
      <c r="L417" s="111"/>
      <c r="M417" s="114" t="n">
        <v>0</v>
      </c>
      <c r="N417" s="114" t="n">
        <v>0</v>
      </c>
      <c r="O417" s="114" t="n">
        <v>0</v>
      </c>
      <c r="P417" s="111"/>
      <c r="Q417" s="111"/>
    </row>
    <row r="418" customFormat="false" ht="12.8" hidden="false" customHeight="false" outlineLevel="0" collapsed="false">
      <c r="A418" s="116"/>
      <c r="B418" s="117"/>
      <c r="C418" s="118"/>
      <c r="D418" s="119"/>
      <c r="E418" s="119"/>
      <c r="F418" s="118"/>
      <c r="G418" s="120"/>
      <c r="H418" s="116"/>
      <c r="I418" s="120"/>
      <c r="J418" s="116"/>
      <c r="K418" s="116"/>
      <c r="L418" s="116"/>
      <c r="M418" s="120" t="n">
        <v>0</v>
      </c>
      <c r="N418" s="120" t="n">
        <v>0</v>
      </c>
      <c r="O418" s="120" t="n">
        <v>0</v>
      </c>
      <c r="P418" s="116"/>
      <c r="Q418" s="116"/>
    </row>
    <row r="419" customFormat="false" ht="12.8" hidden="false" customHeight="false" outlineLevel="0" collapsed="false">
      <c r="A419" s="121"/>
      <c r="B419" s="11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12</v>
      </c>
      <c r="Q419" s="111" t="n">
        <f aca="false">QUOTIENT(B419-2,7)-6129</f>
        <v>-6129</v>
      </c>
    </row>
    <row r="420" customFormat="false" ht="12.8" hidden="false" customHeight="false" outlineLevel="0" collapsed="false">
      <c r="A420" s="111"/>
      <c r="B420" s="112"/>
      <c r="C420" s="44"/>
      <c r="D420" s="115"/>
      <c r="E420" s="115"/>
      <c r="F420" s="44"/>
      <c r="G420" s="114"/>
      <c r="H420" s="111"/>
      <c r="I420" s="114"/>
      <c r="J420" s="111"/>
      <c r="K420" s="111"/>
      <c r="L420" s="111"/>
      <c r="M420" s="114" t="n">
        <v>0</v>
      </c>
      <c r="N420" s="114" t="n">
        <v>0</v>
      </c>
      <c r="O420" s="114" t="n">
        <v>0</v>
      </c>
      <c r="P420" s="111"/>
      <c r="Q420" s="111"/>
    </row>
    <row r="421" customFormat="false" ht="12.8" hidden="false" customHeight="false" outlineLevel="0" collapsed="false">
      <c r="A421" s="116"/>
      <c r="B421" s="117"/>
      <c r="C421" s="118"/>
      <c r="D421" s="119"/>
      <c r="E421" s="119"/>
      <c r="F421" s="118"/>
      <c r="G421" s="120"/>
      <c r="H421" s="116"/>
      <c r="I421" s="120"/>
      <c r="J421" s="116"/>
      <c r="K421" s="116"/>
      <c r="L421" s="116"/>
      <c r="M421" s="120" t="n">
        <v>0</v>
      </c>
      <c r="N421" s="120" t="n">
        <v>0</v>
      </c>
      <c r="O421" s="120" t="n">
        <v>0</v>
      </c>
      <c r="P421" s="116"/>
      <c r="Q421" s="116"/>
    </row>
    <row r="422" customFormat="false" ht="12.8" hidden="false" customHeight="false" outlineLevel="0" collapsed="false">
      <c r="A422" s="121"/>
      <c r="B422" s="11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12</v>
      </c>
      <c r="Q422" s="111" t="n">
        <f aca="false">QUOTIENT(B422-2,7)-6129</f>
        <v>-6129</v>
      </c>
    </row>
    <row r="423" customFormat="false" ht="12.8" hidden="false" customHeight="false" outlineLevel="0" collapsed="false">
      <c r="A423" s="111"/>
      <c r="B423" s="112"/>
      <c r="C423" s="44"/>
      <c r="D423" s="115"/>
      <c r="E423" s="115"/>
      <c r="F423" s="44"/>
      <c r="G423" s="114"/>
      <c r="H423" s="111"/>
      <c r="I423" s="114"/>
      <c r="J423" s="111"/>
      <c r="K423" s="111"/>
      <c r="L423" s="111"/>
      <c r="M423" s="114" t="n">
        <v>0</v>
      </c>
      <c r="N423" s="114" t="n">
        <v>0</v>
      </c>
      <c r="O423" s="114" t="n">
        <v>0</v>
      </c>
      <c r="P423" s="111"/>
      <c r="Q423" s="111"/>
    </row>
    <row r="424" customFormat="false" ht="12.8" hidden="false" customHeight="false" outlineLevel="0" collapsed="false">
      <c r="A424" s="116"/>
      <c r="B424" s="117"/>
      <c r="C424" s="118"/>
      <c r="D424" s="119"/>
      <c r="E424" s="119"/>
      <c r="F424" s="118"/>
      <c r="G424" s="120"/>
      <c r="H424" s="116"/>
      <c r="I424" s="120"/>
      <c r="J424" s="116"/>
      <c r="K424" s="116"/>
      <c r="L424" s="116"/>
      <c r="M424" s="120" t="n">
        <v>0</v>
      </c>
      <c r="N424" s="120" t="n">
        <v>0</v>
      </c>
      <c r="O424" s="120" t="n">
        <v>0</v>
      </c>
      <c r="P424" s="116"/>
      <c r="Q424" s="116"/>
    </row>
    <row r="425" customFormat="false" ht="12.8" hidden="false" customHeight="false" outlineLevel="0" collapsed="false">
      <c r="A425" s="121"/>
      <c r="B425" s="11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12</v>
      </c>
      <c r="Q425" s="111" t="n">
        <f aca="false">QUOTIENT(B425-2,7)-6129</f>
        <v>-6129</v>
      </c>
    </row>
    <row r="426" customFormat="false" ht="12.8" hidden="false" customHeight="false" outlineLevel="0" collapsed="false">
      <c r="A426" s="111"/>
      <c r="B426" s="112"/>
      <c r="C426" s="44"/>
      <c r="D426" s="115"/>
      <c r="E426" s="115"/>
      <c r="F426" s="44"/>
      <c r="G426" s="114"/>
      <c r="H426" s="111"/>
      <c r="I426" s="114"/>
      <c r="J426" s="111"/>
      <c r="K426" s="111"/>
      <c r="L426" s="111"/>
      <c r="M426" s="114" t="n">
        <v>0</v>
      </c>
      <c r="N426" s="114" t="n">
        <v>0</v>
      </c>
      <c r="O426" s="114" t="n">
        <v>0</v>
      </c>
      <c r="P426" s="111"/>
      <c r="Q426" s="111"/>
    </row>
    <row r="427" customFormat="false" ht="12.8" hidden="false" customHeight="false" outlineLevel="0" collapsed="false">
      <c r="A427" s="116"/>
      <c r="B427" s="117"/>
      <c r="C427" s="118"/>
      <c r="D427" s="119"/>
      <c r="E427" s="119"/>
      <c r="F427" s="118"/>
      <c r="G427" s="120"/>
      <c r="H427" s="116"/>
      <c r="I427" s="120"/>
      <c r="J427" s="116"/>
      <c r="K427" s="116"/>
      <c r="L427" s="116"/>
      <c r="M427" s="120" t="n">
        <v>0</v>
      </c>
      <c r="N427" s="120" t="n">
        <v>0</v>
      </c>
      <c r="O427" s="120" t="n">
        <v>0</v>
      </c>
      <c r="P427" s="116"/>
      <c r="Q427" s="116"/>
    </row>
    <row r="428" customFormat="false" ht="12.8" hidden="false" customHeight="false" outlineLevel="0" collapsed="false">
      <c r="A428" s="121"/>
      <c r="B428" s="11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12</v>
      </c>
      <c r="Q428" s="111" t="n">
        <f aca="false">QUOTIENT(B428-2,7)-6129</f>
        <v>-6129</v>
      </c>
    </row>
    <row r="429" customFormat="false" ht="12.8" hidden="false" customHeight="false" outlineLevel="0" collapsed="false">
      <c r="A429" s="111"/>
      <c r="B429" s="112"/>
      <c r="C429" s="44"/>
      <c r="D429" s="115"/>
      <c r="E429" s="115"/>
      <c r="F429" s="44"/>
      <c r="G429" s="114"/>
      <c r="H429" s="111"/>
      <c r="I429" s="114"/>
      <c r="J429" s="111"/>
      <c r="K429" s="111"/>
      <c r="L429" s="111"/>
      <c r="M429" s="114" t="n">
        <v>0</v>
      </c>
      <c r="N429" s="114" t="n">
        <v>0</v>
      </c>
      <c r="O429" s="114" t="n">
        <v>0</v>
      </c>
      <c r="P429" s="111"/>
      <c r="Q429" s="111"/>
    </row>
    <row r="430" customFormat="false" ht="12.8" hidden="false" customHeight="false" outlineLevel="0" collapsed="false">
      <c r="A430" s="116"/>
      <c r="B430" s="117"/>
      <c r="C430" s="118"/>
      <c r="D430" s="119"/>
      <c r="E430" s="119"/>
      <c r="F430" s="118"/>
      <c r="G430" s="120"/>
      <c r="H430" s="116"/>
      <c r="I430" s="120"/>
      <c r="J430" s="116"/>
      <c r="K430" s="116"/>
      <c r="L430" s="116"/>
      <c r="M430" s="120" t="n">
        <v>0</v>
      </c>
      <c r="N430" s="120" t="n">
        <v>0</v>
      </c>
      <c r="O430" s="120" t="n">
        <v>0</v>
      </c>
      <c r="P430" s="116"/>
      <c r="Q430" s="116"/>
    </row>
    <row r="431" customFormat="false" ht="12.8" hidden="false" customHeight="false" outlineLevel="0" collapsed="false">
      <c r="A431" s="121"/>
      <c r="B431" s="11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12</v>
      </c>
      <c r="Q431" s="111" t="n">
        <f aca="false">QUOTIENT(B431-2,7)-6129</f>
        <v>-6129</v>
      </c>
    </row>
    <row r="432" customFormat="false" ht="12.8" hidden="false" customHeight="false" outlineLevel="0" collapsed="false">
      <c r="A432" s="111"/>
      <c r="B432" s="112"/>
      <c r="C432" s="44"/>
      <c r="D432" s="115"/>
      <c r="E432" s="115"/>
      <c r="F432" s="44"/>
      <c r="G432" s="114"/>
      <c r="H432" s="111"/>
      <c r="I432" s="114"/>
      <c r="J432" s="111"/>
      <c r="K432" s="111"/>
      <c r="L432" s="111"/>
      <c r="M432" s="114" t="n">
        <v>0</v>
      </c>
      <c r="N432" s="114" t="n">
        <v>0</v>
      </c>
      <c r="O432" s="114" t="n">
        <v>0</v>
      </c>
      <c r="P432" s="111"/>
      <c r="Q432" s="111"/>
    </row>
    <row r="433" customFormat="false" ht="12.8" hidden="false" customHeight="false" outlineLevel="0" collapsed="false">
      <c r="A433" s="116"/>
      <c r="B433" s="117"/>
      <c r="C433" s="118"/>
      <c r="D433" s="119"/>
      <c r="E433" s="119"/>
      <c r="F433" s="118"/>
      <c r="G433" s="120"/>
      <c r="H433" s="116"/>
      <c r="I433" s="120"/>
      <c r="J433" s="116"/>
      <c r="K433" s="116"/>
      <c r="L433" s="116"/>
      <c r="M433" s="120" t="n">
        <v>0</v>
      </c>
      <c r="N433" s="120" t="n">
        <v>0</v>
      </c>
      <c r="O433" s="120" t="n">
        <v>0</v>
      </c>
      <c r="P433" s="116"/>
      <c r="Q433" s="116"/>
    </row>
    <row r="434" customFormat="false" ht="12.8" hidden="false" customHeight="false" outlineLevel="0" collapsed="false">
      <c r="A434" s="121"/>
      <c r="B434" s="11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12</v>
      </c>
      <c r="Q434" s="111" t="n">
        <f aca="false">QUOTIENT(B434-2,7)-6129</f>
        <v>-6129</v>
      </c>
    </row>
    <row r="435" customFormat="false" ht="12.8" hidden="false" customHeight="false" outlineLevel="0" collapsed="false">
      <c r="A435" s="111"/>
      <c r="B435" s="112"/>
      <c r="C435" s="44"/>
      <c r="D435" s="115"/>
      <c r="E435" s="115"/>
      <c r="F435" s="44"/>
      <c r="G435" s="114"/>
      <c r="H435" s="111"/>
      <c r="I435" s="114"/>
      <c r="J435" s="111"/>
      <c r="K435" s="111"/>
      <c r="L435" s="111"/>
      <c r="M435" s="114" t="n">
        <v>0</v>
      </c>
      <c r="N435" s="114" t="n">
        <v>0</v>
      </c>
      <c r="O435" s="114" t="n">
        <v>0</v>
      </c>
      <c r="P435" s="111"/>
      <c r="Q435" s="111"/>
    </row>
    <row r="436" customFormat="false" ht="12.8" hidden="false" customHeight="false" outlineLevel="0" collapsed="false">
      <c r="A436" s="116"/>
      <c r="B436" s="117"/>
      <c r="C436" s="118"/>
      <c r="D436" s="119"/>
      <c r="E436" s="119"/>
      <c r="F436" s="118"/>
      <c r="G436" s="120"/>
      <c r="H436" s="116"/>
      <c r="I436" s="120"/>
      <c r="J436" s="116"/>
      <c r="K436" s="116"/>
      <c r="L436" s="116"/>
      <c r="M436" s="120" t="n">
        <v>0</v>
      </c>
      <c r="N436" s="120" t="n">
        <v>0</v>
      </c>
      <c r="O436" s="120" t="n">
        <v>0</v>
      </c>
      <c r="P436" s="116"/>
      <c r="Q436" s="116"/>
    </row>
    <row r="437" customFormat="false" ht="12.8" hidden="false" customHeight="false" outlineLevel="0" collapsed="false">
      <c r="A437" s="121"/>
      <c r="B437" s="11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12</v>
      </c>
      <c r="Q437" s="111" t="n">
        <f aca="false">QUOTIENT(B437-2,7)-6129</f>
        <v>-6129</v>
      </c>
    </row>
    <row r="438" customFormat="false" ht="12.8" hidden="false" customHeight="false" outlineLevel="0" collapsed="false">
      <c r="A438" s="111"/>
      <c r="B438" s="112"/>
      <c r="C438" s="44"/>
      <c r="D438" s="115"/>
      <c r="E438" s="115"/>
      <c r="F438" s="44"/>
      <c r="G438" s="114"/>
      <c r="H438" s="111"/>
      <c r="I438" s="114"/>
      <c r="J438" s="111"/>
      <c r="K438" s="111"/>
      <c r="L438" s="111"/>
      <c r="M438" s="114" t="n">
        <v>0</v>
      </c>
      <c r="N438" s="114" t="n">
        <v>0</v>
      </c>
      <c r="O438" s="114" t="n">
        <v>0</v>
      </c>
      <c r="P438" s="111"/>
      <c r="Q438" s="111"/>
    </row>
    <row r="439" customFormat="false" ht="12.8" hidden="false" customHeight="false" outlineLevel="0" collapsed="false">
      <c r="A439" s="116"/>
      <c r="B439" s="117"/>
      <c r="C439" s="118"/>
      <c r="D439" s="119"/>
      <c r="E439" s="119"/>
      <c r="F439" s="118"/>
      <c r="G439" s="120"/>
      <c r="H439" s="116"/>
      <c r="I439" s="120"/>
      <c r="J439" s="116"/>
      <c r="K439" s="116"/>
      <c r="L439" s="116"/>
      <c r="M439" s="120" t="n">
        <v>0</v>
      </c>
      <c r="N439" s="120" t="n">
        <v>0</v>
      </c>
      <c r="O439" s="120" t="n">
        <v>0</v>
      </c>
      <c r="P439" s="116"/>
      <c r="Q439" s="116"/>
    </row>
    <row r="440" customFormat="false" ht="12.8" hidden="false" customHeight="false" outlineLevel="0" collapsed="false">
      <c r="A440" s="121"/>
      <c r="B440" s="11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12</v>
      </c>
      <c r="Q440" s="111" t="n">
        <f aca="false">QUOTIENT(B440-2,7)-6129</f>
        <v>-6129</v>
      </c>
    </row>
    <row r="441" customFormat="false" ht="12.8" hidden="false" customHeight="false" outlineLevel="0" collapsed="false">
      <c r="A441" s="111"/>
      <c r="B441" s="112"/>
      <c r="C441" s="44"/>
      <c r="D441" s="115"/>
      <c r="E441" s="115"/>
      <c r="F441" s="44"/>
      <c r="G441" s="114"/>
      <c r="H441" s="111"/>
      <c r="I441" s="114"/>
      <c r="J441" s="111"/>
      <c r="K441" s="111"/>
      <c r="L441" s="111"/>
      <c r="M441" s="114" t="n">
        <v>0</v>
      </c>
      <c r="N441" s="114" t="n">
        <v>0</v>
      </c>
      <c r="O441" s="114" t="n">
        <v>0</v>
      </c>
      <c r="P441" s="111"/>
      <c r="Q441" s="111"/>
    </row>
    <row r="442" customFormat="false" ht="12.8" hidden="false" customHeight="false" outlineLevel="0" collapsed="false">
      <c r="A442" s="116"/>
      <c r="B442" s="117"/>
      <c r="C442" s="118"/>
      <c r="D442" s="119"/>
      <c r="E442" s="119"/>
      <c r="F442" s="118"/>
      <c r="G442" s="120"/>
      <c r="H442" s="116"/>
      <c r="I442" s="120"/>
      <c r="J442" s="116"/>
      <c r="K442" s="116"/>
      <c r="L442" s="116"/>
      <c r="M442" s="120" t="n">
        <v>0</v>
      </c>
      <c r="N442" s="120" t="n">
        <v>0</v>
      </c>
      <c r="O442" s="120" t="n">
        <v>0</v>
      </c>
      <c r="P442" s="116"/>
      <c r="Q442" s="116"/>
    </row>
    <row r="443" customFormat="false" ht="12.8" hidden="false" customHeight="false" outlineLevel="0" collapsed="false">
      <c r="A443" s="121"/>
      <c r="B443" s="11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12</v>
      </c>
      <c r="Q443" s="111" t="n">
        <f aca="false">QUOTIENT(B443-2,7)-6129</f>
        <v>-6129</v>
      </c>
    </row>
    <row r="444" customFormat="false" ht="12.8" hidden="false" customHeight="false" outlineLevel="0" collapsed="false">
      <c r="A444" s="111"/>
      <c r="B444" s="112"/>
      <c r="C444" s="44"/>
      <c r="D444" s="115"/>
      <c r="E444" s="115"/>
      <c r="F444" s="44"/>
      <c r="G444" s="114"/>
      <c r="H444" s="111"/>
      <c r="I444" s="114"/>
      <c r="J444" s="111"/>
      <c r="K444" s="111"/>
      <c r="L444" s="111"/>
      <c r="M444" s="114" t="n">
        <v>0</v>
      </c>
      <c r="N444" s="114" t="n">
        <v>0</v>
      </c>
      <c r="O444" s="114" t="n">
        <v>0</v>
      </c>
      <c r="P444" s="111"/>
      <c r="Q444" s="111"/>
    </row>
    <row r="445" customFormat="false" ht="12.8" hidden="false" customHeight="false" outlineLevel="0" collapsed="false">
      <c r="A445" s="116"/>
      <c r="B445" s="117"/>
      <c r="C445" s="118"/>
      <c r="D445" s="119"/>
      <c r="E445" s="119"/>
      <c r="F445" s="118"/>
      <c r="G445" s="120"/>
      <c r="H445" s="116"/>
      <c r="I445" s="120"/>
      <c r="J445" s="116"/>
      <c r="K445" s="116"/>
      <c r="L445" s="116"/>
      <c r="M445" s="120" t="n">
        <v>0</v>
      </c>
      <c r="N445" s="120" t="n">
        <v>0</v>
      </c>
      <c r="O445" s="120" t="n">
        <v>0</v>
      </c>
      <c r="P445" s="116"/>
      <c r="Q445" s="116"/>
    </row>
    <row r="446" customFormat="false" ht="12.8" hidden="false" customHeight="false" outlineLevel="0" collapsed="false">
      <c r="A446" s="121"/>
      <c r="B446" s="11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12</v>
      </c>
      <c r="Q446" s="111" t="n">
        <f aca="false">QUOTIENT(B446-2,7)-6129</f>
        <v>-6129</v>
      </c>
    </row>
    <row r="447" customFormat="false" ht="12.8" hidden="false" customHeight="false" outlineLevel="0" collapsed="false">
      <c r="A447" s="111"/>
      <c r="B447" s="112"/>
      <c r="C447" s="44"/>
      <c r="D447" s="115"/>
      <c r="E447" s="115"/>
      <c r="F447" s="44"/>
      <c r="G447" s="114"/>
      <c r="H447" s="111"/>
      <c r="I447" s="114"/>
      <c r="J447" s="111"/>
      <c r="K447" s="111"/>
      <c r="L447" s="111"/>
      <c r="M447" s="114" t="n">
        <v>0</v>
      </c>
      <c r="N447" s="114" t="n">
        <v>0</v>
      </c>
      <c r="O447" s="114" t="n">
        <v>0</v>
      </c>
      <c r="P447" s="111"/>
      <c r="Q447" s="111"/>
    </row>
    <row r="448" customFormat="false" ht="12.8" hidden="false" customHeight="false" outlineLevel="0" collapsed="false">
      <c r="A448" s="116"/>
      <c r="B448" s="117"/>
      <c r="C448" s="118"/>
      <c r="D448" s="119"/>
      <c r="E448" s="119"/>
      <c r="F448" s="118"/>
      <c r="G448" s="120"/>
      <c r="H448" s="116"/>
      <c r="I448" s="120"/>
      <c r="J448" s="116"/>
      <c r="K448" s="116"/>
      <c r="L448" s="116"/>
      <c r="M448" s="120" t="n">
        <v>0</v>
      </c>
      <c r="N448" s="120" t="n">
        <v>0</v>
      </c>
      <c r="O448" s="120" t="n">
        <v>0</v>
      </c>
      <c r="P448" s="116"/>
      <c r="Q448" s="116"/>
    </row>
    <row r="449" customFormat="false" ht="12.8" hidden="false" customHeight="false" outlineLevel="0" collapsed="false">
      <c r="A449" s="121"/>
      <c r="B449" s="11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12</v>
      </c>
      <c r="Q449" s="111" t="n">
        <f aca="false">QUOTIENT(B449-2,7)-6129</f>
        <v>-6129</v>
      </c>
    </row>
    <row r="450" customFormat="false" ht="12.8" hidden="false" customHeight="false" outlineLevel="0" collapsed="false">
      <c r="A450" s="111"/>
      <c r="B450" s="112"/>
      <c r="C450" s="44"/>
      <c r="D450" s="115"/>
      <c r="E450" s="115"/>
      <c r="F450" s="44"/>
      <c r="G450" s="114"/>
      <c r="H450" s="111"/>
      <c r="I450" s="114"/>
      <c r="J450" s="111"/>
      <c r="K450" s="111"/>
      <c r="L450" s="111"/>
      <c r="M450" s="114" t="n">
        <v>0</v>
      </c>
      <c r="N450" s="114" t="n">
        <v>0</v>
      </c>
      <c r="O450" s="114" t="n">
        <v>0</v>
      </c>
      <c r="P450" s="111"/>
      <c r="Q450" s="111"/>
    </row>
    <row r="451" customFormat="false" ht="12.8" hidden="false" customHeight="false" outlineLevel="0" collapsed="false">
      <c r="A451" s="116"/>
      <c r="B451" s="117"/>
      <c r="C451" s="118"/>
      <c r="D451" s="119"/>
      <c r="E451" s="119"/>
      <c r="F451" s="118"/>
      <c r="G451" s="120"/>
      <c r="H451" s="116"/>
      <c r="I451" s="120"/>
      <c r="J451" s="116"/>
      <c r="K451" s="116"/>
      <c r="L451" s="116"/>
      <c r="M451" s="120" t="n">
        <v>0</v>
      </c>
      <c r="N451" s="120" t="n">
        <v>0</v>
      </c>
      <c r="O451" s="120" t="n">
        <v>0</v>
      </c>
      <c r="P451" s="116"/>
      <c r="Q451" s="116"/>
    </row>
    <row r="452" customFormat="false" ht="12.8" hidden="false" customHeight="false" outlineLevel="0" collapsed="false">
      <c r="A452" s="121"/>
      <c r="B452" s="11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12</v>
      </c>
      <c r="Q452" s="111" t="n">
        <f aca="false">QUOTIENT(B452-2,7)-6129</f>
        <v>-6129</v>
      </c>
    </row>
    <row r="453" customFormat="false" ht="12.8" hidden="false" customHeight="false" outlineLevel="0" collapsed="false">
      <c r="A453" s="111"/>
      <c r="B453" s="112"/>
      <c r="C453" s="44"/>
      <c r="D453" s="115"/>
      <c r="E453" s="115"/>
      <c r="F453" s="44"/>
      <c r="G453" s="114"/>
      <c r="H453" s="111"/>
      <c r="I453" s="114"/>
      <c r="J453" s="111"/>
      <c r="K453" s="111"/>
      <c r="L453" s="111"/>
      <c r="M453" s="114" t="n">
        <v>0</v>
      </c>
      <c r="N453" s="114" t="n">
        <v>0</v>
      </c>
      <c r="O453" s="114" t="n">
        <v>0</v>
      </c>
      <c r="P453" s="111"/>
      <c r="Q453" s="111"/>
    </row>
    <row r="454" customFormat="false" ht="12.8" hidden="false" customHeight="false" outlineLevel="0" collapsed="false">
      <c r="A454" s="116"/>
      <c r="B454" s="117"/>
      <c r="C454" s="118"/>
      <c r="D454" s="119"/>
      <c r="E454" s="119"/>
      <c r="F454" s="118"/>
      <c r="G454" s="120"/>
      <c r="H454" s="116"/>
      <c r="I454" s="120"/>
      <c r="J454" s="116"/>
      <c r="K454" s="116"/>
      <c r="L454" s="116"/>
      <c r="M454" s="120" t="n">
        <v>0</v>
      </c>
      <c r="N454" s="120" t="n">
        <v>0</v>
      </c>
      <c r="O454" s="120" t="n">
        <v>0</v>
      </c>
      <c r="P454" s="116"/>
      <c r="Q454" s="116"/>
    </row>
    <row r="455" customFormat="false" ht="12.8" hidden="false" customHeight="false" outlineLevel="0" collapsed="false">
      <c r="A455" s="121"/>
      <c r="B455" s="11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12</v>
      </c>
      <c r="Q455" s="111" t="n">
        <f aca="false">QUOTIENT(B455-2,7)-6129</f>
        <v>-6129</v>
      </c>
    </row>
    <row r="456" customFormat="false" ht="12.8" hidden="false" customHeight="false" outlineLevel="0" collapsed="false">
      <c r="A456" s="111"/>
      <c r="B456" s="112"/>
      <c r="C456" s="44"/>
      <c r="D456" s="115"/>
      <c r="E456" s="115"/>
      <c r="F456" s="44"/>
      <c r="G456" s="114"/>
      <c r="H456" s="111"/>
      <c r="I456" s="114"/>
      <c r="J456" s="111"/>
      <c r="K456" s="111"/>
      <c r="L456" s="111"/>
      <c r="M456" s="114" t="n">
        <v>0</v>
      </c>
      <c r="N456" s="114" t="n">
        <v>0</v>
      </c>
      <c r="O456" s="114" t="n">
        <v>0</v>
      </c>
      <c r="P456" s="111"/>
      <c r="Q456" s="111"/>
    </row>
    <row r="457" customFormat="false" ht="12.8" hidden="false" customHeight="false" outlineLevel="0" collapsed="false">
      <c r="A457" s="116"/>
      <c r="B457" s="117"/>
      <c r="C457" s="118"/>
      <c r="D457" s="119"/>
      <c r="E457" s="119"/>
      <c r="F457" s="118"/>
      <c r="G457" s="120"/>
      <c r="H457" s="116"/>
      <c r="I457" s="120"/>
      <c r="J457" s="116"/>
      <c r="K457" s="116"/>
      <c r="L457" s="116"/>
      <c r="M457" s="120" t="n">
        <v>0</v>
      </c>
      <c r="N457" s="120" t="n">
        <v>0</v>
      </c>
      <c r="O457" s="120" t="n">
        <v>0</v>
      </c>
      <c r="P457" s="116"/>
      <c r="Q457" s="116"/>
    </row>
    <row r="458" customFormat="false" ht="12.8" hidden="false" customHeight="false" outlineLevel="0" collapsed="false">
      <c r="A458" s="121"/>
      <c r="B458" s="11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12</v>
      </c>
      <c r="Q458" s="111" t="n">
        <f aca="false">QUOTIENT(B458-2,7)-6129</f>
        <v>-6129</v>
      </c>
    </row>
    <row r="459" customFormat="false" ht="12.8" hidden="false" customHeight="false" outlineLevel="0" collapsed="false">
      <c r="A459" s="111"/>
      <c r="B459" s="112"/>
      <c r="C459" s="44"/>
      <c r="D459" s="115"/>
      <c r="E459" s="115"/>
      <c r="F459" s="44"/>
      <c r="G459" s="114"/>
      <c r="H459" s="111"/>
      <c r="I459" s="114"/>
      <c r="J459" s="111"/>
      <c r="K459" s="111"/>
      <c r="L459" s="111"/>
      <c r="M459" s="114" t="n">
        <v>0</v>
      </c>
      <c r="N459" s="114" t="n">
        <v>0</v>
      </c>
      <c r="O459" s="114" t="n">
        <v>0</v>
      </c>
      <c r="P459" s="111"/>
      <c r="Q459" s="111"/>
    </row>
    <row r="460" customFormat="false" ht="12.8" hidden="false" customHeight="false" outlineLevel="0" collapsed="false">
      <c r="A460" s="116"/>
      <c r="B460" s="117"/>
      <c r="C460" s="118"/>
      <c r="D460" s="119"/>
      <c r="E460" s="119"/>
      <c r="F460" s="118"/>
      <c r="G460" s="120"/>
      <c r="H460" s="116"/>
      <c r="I460" s="120"/>
      <c r="J460" s="116"/>
      <c r="K460" s="116"/>
      <c r="L460" s="116"/>
      <c r="M460" s="120" t="n">
        <v>0</v>
      </c>
      <c r="N460" s="120" t="n">
        <v>0</v>
      </c>
      <c r="O460" s="120" t="n">
        <v>0</v>
      </c>
      <c r="P460" s="116"/>
      <c r="Q460" s="116"/>
    </row>
    <row r="461" customFormat="false" ht="12.8" hidden="false" customHeight="false" outlineLevel="0" collapsed="false">
      <c r="A461" s="121"/>
      <c r="B461" s="11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12</v>
      </c>
      <c r="Q461" s="111" t="n">
        <f aca="false">QUOTIENT(B461-2,7)-6129</f>
        <v>-6129</v>
      </c>
    </row>
    <row r="462" customFormat="false" ht="12.8" hidden="false" customHeight="false" outlineLevel="0" collapsed="false">
      <c r="A462" s="111"/>
      <c r="B462" s="112"/>
      <c r="C462" s="44"/>
      <c r="D462" s="115"/>
      <c r="E462" s="115"/>
      <c r="F462" s="44"/>
      <c r="G462" s="114"/>
      <c r="H462" s="111"/>
      <c r="I462" s="114"/>
      <c r="J462" s="111"/>
      <c r="K462" s="111"/>
      <c r="L462" s="111"/>
      <c r="M462" s="114" t="n">
        <v>0</v>
      </c>
      <c r="N462" s="114" t="n">
        <v>0</v>
      </c>
      <c r="O462" s="114" t="n">
        <v>0</v>
      </c>
      <c r="P462" s="111"/>
      <c r="Q462" s="111"/>
    </row>
    <row r="463" customFormat="false" ht="12.8" hidden="false" customHeight="false" outlineLevel="0" collapsed="false">
      <c r="A463" s="116"/>
      <c r="B463" s="117"/>
      <c r="C463" s="118"/>
      <c r="D463" s="119"/>
      <c r="E463" s="119"/>
      <c r="F463" s="118"/>
      <c r="G463" s="120"/>
      <c r="H463" s="116"/>
      <c r="I463" s="120"/>
      <c r="J463" s="116"/>
      <c r="K463" s="116"/>
      <c r="L463" s="116"/>
      <c r="M463" s="120" t="n">
        <v>0</v>
      </c>
      <c r="N463" s="120" t="n">
        <v>0</v>
      </c>
      <c r="O463" s="120" t="n">
        <v>0</v>
      </c>
      <c r="P463" s="116"/>
      <c r="Q463" s="116"/>
    </row>
    <row r="464" customFormat="false" ht="12.8" hidden="false" customHeight="false" outlineLevel="0" collapsed="false">
      <c r="A464" s="121"/>
      <c r="B464" s="11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12</v>
      </c>
      <c r="Q464" s="111" t="n">
        <f aca="false">QUOTIENT(B464-2,7)-6129</f>
        <v>-6129</v>
      </c>
    </row>
    <row r="465" customFormat="false" ht="12.8" hidden="false" customHeight="false" outlineLevel="0" collapsed="false">
      <c r="A465" s="111"/>
      <c r="B465" s="112"/>
      <c r="C465" s="44"/>
      <c r="D465" s="115"/>
      <c r="E465" s="115"/>
      <c r="F465" s="44"/>
      <c r="G465" s="114"/>
      <c r="H465" s="111"/>
      <c r="I465" s="114"/>
      <c r="J465" s="111"/>
      <c r="K465" s="111"/>
      <c r="L465" s="111"/>
      <c r="M465" s="114" t="n">
        <v>0</v>
      </c>
      <c r="N465" s="114" t="n">
        <v>0</v>
      </c>
      <c r="O465" s="114" t="n">
        <v>0</v>
      </c>
      <c r="P465" s="111"/>
      <c r="Q465" s="111"/>
    </row>
    <row r="466" customFormat="false" ht="12.8" hidden="false" customHeight="false" outlineLevel="0" collapsed="false">
      <c r="A466" s="116"/>
      <c r="B466" s="117"/>
      <c r="C466" s="118"/>
      <c r="D466" s="119"/>
      <c r="E466" s="119"/>
      <c r="F466" s="118"/>
      <c r="G466" s="120"/>
      <c r="H466" s="116"/>
      <c r="I466" s="120"/>
      <c r="J466" s="116"/>
      <c r="K466" s="116"/>
      <c r="L466" s="116"/>
      <c r="M466" s="120" t="n">
        <v>0</v>
      </c>
      <c r="N466" s="120" t="n">
        <v>0</v>
      </c>
      <c r="O466" s="120" t="n">
        <v>0</v>
      </c>
      <c r="P466" s="116"/>
      <c r="Q466" s="116"/>
    </row>
    <row r="467" customFormat="false" ht="12.8" hidden="false" customHeight="false" outlineLevel="0" collapsed="false">
      <c r="A467" s="121"/>
      <c r="B467" s="11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12</v>
      </c>
      <c r="Q467" s="111" t="n">
        <f aca="false">QUOTIENT(B467-2,7)-6129</f>
        <v>-6129</v>
      </c>
    </row>
    <row r="468" customFormat="false" ht="12.8" hidden="false" customHeight="false" outlineLevel="0" collapsed="false">
      <c r="A468" s="111"/>
      <c r="B468" s="112"/>
      <c r="C468" s="44"/>
      <c r="D468" s="115"/>
      <c r="E468" s="115"/>
      <c r="F468" s="44"/>
      <c r="G468" s="114"/>
      <c r="H468" s="111"/>
      <c r="I468" s="114"/>
      <c r="J468" s="111"/>
      <c r="K468" s="111"/>
      <c r="L468" s="111"/>
      <c r="M468" s="114" t="n">
        <v>0</v>
      </c>
      <c r="N468" s="114" t="n">
        <v>0</v>
      </c>
      <c r="O468" s="114" t="n">
        <v>0</v>
      </c>
      <c r="P468" s="111"/>
      <c r="Q468" s="111"/>
    </row>
    <row r="469" customFormat="false" ht="12.8" hidden="false" customHeight="false" outlineLevel="0" collapsed="false">
      <c r="A469" s="116"/>
      <c r="B469" s="117"/>
      <c r="C469" s="118"/>
      <c r="D469" s="119"/>
      <c r="E469" s="119"/>
      <c r="F469" s="118"/>
      <c r="G469" s="120"/>
      <c r="H469" s="116"/>
      <c r="I469" s="120"/>
      <c r="J469" s="116"/>
      <c r="K469" s="116"/>
      <c r="L469" s="116"/>
      <c r="M469" s="120" t="n">
        <v>0</v>
      </c>
      <c r="N469" s="120" t="n">
        <v>0</v>
      </c>
      <c r="O469" s="120" t="n">
        <v>0</v>
      </c>
      <c r="P469" s="116"/>
      <c r="Q469" s="116"/>
    </row>
    <row r="470" customFormat="false" ht="12.8" hidden="false" customHeight="false" outlineLevel="0" collapsed="false">
      <c r="A470" s="121"/>
      <c r="B470" s="11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12</v>
      </c>
      <c r="Q470" s="111" t="n">
        <f aca="false">QUOTIENT(B470-2,7)-6129</f>
        <v>-6129</v>
      </c>
    </row>
    <row r="471" customFormat="false" ht="12.8" hidden="false" customHeight="false" outlineLevel="0" collapsed="false">
      <c r="A471" s="111"/>
      <c r="B471" s="112"/>
      <c r="C471" s="44"/>
      <c r="D471" s="115"/>
      <c r="E471" s="115"/>
      <c r="F471" s="44"/>
      <c r="G471" s="114"/>
      <c r="H471" s="111"/>
      <c r="I471" s="114"/>
      <c r="J471" s="111"/>
      <c r="K471" s="111"/>
      <c r="L471" s="111"/>
      <c r="M471" s="114" t="n">
        <v>0</v>
      </c>
      <c r="N471" s="114" t="n">
        <v>0</v>
      </c>
      <c r="O471" s="114" t="n">
        <v>0</v>
      </c>
      <c r="P471" s="111"/>
      <c r="Q471" s="111"/>
    </row>
    <row r="472" customFormat="false" ht="12.8" hidden="false" customHeight="false" outlineLevel="0" collapsed="false">
      <c r="A472" s="116"/>
      <c r="B472" s="117"/>
      <c r="C472" s="118"/>
      <c r="D472" s="119"/>
      <c r="E472" s="119"/>
      <c r="F472" s="118"/>
      <c r="G472" s="120"/>
      <c r="H472" s="116"/>
      <c r="I472" s="120"/>
      <c r="J472" s="116"/>
      <c r="K472" s="116"/>
      <c r="L472" s="116"/>
      <c r="M472" s="120" t="n">
        <v>0</v>
      </c>
      <c r="N472" s="120" t="n">
        <v>0</v>
      </c>
      <c r="O472" s="120" t="n">
        <v>0</v>
      </c>
      <c r="P472" s="116"/>
      <c r="Q472" s="116"/>
    </row>
    <row r="473" customFormat="false" ht="12.8" hidden="false" customHeight="false" outlineLevel="0" collapsed="false">
      <c r="A473" s="121"/>
      <c r="B473" s="11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12</v>
      </c>
      <c r="Q473" s="111" t="n">
        <f aca="false">QUOTIENT(B473-2,7)-6129</f>
        <v>-6129</v>
      </c>
    </row>
    <row r="474" customFormat="false" ht="12.8" hidden="false" customHeight="false" outlineLevel="0" collapsed="false">
      <c r="A474" s="111"/>
      <c r="B474" s="112"/>
      <c r="C474" s="44"/>
      <c r="D474" s="115"/>
      <c r="E474" s="115"/>
      <c r="F474" s="44"/>
      <c r="G474" s="114"/>
      <c r="H474" s="111"/>
      <c r="I474" s="114"/>
      <c r="J474" s="111"/>
      <c r="K474" s="111"/>
      <c r="L474" s="111"/>
      <c r="M474" s="114" t="n">
        <v>0</v>
      </c>
      <c r="N474" s="114" t="n">
        <v>0</v>
      </c>
      <c r="O474" s="114" t="n">
        <v>0</v>
      </c>
      <c r="P474" s="111"/>
      <c r="Q474" s="111"/>
    </row>
    <row r="475" customFormat="false" ht="12.8" hidden="false" customHeight="false" outlineLevel="0" collapsed="false">
      <c r="A475" s="116"/>
      <c r="B475" s="117"/>
      <c r="C475" s="118"/>
      <c r="D475" s="119"/>
      <c r="E475" s="119"/>
      <c r="F475" s="118"/>
      <c r="G475" s="120"/>
      <c r="H475" s="116"/>
      <c r="I475" s="120"/>
      <c r="J475" s="116"/>
      <c r="K475" s="116"/>
      <c r="L475" s="116"/>
      <c r="M475" s="120" t="n">
        <v>0</v>
      </c>
      <c r="N475" s="120" t="n">
        <v>0</v>
      </c>
      <c r="O475" s="120" t="n">
        <v>0</v>
      </c>
      <c r="P475" s="116"/>
      <c r="Q475" s="116"/>
    </row>
    <row r="476" customFormat="false" ht="12.8" hidden="false" customHeight="false" outlineLevel="0" collapsed="false">
      <c r="A476" s="121"/>
      <c r="B476" s="11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12</v>
      </c>
      <c r="Q476" s="111" t="n">
        <f aca="false">QUOTIENT(B476-2,7)-6129</f>
        <v>-6129</v>
      </c>
    </row>
    <row r="477" customFormat="false" ht="12.8" hidden="false" customHeight="false" outlineLevel="0" collapsed="false">
      <c r="A477" s="111"/>
      <c r="B477" s="112"/>
      <c r="C477" s="44"/>
      <c r="D477" s="115"/>
      <c r="E477" s="115"/>
      <c r="F477" s="44"/>
      <c r="G477" s="114"/>
      <c r="H477" s="111"/>
      <c r="I477" s="114"/>
      <c r="J477" s="111"/>
      <c r="K477" s="111"/>
      <c r="L477" s="111"/>
      <c r="M477" s="114" t="n">
        <v>0</v>
      </c>
      <c r="N477" s="114" t="n">
        <v>0</v>
      </c>
      <c r="O477" s="114" t="n">
        <v>0</v>
      </c>
      <c r="P477" s="111"/>
      <c r="Q477" s="111"/>
    </row>
    <row r="478" customFormat="false" ht="12.8" hidden="false" customHeight="false" outlineLevel="0" collapsed="false">
      <c r="A478" s="116"/>
      <c r="B478" s="117"/>
      <c r="C478" s="118"/>
      <c r="D478" s="119"/>
      <c r="E478" s="119"/>
      <c r="F478" s="118"/>
      <c r="G478" s="120"/>
      <c r="H478" s="116"/>
      <c r="I478" s="120"/>
      <c r="J478" s="116"/>
      <c r="K478" s="116"/>
      <c r="L478" s="116"/>
      <c r="M478" s="120" t="n">
        <v>0</v>
      </c>
      <c r="N478" s="120" t="n">
        <v>0</v>
      </c>
      <c r="O478" s="120" t="n">
        <v>0</v>
      </c>
      <c r="P478" s="116"/>
      <c r="Q478" s="116"/>
    </row>
    <row r="479" customFormat="false" ht="12.8" hidden="false" customHeight="false" outlineLevel="0" collapsed="false">
      <c r="A479" s="121"/>
      <c r="B479" s="11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12</v>
      </c>
      <c r="Q479" s="111" t="n">
        <f aca="false">QUOTIENT(B479-2,7)-6129</f>
        <v>-6129</v>
      </c>
    </row>
    <row r="480" customFormat="false" ht="12.8" hidden="false" customHeight="false" outlineLevel="0" collapsed="false">
      <c r="A480" s="111"/>
      <c r="B480" s="112"/>
      <c r="C480" s="44"/>
      <c r="D480" s="115"/>
      <c r="E480" s="115"/>
      <c r="F480" s="44"/>
      <c r="G480" s="114"/>
      <c r="H480" s="111"/>
      <c r="I480" s="114"/>
      <c r="J480" s="111"/>
      <c r="K480" s="111"/>
      <c r="L480" s="111"/>
      <c r="M480" s="114" t="n">
        <v>0</v>
      </c>
      <c r="N480" s="114" t="n">
        <v>0</v>
      </c>
      <c r="O480" s="114" t="n">
        <v>0</v>
      </c>
      <c r="P480" s="111"/>
      <c r="Q480" s="111"/>
    </row>
    <row r="481" customFormat="false" ht="12.8" hidden="false" customHeight="false" outlineLevel="0" collapsed="false">
      <c r="A481" s="116"/>
      <c r="B481" s="117"/>
      <c r="C481" s="118"/>
      <c r="D481" s="119"/>
      <c r="E481" s="119"/>
      <c r="F481" s="118"/>
      <c r="G481" s="120"/>
      <c r="H481" s="116"/>
      <c r="I481" s="120"/>
      <c r="J481" s="116"/>
      <c r="K481" s="116"/>
      <c r="L481" s="116"/>
      <c r="M481" s="120" t="n">
        <v>0</v>
      </c>
      <c r="N481" s="120" t="n">
        <v>0</v>
      </c>
      <c r="O481" s="120" t="n">
        <v>0</v>
      </c>
      <c r="P481" s="116"/>
      <c r="Q481" s="116"/>
    </row>
    <row r="482" customFormat="false" ht="12.8" hidden="false" customHeight="false" outlineLevel="0" collapsed="false">
      <c r="A482" s="121"/>
      <c r="B482" s="11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12</v>
      </c>
      <c r="Q482" s="111" t="n">
        <f aca="false">QUOTIENT(B482-2,7)-6129</f>
        <v>-6129</v>
      </c>
    </row>
    <row r="483" customFormat="false" ht="12.8" hidden="false" customHeight="false" outlineLevel="0" collapsed="false">
      <c r="A483" s="111"/>
      <c r="B483" s="112"/>
      <c r="C483" s="44"/>
      <c r="D483" s="115"/>
      <c r="E483" s="115"/>
      <c r="F483" s="44"/>
      <c r="G483" s="114"/>
      <c r="H483" s="111"/>
      <c r="I483" s="114"/>
      <c r="J483" s="111"/>
      <c r="K483" s="111"/>
      <c r="L483" s="111"/>
      <c r="M483" s="114" t="n">
        <v>0</v>
      </c>
      <c r="N483" s="114" t="n">
        <v>0</v>
      </c>
      <c r="O483" s="114" t="n">
        <v>0</v>
      </c>
      <c r="P483" s="111"/>
      <c r="Q483" s="111"/>
    </row>
    <row r="484" customFormat="false" ht="12.8" hidden="false" customHeight="false" outlineLevel="0" collapsed="false">
      <c r="A484" s="116"/>
      <c r="B484" s="117"/>
      <c r="C484" s="118"/>
      <c r="D484" s="119"/>
      <c r="E484" s="119"/>
      <c r="F484" s="118"/>
      <c r="G484" s="120"/>
      <c r="H484" s="116"/>
      <c r="I484" s="120"/>
      <c r="J484" s="116"/>
      <c r="K484" s="116"/>
      <c r="L484" s="116"/>
      <c r="M484" s="120" t="n">
        <v>0</v>
      </c>
      <c r="N484" s="120" t="n">
        <v>0</v>
      </c>
      <c r="O484" s="120" t="n">
        <v>0</v>
      </c>
      <c r="P484" s="116"/>
      <c r="Q484" s="116"/>
    </row>
    <row r="485" customFormat="false" ht="12.8" hidden="false" customHeight="false" outlineLevel="0" collapsed="false">
      <c r="A485" s="121"/>
      <c r="B485" s="11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12</v>
      </c>
      <c r="Q485" s="111" t="n">
        <f aca="false">QUOTIENT(B485-2,7)-6129</f>
        <v>-6129</v>
      </c>
    </row>
    <row r="486" customFormat="false" ht="12.8" hidden="false" customHeight="false" outlineLevel="0" collapsed="false">
      <c r="A486" s="111"/>
      <c r="B486" s="112"/>
      <c r="C486" s="44"/>
      <c r="D486" s="115"/>
      <c r="E486" s="115"/>
      <c r="F486" s="44"/>
      <c r="G486" s="114"/>
      <c r="H486" s="111"/>
      <c r="I486" s="114"/>
      <c r="J486" s="111"/>
      <c r="K486" s="111"/>
      <c r="L486" s="111"/>
      <c r="M486" s="114" t="n">
        <v>0</v>
      </c>
      <c r="N486" s="114" t="n">
        <v>0</v>
      </c>
      <c r="O486" s="114" t="n">
        <v>0</v>
      </c>
      <c r="P486" s="111"/>
      <c r="Q486" s="111"/>
    </row>
    <row r="487" customFormat="false" ht="12.8" hidden="false" customHeight="false" outlineLevel="0" collapsed="false">
      <c r="A487" s="116"/>
      <c r="B487" s="117"/>
      <c r="C487" s="118"/>
      <c r="D487" s="119"/>
      <c r="E487" s="119"/>
      <c r="F487" s="118"/>
      <c r="G487" s="120"/>
      <c r="H487" s="116"/>
      <c r="I487" s="120"/>
      <c r="J487" s="116"/>
      <c r="K487" s="116"/>
      <c r="L487" s="116"/>
      <c r="M487" s="120" t="n">
        <v>0</v>
      </c>
      <c r="N487" s="120" t="n">
        <v>0</v>
      </c>
      <c r="O487" s="120" t="n">
        <v>0</v>
      </c>
      <c r="P487" s="116"/>
      <c r="Q487" s="116"/>
    </row>
    <row r="488" customFormat="false" ht="12.8" hidden="false" customHeight="false" outlineLevel="0" collapsed="false">
      <c r="A488" s="121"/>
      <c r="B488" s="11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12</v>
      </c>
      <c r="Q488" s="111" t="n">
        <f aca="false">QUOTIENT(B488-2,7)-6129</f>
        <v>-6129</v>
      </c>
    </row>
    <row r="489" customFormat="false" ht="12.8" hidden="false" customHeight="false" outlineLevel="0" collapsed="false">
      <c r="A489" s="111"/>
      <c r="B489" s="112"/>
      <c r="C489" s="44"/>
      <c r="D489" s="115"/>
      <c r="E489" s="115"/>
      <c r="F489" s="44"/>
      <c r="G489" s="114"/>
      <c r="H489" s="111"/>
      <c r="I489" s="114"/>
      <c r="J489" s="111"/>
      <c r="K489" s="111"/>
      <c r="L489" s="111"/>
      <c r="M489" s="114" t="n">
        <v>0</v>
      </c>
      <c r="N489" s="114" t="n">
        <v>0</v>
      </c>
      <c r="O489" s="114" t="n">
        <v>0</v>
      </c>
      <c r="P489" s="111"/>
      <c r="Q489" s="111"/>
    </row>
    <row r="490" customFormat="false" ht="12.8" hidden="false" customHeight="false" outlineLevel="0" collapsed="false">
      <c r="A490" s="116"/>
      <c r="B490" s="117"/>
      <c r="C490" s="118"/>
      <c r="D490" s="119"/>
      <c r="E490" s="119"/>
      <c r="F490" s="118"/>
      <c r="G490" s="120"/>
      <c r="H490" s="116"/>
      <c r="I490" s="120"/>
      <c r="J490" s="116"/>
      <c r="K490" s="116"/>
      <c r="L490" s="116"/>
      <c r="M490" s="120" t="n">
        <v>0</v>
      </c>
      <c r="N490" s="120" t="n">
        <v>0</v>
      </c>
      <c r="O490" s="120" t="n">
        <v>0</v>
      </c>
      <c r="P490" s="116"/>
      <c r="Q490" s="116"/>
    </row>
    <row r="491" customFormat="false" ht="12.8" hidden="false" customHeight="false" outlineLevel="0" collapsed="false">
      <c r="A491" s="121"/>
      <c r="B491" s="11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12</v>
      </c>
      <c r="Q491" s="111" t="n">
        <f aca="false">QUOTIENT(B491-2,7)-6129</f>
        <v>-6129</v>
      </c>
    </row>
    <row r="492" customFormat="false" ht="12.8" hidden="false" customHeight="false" outlineLevel="0" collapsed="false">
      <c r="A492" s="111"/>
      <c r="B492" s="112"/>
      <c r="C492" s="44"/>
      <c r="D492" s="115"/>
      <c r="E492" s="115"/>
      <c r="F492" s="44"/>
      <c r="G492" s="114"/>
      <c r="H492" s="111"/>
      <c r="I492" s="114"/>
      <c r="J492" s="111"/>
      <c r="K492" s="111"/>
      <c r="L492" s="111"/>
      <c r="M492" s="114" t="n">
        <v>0</v>
      </c>
      <c r="N492" s="114" t="n">
        <v>0</v>
      </c>
      <c r="O492" s="114" t="n">
        <v>0</v>
      </c>
      <c r="P492" s="111"/>
      <c r="Q492" s="111"/>
    </row>
    <row r="493" customFormat="false" ht="12.8" hidden="false" customHeight="false" outlineLevel="0" collapsed="false">
      <c r="A493" s="116"/>
      <c r="B493" s="117"/>
      <c r="C493" s="118"/>
      <c r="D493" s="119"/>
      <c r="E493" s="119"/>
      <c r="F493" s="118"/>
      <c r="G493" s="120"/>
      <c r="H493" s="116"/>
      <c r="I493" s="120"/>
      <c r="J493" s="116"/>
      <c r="K493" s="116"/>
      <c r="L493" s="116"/>
      <c r="M493" s="120" t="n">
        <v>0</v>
      </c>
      <c r="N493" s="120" t="n">
        <v>0</v>
      </c>
      <c r="O493" s="120" t="n">
        <v>0</v>
      </c>
      <c r="P493" s="116"/>
      <c r="Q493" s="116"/>
    </row>
    <row r="494" customFormat="false" ht="12.8" hidden="false" customHeight="false" outlineLevel="0" collapsed="false">
      <c r="A494" s="121"/>
      <c r="B494" s="11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12</v>
      </c>
      <c r="Q494" s="111" t="n">
        <f aca="false">QUOTIENT(B494-2,7)-6129</f>
        <v>-6129</v>
      </c>
    </row>
    <row r="495" customFormat="false" ht="12.8" hidden="false" customHeight="false" outlineLevel="0" collapsed="false">
      <c r="A495" s="111"/>
      <c r="B495" s="112"/>
      <c r="C495" s="44"/>
      <c r="D495" s="115"/>
      <c r="E495" s="115"/>
      <c r="F495" s="44"/>
      <c r="G495" s="114"/>
      <c r="H495" s="111"/>
      <c r="I495" s="114"/>
      <c r="J495" s="111"/>
      <c r="K495" s="111"/>
      <c r="L495" s="111"/>
      <c r="M495" s="114" t="n">
        <v>0</v>
      </c>
      <c r="N495" s="114" t="n">
        <v>0</v>
      </c>
      <c r="O495" s="114" t="n">
        <v>0</v>
      </c>
      <c r="P495" s="111"/>
      <c r="Q495" s="111"/>
    </row>
    <row r="496" customFormat="false" ht="12.8" hidden="false" customHeight="false" outlineLevel="0" collapsed="false">
      <c r="A496" s="116"/>
      <c r="B496" s="117"/>
      <c r="C496" s="118"/>
      <c r="D496" s="119"/>
      <c r="E496" s="119"/>
      <c r="F496" s="118"/>
      <c r="G496" s="120"/>
      <c r="H496" s="116"/>
      <c r="I496" s="120"/>
      <c r="J496" s="116"/>
      <c r="K496" s="116"/>
      <c r="L496" s="116"/>
      <c r="M496" s="120" t="n">
        <v>0</v>
      </c>
      <c r="N496" s="120" t="n">
        <v>0</v>
      </c>
      <c r="O496" s="120" t="n">
        <v>0</v>
      </c>
      <c r="P496" s="116"/>
      <c r="Q496" s="116"/>
    </row>
    <row r="497" customFormat="false" ht="12.8" hidden="false" customHeight="false" outlineLevel="0" collapsed="false">
      <c r="A497" s="121"/>
      <c r="B497" s="11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12</v>
      </c>
      <c r="Q497" s="111" t="n">
        <f aca="false">QUOTIENT(B497-2,7)-6129</f>
        <v>-6129</v>
      </c>
    </row>
    <row r="498" customFormat="false" ht="12.8" hidden="false" customHeight="false" outlineLevel="0" collapsed="false">
      <c r="A498" s="111"/>
      <c r="B498" s="112"/>
      <c r="C498" s="44"/>
      <c r="D498" s="115"/>
      <c r="E498" s="115"/>
      <c r="F498" s="44"/>
      <c r="G498" s="114"/>
      <c r="H498" s="111"/>
      <c r="I498" s="114"/>
      <c r="J498" s="111"/>
      <c r="K498" s="111"/>
      <c r="L498" s="111"/>
      <c r="M498" s="114" t="n">
        <v>0</v>
      </c>
      <c r="N498" s="114" t="n">
        <v>0</v>
      </c>
      <c r="O498" s="114" t="n">
        <v>0</v>
      </c>
      <c r="P498" s="111"/>
      <c r="Q498" s="111"/>
    </row>
    <row r="499" customFormat="false" ht="12.8" hidden="false" customHeight="false" outlineLevel="0" collapsed="false">
      <c r="A499" s="116"/>
      <c r="B499" s="117"/>
      <c r="C499" s="118"/>
      <c r="D499" s="119"/>
      <c r="E499" s="119"/>
      <c r="F499" s="118"/>
      <c r="G499" s="120"/>
      <c r="H499" s="116"/>
      <c r="I499" s="120"/>
      <c r="J499" s="116"/>
      <c r="K499" s="116"/>
      <c r="L499" s="116"/>
      <c r="M499" s="120" t="n">
        <v>0</v>
      </c>
      <c r="N499" s="120" t="n">
        <v>0</v>
      </c>
      <c r="O499" s="120" t="n">
        <v>0</v>
      </c>
      <c r="P499" s="116"/>
      <c r="Q499" s="116"/>
    </row>
    <row r="500" customFormat="false" ht="12.8" hidden="false" customHeight="false" outlineLevel="0" collapsed="false">
      <c r="A500" s="121"/>
      <c r="B500" s="11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12</v>
      </c>
      <c r="Q500" s="111" t="n">
        <f aca="false">QUOTIENT(B500-2,7)-6129</f>
        <v>-6129</v>
      </c>
    </row>
    <row r="501" customFormat="false" ht="12.8" hidden="false" customHeight="false" outlineLevel="0" collapsed="false">
      <c r="A501" s="111"/>
      <c r="B501" s="112"/>
      <c r="C501" s="44"/>
      <c r="D501" s="115"/>
      <c r="E501" s="115"/>
      <c r="F501" s="44"/>
      <c r="G501" s="114"/>
      <c r="H501" s="111"/>
      <c r="I501" s="114"/>
      <c r="J501" s="111"/>
      <c r="K501" s="111"/>
      <c r="L501" s="111"/>
      <c r="M501" s="114" t="n">
        <v>0</v>
      </c>
      <c r="N501" s="114" t="n">
        <v>0</v>
      </c>
      <c r="O501" s="114" t="n">
        <v>0</v>
      </c>
      <c r="P501" s="111"/>
      <c r="Q501" s="111"/>
    </row>
    <row r="502" customFormat="false" ht="12.8" hidden="false" customHeight="false" outlineLevel="0" collapsed="false">
      <c r="A502" s="116"/>
      <c r="B502" s="117"/>
      <c r="C502" s="118"/>
      <c r="D502" s="119"/>
      <c r="E502" s="119"/>
      <c r="F502" s="118"/>
      <c r="G502" s="120"/>
      <c r="H502" s="116"/>
      <c r="I502" s="120"/>
      <c r="J502" s="116"/>
      <c r="K502" s="116"/>
      <c r="L502" s="116"/>
      <c r="M502" s="120" t="n">
        <v>0</v>
      </c>
      <c r="N502" s="120" t="n">
        <v>0</v>
      </c>
      <c r="O502" s="120" t="n">
        <v>0</v>
      </c>
      <c r="P502" s="116"/>
      <c r="Q502" s="116"/>
    </row>
    <row r="503" customFormat="false" ht="12.8" hidden="false" customHeight="false" outlineLevel="0" collapsed="false">
      <c r="A503" s="121"/>
      <c r="B503" s="11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12</v>
      </c>
      <c r="Q503" s="111" t="n">
        <f aca="false">QUOTIENT(B503-2,7)-6129</f>
        <v>-6129</v>
      </c>
    </row>
    <row r="504" customFormat="false" ht="12.8" hidden="false" customHeight="false" outlineLevel="0" collapsed="false">
      <c r="A504" s="111"/>
      <c r="B504" s="112"/>
      <c r="C504" s="44"/>
      <c r="D504" s="115"/>
      <c r="E504" s="115"/>
      <c r="F504" s="44"/>
      <c r="G504" s="114"/>
      <c r="H504" s="111"/>
      <c r="I504" s="114"/>
      <c r="J504" s="111"/>
      <c r="K504" s="111"/>
      <c r="L504" s="111"/>
      <c r="M504" s="114" t="n">
        <v>0</v>
      </c>
      <c r="N504" s="114" t="n">
        <v>0</v>
      </c>
      <c r="O504" s="114" t="n">
        <v>0</v>
      </c>
      <c r="P504" s="111"/>
      <c r="Q504" s="111"/>
    </row>
    <row r="505" customFormat="false" ht="12.8" hidden="false" customHeight="false" outlineLevel="0" collapsed="false">
      <c r="A505" s="116"/>
      <c r="B505" s="117"/>
      <c r="C505" s="118"/>
      <c r="D505" s="119"/>
      <c r="E505" s="119"/>
      <c r="F505" s="118"/>
      <c r="G505" s="120"/>
      <c r="H505" s="116"/>
      <c r="I505" s="120"/>
      <c r="J505" s="116"/>
      <c r="K505" s="116"/>
      <c r="L505" s="116"/>
      <c r="M505" s="120" t="n">
        <v>0</v>
      </c>
      <c r="N505" s="120" t="n">
        <v>0</v>
      </c>
      <c r="O505" s="120" t="n">
        <v>0</v>
      </c>
      <c r="P505" s="116"/>
      <c r="Q505" s="116"/>
    </row>
    <row r="506" customFormat="false" ht="12.8" hidden="false" customHeight="false" outlineLevel="0" collapsed="false">
      <c r="A506" s="121"/>
      <c r="B506" s="11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12</v>
      </c>
      <c r="Q506" s="111" t="n">
        <f aca="false">QUOTIENT(B506-2,7)-6129</f>
        <v>-6129</v>
      </c>
    </row>
    <row r="507" customFormat="false" ht="12.8" hidden="false" customHeight="false" outlineLevel="0" collapsed="false">
      <c r="A507" s="111"/>
      <c r="B507" s="112"/>
      <c r="C507" s="44"/>
      <c r="D507" s="115"/>
      <c r="E507" s="115"/>
      <c r="F507" s="44"/>
      <c r="G507" s="114"/>
      <c r="H507" s="111"/>
      <c r="I507" s="114"/>
      <c r="J507" s="111"/>
      <c r="K507" s="111"/>
      <c r="L507" s="111"/>
      <c r="M507" s="114" t="n">
        <v>0</v>
      </c>
      <c r="N507" s="114" t="n">
        <v>0</v>
      </c>
      <c r="O507" s="114" t="n">
        <v>0</v>
      </c>
      <c r="P507" s="111"/>
      <c r="Q507" s="111"/>
    </row>
    <row r="508" customFormat="false" ht="12.8" hidden="false" customHeight="false" outlineLevel="0" collapsed="false">
      <c r="A508" s="116"/>
      <c r="B508" s="117"/>
      <c r="C508" s="118"/>
      <c r="D508" s="119"/>
      <c r="E508" s="119"/>
      <c r="F508" s="118"/>
      <c r="G508" s="120"/>
      <c r="H508" s="116"/>
      <c r="I508" s="120"/>
      <c r="J508" s="116"/>
      <c r="K508" s="116"/>
      <c r="L508" s="116"/>
      <c r="M508" s="120" t="n">
        <v>0</v>
      </c>
      <c r="N508" s="120" t="n">
        <v>0</v>
      </c>
      <c r="O508" s="120" t="n">
        <v>0</v>
      </c>
      <c r="P508" s="116"/>
      <c r="Q508" s="116"/>
    </row>
    <row r="509" customFormat="false" ht="12.8" hidden="false" customHeight="false" outlineLevel="0" collapsed="false">
      <c r="A509" s="121"/>
      <c r="B509" s="11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12</v>
      </c>
      <c r="Q509" s="111" t="n">
        <f aca="false">QUOTIENT(B509-2,7)-6129</f>
        <v>-6129</v>
      </c>
    </row>
    <row r="510" customFormat="false" ht="12.8" hidden="false" customHeight="false" outlineLevel="0" collapsed="false">
      <c r="A510" s="111"/>
      <c r="B510" s="112"/>
      <c r="C510" s="44"/>
      <c r="D510" s="115"/>
      <c r="E510" s="115"/>
      <c r="F510" s="44"/>
      <c r="G510" s="114"/>
      <c r="H510" s="111"/>
      <c r="I510" s="114"/>
      <c r="J510" s="111"/>
      <c r="K510" s="111"/>
      <c r="L510" s="111"/>
      <c r="M510" s="114" t="n">
        <v>0</v>
      </c>
      <c r="N510" s="114" t="n">
        <v>0</v>
      </c>
      <c r="O510" s="114" t="n">
        <v>0</v>
      </c>
      <c r="P510" s="111"/>
      <c r="Q510" s="111"/>
    </row>
    <row r="511" customFormat="false" ht="12.8" hidden="false" customHeight="false" outlineLevel="0" collapsed="false">
      <c r="A511" s="116"/>
      <c r="B511" s="117"/>
      <c r="C511" s="118"/>
      <c r="D511" s="119"/>
      <c r="E511" s="119"/>
      <c r="F511" s="118"/>
      <c r="G511" s="120"/>
      <c r="H511" s="116"/>
      <c r="I511" s="120"/>
      <c r="J511" s="116"/>
      <c r="K511" s="116"/>
      <c r="L511" s="116"/>
      <c r="M511" s="120" t="n">
        <v>0</v>
      </c>
      <c r="N511" s="120" t="n">
        <v>0</v>
      </c>
      <c r="O511" s="120" t="n">
        <v>0</v>
      </c>
      <c r="P511" s="116"/>
      <c r="Q511" s="116"/>
    </row>
    <row r="512" customFormat="false" ht="12.8" hidden="false" customHeight="false" outlineLevel="0" collapsed="false">
      <c r="A512" s="121"/>
      <c r="B512" s="11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12</v>
      </c>
      <c r="Q512" s="111" t="n">
        <f aca="false">QUOTIENT(B512-2,7)-6129</f>
        <v>-6129</v>
      </c>
    </row>
    <row r="513" customFormat="false" ht="12.8" hidden="false" customHeight="false" outlineLevel="0" collapsed="false">
      <c r="A513" s="111"/>
      <c r="B513" s="112"/>
      <c r="C513" s="44"/>
      <c r="D513" s="115"/>
      <c r="E513" s="115"/>
      <c r="F513" s="44"/>
      <c r="G513" s="114"/>
      <c r="H513" s="111"/>
      <c r="I513" s="114"/>
      <c r="J513" s="111"/>
      <c r="K513" s="111"/>
      <c r="L513" s="111"/>
      <c r="M513" s="114" t="n">
        <v>0</v>
      </c>
      <c r="N513" s="114" t="n">
        <v>0</v>
      </c>
      <c r="O513" s="114" t="n">
        <v>0</v>
      </c>
      <c r="P513" s="111"/>
      <c r="Q513" s="111"/>
    </row>
    <row r="514" customFormat="false" ht="12.8" hidden="false" customHeight="false" outlineLevel="0" collapsed="false">
      <c r="A514" s="116"/>
      <c r="B514" s="117"/>
      <c r="C514" s="118"/>
      <c r="D514" s="119"/>
      <c r="E514" s="119"/>
      <c r="F514" s="118"/>
      <c r="G514" s="120"/>
      <c r="H514" s="116"/>
      <c r="I514" s="120"/>
      <c r="J514" s="116"/>
      <c r="K514" s="116"/>
      <c r="L514" s="116"/>
      <c r="M514" s="120" t="n">
        <v>0</v>
      </c>
      <c r="N514" s="120" t="n">
        <v>0</v>
      </c>
      <c r="O514" s="120" t="n">
        <v>0</v>
      </c>
      <c r="P514" s="116"/>
      <c r="Q514" s="116"/>
    </row>
    <row r="515" customFormat="false" ht="12.8" hidden="false" customHeight="false" outlineLevel="0" collapsed="false">
      <c r="A515" s="121"/>
      <c r="B515" s="11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12</v>
      </c>
      <c r="Q515" s="111" t="n">
        <f aca="false">QUOTIENT(B515-2,7)-6129</f>
        <v>-6129</v>
      </c>
    </row>
    <row r="516" customFormat="false" ht="12.8" hidden="false" customHeight="false" outlineLevel="0" collapsed="false">
      <c r="A516" s="111"/>
      <c r="B516" s="112"/>
      <c r="C516" s="44"/>
      <c r="D516" s="115"/>
      <c r="E516" s="115"/>
      <c r="F516" s="44"/>
      <c r="G516" s="114"/>
      <c r="H516" s="111"/>
      <c r="I516" s="114"/>
      <c r="J516" s="111"/>
      <c r="K516" s="111"/>
      <c r="L516" s="111"/>
      <c r="M516" s="114" t="n">
        <v>0</v>
      </c>
      <c r="N516" s="114" t="n">
        <v>0</v>
      </c>
      <c r="O516" s="114" t="n">
        <v>0</v>
      </c>
      <c r="P516" s="111"/>
      <c r="Q516" s="111"/>
    </row>
    <row r="517" customFormat="false" ht="12.8" hidden="false" customHeight="false" outlineLevel="0" collapsed="false">
      <c r="A517" s="116"/>
      <c r="B517" s="117"/>
      <c r="C517" s="118"/>
      <c r="D517" s="119"/>
      <c r="E517" s="119"/>
      <c r="F517" s="118"/>
      <c r="G517" s="120"/>
      <c r="H517" s="116"/>
      <c r="I517" s="120"/>
      <c r="J517" s="116"/>
      <c r="K517" s="116"/>
      <c r="L517" s="116"/>
      <c r="M517" s="120" t="n">
        <v>0</v>
      </c>
      <c r="N517" s="120" t="n">
        <v>0</v>
      </c>
      <c r="O517" s="120" t="n">
        <v>0</v>
      </c>
      <c r="P517" s="116"/>
      <c r="Q517" s="116"/>
    </row>
    <row r="518" customFormat="false" ht="12.8" hidden="false" customHeight="false" outlineLevel="0" collapsed="false">
      <c r="A518" s="121"/>
      <c r="B518" s="11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12</v>
      </c>
      <c r="Q518" s="111" t="n">
        <f aca="false">QUOTIENT(B518-2,7)-6129</f>
        <v>-6129</v>
      </c>
    </row>
    <row r="519" customFormat="false" ht="12.8" hidden="false" customHeight="false" outlineLevel="0" collapsed="false">
      <c r="A519" s="111"/>
      <c r="B519" s="112"/>
      <c r="C519" s="44"/>
      <c r="D519" s="115"/>
      <c r="E519" s="115"/>
      <c r="F519" s="44"/>
      <c r="G519" s="114"/>
      <c r="H519" s="111"/>
      <c r="I519" s="114"/>
      <c r="J519" s="111"/>
      <c r="K519" s="111"/>
      <c r="L519" s="111"/>
      <c r="M519" s="114" t="n">
        <v>0</v>
      </c>
      <c r="N519" s="114" t="n">
        <v>0</v>
      </c>
      <c r="O519" s="114" t="n">
        <v>0</v>
      </c>
      <c r="P519" s="111"/>
      <c r="Q519" s="111"/>
    </row>
    <row r="520" customFormat="false" ht="12.8" hidden="false" customHeight="false" outlineLevel="0" collapsed="false">
      <c r="A520" s="116"/>
      <c r="B520" s="117"/>
      <c r="C520" s="118"/>
      <c r="D520" s="119"/>
      <c r="E520" s="119"/>
      <c r="F520" s="118"/>
      <c r="G520" s="120"/>
      <c r="H520" s="116"/>
      <c r="I520" s="120"/>
      <c r="J520" s="116"/>
      <c r="K520" s="116"/>
      <c r="L520" s="116"/>
      <c r="M520" s="120" t="n">
        <v>0</v>
      </c>
      <c r="N520" s="120" t="n">
        <v>0</v>
      </c>
      <c r="O520" s="120" t="n">
        <v>0</v>
      </c>
      <c r="P520" s="116"/>
      <c r="Q520" s="116"/>
    </row>
    <row r="521" customFormat="false" ht="12.8" hidden="false" customHeight="false" outlineLevel="0" collapsed="false">
      <c r="A521" s="121"/>
      <c r="B521" s="11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12</v>
      </c>
      <c r="Q521" s="111" t="n">
        <f aca="false">QUOTIENT(B521-2,7)-6129</f>
        <v>-6129</v>
      </c>
    </row>
    <row r="522" customFormat="false" ht="12.8" hidden="false" customHeight="false" outlineLevel="0" collapsed="false">
      <c r="A522" s="111"/>
      <c r="B522" s="112"/>
      <c r="C522" s="44"/>
      <c r="D522" s="115"/>
      <c r="E522" s="115"/>
      <c r="F522" s="44"/>
      <c r="G522" s="114"/>
      <c r="H522" s="111"/>
      <c r="I522" s="114"/>
      <c r="J522" s="111"/>
      <c r="K522" s="111"/>
      <c r="L522" s="111"/>
      <c r="M522" s="114" t="n">
        <v>0</v>
      </c>
      <c r="N522" s="114" t="n">
        <v>0</v>
      </c>
      <c r="O522" s="114" t="n">
        <v>0</v>
      </c>
      <c r="P522" s="111"/>
      <c r="Q522" s="111"/>
    </row>
    <row r="523" customFormat="false" ht="12.8" hidden="false" customHeight="false" outlineLevel="0" collapsed="false">
      <c r="A523" s="116"/>
      <c r="B523" s="117"/>
      <c r="C523" s="118"/>
      <c r="D523" s="119"/>
      <c r="E523" s="119"/>
      <c r="F523" s="118"/>
      <c r="G523" s="120"/>
      <c r="H523" s="116"/>
      <c r="I523" s="120"/>
      <c r="J523" s="116"/>
      <c r="K523" s="116"/>
      <c r="L523" s="116"/>
      <c r="M523" s="120" t="n">
        <v>0</v>
      </c>
      <c r="N523" s="120" t="n">
        <v>0</v>
      </c>
      <c r="O523" s="120" t="n">
        <v>0</v>
      </c>
      <c r="P523" s="116"/>
      <c r="Q523" s="116"/>
    </row>
    <row r="524" customFormat="false" ht="12.8" hidden="false" customHeight="false" outlineLevel="0" collapsed="false">
      <c r="A524" s="121"/>
      <c r="B524" s="11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12</v>
      </c>
      <c r="Q524" s="111" t="n">
        <f aca="false">QUOTIENT(B524-2,7)-6129</f>
        <v>-6129</v>
      </c>
    </row>
    <row r="525" customFormat="false" ht="12.8" hidden="false" customHeight="false" outlineLevel="0" collapsed="false">
      <c r="A525" s="111"/>
      <c r="B525" s="112"/>
      <c r="C525" s="44"/>
      <c r="D525" s="115"/>
      <c r="E525" s="115"/>
      <c r="F525" s="44"/>
      <c r="G525" s="114"/>
      <c r="H525" s="111"/>
      <c r="I525" s="114"/>
      <c r="J525" s="111"/>
      <c r="K525" s="111"/>
      <c r="L525" s="111"/>
      <c r="M525" s="114" t="n">
        <v>0</v>
      </c>
      <c r="N525" s="114" t="n">
        <v>0</v>
      </c>
      <c r="O525" s="114" t="n">
        <v>0</v>
      </c>
      <c r="P525" s="111"/>
      <c r="Q525" s="111"/>
    </row>
    <row r="526" customFormat="false" ht="12.8" hidden="false" customHeight="false" outlineLevel="0" collapsed="false">
      <c r="A526" s="116"/>
      <c r="B526" s="117"/>
      <c r="C526" s="118"/>
      <c r="D526" s="119"/>
      <c r="E526" s="119"/>
      <c r="F526" s="118"/>
      <c r="G526" s="120"/>
      <c r="H526" s="116"/>
      <c r="I526" s="120"/>
      <c r="J526" s="116"/>
      <c r="K526" s="116"/>
      <c r="L526" s="116"/>
      <c r="M526" s="120" t="n">
        <v>0</v>
      </c>
      <c r="N526" s="120" t="n">
        <v>0</v>
      </c>
      <c r="O526" s="120" t="n">
        <v>0</v>
      </c>
      <c r="P526" s="116"/>
      <c r="Q526" s="116"/>
    </row>
    <row r="527" customFormat="false" ht="12.8" hidden="false" customHeight="false" outlineLevel="0" collapsed="false">
      <c r="A527" s="121"/>
      <c r="B527" s="11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12</v>
      </c>
      <c r="Q527" s="111" t="n">
        <f aca="false">QUOTIENT(B527-2,7)-6129</f>
        <v>-6129</v>
      </c>
    </row>
    <row r="528" customFormat="false" ht="12.8" hidden="false" customHeight="false" outlineLevel="0" collapsed="false">
      <c r="A528" s="111"/>
      <c r="B528" s="112"/>
      <c r="C528" s="44"/>
      <c r="D528" s="115"/>
      <c r="E528" s="115"/>
      <c r="F528" s="44"/>
      <c r="G528" s="114"/>
      <c r="H528" s="111"/>
      <c r="I528" s="114"/>
      <c r="J528" s="111"/>
      <c r="K528" s="111"/>
      <c r="L528" s="111"/>
      <c r="M528" s="114" t="n">
        <v>0</v>
      </c>
      <c r="N528" s="114" t="n">
        <v>0</v>
      </c>
      <c r="O528" s="114" t="n">
        <v>0</v>
      </c>
      <c r="P528" s="111"/>
      <c r="Q528" s="111"/>
    </row>
    <row r="529" customFormat="false" ht="12.8" hidden="false" customHeight="false" outlineLevel="0" collapsed="false">
      <c r="A529" s="116"/>
      <c r="B529" s="117"/>
      <c r="C529" s="118"/>
      <c r="D529" s="119"/>
      <c r="E529" s="119"/>
      <c r="F529" s="118"/>
      <c r="G529" s="120"/>
      <c r="H529" s="116"/>
      <c r="I529" s="120"/>
      <c r="J529" s="116"/>
      <c r="K529" s="116"/>
      <c r="L529" s="116"/>
      <c r="M529" s="120" t="n">
        <v>0</v>
      </c>
      <c r="N529" s="120" t="n">
        <v>0</v>
      </c>
      <c r="O529" s="120" t="n">
        <v>0</v>
      </c>
      <c r="P529" s="116"/>
      <c r="Q529" s="116"/>
    </row>
    <row r="530" customFormat="false" ht="12.8" hidden="false" customHeight="false" outlineLevel="0" collapsed="false">
      <c r="A530" s="121"/>
      <c r="B530" s="11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12</v>
      </c>
      <c r="Q530" s="111" t="n">
        <f aca="false">QUOTIENT(B530-2,7)-6129</f>
        <v>-6129</v>
      </c>
    </row>
    <row r="531" customFormat="false" ht="12.8" hidden="false" customHeight="false" outlineLevel="0" collapsed="false">
      <c r="A531" s="111"/>
      <c r="B531" s="112"/>
      <c r="C531" s="44"/>
      <c r="D531" s="115"/>
      <c r="E531" s="115"/>
      <c r="F531" s="44"/>
      <c r="G531" s="114"/>
      <c r="H531" s="111"/>
      <c r="I531" s="114"/>
      <c r="J531" s="111"/>
      <c r="K531" s="111"/>
      <c r="L531" s="111"/>
      <c r="M531" s="114" t="n">
        <v>0</v>
      </c>
      <c r="N531" s="114" t="n">
        <v>0</v>
      </c>
      <c r="O531" s="114" t="n">
        <v>0</v>
      </c>
      <c r="P531" s="111"/>
      <c r="Q531" s="111"/>
    </row>
    <row r="532" customFormat="false" ht="12.8" hidden="false" customHeight="false" outlineLevel="0" collapsed="false">
      <c r="A532" s="116"/>
      <c r="B532" s="117"/>
      <c r="C532" s="118"/>
      <c r="D532" s="119"/>
      <c r="E532" s="119"/>
      <c r="F532" s="118"/>
      <c r="G532" s="120"/>
      <c r="H532" s="116"/>
      <c r="I532" s="120"/>
      <c r="J532" s="116"/>
      <c r="K532" s="116"/>
      <c r="L532" s="116"/>
      <c r="M532" s="120" t="n">
        <v>0</v>
      </c>
      <c r="N532" s="120" t="n">
        <v>0</v>
      </c>
      <c r="O532" s="120" t="n">
        <v>0</v>
      </c>
      <c r="P532" s="116"/>
      <c r="Q532" s="116"/>
    </row>
    <row r="533" customFormat="false" ht="12.8" hidden="false" customHeight="false" outlineLevel="0" collapsed="false">
      <c r="A533" s="121"/>
      <c r="B533" s="11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12</v>
      </c>
      <c r="Q533" s="111" t="n">
        <f aca="false">QUOTIENT(B533-2,7)-6129</f>
        <v>-6129</v>
      </c>
    </row>
    <row r="534" customFormat="false" ht="12.8" hidden="false" customHeight="false" outlineLevel="0" collapsed="false">
      <c r="A534" s="111"/>
      <c r="B534" s="112"/>
      <c r="C534" s="44"/>
      <c r="D534" s="115"/>
      <c r="E534" s="115"/>
      <c r="F534" s="44"/>
      <c r="G534" s="114"/>
      <c r="H534" s="111"/>
      <c r="I534" s="114"/>
      <c r="J534" s="111"/>
      <c r="K534" s="111"/>
      <c r="L534" s="111"/>
      <c r="M534" s="114" t="n">
        <v>0</v>
      </c>
      <c r="N534" s="114" t="n">
        <v>0</v>
      </c>
      <c r="O534" s="114" t="n">
        <v>0</v>
      </c>
      <c r="P534" s="111"/>
      <c r="Q534" s="111"/>
    </row>
    <row r="535" customFormat="false" ht="12.8" hidden="false" customHeight="false" outlineLevel="0" collapsed="false">
      <c r="A535" s="116"/>
      <c r="B535" s="117"/>
      <c r="C535" s="118"/>
      <c r="D535" s="119"/>
      <c r="E535" s="119"/>
      <c r="F535" s="118"/>
      <c r="G535" s="120"/>
      <c r="H535" s="116"/>
      <c r="I535" s="120"/>
      <c r="J535" s="116"/>
      <c r="K535" s="116"/>
      <c r="L535" s="116"/>
      <c r="M535" s="120" t="n">
        <v>0</v>
      </c>
      <c r="N535" s="120" t="n">
        <v>0</v>
      </c>
      <c r="O535" s="120" t="n">
        <v>0</v>
      </c>
      <c r="P535" s="116"/>
      <c r="Q535" s="116"/>
    </row>
    <row r="536" customFormat="false" ht="12.8" hidden="false" customHeight="false" outlineLevel="0" collapsed="false">
      <c r="A536" s="121"/>
      <c r="B536" s="11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12</v>
      </c>
      <c r="Q536" s="111" t="n">
        <f aca="false">QUOTIENT(B536-2,7)-6129</f>
        <v>-6129</v>
      </c>
    </row>
    <row r="537" customFormat="false" ht="12.8" hidden="false" customHeight="false" outlineLevel="0" collapsed="false">
      <c r="A537" s="111"/>
      <c r="B537" s="112"/>
      <c r="C537" s="44"/>
      <c r="D537" s="115"/>
      <c r="E537" s="115"/>
      <c r="F537" s="44"/>
      <c r="G537" s="114"/>
      <c r="H537" s="111"/>
      <c r="I537" s="114"/>
      <c r="J537" s="111"/>
      <c r="K537" s="111"/>
      <c r="L537" s="111"/>
      <c r="M537" s="114" t="n">
        <v>0</v>
      </c>
      <c r="N537" s="114" t="n">
        <v>0</v>
      </c>
      <c r="O537" s="114" t="n">
        <v>0</v>
      </c>
      <c r="P537" s="111"/>
      <c r="Q537" s="111"/>
    </row>
    <row r="538" customFormat="false" ht="12.8" hidden="false" customHeight="false" outlineLevel="0" collapsed="false">
      <c r="A538" s="116"/>
      <c r="B538" s="117"/>
      <c r="C538" s="118"/>
      <c r="D538" s="119"/>
      <c r="E538" s="119"/>
      <c r="F538" s="118"/>
      <c r="G538" s="120"/>
      <c r="H538" s="116"/>
      <c r="I538" s="120"/>
      <c r="J538" s="116"/>
      <c r="K538" s="116"/>
      <c r="L538" s="116"/>
      <c r="M538" s="120" t="n">
        <v>0</v>
      </c>
      <c r="N538" s="120" t="n">
        <v>0</v>
      </c>
      <c r="O538" s="120" t="n">
        <v>0</v>
      </c>
      <c r="P538" s="116"/>
      <c r="Q538" s="116"/>
    </row>
    <row r="539" customFormat="false" ht="12.8" hidden="false" customHeight="false" outlineLevel="0" collapsed="false">
      <c r="A539" s="121"/>
      <c r="B539" s="11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12</v>
      </c>
      <c r="Q539" s="111" t="n">
        <f aca="false">QUOTIENT(B539-2,7)-6129</f>
        <v>-6129</v>
      </c>
    </row>
    <row r="540" customFormat="false" ht="12.8" hidden="false" customHeight="false" outlineLevel="0" collapsed="false">
      <c r="A540" s="111"/>
      <c r="B540" s="112"/>
      <c r="C540" s="44"/>
      <c r="D540" s="115"/>
      <c r="E540" s="115"/>
      <c r="F540" s="44"/>
      <c r="G540" s="114"/>
      <c r="H540" s="111"/>
      <c r="I540" s="114"/>
      <c r="J540" s="111"/>
      <c r="K540" s="111"/>
      <c r="L540" s="111"/>
      <c r="M540" s="114" t="n">
        <v>0</v>
      </c>
      <c r="N540" s="114" t="n">
        <v>0</v>
      </c>
      <c r="O540" s="114" t="n">
        <v>0</v>
      </c>
      <c r="P540" s="111"/>
      <c r="Q540" s="111"/>
    </row>
    <row r="541" customFormat="false" ht="12.8" hidden="false" customHeight="false" outlineLevel="0" collapsed="false">
      <c r="A541" s="116"/>
      <c r="B541" s="117"/>
      <c r="C541" s="118"/>
      <c r="D541" s="119"/>
      <c r="E541" s="119"/>
      <c r="F541" s="118"/>
      <c r="G541" s="120"/>
      <c r="H541" s="116"/>
      <c r="I541" s="120"/>
      <c r="J541" s="116"/>
      <c r="K541" s="116"/>
      <c r="L541" s="116"/>
      <c r="M541" s="120" t="n">
        <v>0</v>
      </c>
      <c r="N541" s="120" t="n">
        <v>0</v>
      </c>
      <c r="O541" s="120" t="n">
        <v>0</v>
      </c>
      <c r="P541" s="116"/>
      <c r="Q541" s="116"/>
    </row>
    <row r="542" customFormat="false" ht="12.8" hidden="false" customHeight="false" outlineLevel="0" collapsed="false">
      <c r="A542" s="121"/>
      <c r="B542" s="11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12</v>
      </c>
      <c r="Q542" s="111" t="n">
        <f aca="false">QUOTIENT(B542-2,7)-6129</f>
        <v>-6129</v>
      </c>
    </row>
    <row r="543" customFormat="false" ht="12.8" hidden="false" customHeight="false" outlineLevel="0" collapsed="false">
      <c r="A543" s="111"/>
      <c r="B543" s="112"/>
      <c r="C543" s="44"/>
      <c r="D543" s="115"/>
      <c r="E543" s="115"/>
      <c r="F543" s="44"/>
      <c r="G543" s="114"/>
      <c r="H543" s="111"/>
      <c r="I543" s="114"/>
      <c r="J543" s="111"/>
      <c r="K543" s="111"/>
      <c r="L543" s="111"/>
      <c r="M543" s="114" t="n">
        <v>0</v>
      </c>
      <c r="N543" s="114" t="n">
        <v>0</v>
      </c>
      <c r="O543" s="114" t="n">
        <v>0</v>
      </c>
      <c r="P543" s="111"/>
      <c r="Q543" s="111"/>
    </row>
    <row r="544" customFormat="false" ht="12.8" hidden="false" customHeight="false" outlineLevel="0" collapsed="false">
      <c r="A544" s="116"/>
      <c r="B544" s="117"/>
      <c r="C544" s="118"/>
      <c r="D544" s="119"/>
      <c r="E544" s="119"/>
      <c r="F544" s="118"/>
      <c r="G544" s="120"/>
      <c r="H544" s="116"/>
      <c r="I544" s="120"/>
      <c r="J544" s="116"/>
      <c r="K544" s="116"/>
      <c r="L544" s="116"/>
      <c r="M544" s="120" t="n">
        <v>0</v>
      </c>
      <c r="N544" s="120" t="n">
        <v>0</v>
      </c>
      <c r="O544" s="120" t="n">
        <v>0</v>
      </c>
      <c r="P544" s="116"/>
      <c r="Q544" s="116"/>
    </row>
    <row r="545" customFormat="false" ht="12.8" hidden="false" customHeight="false" outlineLevel="0" collapsed="false">
      <c r="A545" s="121"/>
      <c r="B545" s="11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12</v>
      </c>
      <c r="Q545" s="111" t="n">
        <f aca="false">QUOTIENT(B545-2,7)-6129</f>
        <v>-6129</v>
      </c>
    </row>
    <row r="546" customFormat="false" ht="12.8" hidden="false" customHeight="false" outlineLevel="0" collapsed="false">
      <c r="A546" s="111"/>
      <c r="B546" s="112"/>
      <c r="C546" s="44"/>
      <c r="D546" s="115"/>
      <c r="E546" s="115"/>
      <c r="F546" s="44"/>
      <c r="G546" s="114"/>
      <c r="H546" s="111"/>
      <c r="I546" s="114"/>
      <c r="J546" s="111"/>
      <c r="K546" s="111"/>
      <c r="L546" s="111"/>
      <c r="M546" s="114" t="n">
        <v>0</v>
      </c>
      <c r="N546" s="114" t="n">
        <v>0</v>
      </c>
      <c r="O546" s="114" t="n">
        <v>0</v>
      </c>
      <c r="P546" s="111"/>
      <c r="Q546" s="111"/>
    </row>
    <row r="547" customFormat="false" ht="12.8" hidden="false" customHeight="false" outlineLevel="0" collapsed="false">
      <c r="A547" s="116"/>
      <c r="B547" s="117"/>
      <c r="C547" s="118"/>
      <c r="D547" s="119"/>
      <c r="E547" s="119"/>
      <c r="F547" s="118"/>
      <c r="G547" s="120"/>
      <c r="H547" s="116"/>
      <c r="I547" s="120"/>
      <c r="J547" s="116"/>
      <c r="K547" s="116"/>
      <c r="L547" s="116"/>
      <c r="M547" s="120" t="n">
        <v>0</v>
      </c>
      <c r="N547" s="120" t="n">
        <v>0</v>
      </c>
      <c r="O547" s="120" t="n">
        <v>0</v>
      </c>
      <c r="P547" s="116"/>
      <c r="Q547" s="116"/>
    </row>
    <row r="548" customFormat="false" ht="12.8" hidden="false" customHeight="false" outlineLevel="0" collapsed="false">
      <c r="A548" s="121"/>
      <c r="B548" s="11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12</v>
      </c>
      <c r="Q548" s="111" t="n">
        <f aca="false">QUOTIENT(B548-2,7)-6129</f>
        <v>-6129</v>
      </c>
    </row>
    <row r="549" customFormat="false" ht="12.8" hidden="false" customHeight="false" outlineLevel="0" collapsed="false">
      <c r="A549" s="111"/>
      <c r="B549" s="112"/>
      <c r="C549" s="44"/>
      <c r="D549" s="115"/>
      <c r="E549" s="115"/>
      <c r="F549" s="44"/>
      <c r="G549" s="114"/>
      <c r="H549" s="111"/>
      <c r="I549" s="114"/>
      <c r="J549" s="111"/>
      <c r="K549" s="111"/>
      <c r="L549" s="111"/>
      <c r="M549" s="114" t="n">
        <v>0</v>
      </c>
      <c r="N549" s="114" t="n">
        <v>0</v>
      </c>
      <c r="O549" s="114" t="n">
        <v>0</v>
      </c>
      <c r="P549" s="111"/>
      <c r="Q549" s="111"/>
    </row>
    <row r="550" customFormat="false" ht="12.8" hidden="false" customHeight="false" outlineLevel="0" collapsed="false">
      <c r="A550" s="116"/>
      <c r="B550" s="117"/>
      <c r="C550" s="118"/>
      <c r="D550" s="119"/>
      <c r="E550" s="119"/>
      <c r="F550" s="118"/>
      <c r="G550" s="120"/>
      <c r="H550" s="116"/>
      <c r="I550" s="120"/>
      <c r="J550" s="116"/>
      <c r="K550" s="116"/>
      <c r="L550" s="116"/>
      <c r="M550" s="120" t="n">
        <v>0</v>
      </c>
      <c r="N550" s="120" t="n">
        <v>0</v>
      </c>
      <c r="O550" s="120" t="n">
        <v>0</v>
      </c>
      <c r="P550" s="116"/>
      <c r="Q550" s="116"/>
    </row>
    <row r="551" customFormat="false" ht="12.8" hidden="false" customHeight="false" outlineLevel="0" collapsed="false">
      <c r="A551" s="121"/>
      <c r="B551" s="11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12</v>
      </c>
      <c r="Q551" s="111" t="n">
        <f aca="false">QUOTIENT(B551-2,7)-6129</f>
        <v>-6129</v>
      </c>
    </row>
    <row r="552" customFormat="false" ht="12.8" hidden="false" customHeight="false" outlineLevel="0" collapsed="false">
      <c r="A552" s="111"/>
      <c r="B552" s="112"/>
      <c r="C552" s="44"/>
      <c r="D552" s="115"/>
      <c r="E552" s="115"/>
      <c r="F552" s="44"/>
      <c r="G552" s="114"/>
      <c r="H552" s="111"/>
      <c r="I552" s="114"/>
      <c r="J552" s="111"/>
      <c r="K552" s="111"/>
      <c r="L552" s="111"/>
      <c r="M552" s="114" t="n">
        <v>0</v>
      </c>
      <c r="N552" s="114" t="n">
        <v>0</v>
      </c>
      <c r="O552" s="114" t="n">
        <v>0</v>
      </c>
      <c r="P552" s="111"/>
      <c r="Q552" s="111"/>
    </row>
    <row r="553" customFormat="false" ht="12.8" hidden="false" customHeight="false" outlineLevel="0" collapsed="false">
      <c r="A553" s="116"/>
      <c r="B553" s="117"/>
      <c r="C553" s="118"/>
      <c r="D553" s="119"/>
      <c r="E553" s="119"/>
      <c r="F553" s="118"/>
      <c r="G553" s="120"/>
      <c r="H553" s="116"/>
      <c r="I553" s="120"/>
      <c r="J553" s="116"/>
      <c r="K553" s="116"/>
      <c r="L553" s="116"/>
      <c r="M553" s="120" t="n">
        <v>0</v>
      </c>
      <c r="N553" s="120" t="n">
        <v>0</v>
      </c>
      <c r="O553" s="120" t="n">
        <v>0</v>
      </c>
      <c r="P553" s="116"/>
      <c r="Q553" s="116"/>
    </row>
    <row r="554" customFormat="false" ht="12.8" hidden="false" customHeight="false" outlineLevel="0" collapsed="false">
      <c r="A554" s="121"/>
      <c r="B554" s="11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12</v>
      </c>
      <c r="Q554" s="111" t="n">
        <f aca="false">QUOTIENT(B554-2,7)-6129</f>
        <v>-6129</v>
      </c>
    </row>
    <row r="555" customFormat="false" ht="12.8" hidden="false" customHeight="false" outlineLevel="0" collapsed="false">
      <c r="A555" s="111"/>
      <c r="B555" s="112"/>
      <c r="C555" s="44"/>
      <c r="D555" s="115"/>
      <c r="E555" s="115"/>
      <c r="F555" s="44"/>
      <c r="G555" s="114"/>
      <c r="H555" s="111"/>
      <c r="I555" s="114"/>
      <c r="J555" s="111"/>
      <c r="K555" s="111"/>
      <c r="L555" s="111"/>
      <c r="M555" s="114" t="n">
        <v>0</v>
      </c>
      <c r="N555" s="114" t="n">
        <v>0</v>
      </c>
      <c r="O555" s="114" t="n">
        <v>0</v>
      </c>
      <c r="P555" s="111"/>
      <c r="Q555" s="111"/>
    </row>
    <row r="556" customFormat="false" ht="12.8" hidden="false" customHeight="false" outlineLevel="0" collapsed="false">
      <c r="A556" s="116"/>
      <c r="B556" s="117"/>
      <c r="C556" s="118"/>
      <c r="D556" s="119"/>
      <c r="E556" s="119"/>
      <c r="F556" s="118"/>
      <c r="G556" s="120"/>
      <c r="H556" s="116"/>
      <c r="I556" s="120"/>
      <c r="J556" s="116"/>
      <c r="K556" s="116"/>
      <c r="L556" s="116"/>
      <c r="M556" s="120" t="n">
        <v>0</v>
      </c>
      <c r="N556" s="120" t="n">
        <v>0</v>
      </c>
      <c r="O556" s="120" t="n">
        <v>0</v>
      </c>
      <c r="P556" s="116"/>
      <c r="Q556" s="116"/>
    </row>
    <row r="557" customFormat="false" ht="12.8" hidden="false" customHeight="false" outlineLevel="0" collapsed="false">
      <c r="A557" s="121"/>
      <c r="B557" s="11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12</v>
      </c>
      <c r="Q557" s="111" t="n">
        <f aca="false">QUOTIENT(B557-2,7)-6129</f>
        <v>-6129</v>
      </c>
    </row>
    <row r="558" customFormat="false" ht="12.8" hidden="false" customHeight="false" outlineLevel="0" collapsed="false">
      <c r="A558" s="111"/>
      <c r="B558" s="112"/>
      <c r="C558" s="44"/>
      <c r="D558" s="115"/>
      <c r="E558" s="115"/>
      <c r="F558" s="44"/>
      <c r="G558" s="114"/>
      <c r="H558" s="111"/>
      <c r="I558" s="114"/>
      <c r="J558" s="111"/>
      <c r="K558" s="111"/>
      <c r="L558" s="111"/>
      <c r="M558" s="114" t="n">
        <v>0</v>
      </c>
      <c r="N558" s="114" t="n">
        <v>0</v>
      </c>
      <c r="O558" s="114" t="n">
        <v>0</v>
      </c>
      <c r="P558" s="111"/>
      <c r="Q558" s="111"/>
    </row>
    <row r="559" customFormat="false" ht="12.8" hidden="false" customHeight="false" outlineLevel="0" collapsed="false">
      <c r="A559" s="116"/>
      <c r="B559" s="117"/>
      <c r="C559" s="118"/>
      <c r="D559" s="119"/>
      <c r="E559" s="119"/>
      <c r="F559" s="118"/>
      <c r="G559" s="120"/>
      <c r="H559" s="116"/>
      <c r="I559" s="120"/>
      <c r="J559" s="116"/>
      <c r="K559" s="116"/>
      <c r="L559" s="116"/>
      <c r="M559" s="120" t="n">
        <v>0</v>
      </c>
      <c r="N559" s="120" t="n">
        <v>0</v>
      </c>
      <c r="O559" s="120" t="n">
        <v>0</v>
      </c>
      <c r="P559" s="116"/>
      <c r="Q559" s="116"/>
    </row>
    <row r="560" customFormat="false" ht="12.8" hidden="false" customHeight="false" outlineLevel="0" collapsed="false">
      <c r="A560" s="121"/>
      <c r="B560" s="11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12</v>
      </c>
      <c r="Q560" s="111" t="n">
        <f aca="false">QUOTIENT(B560-2,7)-6129</f>
        <v>-6129</v>
      </c>
    </row>
    <row r="561" customFormat="false" ht="12.8" hidden="false" customHeight="false" outlineLevel="0" collapsed="false">
      <c r="A561" s="111"/>
      <c r="B561" s="112"/>
      <c r="C561" s="44"/>
      <c r="D561" s="115"/>
      <c r="E561" s="115"/>
      <c r="F561" s="44"/>
      <c r="G561" s="114"/>
      <c r="H561" s="111"/>
      <c r="I561" s="114"/>
      <c r="J561" s="111"/>
      <c r="K561" s="111"/>
      <c r="L561" s="111"/>
      <c r="M561" s="114" t="n">
        <v>0</v>
      </c>
      <c r="N561" s="114" t="n">
        <v>0</v>
      </c>
      <c r="O561" s="114" t="n">
        <v>0</v>
      </c>
      <c r="P561" s="111"/>
      <c r="Q561" s="111"/>
    </row>
    <row r="562" customFormat="false" ht="12.8" hidden="false" customHeight="false" outlineLevel="0" collapsed="false">
      <c r="A562" s="116"/>
      <c r="B562" s="117"/>
      <c r="C562" s="118"/>
      <c r="D562" s="119"/>
      <c r="E562" s="119"/>
      <c r="F562" s="118"/>
      <c r="G562" s="120"/>
      <c r="H562" s="116"/>
      <c r="I562" s="120"/>
      <c r="J562" s="116"/>
      <c r="K562" s="116"/>
      <c r="L562" s="116"/>
      <c r="M562" s="120" t="n">
        <v>0</v>
      </c>
      <c r="N562" s="120" t="n">
        <v>0</v>
      </c>
      <c r="O562" s="120" t="n">
        <v>0</v>
      </c>
      <c r="P562" s="116"/>
      <c r="Q562" s="116"/>
    </row>
    <row r="563" customFormat="false" ht="12.8" hidden="false" customHeight="false" outlineLevel="0" collapsed="false">
      <c r="A563" s="121"/>
      <c r="B563" s="11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12</v>
      </c>
      <c r="Q563" s="111" t="n">
        <f aca="false">QUOTIENT(B563-2,7)-6129</f>
        <v>-6129</v>
      </c>
    </row>
    <row r="564" customFormat="false" ht="12.8" hidden="false" customHeight="false" outlineLevel="0" collapsed="false">
      <c r="A564" s="111"/>
      <c r="B564" s="112"/>
      <c r="C564" s="44"/>
      <c r="D564" s="115"/>
      <c r="E564" s="115"/>
      <c r="F564" s="44"/>
      <c r="G564" s="114"/>
      <c r="H564" s="111"/>
      <c r="I564" s="114"/>
      <c r="J564" s="111"/>
      <c r="K564" s="111"/>
      <c r="L564" s="111"/>
      <c r="M564" s="114" t="n">
        <v>0</v>
      </c>
      <c r="N564" s="114" t="n">
        <v>0</v>
      </c>
      <c r="O564" s="114" t="n">
        <v>0</v>
      </c>
      <c r="P564" s="111"/>
      <c r="Q564" s="111"/>
    </row>
    <row r="565" customFormat="false" ht="12.8" hidden="false" customHeight="false" outlineLevel="0" collapsed="false">
      <c r="A565" s="116"/>
      <c r="B565" s="117"/>
      <c r="C565" s="118"/>
      <c r="D565" s="119"/>
      <c r="E565" s="119"/>
      <c r="F565" s="118"/>
      <c r="G565" s="120"/>
      <c r="H565" s="116"/>
      <c r="I565" s="120"/>
      <c r="J565" s="116"/>
      <c r="K565" s="116"/>
      <c r="L565" s="116"/>
      <c r="M565" s="120" t="n">
        <v>0</v>
      </c>
      <c r="N565" s="120" t="n">
        <v>0</v>
      </c>
      <c r="O565" s="120" t="n">
        <v>0</v>
      </c>
      <c r="P565" s="116"/>
      <c r="Q565" s="116"/>
    </row>
    <row r="566" customFormat="false" ht="12.8" hidden="false" customHeight="false" outlineLevel="0" collapsed="false">
      <c r="A566" s="121"/>
      <c r="B566" s="11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12</v>
      </c>
      <c r="Q566" s="111" t="n">
        <f aca="false">QUOTIENT(B566-2,7)-6129</f>
        <v>-6129</v>
      </c>
    </row>
    <row r="567" customFormat="false" ht="12.8" hidden="false" customHeight="false" outlineLevel="0" collapsed="false">
      <c r="A567" s="111"/>
      <c r="B567" s="112"/>
      <c r="C567" s="44"/>
      <c r="D567" s="115"/>
      <c r="E567" s="115"/>
      <c r="F567" s="44"/>
      <c r="G567" s="114"/>
      <c r="H567" s="111"/>
      <c r="I567" s="114"/>
      <c r="J567" s="111"/>
      <c r="K567" s="111"/>
      <c r="L567" s="111"/>
      <c r="M567" s="114" t="n">
        <v>0</v>
      </c>
      <c r="N567" s="114" t="n">
        <v>0</v>
      </c>
      <c r="O567" s="114" t="n">
        <v>0</v>
      </c>
      <c r="P567" s="111"/>
      <c r="Q567" s="111"/>
    </row>
    <row r="568" customFormat="false" ht="12.8" hidden="false" customHeight="false" outlineLevel="0" collapsed="false">
      <c r="A568" s="116"/>
      <c r="B568" s="117"/>
      <c r="C568" s="118"/>
      <c r="D568" s="119"/>
      <c r="E568" s="119"/>
      <c r="F568" s="118"/>
      <c r="G568" s="120"/>
      <c r="H568" s="116"/>
      <c r="I568" s="120"/>
      <c r="J568" s="116"/>
      <c r="K568" s="116"/>
      <c r="L568" s="116"/>
      <c r="M568" s="120" t="n">
        <v>0</v>
      </c>
      <c r="N568" s="120" t="n">
        <v>0</v>
      </c>
      <c r="O568" s="120" t="n">
        <v>0</v>
      </c>
      <c r="P568" s="116"/>
      <c r="Q568" s="116"/>
    </row>
    <row r="569" customFormat="false" ht="12.8" hidden="false" customHeight="false" outlineLevel="0" collapsed="false">
      <c r="A569" s="121"/>
      <c r="B569" s="11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12</v>
      </c>
      <c r="Q569" s="111" t="n">
        <f aca="false">QUOTIENT(B569-2,7)-6129</f>
        <v>-6129</v>
      </c>
    </row>
    <row r="570" customFormat="false" ht="12.8" hidden="false" customHeight="false" outlineLevel="0" collapsed="false">
      <c r="A570" s="111"/>
      <c r="B570" s="112"/>
      <c r="C570" s="44"/>
      <c r="D570" s="115"/>
      <c r="E570" s="115"/>
      <c r="F570" s="44"/>
      <c r="G570" s="114"/>
      <c r="H570" s="111"/>
      <c r="I570" s="114"/>
      <c r="J570" s="111"/>
      <c r="K570" s="111"/>
      <c r="L570" s="111"/>
      <c r="M570" s="114" t="n">
        <v>0</v>
      </c>
      <c r="N570" s="114" t="n">
        <v>0</v>
      </c>
      <c r="O570" s="114" t="n">
        <v>0</v>
      </c>
      <c r="P570" s="111"/>
      <c r="Q570" s="111"/>
    </row>
    <row r="571" customFormat="false" ht="12.8" hidden="false" customHeight="false" outlineLevel="0" collapsed="false">
      <c r="A571" s="116"/>
      <c r="B571" s="117"/>
      <c r="C571" s="118"/>
      <c r="D571" s="119"/>
      <c r="E571" s="119"/>
      <c r="F571" s="118"/>
      <c r="G571" s="120"/>
      <c r="H571" s="116"/>
      <c r="I571" s="120"/>
      <c r="J571" s="116"/>
      <c r="K571" s="116"/>
      <c r="L571" s="116"/>
      <c r="M571" s="120" t="n">
        <v>0</v>
      </c>
      <c r="N571" s="120" t="n">
        <v>0</v>
      </c>
      <c r="O571" s="120" t="n">
        <v>0</v>
      </c>
      <c r="P571" s="116"/>
      <c r="Q571" s="116"/>
    </row>
    <row r="572" customFormat="false" ht="12.8" hidden="false" customHeight="false" outlineLevel="0" collapsed="false">
      <c r="A572" s="121"/>
      <c r="B572" s="11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12</v>
      </c>
      <c r="Q572" s="111" t="n">
        <f aca="false">QUOTIENT(B572-2,7)-6129</f>
        <v>-6129</v>
      </c>
    </row>
    <row r="573" customFormat="false" ht="12.8" hidden="false" customHeight="false" outlineLevel="0" collapsed="false">
      <c r="A573" s="111"/>
      <c r="B573" s="112"/>
      <c r="C573" s="44"/>
      <c r="D573" s="115"/>
      <c r="E573" s="115"/>
      <c r="F573" s="44"/>
      <c r="G573" s="114"/>
      <c r="H573" s="111"/>
      <c r="I573" s="114"/>
      <c r="J573" s="111"/>
      <c r="K573" s="111"/>
      <c r="L573" s="111"/>
      <c r="M573" s="114" t="n">
        <v>0</v>
      </c>
      <c r="N573" s="114" t="n">
        <v>0</v>
      </c>
      <c r="O573" s="114" t="n">
        <v>0</v>
      </c>
      <c r="P573" s="111"/>
      <c r="Q573" s="111"/>
    </row>
    <row r="574" customFormat="false" ht="12.8" hidden="false" customHeight="false" outlineLevel="0" collapsed="false">
      <c r="A574" s="116"/>
      <c r="B574" s="117"/>
      <c r="C574" s="118"/>
      <c r="D574" s="119"/>
      <c r="E574" s="119"/>
      <c r="F574" s="118"/>
      <c r="G574" s="120"/>
      <c r="H574" s="116"/>
      <c r="I574" s="120"/>
      <c r="J574" s="116"/>
      <c r="K574" s="116"/>
      <c r="L574" s="116"/>
      <c r="M574" s="120" t="n">
        <v>0</v>
      </c>
      <c r="N574" s="120" t="n">
        <v>0</v>
      </c>
      <c r="O574" s="120" t="n">
        <v>0</v>
      </c>
      <c r="P574" s="116"/>
      <c r="Q574" s="116"/>
    </row>
    <row r="575" customFormat="false" ht="12.8" hidden="false" customHeight="false" outlineLevel="0" collapsed="false">
      <c r="A575" s="121"/>
      <c r="B575" s="11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12</v>
      </c>
      <c r="Q575" s="111" t="n">
        <f aca="false">QUOTIENT(B575-2,7)-6129</f>
        <v>-6129</v>
      </c>
    </row>
    <row r="576" customFormat="false" ht="12.8" hidden="false" customHeight="false" outlineLevel="0" collapsed="false">
      <c r="A576" s="111"/>
      <c r="B576" s="112"/>
      <c r="C576" s="44"/>
      <c r="D576" s="115"/>
      <c r="E576" s="115"/>
      <c r="F576" s="44"/>
      <c r="G576" s="114"/>
      <c r="H576" s="111"/>
      <c r="I576" s="114"/>
      <c r="J576" s="111"/>
      <c r="K576" s="111"/>
      <c r="L576" s="111"/>
      <c r="M576" s="114" t="n">
        <v>0</v>
      </c>
      <c r="N576" s="114" t="n">
        <v>0</v>
      </c>
      <c r="O576" s="114" t="n">
        <v>0</v>
      </c>
      <c r="P576" s="111"/>
      <c r="Q576" s="111"/>
    </row>
    <row r="577" customFormat="false" ht="12.8" hidden="false" customHeight="false" outlineLevel="0" collapsed="false">
      <c r="A577" s="116"/>
      <c r="B577" s="117"/>
      <c r="C577" s="118"/>
      <c r="D577" s="119"/>
      <c r="E577" s="119"/>
      <c r="F577" s="118"/>
      <c r="G577" s="120"/>
      <c r="H577" s="116"/>
      <c r="I577" s="120"/>
      <c r="J577" s="116"/>
      <c r="K577" s="116"/>
      <c r="L577" s="116"/>
      <c r="M577" s="120" t="n">
        <v>0</v>
      </c>
      <c r="N577" s="120" t="n">
        <v>0</v>
      </c>
      <c r="O577" s="120" t="n">
        <v>0</v>
      </c>
      <c r="P577" s="116"/>
      <c r="Q577" s="116"/>
    </row>
    <row r="578" customFormat="false" ht="12.8" hidden="false" customHeight="false" outlineLevel="0" collapsed="false">
      <c r="A578" s="121"/>
      <c r="B578" s="11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12</v>
      </c>
      <c r="Q578" s="111" t="n">
        <f aca="false">QUOTIENT(B578-2,7)-6129</f>
        <v>-6129</v>
      </c>
    </row>
    <row r="579" customFormat="false" ht="12.8" hidden="false" customHeight="false" outlineLevel="0" collapsed="false">
      <c r="A579" s="111"/>
      <c r="B579" s="112"/>
      <c r="C579" s="44"/>
      <c r="D579" s="115"/>
      <c r="E579" s="115"/>
      <c r="F579" s="44"/>
      <c r="G579" s="114"/>
      <c r="H579" s="111"/>
      <c r="I579" s="114"/>
      <c r="J579" s="111"/>
      <c r="K579" s="111"/>
      <c r="L579" s="111"/>
      <c r="M579" s="114" t="n">
        <v>0</v>
      </c>
      <c r="N579" s="114" t="n">
        <v>0</v>
      </c>
      <c r="O579" s="114" t="n">
        <v>0</v>
      </c>
      <c r="P579" s="111"/>
      <c r="Q579" s="111"/>
    </row>
    <row r="580" customFormat="false" ht="12.8" hidden="false" customHeight="false" outlineLevel="0" collapsed="false">
      <c r="A580" s="116"/>
      <c r="B580" s="117"/>
      <c r="C580" s="118"/>
      <c r="D580" s="119"/>
      <c r="E580" s="119"/>
      <c r="F580" s="118"/>
      <c r="G580" s="120"/>
      <c r="H580" s="116"/>
      <c r="I580" s="120"/>
      <c r="J580" s="116"/>
      <c r="K580" s="116"/>
      <c r="L580" s="116"/>
      <c r="M580" s="120" t="n">
        <v>0</v>
      </c>
      <c r="N580" s="120" t="n">
        <v>0</v>
      </c>
      <c r="O580" s="120" t="n">
        <v>0</v>
      </c>
      <c r="P580" s="116"/>
      <c r="Q580" s="116"/>
    </row>
    <row r="581" customFormat="false" ht="12.8" hidden="false" customHeight="false" outlineLevel="0" collapsed="false">
      <c r="A581" s="121"/>
      <c r="B581" s="11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12</v>
      </c>
      <c r="Q581" s="111" t="n">
        <f aca="false">QUOTIENT(B581-2,7)-6129</f>
        <v>-6129</v>
      </c>
    </row>
    <row r="582" customFormat="false" ht="12.8" hidden="false" customHeight="false" outlineLevel="0" collapsed="false">
      <c r="A582" s="111"/>
      <c r="B582" s="112"/>
      <c r="C582" s="44"/>
      <c r="D582" s="115"/>
      <c r="E582" s="115"/>
      <c r="F582" s="44"/>
      <c r="G582" s="114"/>
      <c r="H582" s="111"/>
      <c r="I582" s="114"/>
      <c r="J582" s="111"/>
      <c r="K582" s="111"/>
      <c r="L582" s="111"/>
      <c r="M582" s="114" t="n">
        <v>0</v>
      </c>
      <c r="N582" s="114" t="n">
        <v>0</v>
      </c>
      <c r="O582" s="114" t="n">
        <v>0</v>
      </c>
      <c r="P582" s="111"/>
      <c r="Q582" s="111"/>
    </row>
    <row r="583" customFormat="false" ht="12.8" hidden="false" customHeight="false" outlineLevel="0" collapsed="false">
      <c r="A583" s="116"/>
      <c r="B583" s="117"/>
      <c r="C583" s="118"/>
      <c r="D583" s="119"/>
      <c r="E583" s="119"/>
      <c r="F583" s="118"/>
      <c r="G583" s="120"/>
      <c r="H583" s="116"/>
      <c r="I583" s="120"/>
      <c r="J583" s="116"/>
      <c r="K583" s="116"/>
      <c r="L583" s="116"/>
      <c r="M583" s="120" t="n">
        <v>0</v>
      </c>
      <c r="N583" s="120" t="n">
        <v>0</v>
      </c>
      <c r="O583" s="120" t="n">
        <v>0</v>
      </c>
      <c r="P583" s="116"/>
      <c r="Q583" s="116"/>
    </row>
    <row r="584" customFormat="false" ht="12.8" hidden="false" customHeight="false" outlineLevel="0" collapsed="false">
      <c r="A584" s="121"/>
      <c r="B584" s="11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12</v>
      </c>
      <c r="Q584" s="111" t="n">
        <f aca="false">QUOTIENT(B584-2,7)-6129</f>
        <v>-6129</v>
      </c>
    </row>
    <row r="585" customFormat="false" ht="12.8" hidden="false" customHeight="false" outlineLevel="0" collapsed="false">
      <c r="A585" s="111"/>
      <c r="B585" s="112"/>
      <c r="C585" s="44"/>
      <c r="D585" s="115"/>
      <c r="E585" s="115"/>
      <c r="F585" s="44"/>
      <c r="G585" s="114"/>
      <c r="H585" s="111"/>
      <c r="I585" s="114"/>
      <c r="J585" s="111"/>
      <c r="K585" s="111"/>
      <c r="L585" s="111"/>
      <c r="M585" s="114" t="n">
        <v>0</v>
      </c>
      <c r="N585" s="114" t="n">
        <v>0</v>
      </c>
      <c r="O585" s="114" t="n">
        <v>0</v>
      </c>
      <c r="P585" s="111"/>
      <c r="Q585" s="111"/>
    </row>
    <row r="586" customFormat="false" ht="12.8" hidden="false" customHeight="false" outlineLevel="0" collapsed="false">
      <c r="A586" s="116"/>
      <c r="B586" s="117"/>
      <c r="C586" s="118"/>
      <c r="D586" s="119"/>
      <c r="E586" s="119"/>
      <c r="F586" s="118"/>
      <c r="G586" s="120"/>
      <c r="H586" s="116"/>
      <c r="I586" s="120"/>
      <c r="J586" s="116"/>
      <c r="K586" s="116"/>
      <c r="L586" s="116"/>
      <c r="M586" s="120" t="n">
        <v>0</v>
      </c>
      <c r="N586" s="120" t="n">
        <v>0</v>
      </c>
      <c r="O586" s="120" t="n">
        <v>0</v>
      </c>
      <c r="P586" s="116"/>
      <c r="Q586" s="116"/>
    </row>
    <row r="587" customFormat="false" ht="12.8" hidden="false" customHeight="false" outlineLevel="0" collapsed="false">
      <c r="A587" s="121"/>
      <c r="B587" s="11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12</v>
      </c>
      <c r="Q587" s="111" t="n">
        <f aca="false">QUOTIENT(B587-2,7)-6129</f>
        <v>-6129</v>
      </c>
    </row>
    <row r="588" customFormat="false" ht="12.8" hidden="false" customHeight="false" outlineLevel="0" collapsed="false">
      <c r="A588" s="111"/>
      <c r="B588" s="112"/>
      <c r="C588" s="44"/>
      <c r="D588" s="115"/>
      <c r="E588" s="115"/>
      <c r="F588" s="44"/>
      <c r="G588" s="114"/>
      <c r="H588" s="111"/>
      <c r="I588" s="114"/>
      <c r="J588" s="111"/>
      <c r="K588" s="111"/>
      <c r="L588" s="111"/>
      <c r="M588" s="114" t="n">
        <v>0</v>
      </c>
      <c r="N588" s="114" t="n">
        <v>0</v>
      </c>
      <c r="O588" s="114" t="n">
        <v>0</v>
      </c>
      <c r="P588" s="111"/>
      <c r="Q588" s="111"/>
    </row>
    <row r="589" customFormat="false" ht="12.8" hidden="false" customHeight="false" outlineLevel="0" collapsed="false">
      <c r="A589" s="116"/>
      <c r="B589" s="117"/>
      <c r="C589" s="118"/>
      <c r="D589" s="119"/>
      <c r="E589" s="119"/>
      <c r="F589" s="118"/>
      <c r="G589" s="120"/>
      <c r="H589" s="116"/>
      <c r="I589" s="120"/>
      <c r="J589" s="116"/>
      <c r="K589" s="116"/>
      <c r="L589" s="116"/>
      <c r="M589" s="120" t="n">
        <v>0</v>
      </c>
      <c r="N589" s="120" t="n">
        <v>0</v>
      </c>
      <c r="O589" s="120" t="n">
        <v>0</v>
      </c>
      <c r="P589" s="116"/>
      <c r="Q589" s="116"/>
    </row>
    <row r="590" customFormat="false" ht="12.8" hidden="false" customHeight="false" outlineLevel="0" collapsed="false">
      <c r="A590" s="121"/>
      <c r="B590" s="11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12</v>
      </c>
      <c r="Q590" s="111" t="n">
        <f aca="false">QUOTIENT(B590-2,7)-6129</f>
        <v>-6129</v>
      </c>
    </row>
    <row r="591" customFormat="false" ht="12.8" hidden="false" customHeight="false" outlineLevel="0" collapsed="false">
      <c r="A591" s="111"/>
      <c r="B591" s="112"/>
      <c r="C591" s="44"/>
      <c r="D591" s="115"/>
      <c r="E591" s="115"/>
      <c r="F591" s="44"/>
      <c r="G591" s="114"/>
      <c r="H591" s="111"/>
      <c r="I591" s="114"/>
      <c r="J591" s="111"/>
      <c r="K591" s="111"/>
      <c r="L591" s="111"/>
      <c r="M591" s="114" t="n">
        <v>0</v>
      </c>
      <c r="N591" s="114" t="n">
        <v>0</v>
      </c>
      <c r="O591" s="114" t="n">
        <v>0</v>
      </c>
      <c r="P591" s="111"/>
      <c r="Q591" s="111"/>
    </row>
    <row r="592" customFormat="false" ht="12.8" hidden="false" customHeight="false" outlineLevel="0" collapsed="false">
      <c r="A592" s="116"/>
      <c r="B592" s="117"/>
      <c r="C592" s="118"/>
      <c r="D592" s="119"/>
      <c r="E592" s="119"/>
      <c r="F592" s="118"/>
      <c r="G592" s="120"/>
      <c r="H592" s="116"/>
      <c r="I592" s="120"/>
      <c r="J592" s="116"/>
      <c r="K592" s="116"/>
      <c r="L592" s="116"/>
      <c r="M592" s="120" t="n">
        <v>0</v>
      </c>
      <c r="N592" s="120" t="n">
        <v>0</v>
      </c>
      <c r="O592" s="120" t="n">
        <v>0</v>
      </c>
      <c r="P592" s="116"/>
      <c r="Q592" s="116"/>
    </row>
    <row r="593" customFormat="false" ht="12.8" hidden="false" customHeight="false" outlineLevel="0" collapsed="false">
      <c r="A593" s="121"/>
      <c r="B593" s="11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12</v>
      </c>
      <c r="Q593" s="111" t="n">
        <f aca="false">QUOTIENT(B593-2,7)-6129</f>
        <v>-6129</v>
      </c>
    </row>
    <row r="594" customFormat="false" ht="12.8" hidden="false" customHeight="false" outlineLevel="0" collapsed="false">
      <c r="A594" s="111"/>
      <c r="B594" s="112"/>
      <c r="C594" s="44"/>
      <c r="D594" s="115"/>
      <c r="E594" s="115"/>
      <c r="F594" s="44"/>
      <c r="G594" s="114"/>
      <c r="H594" s="111"/>
      <c r="I594" s="114"/>
      <c r="J594" s="111"/>
      <c r="K594" s="111"/>
      <c r="L594" s="111"/>
      <c r="M594" s="114" t="n">
        <v>0</v>
      </c>
      <c r="N594" s="114" t="n">
        <v>0</v>
      </c>
      <c r="O594" s="114" t="n">
        <v>0</v>
      </c>
      <c r="P594" s="111"/>
      <c r="Q594" s="111"/>
    </row>
    <row r="595" customFormat="false" ht="12.8" hidden="false" customHeight="false" outlineLevel="0" collapsed="false">
      <c r="A595" s="116"/>
      <c r="B595" s="117"/>
      <c r="C595" s="118"/>
      <c r="D595" s="119"/>
      <c r="E595" s="119"/>
      <c r="F595" s="118"/>
      <c r="G595" s="120"/>
      <c r="H595" s="116"/>
      <c r="I595" s="120"/>
      <c r="J595" s="116"/>
      <c r="K595" s="116"/>
      <c r="L595" s="116"/>
      <c r="M595" s="120" t="n">
        <v>0</v>
      </c>
      <c r="N595" s="120" t="n">
        <v>0</v>
      </c>
      <c r="O595" s="120" t="n">
        <v>0</v>
      </c>
      <c r="P595" s="116"/>
      <c r="Q595" s="116"/>
    </row>
    <row r="596" customFormat="false" ht="12.8" hidden="false" customHeight="false" outlineLevel="0" collapsed="false">
      <c r="A596" s="121"/>
      <c r="B596" s="11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12</v>
      </c>
      <c r="Q596" s="111" t="n">
        <f aca="false">QUOTIENT(B596-2,7)-6129</f>
        <v>-6129</v>
      </c>
    </row>
    <row r="597" customFormat="false" ht="12.8" hidden="false" customHeight="false" outlineLevel="0" collapsed="false">
      <c r="A597" s="111"/>
      <c r="B597" s="112"/>
      <c r="C597" s="44"/>
      <c r="D597" s="115"/>
      <c r="E597" s="115"/>
      <c r="F597" s="44"/>
      <c r="G597" s="114"/>
      <c r="H597" s="111"/>
      <c r="I597" s="114"/>
      <c r="J597" s="111"/>
      <c r="K597" s="111"/>
      <c r="L597" s="111"/>
      <c r="M597" s="114" t="n">
        <v>0</v>
      </c>
      <c r="N597" s="114" t="n">
        <v>0</v>
      </c>
      <c r="O597" s="114" t="n">
        <v>0</v>
      </c>
      <c r="P597" s="111"/>
      <c r="Q597" s="111"/>
    </row>
    <row r="598" customFormat="false" ht="12.8" hidden="false" customHeight="false" outlineLevel="0" collapsed="false">
      <c r="A598" s="116"/>
      <c r="B598" s="117"/>
      <c r="C598" s="118"/>
      <c r="D598" s="119"/>
      <c r="E598" s="119"/>
      <c r="F598" s="118"/>
      <c r="G598" s="120"/>
      <c r="H598" s="116"/>
      <c r="I598" s="120"/>
      <c r="J598" s="116"/>
      <c r="K598" s="116"/>
      <c r="L598" s="116"/>
      <c r="M598" s="120" t="n">
        <v>0</v>
      </c>
      <c r="N598" s="120" t="n">
        <v>0</v>
      </c>
      <c r="O598" s="120" t="n">
        <v>0</v>
      </c>
      <c r="P598" s="116"/>
      <c r="Q598" s="116"/>
    </row>
    <row r="599" customFormat="false" ht="12.8" hidden="false" customHeight="false" outlineLevel="0" collapsed="false">
      <c r="A599" s="121"/>
      <c r="B599" s="11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12</v>
      </c>
      <c r="Q599" s="111" t="n">
        <f aca="false">QUOTIENT(B599-2,7)-6129</f>
        <v>-6129</v>
      </c>
    </row>
    <row r="600" customFormat="false" ht="12.8" hidden="false" customHeight="false" outlineLevel="0" collapsed="false">
      <c r="A600" s="111"/>
      <c r="B600" s="112"/>
      <c r="C600" s="44"/>
      <c r="D600" s="115"/>
      <c r="E600" s="115"/>
      <c r="F600" s="44"/>
      <c r="G600" s="114"/>
      <c r="H600" s="111"/>
      <c r="I600" s="114"/>
      <c r="J600" s="111"/>
      <c r="K600" s="111"/>
      <c r="L600" s="111"/>
      <c r="M600" s="114" t="n">
        <v>0</v>
      </c>
      <c r="N600" s="114" t="n">
        <v>0</v>
      </c>
      <c r="O600" s="114" t="n">
        <v>0</v>
      </c>
      <c r="P600" s="111"/>
      <c r="Q600" s="111"/>
    </row>
    <row r="601" customFormat="false" ht="12.8" hidden="false" customHeight="false" outlineLevel="0" collapsed="false">
      <c r="A601" s="116"/>
      <c r="B601" s="117"/>
      <c r="C601" s="118"/>
      <c r="D601" s="119"/>
      <c r="E601" s="119"/>
      <c r="F601" s="118"/>
      <c r="G601" s="120"/>
      <c r="H601" s="116"/>
      <c r="I601" s="120"/>
      <c r="J601" s="116"/>
      <c r="K601" s="116"/>
      <c r="L601" s="116"/>
      <c r="M601" s="120" t="n">
        <v>0</v>
      </c>
      <c r="N601" s="120" t="n">
        <v>0</v>
      </c>
      <c r="O601" s="120" t="n">
        <v>0</v>
      </c>
      <c r="P601" s="116"/>
      <c r="Q601" s="116"/>
    </row>
    <row r="602" customFormat="false" ht="12.8" hidden="false" customHeight="false" outlineLevel="0" collapsed="false">
      <c r="A602" s="121"/>
      <c r="B602" s="11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12</v>
      </c>
      <c r="Q602" s="111" t="n">
        <f aca="false">QUOTIENT(B602-2,7)-6129</f>
        <v>-6129</v>
      </c>
    </row>
    <row r="603" customFormat="false" ht="12.8" hidden="false" customHeight="false" outlineLevel="0" collapsed="false">
      <c r="A603" s="111"/>
      <c r="B603" s="112"/>
      <c r="C603" s="44"/>
      <c r="D603" s="115"/>
      <c r="E603" s="115"/>
      <c r="F603" s="44"/>
      <c r="G603" s="114"/>
      <c r="H603" s="111"/>
      <c r="I603" s="114"/>
      <c r="J603" s="111"/>
      <c r="K603" s="111"/>
      <c r="L603" s="111"/>
      <c r="M603" s="114" t="n">
        <v>0</v>
      </c>
      <c r="N603" s="114" t="n">
        <v>0</v>
      </c>
      <c r="O603" s="114" t="n">
        <v>0</v>
      </c>
      <c r="P603" s="111"/>
      <c r="Q603" s="111"/>
    </row>
    <row r="604" customFormat="false" ht="12.8" hidden="false" customHeight="false" outlineLevel="0" collapsed="false">
      <c r="A604" s="116"/>
      <c r="B604" s="117"/>
      <c r="C604" s="118"/>
      <c r="D604" s="119"/>
      <c r="E604" s="119"/>
      <c r="F604" s="118"/>
      <c r="G604" s="120"/>
      <c r="H604" s="116"/>
      <c r="I604" s="120"/>
      <c r="J604" s="116"/>
      <c r="K604" s="116"/>
      <c r="L604" s="116"/>
      <c r="M604" s="120" t="n">
        <v>0</v>
      </c>
      <c r="N604" s="120" t="n">
        <v>0</v>
      </c>
      <c r="O604" s="120" t="n">
        <v>0</v>
      </c>
      <c r="P604" s="116"/>
      <c r="Q604" s="116"/>
    </row>
    <row r="605" customFormat="false" ht="12.8" hidden="false" customHeight="false" outlineLevel="0" collapsed="false">
      <c r="A605" s="121"/>
      <c r="B605" s="11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12</v>
      </c>
      <c r="Q605" s="111" t="n">
        <f aca="false">QUOTIENT(B605-2,7)-6129</f>
        <v>-6129</v>
      </c>
    </row>
    <row r="606" customFormat="false" ht="12.8" hidden="false" customHeight="false" outlineLevel="0" collapsed="false">
      <c r="A606" s="111"/>
      <c r="B606" s="112"/>
      <c r="C606" s="44"/>
      <c r="D606" s="115"/>
      <c r="E606" s="115"/>
      <c r="F606" s="44"/>
      <c r="G606" s="114"/>
      <c r="H606" s="111"/>
      <c r="I606" s="114"/>
      <c r="J606" s="111"/>
      <c r="K606" s="111"/>
      <c r="L606" s="111"/>
      <c r="M606" s="114" t="n">
        <v>0</v>
      </c>
      <c r="N606" s="114" t="n">
        <v>0</v>
      </c>
      <c r="O606" s="114" t="n">
        <v>0</v>
      </c>
      <c r="P606" s="111"/>
      <c r="Q606" s="111"/>
    </row>
    <row r="607" customFormat="false" ht="12.8" hidden="false" customHeight="false" outlineLevel="0" collapsed="false">
      <c r="A607" s="116"/>
      <c r="B607" s="117"/>
      <c r="C607" s="118"/>
      <c r="D607" s="119"/>
      <c r="E607" s="119"/>
      <c r="F607" s="118"/>
      <c r="G607" s="120"/>
      <c r="H607" s="116"/>
      <c r="I607" s="120"/>
      <c r="J607" s="116"/>
      <c r="K607" s="116"/>
      <c r="L607" s="116"/>
      <c r="M607" s="120" t="n">
        <v>0</v>
      </c>
      <c r="N607" s="120" t="n">
        <v>0</v>
      </c>
      <c r="O607" s="120" t="n">
        <v>0</v>
      </c>
      <c r="P607" s="116"/>
      <c r="Q607" s="116"/>
    </row>
    <row r="608" customFormat="false" ht="12.8" hidden="false" customHeight="false" outlineLevel="0" collapsed="false">
      <c r="A608" s="121"/>
      <c r="B608" s="11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12</v>
      </c>
      <c r="Q608" s="111" t="n">
        <f aca="false">QUOTIENT(B608-2,7)-6129</f>
        <v>-6129</v>
      </c>
    </row>
    <row r="609" customFormat="false" ht="12.8" hidden="false" customHeight="false" outlineLevel="0" collapsed="false">
      <c r="A609" s="111"/>
      <c r="B609" s="112"/>
      <c r="C609" s="44"/>
      <c r="D609" s="115"/>
      <c r="E609" s="115"/>
      <c r="F609" s="44"/>
      <c r="G609" s="114"/>
      <c r="H609" s="111"/>
      <c r="I609" s="114"/>
      <c r="J609" s="111"/>
      <c r="K609" s="111"/>
      <c r="L609" s="111"/>
      <c r="M609" s="114" t="n">
        <v>0</v>
      </c>
      <c r="N609" s="114" t="n">
        <v>0</v>
      </c>
      <c r="O609" s="114" t="n">
        <v>0</v>
      </c>
      <c r="P609" s="111"/>
      <c r="Q609" s="111"/>
    </row>
    <row r="610" customFormat="false" ht="12.8" hidden="false" customHeight="false" outlineLevel="0" collapsed="false">
      <c r="A610" s="116"/>
      <c r="B610" s="117"/>
      <c r="C610" s="118"/>
      <c r="D610" s="119"/>
      <c r="E610" s="119"/>
      <c r="F610" s="118"/>
      <c r="G610" s="120"/>
      <c r="H610" s="116"/>
      <c r="I610" s="120"/>
      <c r="J610" s="116"/>
      <c r="K610" s="116"/>
      <c r="L610" s="116"/>
      <c r="M610" s="120" t="n">
        <v>0</v>
      </c>
      <c r="N610" s="120" t="n">
        <v>0</v>
      </c>
      <c r="O610" s="120" t="n">
        <v>0</v>
      </c>
      <c r="P610" s="116"/>
      <c r="Q610" s="116"/>
    </row>
    <row r="611" customFormat="false" ht="12.8" hidden="false" customHeight="false" outlineLevel="0" collapsed="false">
      <c r="A611" s="121"/>
      <c r="B611" s="11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12</v>
      </c>
      <c r="Q611" s="111" t="n">
        <f aca="false">QUOTIENT(B611-2,7)-6129</f>
        <v>-6129</v>
      </c>
    </row>
    <row r="612" customFormat="false" ht="12.8" hidden="false" customHeight="false" outlineLevel="0" collapsed="false">
      <c r="A612" s="111"/>
      <c r="B612" s="112"/>
      <c r="C612" s="44"/>
      <c r="D612" s="115"/>
      <c r="E612" s="115"/>
      <c r="F612" s="44"/>
      <c r="G612" s="114"/>
      <c r="H612" s="111"/>
      <c r="I612" s="114"/>
      <c r="J612" s="111"/>
      <c r="K612" s="111"/>
      <c r="L612" s="111"/>
      <c r="M612" s="114" t="n">
        <v>0</v>
      </c>
      <c r="N612" s="114" t="n">
        <v>0</v>
      </c>
      <c r="O612" s="114" t="n">
        <v>0</v>
      </c>
      <c r="P612" s="111"/>
      <c r="Q612" s="111"/>
    </row>
    <row r="613" customFormat="false" ht="12.8" hidden="false" customHeight="false" outlineLevel="0" collapsed="false">
      <c r="A613" s="116"/>
      <c r="B613" s="117"/>
      <c r="C613" s="118"/>
      <c r="D613" s="119"/>
      <c r="E613" s="119"/>
      <c r="F613" s="118"/>
      <c r="G613" s="120"/>
      <c r="H613" s="116"/>
      <c r="I613" s="120"/>
      <c r="J613" s="116"/>
      <c r="K613" s="116"/>
      <c r="L613" s="116"/>
      <c r="M613" s="120" t="n">
        <v>0</v>
      </c>
      <c r="N613" s="120" t="n">
        <v>0</v>
      </c>
      <c r="O613" s="120" t="n">
        <v>0</v>
      </c>
      <c r="P613" s="116"/>
      <c r="Q613" s="116"/>
    </row>
    <row r="614" customFormat="false" ht="12.8" hidden="false" customHeight="false" outlineLevel="0" collapsed="false">
      <c r="A614" s="121"/>
      <c r="B614" s="11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12</v>
      </c>
      <c r="Q614" s="111" t="n">
        <f aca="false">QUOTIENT(B614-2,7)-6129</f>
        <v>-6129</v>
      </c>
    </row>
    <row r="615" customFormat="false" ht="12.8" hidden="false" customHeight="false" outlineLevel="0" collapsed="false">
      <c r="A615" s="111"/>
      <c r="B615" s="112"/>
      <c r="C615" s="44"/>
      <c r="D615" s="115"/>
      <c r="E615" s="115"/>
      <c r="F615" s="44"/>
      <c r="G615" s="114"/>
      <c r="H615" s="111"/>
      <c r="I615" s="114"/>
      <c r="J615" s="111"/>
      <c r="K615" s="111"/>
      <c r="L615" s="111"/>
      <c r="M615" s="114" t="n">
        <v>0</v>
      </c>
      <c r="N615" s="114" t="n">
        <v>0</v>
      </c>
      <c r="O615" s="114" t="n">
        <v>0</v>
      </c>
      <c r="P615" s="111"/>
      <c r="Q615" s="111"/>
    </row>
    <row r="616" customFormat="false" ht="12.8" hidden="false" customHeight="false" outlineLevel="0" collapsed="false">
      <c r="A616" s="116"/>
      <c r="B616" s="117"/>
      <c r="C616" s="118"/>
      <c r="D616" s="119"/>
      <c r="E616" s="119"/>
      <c r="F616" s="118"/>
      <c r="G616" s="120"/>
      <c r="H616" s="116"/>
      <c r="I616" s="120"/>
      <c r="J616" s="116"/>
      <c r="K616" s="116"/>
      <c r="L616" s="116"/>
      <c r="M616" s="120" t="n">
        <v>0</v>
      </c>
      <c r="N616" s="120" t="n">
        <v>0</v>
      </c>
      <c r="O616" s="120" t="n">
        <v>0</v>
      </c>
      <c r="P616" s="116"/>
      <c r="Q616" s="116"/>
    </row>
    <row r="617" customFormat="false" ht="12.8" hidden="false" customHeight="false" outlineLevel="0" collapsed="false">
      <c r="A617" s="121"/>
      <c r="B617" s="11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12</v>
      </c>
      <c r="Q617" s="111" t="n">
        <f aca="false">QUOTIENT(B617-2,7)-6129</f>
        <v>-6129</v>
      </c>
    </row>
    <row r="618" customFormat="false" ht="12.8" hidden="false" customHeight="false" outlineLevel="0" collapsed="false">
      <c r="A618" s="111"/>
      <c r="B618" s="112"/>
      <c r="C618" s="44"/>
      <c r="D618" s="115"/>
      <c r="E618" s="115"/>
      <c r="F618" s="44"/>
      <c r="G618" s="114"/>
      <c r="H618" s="111"/>
      <c r="I618" s="114"/>
      <c r="J618" s="111"/>
      <c r="K618" s="111"/>
      <c r="L618" s="111"/>
      <c r="M618" s="114" t="n">
        <v>0</v>
      </c>
      <c r="N618" s="114" t="n">
        <v>0</v>
      </c>
      <c r="O618" s="114" t="n">
        <v>0</v>
      </c>
      <c r="P618" s="111"/>
      <c r="Q618" s="111"/>
    </row>
    <row r="619" customFormat="false" ht="12.8" hidden="false" customHeight="false" outlineLevel="0" collapsed="false">
      <c r="A619" s="116"/>
      <c r="B619" s="117"/>
      <c r="C619" s="118"/>
      <c r="D619" s="119"/>
      <c r="E619" s="119"/>
      <c r="F619" s="118"/>
      <c r="G619" s="120"/>
      <c r="H619" s="116"/>
      <c r="I619" s="120"/>
      <c r="J619" s="116"/>
      <c r="K619" s="116"/>
      <c r="L619" s="116"/>
      <c r="M619" s="120" t="n">
        <v>0</v>
      </c>
      <c r="N619" s="120" t="n">
        <v>0</v>
      </c>
      <c r="O619" s="120" t="n">
        <v>0</v>
      </c>
      <c r="P619" s="116"/>
      <c r="Q619" s="116"/>
    </row>
    <row r="620" customFormat="false" ht="12.8" hidden="false" customHeight="false" outlineLevel="0" collapsed="false">
      <c r="A620" s="121"/>
      <c r="B620" s="11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12</v>
      </c>
      <c r="Q620" s="111" t="n">
        <f aca="false">QUOTIENT(B620-2,7)-6129</f>
        <v>-6129</v>
      </c>
    </row>
    <row r="621" customFormat="false" ht="12.8" hidden="false" customHeight="false" outlineLevel="0" collapsed="false">
      <c r="A621" s="111"/>
      <c r="B621" s="112"/>
      <c r="C621" s="44"/>
      <c r="D621" s="115"/>
      <c r="E621" s="115"/>
      <c r="F621" s="44"/>
      <c r="G621" s="114"/>
      <c r="H621" s="111"/>
      <c r="I621" s="114"/>
      <c r="J621" s="111"/>
      <c r="K621" s="111"/>
      <c r="L621" s="111"/>
      <c r="M621" s="114" t="n">
        <v>0</v>
      </c>
      <c r="N621" s="114" t="n">
        <v>0</v>
      </c>
      <c r="O621" s="114" t="n">
        <v>0</v>
      </c>
      <c r="P621" s="111"/>
      <c r="Q621" s="111"/>
    </row>
    <row r="622" customFormat="false" ht="12.8" hidden="false" customHeight="false" outlineLevel="0" collapsed="false">
      <c r="A622" s="116"/>
      <c r="B622" s="117"/>
      <c r="C622" s="118"/>
      <c r="D622" s="119"/>
      <c r="E622" s="119"/>
      <c r="F622" s="118"/>
      <c r="G622" s="120"/>
      <c r="H622" s="116"/>
      <c r="I622" s="120"/>
      <c r="J622" s="116"/>
      <c r="K622" s="116"/>
      <c r="L622" s="116"/>
      <c r="M622" s="120" t="n">
        <v>0</v>
      </c>
      <c r="N622" s="120" t="n">
        <v>0</v>
      </c>
      <c r="O622" s="120" t="n">
        <v>0</v>
      </c>
      <c r="P622" s="116"/>
      <c r="Q622" s="116"/>
    </row>
    <row r="623" customFormat="false" ht="12.8" hidden="false" customHeight="false" outlineLevel="0" collapsed="false">
      <c r="A623" s="121"/>
      <c r="B623" s="11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12</v>
      </c>
      <c r="Q623" s="111" t="n">
        <f aca="false">QUOTIENT(B623-2,7)-6129</f>
        <v>-6129</v>
      </c>
    </row>
    <row r="624" customFormat="false" ht="12.8" hidden="false" customHeight="false" outlineLevel="0" collapsed="false">
      <c r="A624" s="111"/>
      <c r="B624" s="112"/>
      <c r="C624" s="44"/>
      <c r="D624" s="115"/>
      <c r="E624" s="115"/>
      <c r="F624" s="44"/>
      <c r="G624" s="114"/>
      <c r="H624" s="111"/>
      <c r="I624" s="114"/>
      <c r="J624" s="111"/>
      <c r="K624" s="111"/>
      <c r="L624" s="111"/>
      <c r="M624" s="114" t="n">
        <v>0</v>
      </c>
      <c r="N624" s="114" t="n">
        <v>0</v>
      </c>
      <c r="O624" s="114" t="n">
        <v>0</v>
      </c>
      <c r="P624" s="111"/>
      <c r="Q624" s="111"/>
    </row>
    <row r="625" customFormat="false" ht="12.8" hidden="false" customHeight="false" outlineLevel="0" collapsed="false">
      <c r="A625" s="116"/>
      <c r="B625" s="117"/>
      <c r="C625" s="118"/>
      <c r="D625" s="119"/>
      <c r="E625" s="119"/>
      <c r="F625" s="118"/>
      <c r="G625" s="120"/>
      <c r="H625" s="116"/>
      <c r="I625" s="120"/>
      <c r="J625" s="116"/>
      <c r="K625" s="116"/>
      <c r="L625" s="116"/>
      <c r="M625" s="120" t="n">
        <v>0</v>
      </c>
      <c r="N625" s="120" t="n">
        <v>0</v>
      </c>
      <c r="O625" s="120" t="n">
        <v>0</v>
      </c>
      <c r="P625" s="116"/>
      <c r="Q625" s="116"/>
    </row>
    <row r="626" customFormat="false" ht="12.8" hidden="false" customHeight="false" outlineLevel="0" collapsed="false">
      <c r="A626" s="121"/>
      <c r="B626" s="11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12</v>
      </c>
      <c r="Q626" s="111" t="n">
        <f aca="false">QUOTIENT(B626-2,7)-6129</f>
        <v>-6129</v>
      </c>
    </row>
    <row r="627" customFormat="false" ht="12.8" hidden="false" customHeight="false" outlineLevel="0" collapsed="false">
      <c r="A627" s="111"/>
      <c r="B627" s="112"/>
      <c r="C627" s="44"/>
      <c r="D627" s="115"/>
      <c r="E627" s="115"/>
      <c r="F627" s="44"/>
      <c r="G627" s="114"/>
      <c r="H627" s="111"/>
      <c r="I627" s="114"/>
      <c r="J627" s="111"/>
      <c r="K627" s="111"/>
      <c r="L627" s="111"/>
      <c r="M627" s="114" t="n">
        <v>0</v>
      </c>
      <c r="N627" s="114" t="n">
        <v>0</v>
      </c>
      <c r="O627" s="114" t="n">
        <v>0</v>
      </c>
      <c r="P627" s="111"/>
      <c r="Q627" s="111"/>
    </row>
    <row r="628" customFormat="false" ht="12.8" hidden="false" customHeight="false" outlineLevel="0" collapsed="false">
      <c r="A628" s="116"/>
      <c r="B628" s="117"/>
      <c r="C628" s="118"/>
      <c r="D628" s="119"/>
      <c r="E628" s="119"/>
      <c r="F628" s="118"/>
      <c r="G628" s="120"/>
      <c r="H628" s="116"/>
      <c r="I628" s="120"/>
      <c r="J628" s="116"/>
      <c r="K628" s="116"/>
      <c r="L628" s="116"/>
      <c r="M628" s="120" t="n">
        <v>0</v>
      </c>
      <c r="N628" s="120" t="n">
        <v>0</v>
      </c>
      <c r="O628" s="120" t="n">
        <v>0</v>
      </c>
      <c r="P628" s="116"/>
      <c r="Q628" s="116"/>
    </row>
    <row r="629" customFormat="false" ht="12.8" hidden="false" customHeight="false" outlineLevel="0" collapsed="false">
      <c r="A629" s="121"/>
      <c r="B629" s="11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12</v>
      </c>
      <c r="Q629" s="111" t="n">
        <f aca="false">QUOTIENT(B629-2,7)-6129</f>
        <v>-6129</v>
      </c>
    </row>
    <row r="630" customFormat="false" ht="12.8" hidden="false" customHeight="false" outlineLevel="0" collapsed="false">
      <c r="A630" s="111"/>
      <c r="B630" s="112"/>
      <c r="C630" s="44"/>
      <c r="D630" s="115"/>
      <c r="E630" s="115"/>
      <c r="F630" s="44"/>
      <c r="G630" s="114"/>
      <c r="H630" s="111"/>
      <c r="I630" s="114"/>
      <c r="J630" s="111"/>
      <c r="K630" s="111"/>
      <c r="L630" s="111"/>
      <c r="M630" s="114" t="n">
        <v>0</v>
      </c>
      <c r="N630" s="114" t="n">
        <v>0</v>
      </c>
      <c r="O630" s="114" t="n">
        <v>0</v>
      </c>
      <c r="P630" s="111"/>
      <c r="Q630" s="111"/>
    </row>
    <row r="631" customFormat="false" ht="12.8" hidden="false" customHeight="false" outlineLevel="0" collapsed="false">
      <c r="A631" s="116"/>
      <c r="B631" s="117"/>
      <c r="C631" s="118"/>
      <c r="D631" s="119"/>
      <c r="E631" s="119"/>
      <c r="F631" s="118"/>
      <c r="G631" s="120"/>
      <c r="H631" s="116"/>
      <c r="I631" s="120"/>
      <c r="J631" s="116"/>
      <c r="K631" s="116"/>
      <c r="L631" s="116"/>
      <c r="M631" s="120" t="n">
        <v>0</v>
      </c>
      <c r="N631" s="120" t="n">
        <v>0</v>
      </c>
      <c r="O631" s="120" t="n">
        <v>0</v>
      </c>
      <c r="P631" s="116"/>
      <c r="Q631" s="116"/>
    </row>
    <row r="632" customFormat="false" ht="12.8" hidden="false" customHeight="false" outlineLevel="0" collapsed="false">
      <c r="A632" s="121"/>
      <c r="B632" s="11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12</v>
      </c>
      <c r="Q632" s="111" t="n">
        <f aca="false">QUOTIENT(B632-2,7)-6129</f>
        <v>-6129</v>
      </c>
    </row>
    <row r="633" customFormat="false" ht="12.8" hidden="false" customHeight="false" outlineLevel="0" collapsed="false">
      <c r="A633" s="111"/>
      <c r="B633" s="112"/>
      <c r="C633" s="44"/>
      <c r="D633" s="115"/>
      <c r="E633" s="115"/>
      <c r="F633" s="44"/>
      <c r="G633" s="114"/>
      <c r="H633" s="111"/>
      <c r="I633" s="114"/>
      <c r="J633" s="111"/>
      <c r="K633" s="111"/>
      <c r="L633" s="111"/>
      <c r="M633" s="114" t="n">
        <v>0</v>
      </c>
      <c r="N633" s="114" t="n">
        <v>0</v>
      </c>
      <c r="O633" s="114" t="n">
        <v>0</v>
      </c>
      <c r="P633" s="111"/>
      <c r="Q633" s="111"/>
    </row>
    <row r="634" customFormat="false" ht="12.8" hidden="false" customHeight="false" outlineLevel="0" collapsed="false">
      <c r="A634" s="116"/>
      <c r="B634" s="117"/>
      <c r="C634" s="118"/>
      <c r="D634" s="119"/>
      <c r="E634" s="119"/>
      <c r="F634" s="118"/>
      <c r="G634" s="120"/>
      <c r="H634" s="116"/>
      <c r="I634" s="120"/>
      <c r="J634" s="116"/>
      <c r="K634" s="116"/>
      <c r="L634" s="116"/>
      <c r="M634" s="120" t="n">
        <v>0</v>
      </c>
      <c r="N634" s="120" t="n">
        <v>0</v>
      </c>
      <c r="O634" s="120" t="n">
        <v>0</v>
      </c>
      <c r="P634" s="116"/>
      <c r="Q634" s="116"/>
    </row>
    <row r="635" customFormat="false" ht="12.8" hidden="false" customHeight="false" outlineLevel="0" collapsed="false">
      <c r="A635" s="121"/>
      <c r="B635" s="11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12</v>
      </c>
      <c r="Q635" s="111" t="n">
        <f aca="false">QUOTIENT(B635-2,7)-6129</f>
        <v>-6129</v>
      </c>
    </row>
    <row r="636" customFormat="false" ht="12.8" hidden="false" customHeight="false" outlineLevel="0" collapsed="false">
      <c r="A636" s="111"/>
      <c r="B636" s="112"/>
      <c r="C636" s="44"/>
      <c r="D636" s="115"/>
      <c r="E636" s="115"/>
      <c r="F636" s="44"/>
      <c r="G636" s="114"/>
      <c r="H636" s="111"/>
      <c r="I636" s="114"/>
      <c r="J636" s="111"/>
      <c r="K636" s="111"/>
      <c r="L636" s="111"/>
      <c r="M636" s="114" t="n">
        <v>0</v>
      </c>
      <c r="N636" s="114" t="n">
        <v>0</v>
      </c>
      <c r="O636" s="114" t="n">
        <v>0</v>
      </c>
      <c r="P636" s="111"/>
      <c r="Q636" s="111"/>
    </row>
    <row r="637" customFormat="false" ht="12.8" hidden="false" customHeight="false" outlineLevel="0" collapsed="false">
      <c r="A637" s="116"/>
      <c r="B637" s="117"/>
      <c r="C637" s="118"/>
      <c r="D637" s="119"/>
      <c r="E637" s="119"/>
      <c r="F637" s="118"/>
      <c r="G637" s="120"/>
      <c r="H637" s="116"/>
      <c r="I637" s="120"/>
      <c r="J637" s="116"/>
      <c r="K637" s="116"/>
      <c r="L637" s="116"/>
      <c r="M637" s="120" t="n">
        <v>0</v>
      </c>
      <c r="N637" s="120" t="n">
        <v>0</v>
      </c>
      <c r="O637" s="120" t="n">
        <v>0</v>
      </c>
      <c r="P637" s="116"/>
      <c r="Q637" s="116"/>
    </row>
    <row r="638" customFormat="false" ht="12.8" hidden="false" customHeight="false" outlineLevel="0" collapsed="false">
      <c r="A638" s="121"/>
      <c r="B638" s="11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12</v>
      </c>
      <c r="Q638" s="111" t="n">
        <f aca="false">QUOTIENT(B638-2,7)-6129</f>
        <v>-6129</v>
      </c>
    </row>
    <row r="639" customFormat="false" ht="12.8" hidden="false" customHeight="false" outlineLevel="0" collapsed="false">
      <c r="A639" s="111"/>
      <c r="B639" s="112"/>
      <c r="C639" s="44"/>
      <c r="D639" s="115"/>
      <c r="E639" s="115"/>
      <c r="F639" s="44"/>
      <c r="G639" s="114"/>
      <c r="H639" s="111"/>
      <c r="I639" s="114"/>
      <c r="J639" s="111"/>
      <c r="K639" s="111"/>
      <c r="L639" s="111"/>
      <c r="M639" s="114" t="n">
        <v>0</v>
      </c>
      <c r="N639" s="114" t="n">
        <v>0</v>
      </c>
      <c r="O639" s="114" t="n">
        <v>0</v>
      </c>
      <c r="P639" s="111"/>
      <c r="Q639" s="111"/>
    </row>
    <row r="640" customFormat="false" ht="12.8" hidden="false" customHeight="false" outlineLevel="0" collapsed="false">
      <c r="A640" s="116"/>
      <c r="B640" s="117"/>
      <c r="C640" s="118"/>
      <c r="D640" s="119"/>
      <c r="E640" s="119"/>
      <c r="F640" s="118"/>
      <c r="G640" s="120"/>
      <c r="H640" s="116"/>
      <c r="I640" s="120"/>
      <c r="J640" s="116"/>
      <c r="K640" s="116"/>
      <c r="L640" s="116"/>
      <c r="M640" s="120" t="n">
        <v>0</v>
      </c>
      <c r="N640" s="120" t="n">
        <v>0</v>
      </c>
      <c r="O640" s="120" t="n">
        <v>0</v>
      </c>
      <c r="P640" s="116"/>
      <c r="Q640" s="116"/>
    </row>
    <row r="641" customFormat="false" ht="12.8" hidden="false" customHeight="false" outlineLevel="0" collapsed="false">
      <c r="A641" s="121"/>
      <c r="B641" s="11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12</v>
      </c>
      <c r="Q641" s="111" t="n">
        <f aca="false">QUOTIENT(B641-2,7)-6129</f>
        <v>-6129</v>
      </c>
    </row>
    <row r="642" customFormat="false" ht="12.8" hidden="false" customHeight="false" outlineLevel="0" collapsed="false">
      <c r="A642" s="111"/>
      <c r="B642" s="112"/>
      <c r="C642" s="44"/>
      <c r="D642" s="115"/>
      <c r="E642" s="115"/>
      <c r="F642" s="44"/>
      <c r="G642" s="114"/>
      <c r="H642" s="111"/>
      <c r="I642" s="114"/>
      <c r="J642" s="111"/>
      <c r="K642" s="111"/>
      <c r="L642" s="111"/>
      <c r="M642" s="114" t="n">
        <v>0</v>
      </c>
      <c r="N642" s="114" t="n">
        <v>0</v>
      </c>
      <c r="O642" s="114" t="n">
        <v>0</v>
      </c>
      <c r="P642" s="111"/>
      <c r="Q642" s="111"/>
    </row>
    <row r="643" customFormat="false" ht="12.8" hidden="false" customHeight="false" outlineLevel="0" collapsed="false">
      <c r="A643" s="116"/>
      <c r="B643" s="117"/>
      <c r="C643" s="118"/>
      <c r="D643" s="119"/>
      <c r="E643" s="119"/>
      <c r="F643" s="118"/>
      <c r="G643" s="120"/>
      <c r="H643" s="116"/>
      <c r="I643" s="120"/>
      <c r="J643" s="116"/>
      <c r="K643" s="116"/>
      <c r="L643" s="116"/>
      <c r="M643" s="120" t="n">
        <v>0</v>
      </c>
      <c r="N643" s="120" t="n">
        <v>0</v>
      </c>
      <c r="O643" s="120" t="n">
        <v>0</v>
      </c>
      <c r="P643" s="116"/>
      <c r="Q643" s="116"/>
    </row>
    <row r="644" customFormat="false" ht="12.8" hidden="false" customHeight="false" outlineLevel="0" collapsed="false">
      <c r="A644" s="121"/>
      <c r="B644" s="11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12</v>
      </c>
      <c r="Q644" s="111" t="n">
        <f aca="false">QUOTIENT(B644-2,7)-6129</f>
        <v>-6129</v>
      </c>
    </row>
    <row r="645" customFormat="false" ht="12.8" hidden="false" customHeight="false" outlineLevel="0" collapsed="false">
      <c r="A645" s="111"/>
      <c r="B645" s="112"/>
      <c r="C645" s="44"/>
      <c r="D645" s="115"/>
      <c r="E645" s="115"/>
      <c r="F645" s="44"/>
      <c r="G645" s="114"/>
      <c r="H645" s="111"/>
      <c r="I645" s="114"/>
      <c r="J645" s="111"/>
      <c r="K645" s="111"/>
      <c r="L645" s="111"/>
      <c r="M645" s="114" t="n">
        <v>0</v>
      </c>
      <c r="N645" s="114" t="n">
        <v>0</v>
      </c>
      <c r="O645" s="114" t="n">
        <v>0</v>
      </c>
      <c r="P645" s="111"/>
      <c r="Q645" s="111"/>
    </row>
    <row r="646" customFormat="false" ht="12.8" hidden="false" customHeight="false" outlineLevel="0" collapsed="false">
      <c r="A646" s="116"/>
      <c r="B646" s="117"/>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c r="B647" s="11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17"/>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c r="B650" s="11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17"/>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c r="B653" s="11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17"/>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c r="B656" s="11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17"/>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c r="B659" s="11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17"/>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c r="B662" s="11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17"/>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c r="B665" s="11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17"/>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c r="B668" s="11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17"/>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c r="B671" s="11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17"/>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c r="B674" s="11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17"/>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c r="B677" s="11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17"/>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c r="B680" s="11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17"/>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c r="B683" s="11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17"/>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c r="B686" s="11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17"/>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c r="B689" s="11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17"/>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c r="B692" s="11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17"/>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c r="B695" s="11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17"/>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c r="B698" s="11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17"/>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c r="B701" s="11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17"/>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c r="B704" s="11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17"/>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c r="B707" s="11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17"/>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c r="B710" s="11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17"/>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c r="B713" s="11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17"/>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c r="B716" s="11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17"/>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c r="B719" s="11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17"/>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c r="B722" s="11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17"/>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c r="B725" s="11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17"/>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c r="B728" s="11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17"/>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c r="B731" s="11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17"/>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c r="B734" s="11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17"/>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c r="B737" s="11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17"/>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c r="B740" s="11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17"/>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c r="B743" s="11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17"/>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c r="B746" s="11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17"/>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c r="B749" s="11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17"/>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c r="B752" s="11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17"/>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c r="B755" s="11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17"/>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c r="B758" s="11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17"/>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c r="B761" s="11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17"/>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c r="B764" s="11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17"/>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c r="B767" s="11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17"/>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c r="B770" s="11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17"/>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c r="B773" s="11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17"/>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c r="B776" s="11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17"/>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c r="B779" s="11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17"/>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c r="B782" s="11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17"/>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1</v>
      </c>
      <c r="B785" s="11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17"/>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v>
      </c>
      <c r="B788" s="11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17"/>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3</v>
      </c>
      <c r="B791" s="11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17"/>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4</v>
      </c>
      <c r="B794" s="11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17"/>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5</v>
      </c>
      <c r="B797" s="11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17"/>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6</v>
      </c>
      <c r="B800" s="11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17"/>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7</v>
      </c>
      <c r="B803" s="11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17"/>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8</v>
      </c>
      <c r="B806" s="11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17"/>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9</v>
      </c>
      <c r="B809" s="11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17"/>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10</v>
      </c>
      <c r="B812" s="11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17"/>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11</v>
      </c>
      <c r="B815" s="11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17"/>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12</v>
      </c>
      <c r="B818" s="11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17"/>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13</v>
      </c>
      <c r="B821" s="11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17"/>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14</v>
      </c>
      <c r="B824" s="11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17"/>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15</v>
      </c>
      <c r="B827" s="11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17"/>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16</v>
      </c>
      <c r="B830" s="11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17"/>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17</v>
      </c>
      <c r="B833" s="11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17"/>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18</v>
      </c>
      <c r="B836" s="11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17"/>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19</v>
      </c>
      <c r="B839" s="11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17"/>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20</v>
      </c>
      <c r="B842" s="11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17"/>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21</v>
      </c>
      <c r="B845" s="11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17"/>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22</v>
      </c>
      <c r="B848" s="11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17"/>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23</v>
      </c>
      <c r="B851" s="11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17"/>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24</v>
      </c>
      <c r="B854" s="11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17"/>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25</v>
      </c>
      <c r="B857" s="11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17"/>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26</v>
      </c>
      <c r="B860" s="11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17"/>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27</v>
      </c>
      <c r="B863" s="11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17"/>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v>
      </c>
      <c r="B866" s="11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17"/>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v>
      </c>
      <c r="B869" s="11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17"/>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30</v>
      </c>
      <c r="B872" s="11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17"/>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31</v>
      </c>
      <c r="B875" s="11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17"/>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32</v>
      </c>
      <c r="B878" s="11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17"/>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33</v>
      </c>
      <c r="B881" s="11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17"/>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34</v>
      </c>
      <c r="B884" s="11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17"/>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35</v>
      </c>
      <c r="B887" s="11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17"/>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36</v>
      </c>
      <c r="B890" s="11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17"/>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37</v>
      </c>
      <c r="B893" s="11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17"/>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38</v>
      </c>
      <c r="B896" s="11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17"/>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39</v>
      </c>
      <c r="B899" s="11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17"/>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40</v>
      </c>
      <c r="B902" s="11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17"/>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41</v>
      </c>
      <c r="B905" s="11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17"/>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42</v>
      </c>
      <c r="B908" s="11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17"/>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43</v>
      </c>
      <c r="B911" s="11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17"/>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44</v>
      </c>
      <c r="B914" s="11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17"/>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45</v>
      </c>
      <c r="B917" s="11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17"/>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46</v>
      </c>
      <c r="B920" s="11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17"/>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47</v>
      </c>
      <c r="B923" s="11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17"/>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48</v>
      </c>
      <c r="B926" s="11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17"/>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49</v>
      </c>
      <c r="B929" s="11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17"/>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50</v>
      </c>
      <c r="B932" s="11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17"/>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51</v>
      </c>
      <c r="B935" s="11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17"/>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52</v>
      </c>
      <c r="B938" s="11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17"/>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53</v>
      </c>
      <c r="B941" s="11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17"/>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54</v>
      </c>
      <c r="B944" s="11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17"/>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55</v>
      </c>
      <c r="B947" s="11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17"/>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56</v>
      </c>
      <c r="B950" s="11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17"/>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57</v>
      </c>
      <c r="B953" s="11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17"/>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58</v>
      </c>
      <c r="B956" s="11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17"/>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59</v>
      </c>
      <c r="B959" s="11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17"/>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60</v>
      </c>
      <c r="B962" s="11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17"/>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61</v>
      </c>
      <c r="B965" s="11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17"/>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62</v>
      </c>
      <c r="B968" s="11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17"/>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63</v>
      </c>
      <c r="B971" s="11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17"/>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64</v>
      </c>
      <c r="B974" s="11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17"/>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65</v>
      </c>
      <c r="B977" s="11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17"/>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66</v>
      </c>
      <c r="B980" s="11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17"/>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67</v>
      </c>
      <c r="B983" s="11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17"/>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68</v>
      </c>
      <c r="B986" s="11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17"/>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69</v>
      </c>
      <c r="B989" s="11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17"/>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70</v>
      </c>
      <c r="B992" s="11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17"/>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71</v>
      </c>
      <c r="B995" s="11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17"/>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72</v>
      </c>
      <c r="B998" s="11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17"/>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73</v>
      </c>
      <c r="B1001" s="11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17"/>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74</v>
      </c>
      <c r="B1004" s="11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17"/>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75</v>
      </c>
      <c r="B1007" s="11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17"/>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76</v>
      </c>
      <c r="B1010" s="11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17"/>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77</v>
      </c>
      <c r="B1013" s="11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17"/>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78</v>
      </c>
      <c r="B1016" s="11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17"/>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79</v>
      </c>
      <c r="B1019" s="11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17"/>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80</v>
      </c>
      <c r="B1022" s="11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17"/>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81</v>
      </c>
      <c r="B1025" s="11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17"/>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82</v>
      </c>
      <c r="B1028" s="11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17"/>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83</v>
      </c>
      <c r="B1031" s="11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17"/>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84</v>
      </c>
      <c r="B1034" s="11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17"/>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85</v>
      </c>
      <c r="B1037" s="11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17"/>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86</v>
      </c>
      <c r="B1040" s="11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17"/>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87</v>
      </c>
      <c r="B1043" s="11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17"/>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88</v>
      </c>
      <c r="B1046" s="11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17"/>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89</v>
      </c>
      <c r="B1049" s="11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17"/>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90</v>
      </c>
      <c r="B1052" s="11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17"/>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91</v>
      </c>
      <c r="B1055" s="11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17"/>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92</v>
      </c>
      <c r="B1058" s="11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17"/>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93</v>
      </c>
      <c r="B1061" s="11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17"/>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94</v>
      </c>
      <c r="B1064" s="11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17"/>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95</v>
      </c>
      <c r="B1067" s="11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17"/>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96</v>
      </c>
      <c r="B1070" s="11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17"/>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97</v>
      </c>
      <c r="B1073" s="11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17"/>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98</v>
      </c>
      <c r="B1076" s="11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17"/>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99</v>
      </c>
      <c r="B1079" s="11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17"/>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100</v>
      </c>
      <c r="B1082" s="11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17"/>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101</v>
      </c>
      <c r="B1085" s="11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17"/>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102</v>
      </c>
      <c r="B1088" s="11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17"/>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103</v>
      </c>
      <c r="B1091" s="11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17"/>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104</v>
      </c>
      <c r="B1094" s="11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17"/>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105</v>
      </c>
      <c r="B1097" s="11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17"/>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106</v>
      </c>
      <c r="B1100" s="11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17"/>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107</v>
      </c>
      <c r="B1103" s="11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17"/>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108</v>
      </c>
      <c r="B1106" s="11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17"/>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109</v>
      </c>
      <c r="B1109" s="11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17"/>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110</v>
      </c>
      <c r="B1112" s="11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17"/>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111</v>
      </c>
      <c r="B1115" s="11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17"/>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112</v>
      </c>
      <c r="B1118" s="11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17"/>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113</v>
      </c>
      <c r="B1121" s="11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17"/>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114</v>
      </c>
      <c r="B1124" s="11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17"/>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115</v>
      </c>
      <c r="B1127" s="11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17"/>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116</v>
      </c>
      <c r="B1130" s="11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17"/>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117</v>
      </c>
      <c r="B1133" s="11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17"/>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118</v>
      </c>
      <c r="B1136" s="11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17"/>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119</v>
      </c>
      <c r="B1139" s="11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17"/>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120</v>
      </c>
      <c r="B1142" s="11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17"/>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121</v>
      </c>
      <c r="B1145" s="11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17"/>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122</v>
      </c>
      <c r="B1148" s="11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17"/>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123</v>
      </c>
      <c r="B1151" s="11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17"/>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124</v>
      </c>
      <c r="B1154" s="11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17"/>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125</v>
      </c>
      <c r="B1157" s="11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17"/>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126</v>
      </c>
      <c r="B1160" s="11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17"/>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127</v>
      </c>
      <c r="B1163" s="11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17"/>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128</v>
      </c>
      <c r="B1166" s="11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17"/>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129</v>
      </c>
      <c r="B1169" s="11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17"/>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130</v>
      </c>
      <c r="B1172" s="11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17"/>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131</v>
      </c>
      <c r="B1175" s="11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17"/>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132</v>
      </c>
      <c r="B1178" s="11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17"/>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133</v>
      </c>
      <c r="B1181" s="11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17"/>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134</v>
      </c>
      <c r="B1184" s="11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17"/>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135</v>
      </c>
      <c r="B1187" s="11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17"/>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136</v>
      </c>
      <c r="B1190" s="11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17"/>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137</v>
      </c>
      <c r="B1193" s="11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17"/>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138</v>
      </c>
      <c r="B1196" s="11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17"/>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139</v>
      </c>
      <c r="B1199" s="11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17"/>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140</v>
      </c>
      <c r="B1202" s="11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17"/>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141</v>
      </c>
      <c r="B1205" s="11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17"/>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142</v>
      </c>
      <c r="B1208" s="11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17"/>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143</v>
      </c>
      <c r="B1211" s="11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17"/>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144</v>
      </c>
      <c r="B1214" s="11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17"/>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145</v>
      </c>
      <c r="B1217" s="11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17"/>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146</v>
      </c>
      <c r="B1220" s="11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17"/>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147</v>
      </c>
      <c r="B1223" s="11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17"/>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148</v>
      </c>
      <c r="B1226" s="11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17"/>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149</v>
      </c>
      <c r="B1229" s="11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17"/>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150</v>
      </c>
      <c r="B1232" s="11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17"/>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151</v>
      </c>
      <c r="B1235" s="11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17"/>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152</v>
      </c>
      <c r="B1238" s="11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17"/>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153</v>
      </c>
      <c r="B1241" s="11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17"/>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154</v>
      </c>
      <c r="B1244" s="11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17"/>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155</v>
      </c>
      <c r="B1247" s="11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17"/>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156</v>
      </c>
      <c r="B1250" s="11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17"/>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157</v>
      </c>
      <c r="B1253" s="11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17"/>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158</v>
      </c>
      <c r="B1256" s="11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17"/>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159</v>
      </c>
      <c r="B1259" s="11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17"/>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160</v>
      </c>
      <c r="B1262" s="11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17"/>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161</v>
      </c>
      <c r="B1265" s="11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17"/>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162</v>
      </c>
      <c r="B1268" s="11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17"/>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163</v>
      </c>
      <c r="B1271" s="11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17"/>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164</v>
      </c>
      <c r="B1274" s="11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17"/>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165</v>
      </c>
      <c r="B1277" s="11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17"/>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166</v>
      </c>
      <c r="B1280" s="11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17"/>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167</v>
      </c>
      <c r="B1283" s="11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17"/>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168</v>
      </c>
      <c r="B1286" s="11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17"/>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169</v>
      </c>
      <c r="B1289" s="11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17"/>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170</v>
      </c>
      <c r="B1292" s="11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17"/>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171</v>
      </c>
      <c r="B1295" s="11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17"/>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172</v>
      </c>
      <c r="B1298" s="11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17"/>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173</v>
      </c>
      <c r="B1301" s="11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17"/>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174</v>
      </c>
      <c r="B1304" s="11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17"/>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175</v>
      </c>
      <c r="B1307" s="11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17"/>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176</v>
      </c>
      <c r="B1310" s="11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17"/>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177</v>
      </c>
      <c r="B1313" s="11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17"/>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178</v>
      </c>
      <c r="B1316" s="11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17"/>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179</v>
      </c>
      <c r="B1319" s="11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17"/>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180</v>
      </c>
      <c r="B1322" s="11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17"/>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181</v>
      </c>
      <c r="B1325" s="11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17"/>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182</v>
      </c>
      <c r="B1328" s="11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17"/>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183</v>
      </c>
      <c r="B1331" s="11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17"/>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184</v>
      </c>
      <c r="B1334" s="11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17"/>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185</v>
      </c>
      <c r="B1337" s="11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17"/>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186</v>
      </c>
      <c r="B1340" s="11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17"/>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187</v>
      </c>
      <c r="B1343" s="11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17"/>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188</v>
      </c>
      <c r="B1346" s="11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17"/>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189</v>
      </c>
      <c r="B1349" s="11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17"/>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190</v>
      </c>
      <c r="B1352" s="11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17"/>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191</v>
      </c>
      <c r="B1355" s="11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17"/>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192</v>
      </c>
      <c r="B1358" s="11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17"/>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193</v>
      </c>
      <c r="B1361" s="11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17"/>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194</v>
      </c>
      <c r="B1364" s="11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17"/>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195</v>
      </c>
      <c r="B1367" s="11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17"/>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196</v>
      </c>
      <c r="B1370" s="11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17"/>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197</v>
      </c>
      <c r="B1373" s="11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17"/>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198</v>
      </c>
      <c r="B1376" s="11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17"/>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199</v>
      </c>
      <c r="B1379" s="11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17"/>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200</v>
      </c>
      <c r="B1382" s="11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17"/>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201</v>
      </c>
      <c r="B1385" s="11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17"/>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202</v>
      </c>
      <c r="B1388" s="11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17"/>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203</v>
      </c>
      <c r="B1391" s="11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17"/>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204</v>
      </c>
      <c r="B1394" s="11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17"/>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205</v>
      </c>
      <c r="B1397" s="11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17"/>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206</v>
      </c>
      <c r="B1400" s="11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17"/>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207</v>
      </c>
      <c r="B1403" s="11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17"/>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208</v>
      </c>
      <c r="B1406" s="11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17"/>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209</v>
      </c>
      <c r="B1409" s="11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17"/>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210</v>
      </c>
      <c r="B1412" s="11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17"/>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211</v>
      </c>
      <c r="B1415" s="11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17"/>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212</v>
      </c>
      <c r="B1418" s="11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17"/>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213</v>
      </c>
      <c r="B1421" s="11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17"/>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214</v>
      </c>
      <c r="B1424" s="11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17"/>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215</v>
      </c>
      <c r="B1427" s="11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17"/>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216</v>
      </c>
      <c r="B1430" s="11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17"/>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217</v>
      </c>
      <c r="B1433" s="11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17"/>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218</v>
      </c>
      <c r="B1436" s="11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17"/>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219</v>
      </c>
      <c r="B1439" s="11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17"/>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220</v>
      </c>
      <c r="B1442" s="11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17"/>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221</v>
      </c>
      <c r="B1445" s="11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17"/>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222</v>
      </c>
      <c r="B1448" s="11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17"/>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223</v>
      </c>
      <c r="B1451" s="11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17"/>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224</v>
      </c>
      <c r="B1454" s="11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17"/>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225</v>
      </c>
      <c r="B1457" s="11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17"/>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226</v>
      </c>
      <c r="B1460" s="11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17"/>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227</v>
      </c>
      <c r="B1463" s="11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17"/>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228</v>
      </c>
      <c r="B1466" s="11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17"/>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229</v>
      </c>
      <c r="B1469" s="11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17"/>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230</v>
      </c>
      <c r="B1472" s="11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17"/>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231</v>
      </c>
      <c r="B1475" s="11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17"/>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232</v>
      </c>
      <c r="B1478" s="11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17"/>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233</v>
      </c>
      <c r="B1481" s="11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17"/>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234</v>
      </c>
      <c r="B1484" s="11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17"/>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235</v>
      </c>
      <c r="B1487" s="11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17"/>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236</v>
      </c>
      <c r="B1490" s="11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17"/>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237</v>
      </c>
      <c r="B1493" s="11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17"/>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238</v>
      </c>
      <c r="B1496" s="11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17"/>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239</v>
      </c>
      <c r="B1499" s="11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17"/>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240</v>
      </c>
      <c r="B1502" s="11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17"/>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241</v>
      </c>
      <c r="B1505" s="11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17"/>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242</v>
      </c>
      <c r="B1508" s="11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17"/>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243</v>
      </c>
      <c r="B1511" s="11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17"/>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244</v>
      </c>
      <c r="B1514" s="11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17"/>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245</v>
      </c>
      <c r="B1517" s="11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17"/>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246</v>
      </c>
      <c r="B1520" s="11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17"/>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247</v>
      </c>
      <c r="B1523" s="11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17"/>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248</v>
      </c>
      <c r="B1526" s="11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17"/>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249</v>
      </c>
      <c r="B1529" s="11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17"/>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250</v>
      </c>
      <c r="B1532" s="11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17"/>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251</v>
      </c>
      <c r="B1535" s="11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17"/>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252</v>
      </c>
      <c r="B1538" s="11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17"/>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253</v>
      </c>
      <c r="B1541" s="11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17"/>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254</v>
      </c>
      <c r="B1544" s="11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17"/>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255</v>
      </c>
      <c r="B1547" s="11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17"/>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256</v>
      </c>
      <c r="B1550" s="11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17"/>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257</v>
      </c>
      <c r="B1553" s="11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17"/>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258</v>
      </c>
      <c r="B1556" s="11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17"/>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259</v>
      </c>
      <c r="B1559" s="11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17"/>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260</v>
      </c>
      <c r="B1562" s="11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17"/>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261</v>
      </c>
      <c r="B1565" s="11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17"/>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262</v>
      </c>
      <c r="B1568" s="11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17"/>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263</v>
      </c>
      <c r="B1571" s="11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17"/>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264</v>
      </c>
      <c r="B1574" s="11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17"/>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265</v>
      </c>
      <c r="B1577" s="11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17"/>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266</v>
      </c>
      <c r="B1580" s="11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17"/>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267</v>
      </c>
      <c r="B1583" s="11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17"/>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268</v>
      </c>
      <c r="B1586" s="11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17"/>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269</v>
      </c>
      <c r="B1589" s="11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17"/>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270</v>
      </c>
      <c r="B1592" s="11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17"/>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271</v>
      </c>
      <c r="B1595" s="11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17"/>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272</v>
      </c>
      <c r="B1598" s="11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17"/>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273</v>
      </c>
      <c r="B1601" s="11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17"/>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274</v>
      </c>
      <c r="B1604" s="11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17"/>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275</v>
      </c>
      <c r="B1607" s="11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17"/>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276</v>
      </c>
      <c r="B1610" s="11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17"/>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277</v>
      </c>
      <c r="B1613" s="11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17"/>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278</v>
      </c>
      <c r="B1616" s="11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17"/>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279</v>
      </c>
      <c r="B1619" s="11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17"/>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280</v>
      </c>
      <c r="B1622" s="11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17"/>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281</v>
      </c>
      <c r="B1625" s="11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17"/>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282</v>
      </c>
      <c r="B1628" s="11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17"/>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283</v>
      </c>
      <c r="B1631" s="11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17"/>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284</v>
      </c>
      <c r="B1634" s="11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17"/>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285</v>
      </c>
      <c r="B1637" s="11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17"/>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286</v>
      </c>
      <c r="B1640" s="11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17"/>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287</v>
      </c>
      <c r="B1643" s="11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17"/>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288</v>
      </c>
      <c r="B1646" s="11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17"/>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289</v>
      </c>
      <c r="B1649" s="11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17"/>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290</v>
      </c>
      <c r="B1652" s="11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17"/>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291</v>
      </c>
      <c r="B1655" s="11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17"/>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292</v>
      </c>
      <c r="B1658" s="11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17"/>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293</v>
      </c>
      <c r="B1661" s="11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17"/>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294</v>
      </c>
      <c r="B1664" s="11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17"/>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295</v>
      </c>
      <c r="B1667" s="11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17"/>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296</v>
      </c>
      <c r="B1670" s="11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17"/>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297</v>
      </c>
      <c r="B1673" s="11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17"/>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298</v>
      </c>
      <c r="B1676" s="11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17"/>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299</v>
      </c>
      <c r="B1679" s="11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17"/>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300</v>
      </c>
      <c r="B1682" s="11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17"/>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301</v>
      </c>
      <c r="B1685" s="11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17"/>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302</v>
      </c>
      <c r="B1688" s="11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17"/>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303</v>
      </c>
      <c r="B1691" s="11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17"/>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304</v>
      </c>
      <c r="B1694" s="11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17"/>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305</v>
      </c>
      <c r="B1697" s="11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17"/>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306</v>
      </c>
      <c r="B1700" s="11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17"/>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307</v>
      </c>
      <c r="B1703" s="11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17"/>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308</v>
      </c>
      <c r="B1706" s="11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17"/>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309</v>
      </c>
      <c r="B1709" s="11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17"/>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310</v>
      </c>
      <c r="B1712" s="11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17"/>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311</v>
      </c>
      <c r="B1715" s="11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17"/>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312</v>
      </c>
      <c r="B1718" s="11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17"/>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313</v>
      </c>
      <c r="B1721" s="11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17"/>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314</v>
      </c>
      <c r="B1724" s="11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17"/>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315</v>
      </c>
      <c r="B1727" s="11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17"/>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316</v>
      </c>
      <c r="B1730" s="11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17"/>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317</v>
      </c>
      <c r="B1733" s="11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17"/>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318</v>
      </c>
      <c r="B1736" s="11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17"/>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319</v>
      </c>
      <c r="B1739" s="11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17"/>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320</v>
      </c>
      <c r="B1742" s="11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17"/>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321</v>
      </c>
      <c r="B1745" s="11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17"/>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322</v>
      </c>
      <c r="B1748" s="11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17"/>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323</v>
      </c>
      <c r="B1751" s="11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17"/>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324</v>
      </c>
      <c r="B1754" s="11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17"/>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325</v>
      </c>
      <c r="B1757" s="11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17"/>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326</v>
      </c>
      <c r="B1760" s="11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17"/>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327</v>
      </c>
      <c r="B1763" s="11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17"/>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328</v>
      </c>
      <c r="B1766" s="11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17"/>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329</v>
      </c>
      <c r="B1769" s="11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17"/>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330</v>
      </c>
      <c r="B1772" s="11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17"/>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331</v>
      </c>
      <c r="B1775" s="11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17"/>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332</v>
      </c>
      <c r="B1778" s="11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17"/>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333</v>
      </c>
      <c r="B1781" s="11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17"/>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334</v>
      </c>
      <c r="B1784" s="11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17"/>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335</v>
      </c>
      <c r="B1787" s="11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17"/>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336</v>
      </c>
      <c r="B1790" s="11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17"/>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337</v>
      </c>
      <c r="B1793" s="11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17"/>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338</v>
      </c>
      <c r="B1796" s="11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17"/>
      <c r="C1798" s="118"/>
      <c r="D1798" s="119"/>
      <c r="E1798" s="119"/>
      <c r="F1798" s="118"/>
      <c r="G1798" s="120"/>
      <c r="H1798" s="116"/>
      <c r="I1798" s="120"/>
      <c r="J1798" s="116"/>
      <c r="K1798" s="116"/>
      <c r="L1798" s="116"/>
      <c r="M1798" s="120" t="n">
        <v>0</v>
      </c>
      <c r="N1798" s="120" t="n">
        <v>0</v>
      </c>
      <c r="O1798" s="120" t="n">
        <v>0</v>
      </c>
      <c r="P1798" s="116"/>
      <c r="Q1798" s="116"/>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42" activeCellId="0" sqref="H4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1024" min="21" style="2" width="9.13"/>
  </cols>
  <sheetData>
    <row r="1" s="110" customFormat="true" ht="30.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c r="S1" s="110" t="s">
        <v>97</v>
      </c>
      <c r="T1" s="110" t="s">
        <v>98</v>
      </c>
    </row>
    <row r="2" customFormat="false" ht="12.8" hidden="false" customHeight="false" outlineLevel="0" collapsed="false">
      <c r="A2" s="111" t="n">
        <v>1</v>
      </c>
      <c r="B2" s="132" t="n">
        <v>44715</v>
      </c>
      <c r="C2" s="44" t="s">
        <v>3</v>
      </c>
      <c r="D2" s="113" t="n">
        <v>6</v>
      </c>
      <c r="E2" s="113" t="n">
        <v>0</v>
      </c>
      <c r="F2" s="44" t="s">
        <v>49</v>
      </c>
      <c r="G2" s="114" t="str">
        <f aca="false">C2</f>
        <v>Vinicius</v>
      </c>
      <c r="H2" s="111" t="n">
        <v>20</v>
      </c>
      <c r="I2" s="114" t="str">
        <f aca="false">F2</f>
        <v>Xuru</v>
      </c>
      <c r="J2" s="111" t="n">
        <v>0</v>
      </c>
      <c r="K2" s="111" t="n">
        <f aca="false">IF(D2&gt;E2,1,0)+IF(D3&gt;E3,1,0)+IF(D4&gt;E4,1,0)</f>
        <v>1</v>
      </c>
      <c r="L2" s="111" t="n">
        <f aca="false">IF(E2&gt;D2,1,0)+IF(E3&gt;D3,1,0)+IF(E4&gt;D4,1,0)</f>
        <v>0</v>
      </c>
      <c r="M2" s="114" t="str">
        <f aca="false">G2&amp;" d. "&amp;I2</f>
        <v>Vinicius d. Xuru</v>
      </c>
      <c r="N2" s="114" t="str">
        <f aca="false">G2&amp;" x "&amp;I2</f>
        <v>Vinicius x Xuru</v>
      </c>
      <c r="O2" s="114" t="str">
        <f aca="false">I2&amp;" x "&amp;G2</f>
        <v>Xuru x Vinicius</v>
      </c>
      <c r="P2" s="111" t="n">
        <f aca="false">MONTH(B2)</f>
        <v>6</v>
      </c>
      <c r="Q2" s="111" t="n">
        <f aca="false">QUOTIENT(B2-2,7)-6129</f>
        <v>258</v>
      </c>
      <c r="S2" s="2" t="s">
        <v>27</v>
      </c>
      <c r="T2" s="1" t="n">
        <v>20</v>
      </c>
    </row>
    <row r="3" customFormat="false" ht="12.8" hidden="false" customHeight="false" outlineLevel="0" collapsed="false">
      <c r="A3" s="111"/>
      <c r="B3" s="45"/>
      <c r="C3" s="44"/>
      <c r="D3" s="133"/>
      <c r="E3" s="133"/>
      <c r="F3" s="44"/>
      <c r="G3" s="114"/>
      <c r="H3" s="111"/>
      <c r="I3" s="114"/>
      <c r="J3" s="111"/>
      <c r="K3" s="111"/>
      <c r="L3" s="111"/>
      <c r="M3" s="114" t="n">
        <v>0</v>
      </c>
      <c r="N3" s="114" t="n">
        <v>0</v>
      </c>
      <c r="O3" s="114" t="n">
        <v>0</v>
      </c>
      <c r="P3" s="111"/>
      <c r="Q3" s="111"/>
      <c r="S3" s="2" t="s">
        <v>25</v>
      </c>
      <c r="T3" s="1" t="n">
        <v>20</v>
      </c>
    </row>
    <row r="4" customFormat="false" ht="12.8" hidden="false" customHeight="false" outlineLevel="0" collapsed="false">
      <c r="A4" s="116"/>
      <c r="B4" s="134"/>
      <c r="C4" s="118"/>
      <c r="D4" s="119"/>
      <c r="E4" s="119"/>
      <c r="F4" s="118"/>
      <c r="G4" s="120"/>
      <c r="H4" s="116"/>
      <c r="I4" s="120"/>
      <c r="J4" s="116"/>
      <c r="K4" s="116"/>
      <c r="L4" s="116"/>
      <c r="M4" s="120" t="n">
        <v>0</v>
      </c>
      <c r="N4" s="120" t="n">
        <v>0</v>
      </c>
      <c r="O4" s="120" t="n">
        <v>0</v>
      </c>
      <c r="P4" s="116"/>
      <c r="Q4" s="116"/>
      <c r="S4" s="135" t="s">
        <v>32</v>
      </c>
      <c r="T4" s="1" t="n">
        <v>20</v>
      </c>
    </row>
    <row r="5" customFormat="false" ht="12.8" hidden="false" customHeight="false" outlineLevel="0" collapsed="false">
      <c r="A5" s="121" t="n">
        <f aca="false">A2+1</f>
        <v>2</v>
      </c>
      <c r="B5" s="132" t="n">
        <v>44715</v>
      </c>
      <c r="C5" s="44" t="s">
        <v>7</v>
      </c>
      <c r="D5" s="113" t="n">
        <v>6</v>
      </c>
      <c r="E5" s="113" t="n">
        <v>0</v>
      </c>
      <c r="F5" s="44" t="s">
        <v>15</v>
      </c>
      <c r="G5" s="122" t="str">
        <f aca="false">C5</f>
        <v>Coimbra</v>
      </c>
      <c r="H5" s="121" t="n">
        <v>20</v>
      </c>
      <c r="I5" s="122" t="str">
        <f aca="false">F5</f>
        <v>Gerentão</v>
      </c>
      <c r="J5" s="111" t="n">
        <v>0</v>
      </c>
      <c r="K5" s="121" t="n">
        <f aca="false">IF(D5&gt;E5,1,0)+IF(D6&gt;E6,1,0)+IF(D7&gt;E7,1,0)</f>
        <v>1</v>
      </c>
      <c r="L5" s="121" t="n">
        <f aca="false">IF(E5&gt;D5,1,0)+IF(E6&gt;D6,1,0)+IF(E7&gt;D7,1,0)</f>
        <v>0</v>
      </c>
      <c r="M5" s="114" t="str">
        <f aca="false">G5&amp;" d. "&amp;I5</f>
        <v>Coimbra d. Gerentão</v>
      </c>
      <c r="N5" s="114" t="str">
        <f aca="false">G5&amp;" x "&amp;I5</f>
        <v>Coimbra x Gerentão</v>
      </c>
      <c r="O5" s="114" t="str">
        <f aca="false">I5&amp;" x "&amp;G5</f>
        <v>Gerentão x Coimbra</v>
      </c>
      <c r="P5" s="111" t="n">
        <f aca="false">MONTH(B5)</f>
        <v>6</v>
      </c>
      <c r="Q5" s="111" t="n">
        <f aca="false">QUOTIENT(B5-2,7)-6129</f>
        <v>258</v>
      </c>
      <c r="S5" s="135" t="s">
        <v>44</v>
      </c>
      <c r="T5" s="1" t="n">
        <v>20</v>
      </c>
    </row>
    <row r="6" customFormat="false" ht="12.8" hidden="false" customHeight="false" outlineLevel="0" collapsed="false">
      <c r="A6" s="111"/>
      <c r="B6" s="45"/>
      <c r="C6" s="44"/>
      <c r="D6" s="133"/>
      <c r="E6" s="133"/>
      <c r="F6" s="44"/>
      <c r="G6" s="114"/>
      <c r="H6" s="111"/>
      <c r="I6" s="114"/>
      <c r="J6" s="111"/>
      <c r="K6" s="111"/>
      <c r="L6" s="111"/>
      <c r="M6" s="114" t="n">
        <v>0</v>
      </c>
      <c r="N6" s="114" t="n">
        <v>0</v>
      </c>
      <c r="O6" s="114" t="n">
        <v>0</v>
      </c>
      <c r="P6" s="111"/>
      <c r="Q6" s="111"/>
      <c r="S6" s="136" t="s">
        <v>47</v>
      </c>
      <c r="T6" s="1" t="n">
        <v>20</v>
      </c>
    </row>
    <row r="7" customFormat="false" ht="12.8" hidden="false" customHeight="false" outlineLevel="0" collapsed="false">
      <c r="A7" s="116"/>
      <c r="B7" s="134"/>
      <c r="C7" s="118"/>
      <c r="D7" s="119"/>
      <c r="E7" s="119"/>
      <c r="F7" s="118"/>
      <c r="G7" s="120"/>
      <c r="H7" s="116"/>
      <c r="I7" s="120"/>
      <c r="J7" s="116"/>
      <c r="K7" s="116"/>
      <c r="L7" s="116"/>
      <c r="M7" s="120" t="n">
        <v>0</v>
      </c>
      <c r="N7" s="120" t="n">
        <v>0</v>
      </c>
      <c r="O7" s="120" t="n">
        <v>0</v>
      </c>
      <c r="P7" s="116"/>
      <c r="Q7" s="116"/>
      <c r="S7" s="2" t="s">
        <v>40</v>
      </c>
      <c r="T7" s="1" t="n">
        <v>20</v>
      </c>
    </row>
    <row r="8" customFormat="false" ht="12.8" hidden="false" customHeight="false" outlineLevel="0" collapsed="false">
      <c r="A8" s="121" t="n">
        <f aca="false">A5+1</f>
        <v>3</v>
      </c>
      <c r="B8" s="132" t="n">
        <v>44715</v>
      </c>
      <c r="C8" s="44" t="s">
        <v>45</v>
      </c>
      <c r="D8" s="113" t="n">
        <v>6</v>
      </c>
      <c r="E8" s="113" t="n">
        <v>0</v>
      </c>
      <c r="F8" s="44" t="s">
        <v>43</v>
      </c>
      <c r="G8" s="122" t="str">
        <f aca="false">C8</f>
        <v>Zanoni</v>
      </c>
      <c r="H8" s="121" t="n">
        <v>20</v>
      </c>
      <c r="I8" s="122" t="str">
        <f aca="false">F8</f>
        <v>Sergiao</v>
      </c>
      <c r="J8" s="111" t="n">
        <v>0</v>
      </c>
      <c r="K8" s="121" t="n">
        <f aca="false">IF(D8&gt;E8,1,0)+IF(D9&gt;E9,1,0)+IF(D10&gt;E10,1,0)</f>
        <v>1</v>
      </c>
      <c r="L8" s="121" t="n">
        <f aca="false">IF(E8&gt;D8,1,0)+IF(E9&gt;D9,1,0)+IF(E10&gt;D10,1,0)</f>
        <v>0</v>
      </c>
      <c r="M8" s="114" t="str">
        <f aca="false">G8&amp;" d. "&amp;I8</f>
        <v>Zanoni d. Sergiao</v>
      </c>
      <c r="N8" s="114" t="str">
        <f aca="false">G8&amp;" x "&amp;I8</f>
        <v>Zanoni x Sergiao</v>
      </c>
      <c r="O8" s="114" t="str">
        <f aca="false">I8&amp;" x "&amp;G8</f>
        <v>Sergiao x Zanoni</v>
      </c>
      <c r="P8" s="111" t="n">
        <f aca="false">MONTH(B8)</f>
        <v>6</v>
      </c>
      <c r="Q8" s="111" t="n">
        <f aca="false">QUOTIENT(B8-2,7)-6129</f>
        <v>258</v>
      </c>
      <c r="S8" s="2" t="s">
        <v>12</v>
      </c>
      <c r="T8" s="1" t="n">
        <v>20</v>
      </c>
    </row>
    <row r="9" customFormat="false" ht="12.8" hidden="false" customHeight="false" outlineLevel="0" collapsed="false">
      <c r="A9" s="111"/>
      <c r="B9" s="45"/>
      <c r="C9" s="44"/>
      <c r="D9" s="133"/>
      <c r="E9" s="133"/>
      <c r="F9" s="44"/>
      <c r="G9" s="114"/>
      <c r="H9" s="111"/>
      <c r="I9" s="114"/>
      <c r="J9" s="111"/>
      <c r="K9" s="111"/>
      <c r="L9" s="111"/>
      <c r="M9" s="114" t="n">
        <v>0</v>
      </c>
      <c r="N9" s="114" t="n">
        <v>0</v>
      </c>
      <c r="O9" s="114" t="n">
        <v>0</v>
      </c>
      <c r="P9" s="111"/>
      <c r="Q9" s="111"/>
      <c r="S9" s="2" t="s">
        <v>24</v>
      </c>
      <c r="T9" s="1" t="n">
        <v>20</v>
      </c>
    </row>
    <row r="10" customFormat="false" ht="12.8"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c r="T10" s="1"/>
    </row>
    <row r="11" customFormat="false" ht="12.8" hidden="false" customHeight="false" outlineLevel="0" collapsed="false">
      <c r="A11" s="121" t="n">
        <f aca="false">A8+1</f>
        <v>4</v>
      </c>
      <c r="B11" s="132" t="n">
        <v>44715</v>
      </c>
      <c r="C11" s="44" t="s">
        <v>45</v>
      </c>
      <c r="D11" s="113" t="n">
        <v>6</v>
      </c>
      <c r="E11" s="113" t="n">
        <v>0</v>
      </c>
      <c r="F11" s="44" t="s">
        <v>3</v>
      </c>
      <c r="G11" s="122" t="str">
        <f aca="false">C11</f>
        <v>Zanoni</v>
      </c>
      <c r="H11" s="121" t="n">
        <v>20</v>
      </c>
      <c r="I11" s="122" t="str">
        <f aca="false">F11</f>
        <v>Vinicius</v>
      </c>
      <c r="J11" s="111" t="n">
        <v>0</v>
      </c>
      <c r="K11" s="121" t="n">
        <f aca="false">IF(D11&gt;E11,1,0)+IF(D12&gt;E12,1,0)+IF(D13&gt;E13,1,0)</f>
        <v>1</v>
      </c>
      <c r="L11" s="121" t="n">
        <f aca="false">IF(E11&gt;D11,1,0)+IF(E12&gt;D12,1,0)+IF(E13&gt;D13,1,0)</f>
        <v>0</v>
      </c>
      <c r="M11" s="114" t="str">
        <f aca="false">G11&amp;" d. "&amp;I11</f>
        <v>Zanoni d. Vinicius</v>
      </c>
      <c r="N11" s="114" t="str">
        <f aca="false">G11&amp;" x "&amp;I11</f>
        <v>Zanoni x Vinicius</v>
      </c>
      <c r="O11" s="114" t="str">
        <f aca="false">I11&amp;" x "&amp;G11</f>
        <v>Vinicius x Zanoni</v>
      </c>
      <c r="P11" s="111" t="n">
        <f aca="false">MONTH(B11)</f>
        <v>6</v>
      </c>
      <c r="Q11" s="111" t="n">
        <f aca="false">QUOTIENT(B11-2,7)-6129</f>
        <v>258</v>
      </c>
      <c r="S11" s="2" t="s">
        <v>3</v>
      </c>
      <c r="T11" s="1" t="n">
        <v>20</v>
      </c>
    </row>
    <row r="12" customFormat="false" ht="12.8" hidden="false" customHeight="false" outlineLevel="0" collapsed="false">
      <c r="A12" s="111"/>
      <c r="B12" s="45"/>
      <c r="C12" s="44"/>
      <c r="D12" s="133"/>
      <c r="E12" s="133"/>
      <c r="F12" s="44"/>
      <c r="G12" s="114"/>
      <c r="H12" s="111"/>
      <c r="I12" s="114"/>
      <c r="J12" s="111"/>
      <c r="K12" s="111"/>
      <c r="L12" s="111"/>
      <c r="M12" s="114" t="n">
        <v>0</v>
      </c>
      <c r="N12" s="114" t="n">
        <v>0</v>
      </c>
      <c r="O12" s="114" t="n">
        <v>0</v>
      </c>
      <c r="P12" s="111"/>
      <c r="Q12" s="111"/>
      <c r="S12" s="2" t="s">
        <v>49</v>
      </c>
      <c r="T12" s="1" t="n">
        <v>20</v>
      </c>
    </row>
    <row r="13" customFormat="false" ht="12.8"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c r="S13" s="135" t="s">
        <v>18</v>
      </c>
      <c r="T13" s="1" t="n">
        <v>20</v>
      </c>
    </row>
    <row r="14" customFormat="false" ht="12.8" hidden="false" customHeight="false" outlineLevel="0" collapsed="false">
      <c r="A14" s="121" t="n">
        <f aca="false">A11+1</f>
        <v>5</v>
      </c>
      <c r="B14" s="132" t="n">
        <v>44715</v>
      </c>
      <c r="C14" s="44" t="s">
        <v>7</v>
      </c>
      <c r="D14" s="113" t="n">
        <v>6</v>
      </c>
      <c r="E14" s="113" t="n">
        <v>0</v>
      </c>
      <c r="F14" s="44" t="s">
        <v>45</v>
      </c>
      <c r="G14" s="122" t="str">
        <f aca="false">C14</f>
        <v>Coimbra</v>
      </c>
      <c r="H14" s="121" t="n">
        <v>20</v>
      </c>
      <c r="I14" s="122" t="str">
        <f aca="false">F14</f>
        <v>Zanoni</v>
      </c>
      <c r="J14" s="111" t="n">
        <v>0</v>
      </c>
      <c r="K14" s="121" t="n">
        <f aca="false">IF(D14&gt;E14,1,0)+IF(D15&gt;E15,1,0)+IF(D16&gt;E16,1,0)</f>
        <v>1</v>
      </c>
      <c r="L14" s="121" t="n">
        <f aca="false">IF(E14&gt;D14,1,0)+IF(E15&gt;D15,1,0)+IF(E16&gt;D16,1,0)</f>
        <v>0</v>
      </c>
      <c r="M14" s="114" t="str">
        <f aca="false">G14&amp;" d. "&amp;I14</f>
        <v>Coimbra d. Zanoni</v>
      </c>
      <c r="N14" s="114" t="str">
        <f aca="false">G14&amp;" x "&amp;I14</f>
        <v>Coimbra x Zanoni</v>
      </c>
      <c r="O14" s="114" t="str">
        <f aca="false">I14&amp;" x "&amp;G14</f>
        <v>Zanoni x Coimbra</v>
      </c>
      <c r="P14" s="111" t="n">
        <f aca="false">MONTH(B14)</f>
        <v>6</v>
      </c>
      <c r="Q14" s="111" t="n">
        <f aca="false">QUOTIENT(B14-2,7)-6129</f>
        <v>258</v>
      </c>
      <c r="S14" s="2" t="s">
        <v>45</v>
      </c>
      <c r="T14" s="1" t="n">
        <v>20</v>
      </c>
    </row>
    <row r="15" customFormat="false" ht="12.8" hidden="false" customHeight="false" outlineLevel="0" collapsed="false">
      <c r="A15" s="111"/>
      <c r="B15" s="45"/>
      <c r="C15" s="44"/>
      <c r="D15" s="133"/>
      <c r="E15" s="133"/>
      <c r="F15" s="44"/>
      <c r="G15" s="114"/>
      <c r="H15" s="111"/>
      <c r="I15" s="114"/>
      <c r="J15" s="111"/>
      <c r="K15" s="111"/>
      <c r="L15" s="111"/>
      <c r="M15" s="114" t="n">
        <v>0</v>
      </c>
      <c r="N15" s="114" t="n">
        <v>0</v>
      </c>
      <c r="O15" s="114" t="n">
        <v>0</v>
      </c>
      <c r="P15" s="111"/>
      <c r="Q15" s="111"/>
      <c r="S15" s="2" t="s">
        <v>43</v>
      </c>
      <c r="T15" s="1" t="n">
        <v>20</v>
      </c>
    </row>
    <row r="16" customFormat="false" ht="12.8"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c r="S16" s="2" t="s">
        <v>15</v>
      </c>
      <c r="T16" s="1" t="n">
        <v>20</v>
      </c>
    </row>
    <row r="17" customFormat="false" ht="12.8" hidden="false" customHeight="false" outlineLevel="0" collapsed="false">
      <c r="A17" s="121" t="n">
        <f aca="false">A14+1</f>
        <v>6</v>
      </c>
      <c r="B17" s="132" t="n">
        <v>44715</v>
      </c>
      <c r="C17" s="44" t="s">
        <v>15</v>
      </c>
      <c r="D17" s="113" t="n">
        <v>6</v>
      </c>
      <c r="E17" s="113" t="n">
        <v>0</v>
      </c>
      <c r="F17" s="44" t="s">
        <v>42</v>
      </c>
      <c r="G17" s="122" t="str">
        <f aca="false">C17</f>
        <v>Gerentão</v>
      </c>
      <c r="H17" s="121" t="n">
        <v>20</v>
      </c>
      <c r="I17" s="122" t="str">
        <f aca="false">F17</f>
        <v>Salgado</v>
      </c>
      <c r="J17" s="111" t="n">
        <v>0</v>
      </c>
      <c r="K17" s="121" t="n">
        <f aca="false">IF(D17&gt;E17,1,0)+IF(D18&gt;E18,1,0)+IF(D19&gt;E19,1,0)</f>
        <v>1</v>
      </c>
      <c r="L17" s="121" t="n">
        <f aca="false">IF(E17&gt;D17,1,0)+IF(E18&gt;D18,1,0)+IF(E19&gt;D19,1,0)</f>
        <v>0</v>
      </c>
      <c r="M17" s="114" t="str">
        <f aca="false">G17&amp;" d. "&amp;I17</f>
        <v>Gerentão d. Salgado</v>
      </c>
      <c r="N17" s="114" t="str">
        <f aca="false">G17&amp;" x "&amp;I17</f>
        <v>Gerentão x Salgado</v>
      </c>
      <c r="O17" s="114" t="str">
        <f aca="false">I17&amp;" x "&amp;G17</f>
        <v>Salgado x Gerentão</v>
      </c>
      <c r="P17" s="111" t="n">
        <f aca="false">MONTH(B17)</f>
        <v>6</v>
      </c>
      <c r="Q17" s="111" t="n">
        <f aca="false">QUOTIENT(B17-2,7)-6129</f>
        <v>258</v>
      </c>
      <c r="S17" s="2" t="s">
        <v>42</v>
      </c>
      <c r="T17" s="1" t="n">
        <v>20</v>
      </c>
    </row>
    <row r="18" customFormat="false" ht="12.8" hidden="false" customHeight="false" outlineLevel="0" collapsed="false">
      <c r="A18" s="111"/>
      <c r="B18" s="45"/>
      <c r="C18" s="44"/>
      <c r="D18" s="133"/>
      <c r="E18" s="133"/>
      <c r="F18" s="44"/>
      <c r="G18" s="114"/>
      <c r="H18" s="111"/>
      <c r="I18" s="114"/>
      <c r="J18" s="111"/>
      <c r="K18" s="111"/>
      <c r="L18" s="111"/>
      <c r="M18" s="114" t="n">
        <v>0</v>
      </c>
      <c r="N18" s="114" t="n">
        <v>0</v>
      </c>
      <c r="O18" s="114" t="n">
        <v>0</v>
      </c>
      <c r="P18" s="111"/>
      <c r="Q18" s="111"/>
      <c r="S18" s="2" t="s">
        <v>26</v>
      </c>
      <c r="T18" s="1" t="n">
        <v>20</v>
      </c>
    </row>
    <row r="19" customFormat="false" ht="12.8"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c r="S19" s="2" t="s">
        <v>7</v>
      </c>
      <c r="T19" s="1" t="n">
        <v>20</v>
      </c>
    </row>
    <row r="20" customFormat="false" ht="12.8" hidden="false" customHeight="false" outlineLevel="0" collapsed="false">
      <c r="A20" s="121" t="n">
        <f aca="false">A17+1</f>
        <v>7</v>
      </c>
      <c r="B20" s="132" t="n">
        <v>44715</v>
      </c>
      <c r="C20" s="44" t="s">
        <v>7</v>
      </c>
      <c r="D20" s="113" t="n">
        <v>6</v>
      </c>
      <c r="E20" s="113" t="n">
        <v>0</v>
      </c>
      <c r="F20" s="44" t="s">
        <v>26</v>
      </c>
      <c r="G20" s="122" t="str">
        <f aca="false">C20</f>
        <v>Coimbra</v>
      </c>
      <c r="H20" s="121" t="n">
        <v>20</v>
      </c>
      <c r="I20" s="122" t="str">
        <f aca="false">F20</f>
        <v>LH</v>
      </c>
      <c r="J20" s="111" t="n">
        <v>0</v>
      </c>
      <c r="K20" s="121" t="n">
        <f aca="false">IF(D20&gt;E20,1,0)+IF(D21&gt;E21,1,0)+IF(D22&gt;E22,1,0)</f>
        <v>1</v>
      </c>
      <c r="L20" s="121" t="n">
        <f aca="false">IF(E20&gt;D20,1,0)+IF(E21&gt;D21,1,0)+IF(E22&gt;D22,1,0)</f>
        <v>0</v>
      </c>
      <c r="M20" s="114" t="str">
        <f aca="false">G20&amp;" d. "&amp;I20</f>
        <v>Coimbra d. LH</v>
      </c>
      <c r="N20" s="114" t="str">
        <f aca="false">G20&amp;" x "&amp;I20</f>
        <v>Coimbra x LH</v>
      </c>
      <c r="O20" s="114" t="str">
        <f aca="false">I20&amp;" x "&amp;G20</f>
        <v>LH x Coimbra</v>
      </c>
      <c r="P20" s="111" t="n">
        <f aca="false">MONTH(B20)</f>
        <v>6</v>
      </c>
      <c r="Q20" s="111" t="n">
        <f aca="false">QUOTIENT(B20-2,7)-6129</f>
        <v>258</v>
      </c>
      <c r="T20" s="1"/>
    </row>
    <row r="21" customFormat="false" ht="12.8" hidden="false" customHeight="false" outlineLevel="0" collapsed="false">
      <c r="A21" s="111"/>
      <c r="B21" s="45"/>
      <c r="C21" s="44"/>
      <c r="D21" s="133"/>
      <c r="E21" s="133"/>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c r="T22" s="110"/>
    </row>
    <row r="23" customFormat="false" ht="12.8" hidden="false" customHeight="false" outlineLevel="0" collapsed="false">
      <c r="A23" s="121" t="n">
        <f aca="false">A20+1</f>
        <v>8</v>
      </c>
      <c r="B23" s="132" t="n">
        <v>44715</v>
      </c>
      <c r="C23" s="44" t="s">
        <v>27</v>
      </c>
      <c r="D23" s="113" t="n">
        <v>6</v>
      </c>
      <c r="E23" s="113" t="n">
        <v>0</v>
      </c>
      <c r="F23" s="44" t="s">
        <v>25</v>
      </c>
      <c r="G23" s="122" t="str">
        <f aca="false">C23</f>
        <v>Magritto</v>
      </c>
      <c r="H23" s="121" t="n">
        <v>20</v>
      </c>
      <c r="I23" s="122" t="str">
        <f aca="false">F23</f>
        <v>Carlao</v>
      </c>
      <c r="J23" s="111" t="n">
        <v>0</v>
      </c>
      <c r="K23" s="121" t="n">
        <f aca="false">IF(D23&gt;E23,1,0)+IF(D24&gt;E24,1,0)+IF(D25&gt;E25,1,0)</f>
        <v>1</v>
      </c>
      <c r="L23" s="121" t="n">
        <f aca="false">IF(E23&gt;D23,1,0)+IF(E24&gt;D24,1,0)+IF(E25&gt;D25,1,0)</f>
        <v>0</v>
      </c>
      <c r="M23" s="114" t="str">
        <f aca="false">G23&amp;" d. "&amp;I23</f>
        <v>Magritto d. Carlao</v>
      </c>
      <c r="N23" s="114" t="str">
        <f aca="false">G23&amp;" x "&amp;I23</f>
        <v>Magritto x Carlao</v>
      </c>
      <c r="O23" s="114" t="str">
        <f aca="false">I23&amp;" x "&amp;G23</f>
        <v>Carlao x Magritto</v>
      </c>
      <c r="P23" s="111" t="n">
        <f aca="false">MONTH(B23)</f>
        <v>6</v>
      </c>
      <c r="Q23" s="111" t="n">
        <f aca="false">QUOTIENT(B23-2,7)-6129</f>
        <v>258</v>
      </c>
      <c r="T23" s="1"/>
    </row>
    <row r="24" customFormat="false" ht="12.8" hidden="false" customHeight="false" outlineLevel="0" collapsed="false">
      <c r="A24" s="111"/>
      <c r="B24" s="45"/>
      <c r="C24" s="44"/>
      <c r="D24" s="133"/>
      <c r="E24" s="133"/>
      <c r="F24" s="44"/>
      <c r="G24" s="114"/>
      <c r="H24" s="111"/>
      <c r="I24" s="114"/>
      <c r="J24" s="111"/>
      <c r="K24" s="111"/>
      <c r="L24" s="111"/>
      <c r="M24" s="114" t="n">
        <v>0</v>
      </c>
      <c r="N24" s="114" t="n">
        <v>0</v>
      </c>
      <c r="O24" s="114" t="n">
        <v>0</v>
      </c>
      <c r="P24" s="111"/>
      <c r="Q24" s="111"/>
      <c r="T24" s="1"/>
    </row>
    <row r="25" customFormat="false" ht="12.8"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c r="T25" s="1"/>
    </row>
    <row r="26" customFormat="false" ht="12.8" hidden="false" customHeight="false" outlineLevel="0" collapsed="false">
      <c r="A26" s="121" t="n">
        <f aca="false">A23+1</f>
        <v>9</v>
      </c>
      <c r="B26" s="132" t="n">
        <v>44715</v>
      </c>
      <c r="C26" s="44" t="s">
        <v>44</v>
      </c>
      <c r="D26" s="113" t="n">
        <v>6</v>
      </c>
      <c r="E26" s="113" t="n">
        <v>0</v>
      </c>
      <c r="F26" s="44" t="s">
        <v>32</v>
      </c>
      <c r="G26" s="122" t="str">
        <f aca="false">C26</f>
        <v>Rubens</v>
      </c>
      <c r="H26" s="121" t="n">
        <f aca="false">IF(AND(E26=0,E27=0),20,20)</f>
        <v>20</v>
      </c>
      <c r="I26" s="122" t="str">
        <f aca="false">F26</f>
        <v>Paulo</v>
      </c>
      <c r="J26" s="111" t="n">
        <v>0</v>
      </c>
      <c r="K26" s="121" t="n">
        <f aca="false">IF(D26&gt;E26,1,0)+IF(D27&gt;E27,1,0)+IF(D28&gt;E28,1,0)</f>
        <v>1</v>
      </c>
      <c r="L26" s="121" t="n">
        <f aca="false">IF(E26&gt;D26,1,0)+IF(E27&gt;D27,1,0)+IF(E28&gt;D28,1,0)</f>
        <v>0</v>
      </c>
      <c r="M26" s="114" t="str">
        <f aca="false">G26&amp;" d. "&amp;I26</f>
        <v>Rubens d. Paulo</v>
      </c>
      <c r="N26" s="114" t="str">
        <f aca="false">G26&amp;" x "&amp;I26</f>
        <v>Rubens x Paulo</v>
      </c>
      <c r="O26" s="114" t="str">
        <f aca="false">I26&amp;" x "&amp;G26</f>
        <v>Paulo x Rubens</v>
      </c>
      <c r="P26" s="111" t="n">
        <f aca="false">MONTH(B26)</f>
        <v>6</v>
      </c>
      <c r="Q26" s="111" t="n">
        <f aca="false">QUOTIENT(B26-2,7)-6129</f>
        <v>258</v>
      </c>
      <c r="T26" s="1"/>
    </row>
    <row r="27" customFormat="false" ht="12.8" hidden="false" customHeight="false" outlineLevel="0" collapsed="false">
      <c r="A27" s="111"/>
      <c r="B27" s="45"/>
      <c r="C27" s="44"/>
      <c r="D27" s="133"/>
      <c r="E27" s="133"/>
      <c r="F27" s="44"/>
      <c r="G27" s="114"/>
      <c r="H27" s="111"/>
      <c r="I27" s="114"/>
      <c r="J27" s="111"/>
      <c r="K27" s="111"/>
      <c r="L27" s="111"/>
      <c r="M27" s="114" t="n">
        <v>0</v>
      </c>
      <c r="N27" s="114" t="n">
        <v>0</v>
      </c>
      <c r="O27" s="114" t="n">
        <v>0</v>
      </c>
      <c r="P27" s="111"/>
      <c r="Q27" s="111"/>
      <c r="T27" s="1"/>
    </row>
    <row r="28" customFormat="false" ht="12.8"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c r="T28" s="1"/>
    </row>
    <row r="29" customFormat="false" ht="12.8" hidden="false" customHeight="false" outlineLevel="0" collapsed="false">
      <c r="A29" s="121" t="n">
        <f aca="false">A26+1</f>
        <v>10</v>
      </c>
      <c r="B29" s="132" t="n">
        <v>44715</v>
      </c>
      <c r="C29" s="44" t="s">
        <v>27</v>
      </c>
      <c r="D29" s="113" t="n">
        <v>6</v>
      </c>
      <c r="E29" s="113" t="n">
        <v>0</v>
      </c>
      <c r="F29" s="44" t="s">
        <v>44</v>
      </c>
      <c r="G29" s="122" t="str">
        <f aca="false">C29</f>
        <v>Magritto</v>
      </c>
      <c r="H29" s="121" t="n">
        <v>20</v>
      </c>
      <c r="I29" s="122" t="str">
        <f aca="false">F29</f>
        <v>Rubens</v>
      </c>
      <c r="J29" s="111" t="n">
        <v>0</v>
      </c>
      <c r="K29" s="121" t="n">
        <f aca="false">IF(D29&gt;E29,1,0)+IF(D30&gt;E30,1,0)+IF(D31&gt;E31,1,0)</f>
        <v>1</v>
      </c>
      <c r="L29" s="121" t="n">
        <f aca="false">IF(E29&gt;D29,1,0)+IF(E30&gt;D30,1,0)+IF(E31&gt;D31,1,0)</f>
        <v>0</v>
      </c>
      <c r="M29" s="114" t="str">
        <f aca="false">G29&amp;" d. "&amp;I29</f>
        <v>Magritto d. Rubens</v>
      </c>
      <c r="N29" s="114" t="str">
        <f aca="false">G29&amp;" x "&amp;I29</f>
        <v>Magritto x Rubens</v>
      </c>
      <c r="O29" s="114" t="str">
        <f aca="false">I29&amp;" x "&amp;G29</f>
        <v>Rubens x Magritto</v>
      </c>
      <c r="P29" s="111" t="n">
        <f aca="false">MONTH(B29)</f>
        <v>6</v>
      </c>
      <c r="Q29" s="111" t="n">
        <f aca="false">QUOTIENT(B29-2,7)-6129</f>
        <v>258</v>
      </c>
      <c r="T29" s="1"/>
    </row>
    <row r="30" customFormat="false" ht="12.8" hidden="false" customHeight="false" outlineLevel="0" collapsed="false">
      <c r="A30" s="111"/>
      <c r="B30" s="45"/>
      <c r="C30" s="44"/>
      <c r="D30" s="133"/>
      <c r="E30" s="133"/>
      <c r="F30" s="44"/>
      <c r="G30" s="114"/>
      <c r="H30" s="111"/>
      <c r="I30" s="114"/>
      <c r="J30" s="111"/>
      <c r="K30" s="111"/>
      <c r="L30" s="111"/>
      <c r="M30" s="114" t="n">
        <v>0</v>
      </c>
      <c r="N30" s="114" t="n">
        <v>0</v>
      </c>
      <c r="O30" s="114" t="n">
        <v>0</v>
      </c>
      <c r="P30" s="111"/>
      <c r="Q30" s="111"/>
      <c r="T30" s="1"/>
    </row>
    <row r="31" customFormat="false" ht="12.8"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c r="T31" s="1"/>
    </row>
    <row r="32" customFormat="false" ht="12.8" hidden="false" customHeight="false" outlineLevel="0" collapsed="false">
      <c r="A32" s="121" t="n">
        <f aca="false">A29+1</f>
        <v>11</v>
      </c>
      <c r="B32" s="132" t="n">
        <v>44715</v>
      </c>
      <c r="C32" s="44" t="s">
        <v>40</v>
      </c>
      <c r="D32" s="113" t="n">
        <v>6</v>
      </c>
      <c r="E32" s="113" t="n">
        <v>0</v>
      </c>
      <c r="F32" s="44" t="s">
        <v>47</v>
      </c>
      <c r="G32" s="122" t="str">
        <f aca="false">C32</f>
        <v>Robertinho</v>
      </c>
      <c r="H32" s="121" t="n">
        <v>20</v>
      </c>
      <c r="I32" s="122" t="str">
        <f aca="false">F32</f>
        <v>Fabio Chuck</v>
      </c>
      <c r="J32" s="111" t="n">
        <v>0</v>
      </c>
      <c r="K32" s="121" t="n">
        <f aca="false">IF(D32&gt;E32,1,0)+IF(D33&gt;E33,1,0)+IF(D34&gt;E34,1,0)</f>
        <v>1</v>
      </c>
      <c r="L32" s="121" t="n">
        <f aca="false">IF(E32&gt;D32,1,0)+IF(E33&gt;D33,1,0)+IF(E34&gt;D34,1,0)</f>
        <v>0</v>
      </c>
      <c r="M32" s="114" t="str">
        <f aca="false">G32&amp;" d. "&amp;I32</f>
        <v>Robertinho d. Fabio Chuck</v>
      </c>
      <c r="N32" s="114" t="str">
        <f aca="false">G32&amp;" x "&amp;I32</f>
        <v>Robertinho x Fabio Chuck</v>
      </c>
      <c r="O32" s="114" t="str">
        <f aca="false">I32&amp;" x "&amp;G32</f>
        <v>Fabio Chuck x Robertinho</v>
      </c>
      <c r="P32" s="111" t="n">
        <f aca="false">MONTH(B32)</f>
        <v>6</v>
      </c>
      <c r="Q32" s="111" t="n">
        <f aca="false">QUOTIENT(B32-2,7)-6129</f>
        <v>258</v>
      </c>
      <c r="T32" s="1"/>
    </row>
    <row r="33" customFormat="false" ht="12.8" hidden="false" customHeight="false" outlineLevel="0" collapsed="false">
      <c r="A33" s="111"/>
      <c r="B33" s="45"/>
      <c r="C33" s="44"/>
      <c r="D33" s="133"/>
      <c r="E33" s="133"/>
      <c r="F33" s="44"/>
      <c r="G33" s="114"/>
      <c r="H33" s="111"/>
      <c r="I33" s="114"/>
      <c r="J33" s="111"/>
      <c r="K33" s="111"/>
      <c r="L33" s="111"/>
      <c r="M33" s="114" t="n">
        <v>0</v>
      </c>
      <c r="N33" s="114" t="n">
        <v>0</v>
      </c>
      <c r="O33" s="114" t="n">
        <v>0</v>
      </c>
      <c r="P33" s="111"/>
      <c r="Q33" s="111"/>
      <c r="T33" s="1"/>
    </row>
    <row r="34" customFormat="false" ht="12.8"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c r="T34" s="1"/>
    </row>
    <row r="35" customFormat="false" ht="12.8" hidden="false" customHeight="false" outlineLevel="0" collapsed="false">
      <c r="A35" s="121" t="n">
        <f aca="false">A32+1</f>
        <v>12</v>
      </c>
      <c r="B35" s="132" t="n">
        <v>44715</v>
      </c>
      <c r="C35" s="44" t="s">
        <v>12</v>
      </c>
      <c r="D35" s="113" t="n">
        <v>6</v>
      </c>
      <c r="E35" s="113" t="n">
        <v>0</v>
      </c>
      <c r="F35" s="44" t="s">
        <v>24</v>
      </c>
      <c r="G35" s="122" t="str">
        <f aca="false">C35</f>
        <v>Duclerc</v>
      </c>
      <c r="H35" s="121" t="n">
        <v>20</v>
      </c>
      <c r="I35" s="122" t="str">
        <f aca="false">F35</f>
        <v>Juan</v>
      </c>
      <c r="J35" s="111" t="n">
        <v>0</v>
      </c>
      <c r="K35" s="121" t="n">
        <f aca="false">IF(D35&gt;E35,1,0)+IF(D36&gt;E36,1,0)+IF(D37&gt;E37,1,0)</f>
        <v>1</v>
      </c>
      <c r="L35" s="121" t="n">
        <f aca="false">IF(E35&gt;D35,1,0)+IF(E36&gt;D36,1,0)+IF(E37&gt;D37,1,0)</f>
        <v>0</v>
      </c>
      <c r="M35" s="114" t="str">
        <f aca="false">G35&amp;" d. "&amp;I35</f>
        <v>Duclerc d. Juan</v>
      </c>
      <c r="N35" s="114" t="str">
        <f aca="false">G35&amp;" x "&amp;I35</f>
        <v>Duclerc x Juan</v>
      </c>
      <c r="O35" s="114" t="str">
        <f aca="false">I35&amp;" x "&amp;G35</f>
        <v>Juan x Duclerc</v>
      </c>
      <c r="P35" s="111" t="n">
        <f aca="false">MONTH(B35)</f>
        <v>6</v>
      </c>
      <c r="Q35" s="111" t="n">
        <f aca="false">QUOTIENT(B35-2,7)-6129</f>
        <v>258</v>
      </c>
    </row>
    <row r="36" customFormat="false" ht="12.8" hidden="false" customHeight="false" outlineLevel="0" collapsed="false">
      <c r="A36" s="111"/>
      <c r="B36" s="45"/>
      <c r="C36" s="44"/>
      <c r="D36" s="133"/>
      <c r="E36" s="133"/>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f aca="false">A35+1</f>
        <v>13</v>
      </c>
      <c r="B38" s="132" t="n">
        <v>44715</v>
      </c>
      <c r="C38" s="44" t="s">
        <v>40</v>
      </c>
      <c r="D38" s="113" t="n">
        <v>6</v>
      </c>
      <c r="E38" s="113" t="n">
        <v>0</v>
      </c>
      <c r="F38" s="44" t="s">
        <v>12</v>
      </c>
      <c r="G38" s="122" t="str">
        <f aca="false">C38</f>
        <v>Robertinho</v>
      </c>
      <c r="H38" s="121" t="n">
        <v>20</v>
      </c>
      <c r="I38" s="122" t="str">
        <f aca="false">F38</f>
        <v>Duclerc</v>
      </c>
      <c r="J38" s="111" t="n">
        <v>0</v>
      </c>
      <c r="K38" s="121" t="n">
        <f aca="false">IF(D38&gt;E38,1,0)+IF(D39&gt;E39,1,0)+IF(D40&gt;E40,1,0)</f>
        <v>1</v>
      </c>
      <c r="L38" s="121" t="n">
        <f aca="false">IF(E38&gt;D38,1,0)+IF(E39&gt;D39,1,0)+IF(E40&gt;D40,1,0)</f>
        <v>0</v>
      </c>
      <c r="M38" s="114" t="str">
        <f aca="false">G38&amp;" d. "&amp;I38</f>
        <v>Robertinho d. Duclerc</v>
      </c>
      <c r="N38" s="114" t="str">
        <f aca="false">G38&amp;" x "&amp;I38</f>
        <v>Robertinho x Duclerc</v>
      </c>
      <c r="O38" s="114" t="str">
        <f aca="false">I38&amp;" x "&amp;G38</f>
        <v>Duclerc x Robertinho</v>
      </c>
      <c r="P38" s="111" t="n">
        <f aca="false">MONTH(B38)</f>
        <v>6</v>
      </c>
      <c r="Q38" s="111" t="n">
        <f aca="false">QUOTIENT(B38-2,7)-6129</f>
        <v>258</v>
      </c>
    </row>
    <row r="39" customFormat="false" ht="12.8" hidden="false" customHeight="false" outlineLevel="0" collapsed="false">
      <c r="A39" s="111"/>
      <c r="B39" s="45"/>
      <c r="C39" s="44"/>
      <c r="D39" s="133"/>
      <c r="E39" s="133"/>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f aca="false">A38+1</f>
        <v>14</v>
      </c>
      <c r="B41" s="132" t="n">
        <v>44715</v>
      </c>
      <c r="C41" s="44" t="s">
        <v>27</v>
      </c>
      <c r="D41" s="113" t="n">
        <v>6</v>
      </c>
      <c r="E41" s="113" t="n">
        <v>0</v>
      </c>
      <c r="F41" s="44" t="s">
        <v>40</v>
      </c>
      <c r="G41" s="122" t="str">
        <f aca="false">C41</f>
        <v>Magritto</v>
      </c>
      <c r="H41" s="121" t="n">
        <v>20</v>
      </c>
      <c r="I41" s="122" t="str">
        <f aca="false">F41</f>
        <v>Robertinho</v>
      </c>
      <c r="J41" s="111" t="n">
        <v>0</v>
      </c>
      <c r="K41" s="121" t="n">
        <f aca="false">IF(D41&gt;E41,1,0)+IF(D42&gt;E42,1,0)+IF(D43&gt;E43,1,0)</f>
        <v>1</v>
      </c>
      <c r="L41" s="121" t="n">
        <f aca="false">IF(E41&gt;D41,1,0)+IF(E42&gt;D42,1,0)+IF(E43&gt;D43,1,0)</f>
        <v>0</v>
      </c>
      <c r="M41" s="114" t="str">
        <f aca="false">G41&amp;" d. "&amp;I41</f>
        <v>Magritto d. Robertinho</v>
      </c>
      <c r="N41" s="114" t="str">
        <f aca="false">G41&amp;" x "&amp;I41</f>
        <v>Magritto x Robertinho</v>
      </c>
      <c r="O41" s="114" t="str">
        <f aca="false">I41&amp;" x "&amp;G41</f>
        <v>Robertinho x Magritto</v>
      </c>
      <c r="P41" s="111" t="n">
        <f aca="false">MONTH(B41)</f>
        <v>6</v>
      </c>
      <c r="Q41" s="111" t="n">
        <f aca="false">QUOTIENT(B41-2,7)-6129</f>
        <v>258</v>
      </c>
    </row>
    <row r="42" customFormat="false" ht="12.8" hidden="false" customHeight="false" outlineLevel="0" collapsed="false">
      <c r="A42" s="111"/>
      <c r="B42" s="45"/>
      <c r="C42" s="44"/>
      <c r="D42" s="133"/>
      <c r="E42" s="133"/>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v>0</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2.8" hidden="false" customHeight="false" outlineLevel="0" collapsed="false">
      <c r="A45" s="111"/>
      <c r="B45" s="45"/>
      <c r="C45" s="44"/>
      <c r="D45" s="133"/>
      <c r="E45" s="133"/>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2.8" hidden="false" customHeight="false" outlineLevel="0" collapsed="false">
      <c r="A48" s="111"/>
      <c r="B48" s="45"/>
      <c r="C48" s="44"/>
      <c r="D48" s="133"/>
      <c r="E48" s="133"/>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2.8" hidden="false" customHeight="false" outlineLevel="0" collapsed="false">
      <c r="A51" s="111"/>
      <c r="B51" s="45"/>
      <c r="C51" s="44"/>
      <c r="D51" s="133"/>
      <c r="E51" s="133"/>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2.8" hidden="false" customHeight="false" outlineLevel="0" collapsed="false">
      <c r="A54" s="111"/>
      <c r="B54" s="45"/>
      <c r="C54" s="44"/>
      <c r="D54" s="133"/>
      <c r="E54" s="133"/>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2.8" hidden="false" customHeight="false" outlineLevel="0" collapsed="false">
      <c r="A57" s="111"/>
      <c r="B57" s="45"/>
      <c r="C57" s="44"/>
      <c r="D57" s="133"/>
      <c r="E57" s="133"/>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2.8" hidden="false" customHeight="false" outlineLevel="0" collapsed="false">
      <c r="A60" s="111"/>
      <c r="B60" s="45"/>
      <c r="C60" s="44"/>
      <c r="D60" s="133"/>
      <c r="E60" s="133"/>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2.8" hidden="false" customHeight="false" outlineLevel="0" collapsed="false">
      <c r="A63" s="111"/>
      <c r="B63" s="45"/>
      <c r="C63" s="44"/>
      <c r="D63" s="133"/>
      <c r="E63" s="133"/>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2.8" hidden="false" customHeight="false" outlineLevel="0" collapsed="false">
      <c r="A66" s="111"/>
      <c r="B66" s="45"/>
      <c r="C66" s="44"/>
      <c r="D66" s="133"/>
      <c r="E66" s="133"/>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2.8" hidden="false" customHeight="false" outlineLevel="0" collapsed="false">
      <c r="A69" s="111"/>
      <c r="B69" s="45"/>
      <c r="C69" s="44"/>
      <c r="D69" s="133"/>
      <c r="E69" s="133"/>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33"/>
      <c r="E72" s="133"/>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33"/>
      <c r="E75" s="133"/>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33"/>
      <c r="E78" s="133"/>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37" t="n">
        <v>20</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t="n">
        <v>6</v>
      </c>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2</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t="n">
        <v>6</v>
      </c>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t="n">
        <v>6</v>
      </c>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2</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t="n">
        <v>6</v>
      </c>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t="n">
        <v>6</v>
      </c>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2</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t="n">
        <v>6</v>
      </c>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t="n">
        <v>6</v>
      </c>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2</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t="n">
        <v>6</v>
      </c>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t="n">
        <v>6</v>
      </c>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2</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t="n">
        <v>6</v>
      </c>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t="n">
        <v>6</v>
      </c>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2</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t="n">
        <v>6</v>
      </c>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t="n">
        <v>6</v>
      </c>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2</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t="n">
        <v>6</v>
      </c>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t="n">
        <v>6</v>
      </c>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2</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t="n">
        <v>6</v>
      </c>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t="n">
        <v>6</v>
      </c>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2</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t="n">
        <v>6</v>
      </c>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t="n">
        <v>6</v>
      </c>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2</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t="n">
        <v>6</v>
      </c>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t="n">
        <v>6</v>
      </c>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2</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t="n">
        <v>6</v>
      </c>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t="n">
        <v>6</v>
      </c>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2</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t="n">
        <v>6</v>
      </c>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t="n">
        <v>6</v>
      </c>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2</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t="n">
        <v>6</v>
      </c>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t="n">
        <v>6</v>
      </c>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2</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t="n">
        <v>6</v>
      </c>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t="n">
        <v>6</v>
      </c>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2</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t="n">
        <v>6</v>
      </c>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t="n">
        <v>6</v>
      </c>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2</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t="n">
        <v>6</v>
      </c>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t="n">
        <v>6</v>
      </c>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2</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t="n">
        <v>6</v>
      </c>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t="n">
        <v>6</v>
      </c>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2</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t="n">
        <v>6</v>
      </c>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t="n">
        <v>6</v>
      </c>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2</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t="n">
        <v>6</v>
      </c>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t="n">
        <v>6</v>
      </c>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2</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t="n">
        <v>6</v>
      </c>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t="n">
        <v>6</v>
      </c>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2</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t="n">
        <v>6</v>
      </c>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t="n">
        <v>6</v>
      </c>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2</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t="n">
        <v>6</v>
      </c>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t="n">
        <v>6</v>
      </c>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2</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t="n">
        <v>6</v>
      </c>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t="n">
        <v>6</v>
      </c>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2</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t="n">
        <v>6</v>
      </c>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t="n">
        <v>6</v>
      </c>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2</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t="n">
        <v>6</v>
      </c>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t="n">
        <v>6</v>
      </c>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2</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t="n">
        <v>6</v>
      </c>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t="n">
        <v>6</v>
      </c>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2</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t="n">
        <v>6</v>
      </c>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t="n">
        <v>6</v>
      </c>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2</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t="n">
        <v>6</v>
      </c>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t="n">
        <v>6</v>
      </c>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2</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t="n">
        <v>6</v>
      </c>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t="n">
        <v>6</v>
      </c>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2</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t="n">
        <v>6</v>
      </c>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t="n">
        <v>6</v>
      </c>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2</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t="n">
        <v>6</v>
      </c>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t="n">
        <v>6</v>
      </c>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2</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t="n">
        <v>6</v>
      </c>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t="n">
        <v>6</v>
      </c>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2</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t="n">
        <v>6</v>
      </c>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t="n">
        <v>6</v>
      </c>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2</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t="n">
        <v>6</v>
      </c>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t="n">
        <v>6</v>
      </c>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2</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t="n">
        <v>6</v>
      </c>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t="n">
        <v>6</v>
      </c>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2</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t="n">
        <v>6</v>
      </c>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t="n">
        <v>6</v>
      </c>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2</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t="n">
        <v>6</v>
      </c>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t="n">
        <v>6</v>
      </c>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2</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t="n">
        <v>6</v>
      </c>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t="n">
        <v>6</v>
      </c>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2</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t="n">
        <v>6</v>
      </c>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t="n">
        <v>6</v>
      </c>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2</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t="n">
        <v>6</v>
      </c>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t="n">
        <v>6</v>
      </c>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2</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t="n">
        <v>6</v>
      </c>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t="n">
        <v>6</v>
      </c>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2</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t="n">
        <v>6</v>
      </c>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t="n">
        <v>6</v>
      </c>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2</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t="n">
        <v>6</v>
      </c>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t="n">
        <v>6</v>
      </c>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2</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t="n">
        <v>6</v>
      </c>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t="n">
        <v>6</v>
      </c>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2</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t="n">
        <v>6</v>
      </c>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t="n">
        <v>6</v>
      </c>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2</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t="n">
        <v>6</v>
      </c>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t="n">
        <v>6</v>
      </c>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2</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t="n">
        <v>6</v>
      </c>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t="n">
        <v>6</v>
      </c>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2</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t="n">
        <v>6</v>
      </c>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t="n">
        <v>6</v>
      </c>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2</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t="n">
        <v>6</v>
      </c>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t="n">
        <v>6</v>
      </c>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2</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t="n">
        <v>6</v>
      </c>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t="n">
        <v>6</v>
      </c>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2</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t="n">
        <v>6</v>
      </c>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t="n">
        <v>6</v>
      </c>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2</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t="n">
        <v>6</v>
      </c>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t="n">
        <v>6</v>
      </c>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2</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t="n">
        <v>6</v>
      </c>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t="n">
        <v>6</v>
      </c>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2</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t="n">
        <v>6</v>
      </c>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t="n">
        <v>6</v>
      </c>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2</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t="n">
        <v>6</v>
      </c>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t="n">
        <v>6</v>
      </c>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2</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t="n">
        <v>6</v>
      </c>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t="n">
        <v>6</v>
      </c>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2</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t="n">
        <v>6</v>
      </c>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t="n">
        <v>6</v>
      </c>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2</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t="n">
        <v>6</v>
      </c>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t="n">
        <v>6</v>
      </c>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2</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t="n">
        <v>6</v>
      </c>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t="n">
        <v>6</v>
      </c>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2</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t="n">
        <v>6</v>
      </c>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t="n">
        <v>6</v>
      </c>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2</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t="n">
        <v>6</v>
      </c>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t="n">
        <v>6</v>
      </c>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2</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t="n">
        <v>6</v>
      </c>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t="n">
        <v>6</v>
      </c>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2</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t="n">
        <v>6</v>
      </c>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t="n">
        <v>6</v>
      </c>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2</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t="n">
        <v>6</v>
      </c>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t="n">
        <v>6</v>
      </c>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2</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t="n">
        <v>6</v>
      </c>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t="n">
        <v>6</v>
      </c>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2</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t="n">
        <v>6</v>
      </c>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t="n">
        <v>6</v>
      </c>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2</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t="n">
        <v>6</v>
      </c>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t="n">
        <v>6</v>
      </c>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2</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t="n">
        <v>6</v>
      </c>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t="n">
        <v>6</v>
      </c>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2</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t="n">
        <v>6</v>
      </c>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t="n">
        <v>6</v>
      </c>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2</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t="n">
        <v>6</v>
      </c>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t="n">
        <v>6</v>
      </c>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2</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t="n">
        <v>6</v>
      </c>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t="n">
        <v>6</v>
      </c>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2</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t="n">
        <v>6</v>
      </c>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t="n">
        <v>6</v>
      </c>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2</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t="n">
        <v>6</v>
      </c>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t="n">
        <v>6</v>
      </c>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2</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t="n">
        <v>6</v>
      </c>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t="n">
        <v>6</v>
      </c>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2</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t="n">
        <v>6</v>
      </c>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t="n">
        <v>6</v>
      </c>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2</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t="n">
        <v>6</v>
      </c>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t="n">
        <v>6</v>
      </c>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2</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t="n">
        <v>6</v>
      </c>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t="n">
        <v>6</v>
      </c>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2</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t="n">
        <v>6</v>
      </c>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t="n">
        <v>6</v>
      </c>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2</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t="n">
        <v>6</v>
      </c>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t="n">
        <v>6</v>
      </c>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2</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t="n">
        <v>6</v>
      </c>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t="n">
        <v>6</v>
      </c>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2</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t="n">
        <v>6</v>
      </c>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t="n">
        <v>6</v>
      </c>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2</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t="n">
        <v>6</v>
      </c>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t="n">
        <v>6</v>
      </c>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2</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t="n">
        <v>6</v>
      </c>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t="n">
        <v>6</v>
      </c>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2</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t="n">
        <v>6</v>
      </c>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t="n">
        <v>6</v>
      </c>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2</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t="n">
        <v>6</v>
      </c>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t="n">
        <v>6</v>
      </c>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2</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t="n">
        <v>6</v>
      </c>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t="n">
        <v>6</v>
      </c>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2</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t="n">
        <v>6</v>
      </c>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t="n">
        <v>6</v>
      </c>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2</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t="n">
        <v>6</v>
      </c>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t="n">
        <v>6</v>
      </c>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2</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t="n">
        <v>6</v>
      </c>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t="n">
        <v>6</v>
      </c>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2</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t="n">
        <v>6</v>
      </c>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t="n">
        <v>6</v>
      </c>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2</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t="n">
        <v>6</v>
      </c>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t="n">
        <v>6</v>
      </c>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2</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t="n">
        <v>6</v>
      </c>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t="n">
        <v>6</v>
      </c>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2</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t="n">
        <v>6</v>
      </c>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t="n">
        <v>6</v>
      </c>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2</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t="n">
        <v>6</v>
      </c>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t="n">
        <v>6</v>
      </c>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2</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t="n">
        <v>6</v>
      </c>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t="n">
        <v>6</v>
      </c>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2</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t="n">
        <v>6</v>
      </c>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t="n">
        <v>6</v>
      </c>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2</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t="n">
        <v>6</v>
      </c>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t="n">
        <v>6</v>
      </c>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2</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t="n">
        <v>6</v>
      </c>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t="n">
        <v>6</v>
      </c>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2</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t="n">
        <v>6</v>
      </c>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t="n">
        <v>6</v>
      </c>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2</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t="n">
        <v>6</v>
      </c>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t="n">
        <v>6</v>
      </c>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2</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t="n">
        <v>6</v>
      </c>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t="n">
        <v>6</v>
      </c>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2</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t="n">
        <v>6</v>
      </c>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t="n">
        <v>6</v>
      </c>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2</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t="n">
        <v>6</v>
      </c>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t="n">
        <v>6</v>
      </c>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2</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t="n">
        <v>6</v>
      </c>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t="n">
        <v>6</v>
      </c>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2</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t="n">
        <v>6</v>
      </c>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t="n">
        <v>6</v>
      </c>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2</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t="n">
        <v>6</v>
      </c>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t="n">
        <v>6</v>
      </c>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2</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t="n">
        <v>6</v>
      </c>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t="n">
        <v>6</v>
      </c>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2</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t="n">
        <v>6</v>
      </c>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t="n">
        <v>6</v>
      </c>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2</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t="n">
        <v>6</v>
      </c>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t="n">
        <v>6</v>
      </c>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2</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t="n">
        <v>6</v>
      </c>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t="n">
        <v>6</v>
      </c>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2</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t="n">
        <v>6</v>
      </c>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t="n">
        <v>6</v>
      </c>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2</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t="n">
        <v>6</v>
      </c>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t="n">
        <v>6</v>
      </c>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2</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t="n">
        <v>6</v>
      </c>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t="n">
        <v>6</v>
      </c>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2</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t="n">
        <v>6</v>
      </c>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t="n">
        <v>6</v>
      </c>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2</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t="n">
        <v>6</v>
      </c>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t="n">
        <v>6</v>
      </c>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2</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t="n">
        <v>6</v>
      </c>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t="n">
        <v>6</v>
      </c>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2</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t="n">
        <v>6</v>
      </c>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t="n">
        <v>6</v>
      </c>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2</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t="n">
        <v>6</v>
      </c>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t="n">
        <v>6</v>
      </c>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2</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t="n">
        <v>6</v>
      </c>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t="n">
        <v>6</v>
      </c>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2</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t="n">
        <v>6</v>
      </c>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t="n">
        <v>6</v>
      </c>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2</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t="n">
        <v>6</v>
      </c>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t="n">
        <v>6</v>
      </c>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2</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t="n">
        <v>6</v>
      </c>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t="n">
        <v>6</v>
      </c>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2</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t="n">
        <v>6</v>
      </c>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t="n">
        <v>6</v>
      </c>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2</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t="n">
        <v>6</v>
      </c>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t="n">
        <v>6</v>
      </c>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2</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t="n">
        <v>6</v>
      </c>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t="n">
        <v>6</v>
      </c>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2</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t="n">
        <v>6</v>
      </c>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t="n">
        <v>6</v>
      </c>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2</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t="n">
        <v>6</v>
      </c>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t="n">
        <v>6</v>
      </c>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2</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t="n">
        <v>6</v>
      </c>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t="n">
        <v>6</v>
      </c>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2</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t="n">
        <v>6</v>
      </c>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t="n">
        <v>6</v>
      </c>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2</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t="n">
        <v>6</v>
      </c>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t="n">
        <v>6</v>
      </c>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2</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t="n">
        <v>6</v>
      </c>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t="n">
        <v>6</v>
      </c>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2</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t="n">
        <v>6</v>
      </c>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t="n">
        <v>6</v>
      </c>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2</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t="n">
        <v>6</v>
      </c>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t="n">
        <v>6</v>
      </c>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2</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t="n">
        <v>6</v>
      </c>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t="n">
        <v>6</v>
      </c>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2</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t="n">
        <v>6</v>
      </c>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t="n">
        <v>6</v>
      </c>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2</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t="n">
        <v>6</v>
      </c>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t="n">
        <v>6</v>
      </c>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2</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t="n">
        <v>6</v>
      </c>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t="n">
        <v>6</v>
      </c>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2</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t="n">
        <v>6</v>
      </c>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t="n">
        <v>6</v>
      </c>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2</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t="n">
        <v>6</v>
      </c>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t="n">
        <v>6</v>
      </c>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2</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t="n">
        <v>6</v>
      </c>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t="n">
        <v>6</v>
      </c>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2</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t="n">
        <v>6</v>
      </c>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t="n">
        <v>6</v>
      </c>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2</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t="n">
        <v>6</v>
      </c>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t="n">
        <v>6</v>
      </c>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2</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t="n">
        <v>6</v>
      </c>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t="n">
        <v>6</v>
      </c>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2</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t="n">
        <v>6</v>
      </c>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t="n">
        <v>6</v>
      </c>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2</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t="n">
        <v>6</v>
      </c>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t="n">
        <v>6</v>
      </c>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2</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t="n">
        <v>6</v>
      </c>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t="n">
        <v>6</v>
      </c>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2</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t="n">
        <v>6</v>
      </c>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t="n">
        <v>6</v>
      </c>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2</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t="n">
        <v>6</v>
      </c>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t="n">
        <v>6</v>
      </c>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2</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t="n">
        <v>6</v>
      </c>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t="n">
        <v>6</v>
      </c>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2</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t="n">
        <v>6</v>
      </c>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t="n">
        <v>6</v>
      </c>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2</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t="n">
        <v>6</v>
      </c>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t="n">
        <v>6</v>
      </c>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2</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t="n">
        <v>6</v>
      </c>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t="n">
        <v>6</v>
      </c>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2</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t="n">
        <v>6</v>
      </c>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t="n">
        <v>6</v>
      </c>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2</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t="n">
        <v>6</v>
      </c>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t="n">
        <v>6</v>
      </c>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2</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t="n">
        <v>6</v>
      </c>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t="n">
        <v>6</v>
      </c>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2</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t="n">
        <v>6</v>
      </c>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t="n">
        <v>6</v>
      </c>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2</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t="n">
        <v>6</v>
      </c>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t="n">
        <v>6</v>
      </c>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2</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t="n">
        <v>6</v>
      </c>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t="n">
        <v>6</v>
      </c>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2</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t="n">
        <v>6</v>
      </c>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t="n">
        <v>6</v>
      </c>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2</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t="n">
        <v>6</v>
      </c>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t="n">
        <v>6</v>
      </c>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2</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t="n">
        <v>6</v>
      </c>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t="n">
        <v>6</v>
      </c>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2</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t="n">
        <v>6</v>
      </c>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t="n">
        <v>6</v>
      </c>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2</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t="n">
        <v>6</v>
      </c>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3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3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3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3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3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3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3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3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3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3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3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3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3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3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3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3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3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3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3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3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3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3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3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3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3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3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3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3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3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3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3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3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3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3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3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3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3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3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3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3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3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3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3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3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3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3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3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3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3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3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3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3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3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3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3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3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3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3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3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3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3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3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3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3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3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3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3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3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3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3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3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3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3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3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3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3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3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3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3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3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3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3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3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3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3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3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3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3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3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3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3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3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3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3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3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3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3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3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3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3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3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3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3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3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3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3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3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3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3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3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3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3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3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3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3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3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3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3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3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3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3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3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3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3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3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3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3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3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3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3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3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3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3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3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3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3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3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3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3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3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3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3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3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3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3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3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3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3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3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3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3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3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3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3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3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3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3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3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3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3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3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3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3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3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3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3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3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3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3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3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3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3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3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3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3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3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3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3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3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3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3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3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3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3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3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3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3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3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3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3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3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3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3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3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3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3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3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3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3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3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3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3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3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3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3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3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3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3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3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3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3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3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3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3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3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3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3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3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3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3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3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3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3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3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3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3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3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3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3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3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3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3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3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3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3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3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3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3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3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3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3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3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625" defaultRowHeight="15" zeroHeight="false" outlineLevelRow="0" outlineLevelCol="0"/>
  <cols>
    <col collapsed="false" customWidth="true" hidden="false" outlineLevel="0" max="1" min="1" style="138" width="25.7"/>
    <col collapsed="false" customWidth="true" hidden="false" outlineLevel="0" max="2" min="2" style="138" width="40.28"/>
  </cols>
  <sheetData>
    <row r="1" customFormat="false" ht="15" hidden="false" customHeight="false" outlineLevel="0" collapsed="false">
      <c r="A1" s="139" t="s">
        <v>2</v>
      </c>
      <c r="B1" s="139" t="s">
        <v>27</v>
      </c>
    </row>
    <row r="2" customFormat="false" ht="15" hidden="false" customHeight="false" outlineLevel="0" collapsed="false">
      <c r="A2" s="139" t="s">
        <v>3</v>
      </c>
      <c r="B2" s="139" t="s">
        <v>28</v>
      </c>
    </row>
    <row r="3" customFormat="false" ht="15" hidden="false" customHeight="false" outlineLevel="0" collapsed="false">
      <c r="A3" s="139" t="s">
        <v>4</v>
      </c>
      <c r="B3" s="139" t="s">
        <v>29</v>
      </c>
    </row>
    <row r="4" customFormat="false" ht="15" hidden="false" customHeight="false" outlineLevel="0" collapsed="false">
      <c r="A4" s="139" t="s">
        <v>5</v>
      </c>
      <c r="B4" s="139" t="s">
        <v>30</v>
      </c>
    </row>
    <row r="5" customFormat="false" ht="15" hidden="false" customHeight="false" outlineLevel="0" collapsed="false">
      <c r="A5" s="139" t="s">
        <v>6</v>
      </c>
      <c r="B5" s="139" t="s">
        <v>31</v>
      </c>
    </row>
    <row r="6" customFormat="false" ht="15" hidden="false" customHeight="false" outlineLevel="0" collapsed="false">
      <c r="A6" s="139" t="s">
        <v>7</v>
      </c>
      <c r="B6" s="139" t="s">
        <v>32</v>
      </c>
    </row>
    <row r="7" customFormat="false" ht="15" hidden="false" customHeight="false" outlineLevel="0" collapsed="false">
      <c r="A7" s="139" t="s">
        <v>8</v>
      </c>
      <c r="B7" s="139" t="s">
        <v>33</v>
      </c>
    </row>
    <row r="8" customFormat="false" ht="15" hidden="false" customHeight="false" outlineLevel="0" collapsed="false">
      <c r="A8" s="139" t="s">
        <v>9</v>
      </c>
      <c r="B8" s="139" t="s">
        <v>34</v>
      </c>
    </row>
    <row r="9" customFormat="false" ht="15" hidden="false" customHeight="false" outlineLevel="0" collapsed="false">
      <c r="A9" s="139" t="s">
        <v>10</v>
      </c>
      <c r="B9" s="139" t="s">
        <v>35</v>
      </c>
    </row>
    <row r="10" customFormat="false" ht="15" hidden="false" customHeight="false" outlineLevel="0" collapsed="false">
      <c r="A10" s="139" t="s">
        <v>99</v>
      </c>
      <c r="B10" s="139" t="s">
        <v>36</v>
      </c>
    </row>
    <row r="11" customFormat="false" ht="15" hidden="false" customHeight="false" outlineLevel="0" collapsed="false">
      <c r="A11" s="139" t="s">
        <v>12</v>
      </c>
      <c r="B11" s="139" t="s">
        <v>37</v>
      </c>
    </row>
    <row r="12" customFormat="false" ht="15" hidden="false" customHeight="false" outlineLevel="0" collapsed="false">
      <c r="A12" s="139" t="s">
        <v>13</v>
      </c>
      <c r="B12" s="139" t="s">
        <v>38</v>
      </c>
    </row>
    <row r="13" customFormat="false" ht="15" hidden="false" customHeight="false" outlineLevel="0" collapsed="false">
      <c r="A13" s="139" t="s">
        <v>14</v>
      </c>
      <c r="B13" s="139" t="s">
        <v>39</v>
      </c>
    </row>
    <row r="14" customFormat="false" ht="15" hidden="false" customHeight="false" outlineLevel="0" collapsed="false">
      <c r="A14" s="139" t="s">
        <v>15</v>
      </c>
      <c r="B14" s="139" t="s">
        <v>40</v>
      </c>
    </row>
    <row r="15" customFormat="false" ht="15" hidden="false" customHeight="false" outlineLevel="0" collapsed="false">
      <c r="A15" s="139" t="s">
        <v>16</v>
      </c>
      <c r="B15" s="139" t="s">
        <v>41</v>
      </c>
    </row>
    <row r="16" customFormat="false" ht="15" hidden="false" customHeight="false" outlineLevel="0" collapsed="false">
      <c r="A16" s="139" t="s">
        <v>17</v>
      </c>
      <c r="B16" s="139" t="s">
        <v>42</v>
      </c>
    </row>
    <row r="17" customFormat="false" ht="15" hidden="false" customHeight="false" outlineLevel="0" collapsed="false">
      <c r="A17" s="139" t="s">
        <v>18</v>
      </c>
      <c r="B17" s="139" t="s">
        <v>43</v>
      </c>
    </row>
    <row r="18" customFormat="false" ht="15" hidden="false" customHeight="false" outlineLevel="0" collapsed="false">
      <c r="A18" s="139" t="s">
        <v>19</v>
      </c>
      <c r="B18" s="139" t="s">
        <v>44</v>
      </c>
    </row>
    <row r="19" customFormat="false" ht="15" hidden="false" customHeight="false" outlineLevel="0" collapsed="false">
      <c r="A19" s="139" t="s">
        <v>20</v>
      </c>
      <c r="B19" s="139" t="s">
        <v>45</v>
      </c>
    </row>
    <row r="20" customFormat="false" ht="15" hidden="false" customHeight="false" outlineLevel="0" collapsed="false">
      <c r="A20" s="139" t="s">
        <v>21</v>
      </c>
      <c r="B20" s="139" t="s">
        <v>46</v>
      </c>
    </row>
    <row r="21" customFormat="false" ht="15" hidden="false" customHeight="false" outlineLevel="0" collapsed="false">
      <c r="A21" s="139" t="s">
        <v>22</v>
      </c>
      <c r="B21" s="139" t="s">
        <v>47</v>
      </c>
    </row>
    <row r="22" customFormat="false" ht="15" hidden="false" customHeight="false" outlineLevel="0" collapsed="false">
      <c r="A22" s="139" t="s">
        <v>23</v>
      </c>
      <c r="B22" s="139" t="s">
        <v>48</v>
      </c>
    </row>
    <row r="23" customFormat="false" ht="15" hidden="false" customHeight="false" outlineLevel="0" collapsed="false">
      <c r="A23" s="139" t="s">
        <v>24</v>
      </c>
      <c r="B23" s="139" t="s">
        <v>49</v>
      </c>
    </row>
    <row r="24" customFormat="false" ht="15" hidden="false" customHeight="false" outlineLevel="0" collapsed="false">
      <c r="A24" s="139" t="s">
        <v>25</v>
      </c>
      <c r="B24" s="139" t="s">
        <v>50</v>
      </c>
    </row>
    <row r="25" customFormat="false" ht="15" hidden="false" customHeight="false" outlineLevel="0" collapsed="false">
      <c r="A25" s="139" t="s">
        <v>26</v>
      </c>
      <c r="B25" s="140"/>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t="n">
        <f aca="true">TODAY()-B2</f>
        <v>44717</v>
      </c>
    </row>
    <row r="2" customFormat="false" ht="15" hidden="false" customHeight="false" outlineLevel="0" collapsed="false">
      <c r="A2" s="111" t="n">
        <v>1</v>
      </c>
      <c r="B2" s="132"/>
      <c r="C2" s="44"/>
      <c r="D2" s="113"/>
      <c r="E2" s="113"/>
      <c r="F2" s="44"/>
      <c r="G2" s="114" t="n">
        <f aca="false">C2</f>
        <v>0</v>
      </c>
      <c r="H2" s="111" t="n">
        <f aca="false">IF(AND(E2=0,E3=0),25,20)</f>
        <v>25</v>
      </c>
      <c r="I2" s="114" t="n">
        <f aca="false">F2</f>
        <v>0</v>
      </c>
      <c r="J2" s="111" t="n">
        <f aca="false">IF(E2="WO40",-40,MAX(4,SUM(E2:E3)))</f>
        <v>4</v>
      </c>
      <c r="K2" s="111" t="n">
        <f aca="false">IF(D2&gt;E2,1,0)+IF(D3&gt;E3,1,0)+IF(D4&gt;E4,1,0)</f>
        <v>0</v>
      </c>
      <c r="L2" s="111" t="n">
        <f aca="false">IF(E2&gt;D2,1,0)+IF(E3&gt;D3,1,0)+IF(E4&gt;D4,1,0)</f>
        <v>0</v>
      </c>
      <c r="M2" s="114" t="str">
        <f aca="false">G2&amp;" d. "&amp;I2</f>
        <v>0 d. 0</v>
      </c>
      <c r="N2" s="114" t="str">
        <f aca="false">G2&amp;" x "&amp;I2</f>
        <v>0 x 0</v>
      </c>
      <c r="O2" s="114" t="str">
        <f aca="false">I2&amp;" x "&amp;G2</f>
        <v>0 x 0</v>
      </c>
      <c r="P2" s="111" t="n">
        <f aca="false">MONTH(B2)</f>
        <v>1</v>
      </c>
      <c r="Q2" s="111" t="n">
        <f aca="false">QUOTIENT(B2-2,7)-6129</f>
        <v>-6129</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c r="P3" s="111"/>
      <c r="Q3" s="111"/>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c r="P4" s="116"/>
      <c r="Q4" s="116"/>
    </row>
    <row r="5" customFormat="false" ht="15" hidden="false" customHeight="false" outlineLevel="0" collapsed="false">
      <c r="A5" s="121" t="n">
        <f aca="false">A2+1</f>
        <v>2</v>
      </c>
      <c r="B5" s="13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v>
      </c>
      <c r="Q5" s="111" t="n">
        <f aca="false">QUOTIENT(B5-2,7)-6129</f>
        <v>-6129</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c r="P6" s="111"/>
      <c r="Q6" s="111"/>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t="n">
        <f aca="false">A5+1</f>
        <v>3</v>
      </c>
      <c r="B8" s="13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v>
      </c>
      <c r="Q8" s="111" t="n">
        <f aca="false">QUOTIENT(B8-2,7)-6129</f>
        <v>-6129</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c r="P9" s="111"/>
      <c r="Q9" s="111"/>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t="n">
        <f aca="false">A8+1</f>
        <v>4</v>
      </c>
      <c r="B11" s="13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v>
      </c>
      <c r="Q11" s="111" t="n">
        <f aca="false">QUOTIENT(B11-2,7)-6129</f>
        <v>-6129</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t="n">
        <f aca="false">A11+1</f>
        <v>5</v>
      </c>
      <c r="B14" s="13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v>
      </c>
      <c r="Q14" s="111" t="n">
        <f aca="false">QUOTIENT(B14-2,7)-6129</f>
        <v>-6129</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t="n">
        <f aca="false">A14+1</f>
        <v>6</v>
      </c>
      <c r="B17" s="13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v>
      </c>
      <c r="Q17" s="111" t="n">
        <f aca="false">QUOTIENT(B17-2,7)-6129</f>
        <v>-6129</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t="n">
        <f aca="false">A17+1</f>
        <v>7</v>
      </c>
      <c r="B20" s="13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v>
      </c>
      <c r="Q20" s="111" t="n">
        <f aca="false">QUOTIENT(B20-2,7)-6129</f>
        <v>-6129</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t="n">
        <f aca="false">A20+1</f>
        <v>8</v>
      </c>
      <c r="B23" s="13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v>
      </c>
      <c r="Q23" s="111" t="n">
        <f aca="false">QUOTIENT(B23-2,7)-6129</f>
        <v>-6129</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t="n">
        <f aca="false">A23+1</f>
        <v>9</v>
      </c>
      <c r="B26" s="13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t="n">
        <f aca="false">A26+1</f>
        <v>10</v>
      </c>
      <c r="B29" s="13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t="n">
        <f aca="false">A29+1</f>
        <v>11</v>
      </c>
      <c r="B32" s="13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row>
    <row r="35" customFormat="false" ht="15" hidden="false" customHeight="false" outlineLevel="0" collapsed="false">
      <c r="A35" s="121" t="n">
        <f aca="false">A32+1</f>
        <v>12</v>
      </c>
      <c r="B35" s="13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15"/>
      <c r="E48" s="115"/>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15"/>
      <c r="E51" s="115"/>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15"/>
      <c r="E54" s="115"/>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15"/>
      <c r="E57" s="115"/>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15"/>
      <c r="E60" s="115"/>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15"/>
      <c r="E63" s="115"/>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15"/>
      <c r="E66" s="115"/>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15"/>
      <c r="E69" s="115"/>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15"/>
      <c r="E72" s="115"/>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15"/>
      <c r="E75" s="115"/>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15"/>
      <c r="E78" s="115"/>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0</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0</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0</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0</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0</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0</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0</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0</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0</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0</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0</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0</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0</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0</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0</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0</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0</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0</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0</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0</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0</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0</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0</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0</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0</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0</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0</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0</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0</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0</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0</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0</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0</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0</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0</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0</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0</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0</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0</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0</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0</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0</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0</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0</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0</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0</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0</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0</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0</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0</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0</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0</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0</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0</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0</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0</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0</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0</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0</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0</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0</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0</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0</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0</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0</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0</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0</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0</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0</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0</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0</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0</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0</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0</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0</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0</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0</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0</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0</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0</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0</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0</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0</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0</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0</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0</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0</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0</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0</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0</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0</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0</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0</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0</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0</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0</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41"/>
      <c r="C1073" s="44"/>
      <c r="D1073" s="113"/>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0</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41"/>
      <c r="C1076" s="44"/>
      <c r="D1076" s="113"/>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0</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41"/>
      <c r="C1079" s="44"/>
      <c r="D1079" s="113"/>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0</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41"/>
      <c r="C1082" s="44"/>
      <c r="D1082" s="113"/>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0</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41"/>
      <c r="C1085" s="44"/>
      <c r="D1085" s="113"/>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0</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41"/>
      <c r="C1088" s="44"/>
      <c r="D1088" s="113"/>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0</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41"/>
      <c r="C1091" s="44"/>
      <c r="D1091" s="113"/>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0</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41"/>
      <c r="C1094" s="44"/>
      <c r="D1094" s="113"/>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0</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41"/>
      <c r="C1097" s="44"/>
      <c r="D1097" s="113"/>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0</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41"/>
      <c r="C1100" s="44"/>
      <c r="D1100" s="113"/>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0</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41"/>
      <c r="C1103" s="44"/>
      <c r="D1103" s="113"/>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0</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41"/>
      <c r="C1106" s="44"/>
      <c r="D1106" s="113"/>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0</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41"/>
      <c r="C1109" s="44"/>
      <c r="D1109" s="113"/>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0</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41"/>
      <c r="C1112" s="44"/>
      <c r="D1112" s="113"/>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0</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41"/>
      <c r="C1115" s="44"/>
      <c r="D1115" s="113"/>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0</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41"/>
      <c r="C1118" s="44"/>
      <c r="D1118" s="113"/>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0</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41"/>
      <c r="C1121" s="44"/>
      <c r="D1121" s="113"/>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0</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41"/>
      <c r="C1124" s="44"/>
      <c r="D1124" s="113"/>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0</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41"/>
      <c r="C1127" s="44"/>
      <c r="D1127" s="113"/>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0</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41"/>
      <c r="C1130" s="44"/>
      <c r="D1130" s="113"/>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0</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41"/>
      <c r="C1133" s="44"/>
      <c r="D1133" s="113"/>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0</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41"/>
      <c r="C1136" s="44"/>
      <c r="D1136" s="113"/>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0</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41"/>
      <c r="C1139" s="44"/>
      <c r="D1139" s="113"/>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0</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41"/>
      <c r="C1142" s="44"/>
      <c r="D1142" s="113"/>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0</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41"/>
      <c r="C1145" s="44"/>
      <c r="D1145" s="113"/>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0</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41"/>
      <c r="C1148" s="44"/>
      <c r="D1148" s="113"/>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0</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41"/>
      <c r="C1151" s="44"/>
      <c r="D1151" s="113"/>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0</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41"/>
      <c r="C1154" s="44"/>
      <c r="D1154" s="113"/>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0</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41"/>
      <c r="C1157" s="44"/>
      <c r="D1157" s="113"/>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0</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41"/>
      <c r="C1160" s="44"/>
      <c r="D1160" s="113"/>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0</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41"/>
      <c r="C1163" s="44"/>
      <c r="D1163" s="113"/>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0</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41"/>
      <c r="C1166" s="44"/>
      <c r="D1166" s="113"/>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0</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41"/>
      <c r="C1169" s="44"/>
      <c r="D1169" s="113"/>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0</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41"/>
      <c r="C1172" s="44"/>
      <c r="D1172" s="113"/>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0</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41"/>
      <c r="C1175" s="44"/>
      <c r="D1175" s="113"/>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0</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41"/>
      <c r="C1178" s="44"/>
      <c r="D1178" s="113"/>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0</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41"/>
      <c r="C1181" s="44"/>
      <c r="D1181" s="113"/>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0</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41"/>
      <c r="C1184" s="44"/>
      <c r="D1184" s="113"/>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0</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41"/>
      <c r="C1187" s="44"/>
      <c r="D1187" s="113"/>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0</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41"/>
      <c r="C1190" s="44"/>
      <c r="D1190" s="113"/>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0</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41"/>
      <c r="C1193" s="44"/>
      <c r="D1193" s="113"/>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0</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41"/>
      <c r="C1196" s="44"/>
      <c r="D1196" s="113"/>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0</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41"/>
      <c r="C1199" s="44"/>
      <c r="D1199" s="113"/>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0</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41"/>
      <c r="C1202" s="44"/>
      <c r="D1202" s="113"/>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0</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41"/>
      <c r="C1205" s="44"/>
      <c r="D1205" s="113"/>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0</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41"/>
      <c r="C1208" s="44"/>
      <c r="D1208" s="113"/>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0</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41"/>
      <c r="C1211" s="44"/>
      <c r="D1211" s="113"/>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0</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41"/>
      <c r="C1214" s="44"/>
      <c r="D1214" s="113"/>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0</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41"/>
      <c r="C1217" s="44"/>
      <c r="D1217" s="113"/>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0</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41"/>
      <c r="C1220" s="44"/>
      <c r="D1220" s="113"/>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0</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41"/>
      <c r="C1223" s="44"/>
      <c r="D1223" s="113"/>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0</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41"/>
      <c r="C1226" s="44"/>
      <c r="D1226" s="113"/>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0</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41"/>
      <c r="C1229" s="44"/>
      <c r="D1229" s="113"/>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0</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41"/>
      <c r="C1232" s="44"/>
      <c r="D1232" s="113"/>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0</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41"/>
      <c r="C1235" s="44"/>
      <c r="D1235" s="113"/>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0</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41"/>
      <c r="C1238" s="44"/>
      <c r="D1238" s="113"/>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0</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41"/>
      <c r="C1241" s="44"/>
      <c r="D1241" s="113"/>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0</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41"/>
      <c r="C1244" s="44"/>
      <c r="D1244" s="113"/>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0</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41"/>
      <c r="C1247" s="44"/>
      <c r="D1247" s="113"/>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0</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41"/>
      <c r="C1250" s="44"/>
      <c r="D1250" s="113"/>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0</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41"/>
      <c r="C1253" s="44"/>
      <c r="D1253" s="113"/>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0</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41"/>
      <c r="C1256" s="44"/>
      <c r="D1256" s="113"/>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0</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41"/>
      <c r="C1259" s="44"/>
      <c r="D1259" s="113"/>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0</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41"/>
      <c r="C1262" s="44"/>
      <c r="D1262" s="113"/>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0</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41"/>
      <c r="C1265" s="44"/>
      <c r="D1265" s="113"/>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0</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41"/>
      <c r="C1268" s="44"/>
      <c r="D1268" s="113"/>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0</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41"/>
      <c r="C1271" s="44"/>
      <c r="D1271" s="113"/>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0</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41"/>
      <c r="C1274" s="44"/>
      <c r="D1274" s="113"/>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0</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41"/>
      <c r="C1277" s="44"/>
      <c r="D1277" s="113"/>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0</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41"/>
      <c r="C1280" s="44"/>
      <c r="D1280" s="113"/>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0</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41"/>
      <c r="C1283" s="44"/>
      <c r="D1283" s="113"/>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0</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41"/>
      <c r="C1286" s="44"/>
      <c r="D1286" s="113"/>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0</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41"/>
      <c r="C1289" s="44"/>
      <c r="D1289" s="113"/>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0</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41"/>
      <c r="C1292" s="44"/>
      <c r="D1292" s="113"/>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0</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41"/>
      <c r="C1295" s="44"/>
      <c r="D1295" s="113"/>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0</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41"/>
      <c r="C1298" s="44"/>
      <c r="D1298" s="113"/>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0</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41"/>
      <c r="C1301" s="44"/>
      <c r="D1301" s="113"/>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0</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41"/>
      <c r="C1304" s="44"/>
      <c r="D1304" s="113"/>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0</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41"/>
      <c r="C1307" s="44"/>
      <c r="D1307" s="113"/>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0</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41"/>
      <c r="C1310" s="44"/>
      <c r="D1310" s="113"/>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0</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41"/>
      <c r="C1313" s="44"/>
      <c r="D1313" s="113"/>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0</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41"/>
      <c r="C1316" s="44"/>
      <c r="D1316" s="113"/>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0</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41"/>
      <c r="C1319" s="44"/>
      <c r="D1319" s="113"/>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0</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41"/>
      <c r="C1322" s="44"/>
      <c r="D1322" s="113"/>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0</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41"/>
      <c r="C1325" s="44"/>
      <c r="D1325" s="113"/>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0</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41"/>
      <c r="C1328" s="44"/>
      <c r="D1328" s="113"/>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0</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41"/>
      <c r="C1331" s="44"/>
      <c r="D1331" s="113"/>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0</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41"/>
      <c r="C1334" s="44"/>
      <c r="D1334" s="113"/>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0</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41"/>
      <c r="C1337" s="44"/>
      <c r="D1337" s="113"/>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0</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41"/>
      <c r="C1340" s="44"/>
      <c r="D1340" s="113"/>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0</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41"/>
      <c r="C1343" s="44"/>
      <c r="D1343" s="113"/>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0</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41"/>
      <c r="C1346" s="44"/>
      <c r="D1346" s="113"/>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0</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41"/>
      <c r="C1349" s="44"/>
      <c r="D1349" s="113"/>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0</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41"/>
      <c r="C1352" s="44"/>
      <c r="D1352" s="113"/>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0</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41"/>
      <c r="C1355" s="44"/>
      <c r="D1355" s="113"/>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0</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41"/>
      <c r="C1358" s="44"/>
      <c r="D1358" s="113"/>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0</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41"/>
      <c r="C1361" s="44"/>
      <c r="D1361" s="113"/>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0</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41"/>
      <c r="C1364" s="44"/>
      <c r="D1364" s="113"/>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0</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41"/>
      <c r="C1367" s="44"/>
      <c r="D1367" s="113"/>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0</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41"/>
      <c r="C1370" s="44"/>
      <c r="D1370" s="113"/>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0</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41"/>
      <c r="C1373" s="44"/>
      <c r="D1373" s="113"/>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0</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41"/>
      <c r="C1376" s="44"/>
      <c r="D1376" s="113"/>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0</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41"/>
      <c r="C1379" s="44"/>
      <c r="D1379" s="113"/>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0</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41"/>
      <c r="C1382" s="44"/>
      <c r="D1382" s="113"/>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0</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41"/>
      <c r="C1385" s="44"/>
      <c r="D1385" s="113"/>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0</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41"/>
      <c r="C1388" s="44"/>
      <c r="D1388" s="113"/>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0</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41"/>
      <c r="C1391" s="44"/>
      <c r="D1391" s="113"/>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0</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41"/>
      <c r="C1394" s="44"/>
      <c r="D1394" s="113"/>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0</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41"/>
      <c r="C1397" s="44"/>
      <c r="D1397" s="113"/>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0</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41"/>
      <c r="C1400" s="44"/>
      <c r="D1400" s="113"/>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0</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41"/>
      <c r="C1403" s="44"/>
      <c r="D1403" s="113"/>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0</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41"/>
      <c r="C1406" s="44"/>
      <c r="D1406" s="113"/>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0</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41"/>
      <c r="C1409" s="44"/>
      <c r="D1409" s="113"/>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0</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41"/>
      <c r="C1412" s="44"/>
      <c r="D1412" s="113"/>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0</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41"/>
      <c r="C1415" s="44"/>
      <c r="D1415" s="113"/>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0</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41"/>
      <c r="C1418" s="44"/>
      <c r="D1418" s="113"/>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0</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41"/>
      <c r="C1421" s="44"/>
      <c r="D1421" s="113"/>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0</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41"/>
      <c r="C1424" s="44"/>
      <c r="D1424" s="113"/>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0</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41"/>
      <c r="C1427" s="44"/>
      <c r="D1427" s="113"/>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0</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41"/>
      <c r="C1430" s="44"/>
      <c r="D1430" s="113"/>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0</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41"/>
      <c r="C1433" s="44"/>
      <c r="D1433" s="113"/>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0</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41"/>
      <c r="C1436" s="44"/>
      <c r="D1436" s="113"/>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0</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41"/>
      <c r="C1439" s="44"/>
      <c r="D1439" s="113"/>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0</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41"/>
      <c r="C1442" s="44"/>
      <c r="D1442" s="113"/>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0</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41"/>
      <c r="C1445" s="44"/>
      <c r="D1445" s="113"/>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0</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41"/>
      <c r="C1448" s="44"/>
      <c r="D1448" s="113"/>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0</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41"/>
      <c r="C1451" s="44"/>
      <c r="D1451" s="113"/>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0</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41"/>
      <c r="C1454" s="44"/>
      <c r="D1454" s="113"/>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0</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41"/>
      <c r="C1457" s="44"/>
      <c r="D1457" s="113"/>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0</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41"/>
      <c r="C1460" s="44"/>
      <c r="D1460" s="113"/>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0</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41"/>
      <c r="C1463" s="44"/>
      <c r="D1463" s="113"/>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0</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41"/>
      <c r="C1466" s="44"/>
      <c r="D1466" s="113"/>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0</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41"/>
      <c r="C1469" s="44"/>
      <c r="D1469" s="113"/>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0</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41"/>
      <c r="C1472" s="44"/>
      <c r="D1472" s="113"/>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0</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41"/>
      <c r="C1475" s="44"/>
      <c r="D1475" s="113"/>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0</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41"/>
      <c r="C1478" s="44"/>
      <c r="D1478" s="113"/>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0</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41"/>
      <c r="C1481" s="44"/>
      <c r="D1481" s="113"/>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0</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41"/>
      <c r="C1484" s="44"/>
      <c r="D1484" s="113"/>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0</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41"/>
      <c r="C1487" s="44"/>
      <c r="D1487" s="113"/>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0</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41"/>
      <c r="C1490" s="44"/>
      <c r="D1490" s="113"/>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0</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41"/>
      <c r="C1493" s="44"/>
      <c r="D1493" s="113"/>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0</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41"/>
      <c r="C1496" s="44"/>
      <c r="D1496" s="113"/>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0</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41"/>
      <c r="C1499" s="44"/>
      <c r="D1499" s="113"/>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0</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41"/>
      <c r="C1502" s="44"/>
      <c r="D1502" s="113"/>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0</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41"/>
      <c r="C1505" s="44"/>
      <c r="D1505" s="113"/>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0</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41"/>
      <c r="C1508" s="44"/>
      <c r="D1508" s="113"/>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0</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41"/>
      <c r="C1511" s="44"/>
      <c r="D1511" s="113"/>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0</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41"/>
      <c r="C1514" s="44"/>
      <c r="D1514" s="113"/>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0</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41"/>
      <c r="C1517" s="44"/>
      <c r="D1517" s="113"/>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0</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41"/>
      <c r="C1520" s="44"/>
      <c r="D1520" s="113"/>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0</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41"/>
      <c r="C1523" s="44"/>
      <c r="D1523" s="113"/>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0</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41"/>
      <c r="C1526" s="44"/>
      <c r="D1526" s="113"/>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0</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41"/>
      <c r="C1529" s="44"/>
      <c r="D1529" s="113"/>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0</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41"/>
      <c r="C1532" s="44"/>
      <c r="D1532" s="113"/>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0</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41"/>
      <c r="C1535" s="44"/>
      <c r="D1535" s="113"/>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0</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41"/>
      <c r="C1538" s="44"/>
      <c r="D1538" s="113"/>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0</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41"/>
      <c r="C1541" s="44"/>
      <c r="D1541" s="113"/>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0</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41"/>
      <c r="C1544" s="44"/>
      <c r="D1544" s="113"/>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0</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41"/>
      <c r="C1547" s="44"/>
      <c r="D1547" s="113"/>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0</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41"/>
      <c r="C1550" s="44"/>
      <c r="D1550" s="113"/>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0</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41"/>
      <c r="C1553" s="44"/>
      <c r="D1553" s="113"/>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0</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41"/>
      <c r="C1556" s="44"/>
      <c r="D1556" s="113"/>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0</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41"/>
      <c r="C1559" s="44"/>
      <c r="D1559" s="113"/>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0</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41"/>
      <c r="C1562" s="44"/>
      <c r="D1562" s="113"/>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0</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41"/>
      <c r="C1565" s="44"/>
      <c r="D1565" s="113"/>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0</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41"/>
      <c r="C1568" s="44"/>
      <c r="D1568" s="113"/>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0</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41"/>
      <c r="C1571" s="44"/>
      <c r="D1571" s="113"/>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0</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41"/>
      <c r="C1574" s="44"/>
      <c r="D1574" s="113"/>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0</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41"/>
      <c r="C1577" s="44"/>
      <c r="D1577" s="113"/>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0</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41"/>
      <c r="C1580" s="44"/>
      <c r="D1580" s="113"/>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0</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41"/>
      <c r="C1583" s="44"/>
      <c r="D1583" s="113"/>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0</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41"/>
      <c r="C1586" s="44"/>
      <c r="D1586" s="113"/>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0</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41"/>
      <c r="C1589" s="44"/>
      <c r="D1589" s="113"/>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0</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41"/>
      <c r="C1592" s="44"/>
      <c r="D1592" s="113"/>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0</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41"/>
      <c r="C1595" s="44"/>
      <c r="D1595" s="113"/>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0</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41"/>
      <c r="C1598" s="44"/>
      <c r="D1598" s="113"/>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0</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41"/>
      <c r="C1601" s="44"/>
      <c r="D1601" s="113"/>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0</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41"/>
      <c r="C1604" s="44"/>
      <c r="D1604" s="113"/>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0</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41"/>
      <c r="C1607" s="44"/>
      <c r="D1607" s="113"/>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0</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41"/>
      <c r="C1610" s="44"/>
      <c r="D1610" s="113"/>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0</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41"/>
      <c r="C1613" s="44"/>
      <c r="D1613" s="113"/>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0</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41"/>
      <c r="C1616" s="44"/>
      <c r="D1616" s="113"/>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0</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41"/>
      <c r="C1619" s="44"/>
      <c r="D1619" s="113"/>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0</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41"/>
      <c r="C1622" s="44"/>
      <c r="D1622" s="113"/>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0</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41"/>
      <c r="C1625" s="44"/>
      <c r="D1625" s="113"/>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0</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41"/>
      <c r="C1628" s="44"/>
      <c r="D1628" s="113"/>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0</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41"/>
      <c r="C1631" s="44"/>
      <c r="D1631" s="113"/>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0</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41"/>
      <c r="C1634" s="44"/>
      <c r="D1634" s="113"/>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0</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41"/>
      <c r="C1637" s="44"/>
      <c r="D1637" s="113"/>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0</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41"/>
      <c r="C1640" s="44"/>
      <c r="D1640" s="113"/>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0</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41"/>
      <c r="C1643" s="44"/>
      <c r="D1643" s="113"/>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0</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41"/>
      <c r="C1646" s="44"/>
      <c r="D1646" s="113"/>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0</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41"/>
      <c r="C1649" s="44"/>
      <c r="D1649" s="113"/>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0</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41"/>
      <c r="C1652" s="44"/>
      <c r="D1652" s="113"/>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0</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41"/>
      <c r="C1655" s="44"/>
      <c r="D1655" s="113"/>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0</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41"/>
      <c r="C1658" s="44"/>
      <c r="D1658" s="113"/>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0</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41"/>
      <c r="C1661" s="44"/>
      <c r="D1661" s="113"/>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0</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41"/>
      <c r="C1664" s="44"/>
      <c r="D1664" s="113"/>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0</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41"/>
      <c r="C1667" s="44"/>
      <c r="D1667" s="113"/>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0</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41"/>
      <c r="C1670" s="44"/>
      <c r="D1670" s="113"/>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0</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41"/>
      <c r="C1673" s="44"/>
      <c r="D1673" s="113"/>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0</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41"/>
      <c r="C1676" s="44"/>
      <c r="D1676" s="113"/>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0</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41"/>
      <c r="C1679" s="44"/>
      <c r="D1679" s="113"/>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0</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41"/>
      <c r="C1682" s="44"/>
      <c r="D1682" s="113"/>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0</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41"/>
      <c r="C1685" s="44"/>
      <c r="D1685" s="113"/>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0</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41"/>
      <c r="C1688" s="44"/>
      <c r="D1688" s="113"/>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0</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41"/>
      <c r="C1691" s="44"/>
      <c r="D1691" s="113"/>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0</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41"/>
      <c r="C1694" s="44"/>
      <c r="D1694" s="113"/>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0</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41"/>
      <c r="C1697" s="44"/>
      <c r="D1697" s="113"/>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0</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41"/>
      <c r="C1700" s="44"/>
      <c r="D1700" s="113"/>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0</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41"/>
      <c r="C1703" s="44"/>
      <c r="D1703" s="113"/>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0</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41"/>
      <c r="C1706" s="44"/>
      <c r="D1706" s="113"/>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0</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41"/>
      <c r="C1709" s="44"/>
      <c r="D1709" s="113"/>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0</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41"/>
      <c r="C1712" s="44"/>
      <c r="D1712" s="113"/>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0</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41"/>
      <c r="C1715" s="44"/>
      <c r="D1715" s="113"/>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0</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41"/>
      <c r="C1718" s="44"/>
      <c r="D1718" s="113"/>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0</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41"/>
      <c r="C1721" s="44"/>
      <c r="D1721" s="113"/>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0</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41"/>
      <c r="C1724" s="44"/>
      <c r="D1724" s="113"/>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0</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41"/>
      <c r="C1727" s="44"/>
      <c r="D1727" s="113"/>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0</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41"/>
      <c r="C1730" s="44"/>
      <c r="D1730" s="113"/>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0</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41"/>
      <c r="C1733" s="44"/>
      <c r="D1733" s="113"/>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0</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41"/>
      <c r="C1736" s="44"/>
      <c r="D1736" s="113"/>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0</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41"/>
      <c r="C1739" s="44"/>
      <c r="D1739" s="113"/>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0</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41"/>
      <c r="C1742" s="44"/>
      <c r="D1742" s="113"/>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0</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41"/>
      <c r="C1745" s="44"/>
      <c r="D1745" s="113"/>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0</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41"/>
      <c r="C1748" s="44"/>
      <c r="D1748" s="113"/>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0</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41"/>
      <c r="C1751" s="44"/>
      <c r="D1751" s="113"/>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0</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41"/>
      <c r="C1754" s="44"/>
      <c r="D1754" s="113"/>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0</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41"/>
      <c r="C1757" s="44"/>
      <c r="D1757" s="113"/>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0</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41"/>
      <c r="C1760" s="44"/>
      <c r="D1760" s="113"/>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0</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41"/>
      <c r="C1763" s="44"/>
      <c r="D1763" s="113"/>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0</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41"/>
      <c r="C1766" s="44"/>
      <c r="D1766" s="113"/>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0</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41"/>
      <c r="C1769" s="44"/>
      <c r="D1769" s="113"/>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0</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41"/>
      <c r="C1772" s="44"/>
      <c r="D1772" s="113"/>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0</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41"/>
      <c r="C1775" s="44"/>
      <c r="D1775" s="113"/>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0</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41"/>
      <c r="C1778" s="44"/>
      <c r="D1778" s="113"/>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0</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41"/>
      <c r="C1781" s="44"/>
      <c r="D1781" s="113"/>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0</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41"/>
      <c r="C1784" s="44"/>
      <c r="D1784" s="113"/>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0</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41"/>
      <c r="C1787" s="44"/>
      <c r="D1787" s="113"/>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0</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41"/>
      <c r="C1790" s="44"/>
      <c r="D1790" s="113"/>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0</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41"/>
      <c r="C1793" s="44"/>
      <c r="D1793" s="113"/>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0</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41"/>
      <c r="C1796" s="44"/>
      <c r="D1796" s="113"/>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0</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1"/>
      <c r="B2" s="141"/>
      <c r="C2" s="44"/>
      <c r="D2" s="113"/>
      <c r="E2" s="113"/>
      <c r="F2" s="44"/>
      <c r="G2" s="122" t="n">
        <f aca="false">C2</f>
        <v>0</v>
      </c>
      <c r="H2" s="121" t="n">
        <f aca="false">IF(AND(E2=0,E3=0),25,20)</f>
        <v>25</v>
      </c>
      <c r="I2" s="122" t="n">
        <f aca="false">F2</f>
        <v>0</v>
      </c>
      <c r="J2" s="111" t="n">
        <f aca="false">IF(E2="WO",-20,MAX(3,SUM(E2:E3)))</f>
        <v>3</v>
      </c>
      <c r="K2" s="121" t="n">
        <f aca="false">IF(D2&gt;E2,1,0)+IF(D3&gt;E3,1,0)+IF(D4&gt;E4,1,0)</f>
        <v>0</v>
      </c>
      <c r="L2" s="121" t="n">
        <f aca="false">IF(E2&gt;D2,1,0)+IF(E3&gt;D3,1,0)+IF(E4&gt;D4,1,0)</f>
        <v>0</v>
      </c>
      <c r="M2" s="114" t="str">
        <f aca="false">G2&amp;" d. "&amp;I2</f>
        <v>0 d. 0</v>
      </c>
      <c r="N2" s="114" t="str">
        <f aca="false">G2&amp;" x "&amp;I2</f>
        <v>0 x 0</v>
      </c>
      <c r="O2" s="114" t="str">
        <f aca="false">I2&amp;" x "&amp;G2</f>
        <v>0 x 0</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row>
    <row r="5" customFormat="false" ht="15" hidden="false" customHeight="false" outlineLevel="0" collapsed="false">
      <c r="A5" s="121"/>
      <c r="B5" s="141"/>
      <c r="C5" s="44"/>
      <c r="D5" s="113"/>
      <c r="E5" s="113"/>
      <c r="F5" s="44"/>
      <c r="G5" s="122" t="n">
        <f aca="false">C5</f>
        <v>0</v>
      </c>
      <c r="H5" s="121" t="n">
        <f aca="false">IF(AND(E5=0,E6=0),25,20)</f>
        <v>25</v>
      </c>
      <c r="I5" s="122" t="n">
        <f aca="false">F5</f>
        <v>0</v>
      </c>
      <c r="J5" s="111" t="n">
        <f aca="false">IF(E5="WO",-20,MAX(3,SUM(E5:E6)))</f>
        <v>3</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row>
    <row r="8" customFormat="false" ht="15" hidden="false" customHeight="false" outlineLevel="0" collapsed="false">
      <c r="A8" s="121"/>
      <c r="B8" s="141"/>
      <c r="C8" s="44"/>
      <c r="D8" s="113"/>
      <c r="E8" s="113"/>
      <c r="F8" s="44"/>
      <c r="G8" s="122" t="n">
        <f aca="false">C8</f>
        <v>0</v>
      </c>
      <c r="H8" s="121" t="n">
        <f aca="false">IF(AND(E8=0,E9=0),25,20)</f>
        <v>25</v>
      </c>
      <c r="I8" s="122" t="n">
        <f aca="false">F8</f>
        <v>0</v>
      </c>
      <c r="J8" s="111" t="n">
        <f aca="false">IF(E8="WO",-20,MAX(3,SUM(E8:E9)))</f>
        <v>3</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row>
    <row r="11" customFormat="false" ht="15" hidden="false" customHeight="false" outlineLevel="0" collapsed="false">
      <c r="A11" s="121"/>
      <c r="B11" s="141"/>
      <c r="C11" s="44"/>
      <c r="D11" s="113"/>
      <c r="E11" s="113"/>
      <c r="F11" s="44"/>
      <c r="G11" s="122" t="n">
        <f aca="false">C11</f>
        <v>0</v>
      </c>
      <c r="H11" s="121" t="n">
        <f aca="false">IF(AND(E11=0,E12=0),25,20)</f>
        <v>25</v>
      </c>
      <c r="I11" s="122" t="n">
        <f aca="false">F11</f>
        <v>0</v>
      </c>
      <c r="J11" s="111" t="n">
        <f aca="false">IF(E11="WO",-20,MAX(3,SUM(E11:E12)))</f>
        <v>3</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row>
    <row r="14" customFormat="false" ht="15" hidden="false" customHeight="false" outlineLevel="0" collapsed="false">
      <c r="A14" s="121"/>
      <c r="B14" s="141"/>
      <c r="C14" s="44"/>
      <c r="D14" s="113"/>
      <c r="E14" s="113"/>
      <c r="F14" s="44"/>
      <c r="G14" s="122" t="n">
        <f aca="false">C14</f>
        <v>0</v>
      </c>
      <c r="H14" s="121" t="n">
        <f aca="false">IF(AND(E14=0,E15=0),25,20)</f>
        <v>25</v>
      </c>
      <c r="I14" s="122" t="n">
        <f aca="false">F14</f>
        <v>0</v>
      </c>
      <c r="J14" s="111" t="n">
        <f aca="false">IF(E14="WO",-20,MAX(3,SUM(E14:E15)))</f>
        <v>3</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row>
    <row r="17" customFormat="false" ht="15" hidden="false" customHeight="false" outlineLevel="0" collapsed="false">
      <c r="A17" s="121"/>
      <c r="B17" s="141"/>
      <c r="C17" s="44"/>
      <c r="D17" s="113"/>
      <c r="E17" s="113"/>
      <c r="F17" s="44"/>
      <c r="G17" s="122" t="n">
        <f aca="false">C17</f>
        <v>0</v>
      </c>
      <c r="H17" s="121" t="n">
        <f aca="false">IF(AND(E17=0,E18=0),25,20)</f>
        <v>25</v>
      </c>
      <c r="I17" s="122" t="n">
        <f aca="false">F17</f>
        <v>0</v>
      </c>
      <c r="J17" s="111" t="n">
        <f aca="false">IF(E17="WO",-20,MAX(3,SUM(E17:E18)))</f>
        <v>3</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row>
    <row r="20" customFormat="false" ht="15" hidden="false" customHeight="false" outlineLevel="0" collapsed="false">
      <c r="A20" s="121"/>
      <c r="B20" s="141"/>
      <c r="C20" s="44"/>
      <c r="D20" s="113"/>
      <c r="E20" s="113"/>
      <c r="F20" s="44"/>
      <c r="G20" s="122" t="n">
        <f aca="false">C20</f>
        <v>0</v>
      </c>
      <c r="H20" s="121" t="n">
        <f aca="false">IF(AND(E20=0,E21=0),25,20)</f>
        <v>25</v>
      </c>
      <c r="I20" s="122" t="n">
        <f aca="false">F20</f>
        <v>0</v>
      </c>
      <c r="J20" s="111" t="n">
        <f aca="false">IF(E20="WO",-20,MAX(3,SUM(E20:E21)))</f>
        <v>3</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row>
    <row r="23" customFormat="false" ht="15" hidden="false" customHeight="false" outlineLevel="0" collapsed="false">
      <c r="A23" s="121"/>
      <c r="B23" s="141"/>
      <c r="C23" s="44"/>
      <c r="D23" s="113"/>
      <c r="E23" s="113"/>
      <c r="F23" s="44"/>
      <c r="G23" s="122" t="n">
        <f aca="false">C23</f>
        <v>0</v>
      </c>
      <c r="H23" s="121" t="n">
        <f aca="false">IF(AND(E23=0,E24=0),25,20)</f>
        <v>25</v>
      </c>
      <c r="I23" s="122" t="n">
        <f aca="false">F23</f>
        <v>0</v>
      </c>
      <c r="J23" s="111" t="n">
        <f aca="false">IF(E23="WO",-20,MAX(3,SUM(E23:E24)))</f>
        <v>3</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row>
    <row r="26" customFormat="false" ht="15" hidden="false" customHeight="false" outlineLevel="0" collapsed="false">
      <c r="A26" s="121"/>
      <c r="B26" s="141"/>
      <c r="C26" s="44"/>
      <c r="D26" s="113"/>
      <c r="E26" s="113"/>
      <c r="F26" s="44"/>
      <c r="G26" s="122" t="n">
        <f aca="false">C26</f>
        <v>0</v>
      </c>
      <c r="H26" s="121" t="n">
        <f aca="false">IF(AND(E26=0,E27=0),25,20)</f>
        <v>25</v>
      </c>
      <c r="I26" s="122" t="n">
        <f aca="false">F26</f>
        <v>0</v>
      </c>
      <c r="J26" s="111" t="n">
        <f aca="false">IF(E26="WO",-20,MAX(3,SUM(E26:E27)))</f>
        <v>3</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row>
    <row r="29" customFormat="false" ht="15" hidden="false" customHeight="false" outlineLevel="0" collapsed="false">
      <c r="A29" s="121"/>
      <c r="B29" s="141"/>
      <c r="C29" s="44"/>
      <c r="D29" s="113"/>
      <c r="E29" s="113"/>
      <c r="F29" s="44"/>
      <c r="G29" s="122" t="n">
        <f aca="false">C29</f>
        <v>0</v>
      </c>
      <c r="H29" s="121" t="n">
        <f aca="false">IF(AND(E29=0,E30=0),25,20)</f>
        <v>25</v>
      </c>
      <c r="I29" s="122" t="n">
        <f aca="false">F29</f>
        <v>0</v>
      </c>
      <c r="J29" s="111" t="n">
        <f aca="false">IF(E29="WO",-20,MAX(3,SUM(E29:E30)))</f>
        <v>3</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row>
    <row r="32" customFormat="false" ht="15" hidden="false" customHeight="false" outlineLevel="0" collapsed="false">
      <c r="A32" s="121"/>
      <c r="B32" s="141"/>
      <c r="C32" s="44"/>
      <c r="D32" s="113"/>
      <c r="E32" s="113"/>
      <c r="F32" s="44"/>
      <c r="G32" s="122" t="n">
        <f aca="false">C32</f>
        <v>0</v>
      </c>
      <c r="H32" s="121" t="n">
        <f aca="false">IF(AND(E32=0,E33=0),25,20)</f>
        <v>25</v>
      </c>
      <c r="I32" s="122" t="n">
        <f aca="false">F32</f>
        <v>0</v>
      </c>
      <c r="J32" s="111" t="n">
        <f aca="false">IF(E32="WO",-20,MAX(3,SUM(E32:E33)))</f>
        <v>3</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row>
    <row r="35" customFormat="false" ht="15" hidden="false" customHeight="false" outlineLevel="0" collapsed="false">
      <c r="A35" s="121"/>
      <c r="B35" s="141"/>
      <c r="C35" s="44"/>
      <c r="D35" s="113"/>
      <c r="E35" s="113"/>
      <c r="F35" s="44"/>
      <c r="G35" s="122" t="n">
        <f aca="false">C35</f>
        <v>0</v>
      </c>
      <c r="H35" s="121" t="n">
        <f aca="false">IF(AND(E35=0,E36=0),25,20)</f>
        <v>25</v>
      </c>
      <c r="I35" s="122" t="n">
        <f aca="false">F35</f>
        <v>0</v>
      </c>
      <c r="J35" s="111" t="n">
        <f aca="false">IF(E35="WO",-20,MAX(3,SUM(E35:E36)))</f>
        <v>3</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row>
    <row r="38" customFormat="false" ht="15" hidden="false" customHeight="false" outlineLevel="0" collapsed="false">
      <c r="A38" s="121"/>
      <c r="B38" s="141"/>
      <c r="C38" s="44"/>
      <c r="D38" s="113"/>
      <c r="E38" s="113"/>
      <c r="F38" s="44"/>
      <c r="G38" s="122" t="n">
        <f aca="false">C38</f>
        <v>0</v>
      </c>
      <c r="H38" s="121" t="n">
        <f aca="false">IF(AND(E38=0,E39=0),25,20)</f>
        <v>25</v>
      </c>
      <c r="I38" s="122" t="n">
        <f aca="false">F38</f>
        <v>0</v>
      </c>
      <c r="J38" s="111" t="n">
        <f aca="false">IF(E38="WO",-20,MAX(3,SUM(E38:E39)))</f>
        <v>3</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row>
    <row r="41" customFormat="false" ht="15" hidden="false" customHeight="false" outlineLevel="0" collapsed="false">
      <c r="A41" s="121"/>
      <c r="B41" s="141"/>
      <c r="C41" s="44"/>
      <c r="D41" s="113"/>
      <c r="E41" s="113"/>
      <c r="F41" s="44"/>
      <c r="G41" s="122" t="n">
        <f aca="false">C41</f>
        <v>0</v>
      </c>
      <c r="H41" s="121" t="n">
        <f aca="false">IF(AND(E41=0,E42=0),25,20)</f>
        <v>25</v>
      </c>
      <c r="I41" s="122" t="n">
        <f aca="false">F41</f>
        <v>0</v>
      </c>
      <c r="J41" s="111" t="n">
        <f aca="false">IF(E41="WO",-20,MAX(3,SUM(E41:E42)))</f>
        <v>3</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row>
    <row r="44" customFormat="false" ht="15" hidden="false" customHeight="false" outlineLevel="0" collapsed="false">
      <c r="A44" s="121"/>
      <c r="B44" s="141"/>
      <c r="C44" s="44"/>
      <c r="D44" s="113"/>
      <c r="E44" s="113"/>
      <c r="F44" s="44"/>
      <c r="G44" s="122" t="n">
        <f aca="false">C44</f>
        <v>0</v>
      </c>
      <c r="H44" s="121" t="n">
        <f aca="false">IF(AND(E44=0,E45=0),25,20)</f>
        <v>25</v>
      </c>
      <c r="I44" s="122" t="n">
        <f aca="false">F44</f>
        <v>0</v>
      </c>
      <c r="J44" s="111" t="n">
        <f aca="false">IF(E44="WO",-20,MAX(3,SUM(E44:E45)))</f>
        <v>3</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480</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2022-06-05T19:35:48Z</dcterms:modified>
  <cp:revision>96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