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560" tabRatio="600" firstSheet="0" activeTab="1" autoFilterDateGrouping="1"/>
  </bookViews>
  <sheets>
    <sheet name="Redacción" sheetId="1" state="visible" r:id="rId1"/>
    <sheet name="Desarrollo" sheetId="2" state="visible" r:id="rId2"/>
    <sheet name="Hoja3" sheetId="3" state="visible" r:id="rId3"/>
  </sheets>
  <definedNames/>
  <calcPr calcId="191028" fullCalcOnLoad="1"/>
</workbook>
</file>

<file path=xl/styles.xml><?xml version="1.0" encoding="utf-8"?>
<styleSheet xmlns="http://schemas.openxmlformats.org/spreadsheetml/2006/main">
  <numFmts count="7">
    <numFmt numFmtId="164" formatCode="_-* #,##0_-;\-* #,##0_-;_-* &quot;-&quot;??_-;_-@_-"/>
    <numFmt numFmtId="165" formatCode="_-&quot;$&quot;* #,##0_-;\-&quot;$&quot;* #,##0_-;_-&quot;$&quot;* &quot;-&quot;??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&quot;$&quot;#,##0.00;[Red]\-&quot;$&quot;#,##0.00"/>
    <numFmt numFmtId="169" formatCode="0.0"/>
    <numFmt numFmtId="170" formatCode="_-* #,##0.0_-;\-* #,##0.0_-;_-* &quot;-&quot;??_-;_-@_-"/>
  </numFmts>
  <fonts count="3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i val="1"/>
      <color theme="1"/>
      <sz val="12"/>
      <scheme val="minor"/>
    </font>
    <font>
      <name val="Calibri"/>
      <family val="2"/>
      <color rgb="FFFF0000"/>
      <sz val="8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rgb="FFFF0000"/>
      <sz val="8"/>
      <scheme val="minor"/>
    </font>
    <font>
      <name val="Calibri"/>
      <family val="2"/>
      <b val="1"/>
      <i val="1"/>
      <color rgb="FFFF0000"/>
      <sz val="8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i val="1"/>
      <color theme="1"/>
      <sz val="16"/>
      <scheme val="minor"/>
    </font>
    <font>
      <name val="Calibri"/>
      <family val="2"/>
      <b val="1"/>
      <color theme="1"/>
      <sz val="22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12"/>
      <u val="single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b val="1"/>
      <color rgb="FFFF0000"/>
      <sz val="10"/>
      <scheme val="minor"/>
    </font>
    <font>
      <name val="Calibri"/>
      <family val="1"/>
      <sz val="11"/>
    </font>
    <font>
      <name val="Calibri"/>
      <family val="1"/>
      <b val="1"/>
      <sz val="16"/>
    </font>
    <font>
      <name val="Times New Roman"/>
      <charset val="204"/>
      <color rgb="FF000000"/>
      <sz val="10"/>
    </font>
    <font>
      <name val="Calibri"/>
      <family val="1"/>
      <b val="1"/>
      <sz val="11"/>
    </font>
    <font>
      <name val="Calibri"/>
      <family val="2"/>
      <color rgb="FF000000"/>
      <sz val="11"/>
    </font>
    <font>
      <name val="Times New Roman"/>
      <family val="1"/>
      <sz val="11"/>
      <u val="single"/>
    </font>
    <font>
      <name val="Calibri"/>
      <family val="2"/>
      <b val="1"/>
      <color rgb="FF000000"/>
      <sz val="11"/>
    </font>
    <font>
      <name val="Calibri"/>
      <family val="1"/>
      <b val="1"/>
      <sz val="12"/>
    </font>
    <font>
      <name val="Calibri"/>
      <family val="1"/>
      <b val="1"/>
      <sz val="11.5"/>
    </font>
    <font>
      <name val="Calibri"/>
      <family val="1"/>
      <sz val="10.5"/>
    </font>
    <font>
      <name val="Calibri"/>
      <family val="2"/>
      <color rgb="FF000000"/>
      <sz val="10.5"/>
    </font>
    <font>
      <name val="Calibri"/>
      <family val="1"/>
      <b val="1"/>
      <sz val="10.5"/>
    </font>
    <font>
      <name val="Calibri"/>
      <color rgb="FF000000"/>
      <sz val="11"/>
    </font>
    <font>
      <name val="Times New Roman"/>
      <family val="1"/>
      <color rgb="FF000000"/>
      <sz val="11"/>
      <u val="single"/>
    </font>
    <font>
      <name val="Times New Roman"/>
      <family val="1"/>
      <b val="1"/>
      <sz val="11"/>
      <u val="single"/>
    </font>
    <font>
      <name val="Calibri"/>
      <family val="2"/>
      <color rgb="FFFF0000"/>
      <sz val="9"/>
      <scheme val="minor"/>
    </font>
    <font>
      <name val="Calibri"/>
      <charset val="1"/>
      <family val="2"/>
      <sz val="12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1" fillId="0" borderId="0"/>
    <xf numFmtId="43" fontId="1" fillId="0" borderId="0"/>
    <xf numFmtId="44" fontId="1" fillId="0" borderId="0"/>
    <xf numFmtId="9" fontId="1" fillId="0" borderId="0"/>
  </cellStyleXfs>
  <cellXfs count="277">
    <xf numFmtId="0" fontId="0" fillId="0" borderId="0" pivotButton="0" quotePrefix="0" xfId="0"/>
    <xf numFmtId="0" fontId="3" fillId="0" borderId="0" pivotButton="0" quotePrefix="0" xfId="0"/>
    <xf numFmtId="164" fontId="3" fillId="0" borderId="0" pivotButton="0" quotePrefix="0" xfId="1"/>
    <xf numFmtId="0" fontId="2" fillId="0" borderId="0" pivotButton="0" quotePrefix="0" xfId="0"/>
    <xf numFmtId="0" fontId="6" fillId="0" borderId="0" pivotButton="0" quotePrefix="0" xfId="0"/>
    <xf numFmtId="164" fontId="6" fillId="0" borderId="2" pivotButton="0" quotePrefix="0" xfId="1"/>
    <xf numFmtId="164" fontId="3" fillId="0" borderId="2" pivotButton="0" quotePrefix="0" xfId="1"/>
    <xf numFmtId="165" fontId="2" fillId="0" borderId="2" pivotButton="0" quotePrefix="0" xfId="2"/>
    <xf numFmtId="165" fontId="2" fillId="0" borderId="3" pivotButton="0" quotePrefix="0" xfId="2"/>
    <xf numFmtId="164" fontId="3" fillId="0" borderId="4" pivotButton="0" quotePrefix="0" xfId="1"/>
    <xf numFmtId="164" fontId="6" fillId="0" borderId="6" pivotButton="0" quotePrefix="0" xfId="1"/>
    <xf numFmtId="164" fontId="3" fillId="0" borderId="6" pivotButton="0" quotePrefix="0" xfId="1"/>
    <xf numFmtId="165" fontId="3" fillId="0" borderId="6" pivotButton="0" quotePrefix="0" xfId="2"/>
    <xf numFmtId="165" fontId="2" fillId="0" borderId="7" pivotButton="0" quotePrefix="0" xfId="2"/>
    <xf numFmtId="165" fontId="2" fillId="0" borderId="8" pivotButton="0" quotePrefix="0" xfId="2"/>
    <xf numFmtId="165" fontId="2" fillId="0" borderId="9" pivotButton="0" quotePrefix="0" xfId="2"/>
    <xf numFmtId="164" fontId="3" fillId="0" borderId="10" pivotButton="0" quotePrefix="0" xfId="1"/>
    <xf numFmtId="0" fontId="6" fillId="0" borderId="12" pivotButton="0" quotePrefix="0" xfId="0"/>
    <xf numFmtId="0" fontId="3" fillId="0" borderId="12" pivotButton="0" quotePrefix="0" xfId="0"/>
    <xf numFmtId="0" fontId="2" fillId="0" borderId="12" pivotButton="0" quotePrefix="0" xfId="0"/>
    <xf numFmtId="0" fontId="3" fillId="0" borderId="13" pivotButton="0" quotePrefix="0" xfId="0"/>
    <xf numFmtId="0" fontId="2" fillId="0" borderId="0" applyAlignment="1" pivotButton="0" quotePrefix="0" xfId="0">
      <alignment horizontal="center"/>
    </xf>
    <xf numFmtId="164" fontId="7" fillId="0" borderId="2" applyAlignment="1" pivotButton="0" quotePrefix="0" xfId="1">
      <alignment horizontal="left"/>
    </xf>
    <xf numFmtId="164" fontId="7" fillId="0" borderId="2" pivotButton="0" quotePrefix="0" xfId="1"/>
    <xf numFmtId="164" fontId="3" fillId="0" borderId="20" pivotButton="0" quotePrefix="0" xfId="1"/>
    <xf numFmtId="9" fontId="7" fillId="0" borderId="6" applyAlignment="1" pivotButton="0" quotePrefix="0" xfId="3">
      <alignment horizontal="left"/>
    </xf>
    <xf numFmtId="164" fontId="3" fillId="0" borderId="24" pivotButton="0" quotePrefix="0" xfId="1"/>
    <xf numFmtId="164" fontId="2" fillId="0" borderId="9" pivotButton="0" quotePrefix="0" xfId="1"/>
    <xf numFmtId="164" fontId="2" fillId="0" borderId="3" pivotButton="0" quotePrefix="0" xfId="1"/>
    <xf numFmtId="164" fontId="3" fillId="0" borderId="1" pivotButton="0" quotePrefix="0" xfId="1"/>
    <xf numFmtId="164" fontId="2" fillId="0" borderId="25" pivotButton="0" quotePrefix="0" xfId="1"/>
    <xf numFmtId="164" fontId="2" fillId="0" borderId="7" pivotButton="0" quotePrefix="0" xfId="1"/>
    <xf numFmtId="164" fontId="3" fillId="0" borderId="5" pivotButton="0" quotePrefix="0" xfId="1"/>
    <xf numFmtId="0" fontId="3" fillId="0" borderId="26" pivotButton="0" quotePrefix="0" xfId="0"/>
    <xf numFmtId="0" fontId="2" fillId="0" borderId="11" pivotButton="0" quotePrefix="0" xfId="0"/>
    <xf numFmtId="0" fontId="2" fillId="3" borderId="21" applyAlignment="1" pivotButton="0" quotePrefix="0" xfId="0">
      <alignment horizontal="center"/>
    </xf>
    <xf numFmtId="164" fontId="2" fillId="3" borderId="22" applyAlignment="1" pivotButton="0" quotePrefix="0" xfId="1">
      <alignment horizontal="center"/>
    </xf>
    <xf numFmtId="164" fontId="2" fillId="3" borderId="23" applyAlignment="1" pivotButton="0" quotePrefix="0" xfId="1">
      <alignment horizontal="center"/>
    </xf>
    <xf numFmtId="0" fontId="8" fillId="3" borderId="17" applyAlignment="1" pivotButton="0" quotePrefix="0" xfId="0">
      <alignment horizontal="center"/>
    </xf>
    <xf numFmtId="164" fontId="8" fillId="3" borderId="7" applyAlignment="1" pivotButton="0" quotePrefix="0" xfId="1">
      <alignment horizontal="center"/>
    </xf>
    <xf numFmtId="0" fontId="7" fillId="0" borderId="0" pivotButton="0" quotePrefix="0" xfId="0"/>
    <xf numFmtId="0" fontId="9" fillId="0" borderId="0" applyAlignment="1" pivotButton="0" quotePrefix="0" xfId="0">
      <alignment horizontal="center"/>
    </xf>
    <xf numFmtId="0" fontId="10" fillId="0" borderId="0" pivotButton="0" quotePrefix="0" xfId="0"/>
    <xf numFmtId="0" fontId="9" fillId="0" borderId="0" pivotButton="0" quotePrefix="0" xfId="0"/>
    <xf numFmtId="164" fontId="3" fillId="0" borderId="0" pivotButton="0" quotePrefix="0" xfId="1"/>
    <xf numFmtId="0" fontId="3" fillId="0" borderId="27" pivotButton="0" quotePrefix="0" xfId="0"/>
    <xf numFmtId="0" fontId="2" fillId="0" borderId="27" pivotButton="0" quotePrefix="0" xfId="0"/>
    <xf numFmtId="164" fontId="2" fillId="0" borderId="0" pivotButton="0" quotePrefix="0" xfId="1"/>
    <xf numFmtId="164" fontId="2" fillId="0" borderId="2" pivotButton="0" quotePrefix="0" xfId="1"/>
    <xf numFmtId="166" fontId="2" fillId="0" borderId="2" pivotButton="0" quotePrefix="0" xfId="2"/>
    <xf numFmtId="0" fontId="3" fillId="0" borderId="28" pivotButton="0" quotePrefix="0" xfId="0"/>
    <xf numFmtId="164" fontId="3" fillId="0" borderId="29" pivotButton="0" quotePrefix="0" xfId="1"/>
    <xf numFmtId="164" fontId="3" fillId="0" borderId="8" pivotButton="0" quotePrefix="0" xfId="1"/>
    <xf numFmtId="164" fontId="2" fillId="0" borderId="6" pivotButton="0" quotePrefix="0" xfId="1"/>
    <xf numFmtId="0" fontId="6" fillId="0" borderId="30" pivotButton="0" quotePrefix="0" xfId="0"/>
    <xf numFmtId="0" fontId="11" fillId="0" borderId="12" pivotButton="0" quotePrefix="0" xfId="0"/>
    <xf numFmtId="165" fontId="3" fillId="0" borderId="2" pivotButton="0" quotePrefix="0" xfId="2"/>
    <xf numFmtId="0" fontId="3" fillId="0" borderId="30" pivotButton="0" quotePrefix="0" xfId="0"/>
    <xf numFmtId="164" fontId="2" fillId="3" borderId="20" applyAlignment="1" pivotButton="0" quotePrefix="0" xfId="1">
      <alignment horizontal="center"/>
    </xf>
    <xf numFmtId="164" fontId="2" fillId="3" borderId="24" applyAlignment="1" pivotButton="0" quotePrefix="0" xfId="1">
      <alignment horizontal="center"/>
    </xf>
    <xf numFmtId="166" fontId="2" fillId="0" borderId="3" pivotButton="0" quotePrefix="0" xfId="2"/>
    <xf numFmtId="166" fontId="3" fillId="0" borderId="6" pivotButton="0" quotePrefix="0" xfId="2"/>
    <xf numFmtId="166" fontId="3" fillId="0" borderId="2" pivotButton="0" quotePrefix="0" xfId="2"/>
    <xf numFmtId="166" fontId="3" fillId="0" borderId="8" pivotButton="0" quotePrefix="0" xfId="2"/>
    <xf numFmtId="165" fontId="3" fillId="0" borderId="8" pivotButton="0" quotePrefix="0" xfId="2"/>
    <xf numFmtId="167" fontId="3" fillId="0" borderId="0" pivotButton="0" quotePrefix="0" xfId="1"/>
    <xf numFmtId="167" fontId="3" fillId="0" borderId="2" pivotButton="0" quotePrefix="0" xfId="1"/>
    <xf numFmtId="0" fontId="2" fillId="3" borderId="31" applyAlignment="1" pivotButton="0" quotePrefix="0" xfId="0">
      <alignment horizontal="center"/>
    </xf>
    <xf numFmtId="164" fontId="2" fillId="3" borderId="17" applyAlignment="1" pivotButton="0" quotePrefix="0" xfId="1">
      <alignment horizontal="center"/>
    </xf>
    <xf numFmtId="164" fontId="2" fillId="3" borderId="34" applyAlignment="1" pivotButton="0" quotePrefix="0" xfId="1">
      <alignment horizontal="center"/>
    </xf>
    <xf numFmtId="167" fontId="3" fillId="0" borderId="6" pivotButton="0" quotePrefix="0" xfId="1"/>
    <xf numFmtId="0" fontId="13" fillId="0" borderId="0" applyAlignment="1" pivotButton="0" quotePrefix="0" xfId="0">
      <alignment horizontal="left"/>
    </xf>
    <xf numFmtId="0" fontId="14" fillId="0" borderId="0" applyAlignment="1" pivotButton="0" quotePrefix="0" xfId="0">
      <alignment horizontal="left"/>
    </xf>
    <xf numFmtId="0" fontId="3" fillId="0" borderId="18" pivotButton="0" quotePrefix="0" xfId="0"/>
    <xf numFmtId="164" fontId="3" fillId="0" borderId="19" pivotButton="0" quotePrefix="0" xfId="1"/>
    <xf numFmtId="0" fontId="15" fillId="0" borderId="27" pivotButton="0" quotePrefix="0" xfId="0"/>
    <xf numFmtId="164" fontId="2" fillId="0" borderId="24" pivotButton="0" quotePrefix="0" xfId="1"/>
    <xf numFmtId="0" fontId="2" fillId="0" borderId="18" pivotButton="0" quotePrefix="0" xfId="0"/>
    <xf numFmtId="165" fontId="2" fillId="0" borderId="25" pivotButton="0" quotePrefix="0" xfId="2"/>
    <xf numFmtId="164" fontId="16" fillId="0" borderId="20" pivotButton="0" quotePrefix="0" xfId="1"/>
    <xf numFmtId="165" fontId="2" fillId="0" borderId="37" pivotButton="0" quotePrefix="0" xfId="2"/>
    <xf numFmtId="0" fontId="17" fillId="0" borderId="0" pivotButton="0" quotePrefix="0" xfId="0"/>
    <xf numFmtId="0" fontId="16" fillId="0" borderId="12" pivotButton="0" quotePrefix="0" xfId="0"/>
    <xf numFmtId="164" fontId="16" fillId="0" borderId="6" pivotButton="0" quotePrefix="0" xfId="1"/>
    <xf numFmtId="164" fontId="16" fillId="0" borderId="2" pivotButton="0" quotePrefix="0" xfId="1"/>
    <xf numFmtId="0" fontId="16" fillId="0" borderId="0" pivotButton="0" quotePrefix="0" xfId="0"/>
    <xf numFmtId="0" fontId="18" fillId="0" borderId="12" pivotButton="0" quotePrefix="0" xfId="0"/>
    <xf numFmtId="164" fontId="17" fillId="0" borderId="9" pivotButton="0" quotePrefix="0" xfId="1"/>
    <xf numFmtId="164" fontId="17" fillId="0" borderId="3" pivotButton="0" quotePrefix="0" xfId="1"/>
    <xf numFmtId="0" fontId="3" fillId="0" borderId="38" pivotButton="0" quotePrefix="0" xfId="0"/>
    <xf numFmtId="0" fontId="3" fillId="0" borderId="8" pivotButton="0" quotePrefix="0" xfId="0"/>
    <xf numFmtId="0" fontId="3" fillId="0" borderId="6" pivotButton="0" quotePrefix="0" xfId="0"/>
    <xf numFmtId="0" fontId="3" fillId="0" borderId="20" pivotButton="0" quotePrefix="0" xfId="0"/>
    <xf numFmtId="0" fontId="3" fillId="0" borderId="7" applyAlignment="1" pivotButton="0" quotePrefix="0" xfId="0">
      <alignment horizontal="right"/>
    </xf>
    <xf numFmtId="0" fontId="3" fillId="0" borderId="39" pivotButton="0" quotePrefix="0" xfId="0"/>
    <xf numFmtId="0" fontId="2" fillId="0" borderId="13" pivotButton="0" quotePrefix="0" xfId="0"/>
    <xf numFmtId="165" fontId="9" fillId="0" borderId="0" pivotButton="0" quotePrefix="0" xfId="0"/>
    <xf numFmtId="165" fontId="7" fillId="0" borderId="0" pivotButton="0" quotePrefix="0" xfId="0"/>
    <xf numFmtId="0" fontId="1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7" fillId="4" borderId="0" pivotButton="0" quotePrefix="0" xfId="0"/>
    <xf numFmtId="0" fontId="2" fillId="4" borderId="27" pivotButton="0" quotePrefix="0" xfId="0"/>
    <xf numFmtId="164" fontId="2" fillId="4" borderId="0" pivotButton="0" quotePrefix="0" xfId="1"/>
    <xf numFmtId="164" fontId="2" fillId="4" borderId="6" pivotButton="0" quotePrefix="0" xfId="1"/>
    <xf numFmtId="164" fontId="2" fillId="4" borderId="2" pivotButton="0" quotePrefix="0" xfId="1"/>
    <xf numFmtId="165" fontId="2" fillId="4" borderId="3" pivotButton="0" quotePrefix="0" xfId="2"/>
    <xf numFmtId="0" fontId="3" fillId="4" borderId="27" pivotButton="0" quotePrefix="0" xfId="0"/>
    <xf numFmtId="164" fontId="3" fillId="4" borderId="0" pivotButton="0" quotePrefix="0" xfId="1"/>
    <xf numFmtId="164" fontId="3" fillId="4" borderId="6" pivotButton="0" quotePrefix="0" xfId="1"/>
    <xf numFmtId="164" fontId="3" fillId="4" borderId="24" pivotButton="0" quotePrefix="0" xfId="1"/>
    <xf numFmtId="0" fontId="17" fillId="0" borderId="27" pivotButton="0" quotePrefix="0" xfId="0"/>
    <xf numFmtId="0" fontId="16" fillId="0" borderId="27" pivotButton="0" quotePrefix="0" xfId="0"/>
    <xf numFmtId="0" fontId="19" fillId="0" borderId="0" applyAlignment="1" pivotButton="0" quotePrefix="0" xfId="0">
      <alignment wrapText="1"/>
    </xf>
    <xf numFmtId="0" fontId="21" fillId="0" borderId="0" applyAlignment="1" pivotButton="0" quotePrefix="0" xfId="0">
      <alignment wrapText="1"/>
    </xf>
    <xf numFmtId="0" fontId="22" fillId="0" borderId="0" applyAlignment="1" pivotButton="0" quotePrefix="0" xfId="0">
      <alignment wrapText="1"/>
    </xf>
    <xf numFmtId="0" fontId="21" fillId="0" borderId="0" pivotButton="0" quotePrefix="0" xfId="0"/>
    <xf numFmtId="3" fontId="23" fillId="0" borderId="0" pivotButton="0" quotePrefix="0" xfId="0"/>
    <xf numFmtId="0" fontId="24" fillId="0" borderId="0" applyAlignment="1" pivotButton="0" quotePrefix="0" xfId="0">
      <alignment wrapText="1"/>
    </xf>
    <xf numFmtId="3" fontId="25" fillId="0" borderId="0" pivotButton="0" quotePrefix="0" xfId="0"/>
    <xf numFmtId="3" fontId="25" fillId="0" borderId="40" pivotButton="0" quotePrefix="0" xfId="0"/>
    <xf numFmtId="0" fontId="21" fillId="0" borderId="40" applyAlignment="1" pivotButton="0" quotePrefix="0" xfId="0">
      <alignment wrapText="1"/>
    </xf>
    <xf numFmtId="3" fontId="29" fillId="0" borderId="44" pivotButton="0" quotePrefix="0" xfId="0"/>
    <xf numFmtId="168" fontId="29" fillId="0" borderId="44" pivotButton="0" quotePrefix="0" xfId="0"/>
    <xf numFmtId="0" fontId="28" fillId="0" borderId="0" applyAlignment="1" pivotButton="0" quotePrefix="0" xfId="0">
      <alignment wrapText="1"/>
    </xf>
    <xf numFmtId="0" fontId="30" fillId="0" borderId="47" applyAlignment="1" pivotButton="0" quotePrefix="0" xfId="0">
      <alignment wrapText="1"/>
    </xf>
    <xf numFmtId="0" fontId="28" fillId="0" borderId="47" applyAlignment="1" pivotButton="0" quotePrefix="0" xfId="0">
      <alignment wrapText="1"/>
    </xf>
    <xf numFmtId="0" fontId="28" fillId="0" borderId="49" applyAlignment="1" pivotButton="0" quotePrefix="0" xfId="0">
      <alignment wrapText="1"/>
    </xf>
    <xf numFmtId="0" fontId="30" fillId="0" borderId="0" applyAlignment="1" pivotButton="0" quotePrefix="0" xfId="0">
      <alignment wrapText="1"/>
    </xf>
    <xf numFmtId="49" fontId="2" fillId="3" borderId="23" applyAlignment="1" pivotButton="0" quotePrefix="0" xfId="1">
      <alignment horizontal="center" vertical="center"/>
    </xf>
    <xf numFmtId="164" fontId="3" fillId="0" borderId="48" pivotButton="0" quotePrefix="0" xfId="1"/>
    <xf numFmtId="9" fontId="7" fillId="0" borderId="6" applyAlignment="1" pivotButton="0" quotePrefix="0" xfId="3">
      <alignment horizontal="left"/>
    </xf>
    <xf numFmtId="0" fontId="26" fillId="0" borderId="42" applyAlignment="1" pivotButton="0" quotePrefix="0" xfId="0">
      <alignment horizontal="center" wrapText="1"/>
    </xf>
    <xf numFmtId="169" fontId="23" fillId="0" borderId="44" pivotButton="0" quotePrefix="0" xfId="0"/>
    <xf numFmtId="170" fontId="3" fillId="0" borderId="6" pivotButton="0" quotePrefix="0" xfId="1"/>
    <xf numFmtId="170" fontId="3" fillId="0" borderId="2" pivotButton="0" quotePrefix="0" xfId="1"/>
    <xf numFmtId="164" fontId="2" fillId="0" borderId="7" pivotButton="0" quotePrefix="0" xfId="1"/>
    <xf numFmtId="0" fontId="27" fillId="0" borderId="42" applyAlignment="1" pivotButton="0" quotePrefix="0" xfId="0">
      <alignment horizontal="center" wrapText="1"/>
    </xf>
    <xf numFmtId="168" fontId="2" fillId="0" borderId="6" pivotButton="0" quotePrefix="0" xfId="2"/>
    <xf numFmtId="165" fontId="2" fillId="0" borderId="3" pivotButton="0" quotePrefix="0" xfId="2"/>
    <xf numFmtId="164" fontId="3" fillId="0" borderId="20" pivotButton="0" quotePrefix="0" xfId="1"/>
    <xf numFmtId="164" fontId="3" fillId="0" borderId="6" pivotButton="0" quotePrefix="0" xfId="1"/>
    <xf numFmtId="3" fontId="31" fillId="0" borderId="48" pivotButton="0" quotePrefix="0" xfId="0"/>
    <xf numFmtId="170" fontId="3" fillId="0" borderId="20" pivotButton="0" quotePrefix="0" xfId="1"/>
    <xf numFmtId="170" fontId="3" fillId="0" borderId="24" pivotButton="0" quotePrefix="0" xfId="1"/>
    <xf numFmtId="164" fontId="3" fillId="4" borderId="2" pivotButton="0" quotePrefix="0" xfId="1"/>
    <xf numFmtId="3" fontId="29" fillId="0" borderId="0" pivotButton="0" quotePrefix="0" xfId="0"/>
    <xf numFmtId="0" fontId="29" fillId="0" borderId="0" pivotButton="0" quotePrefix="0" xfId="0"/>
    <xf numFmtId="164" fontId="3" fillId="0" borderId="20" applyAlignment="1" pivotButton="0" quotePrefix="0" xfId="1">
      <alignment wrapText="1"/>
    </xf>
    <xf numFmtId="0" fontId="28" fillId="0" borderId="43" applyAlignment="1" pivotButton="0" quotePrefix="0" xfId="0">
      <alignment wrapText="1"/>
    </xf>
    <xf numFmtId="3" fontId="29" fillId="0" borderId="48" pivotButton="0" quotePrefix="0" xfId="0"/>
    <xf numFmtId="0" fontId="30" fillId="0" borderId="45" applyAlignment="1" pivotButton="0" quotePrefix="0" xfId="0">
      <alignment wrapText="1"/>
    </xf>
    <xf numFmtId="170" fontId="3" fillId="0" borderId="0" pivotButton="0" quotePrefix="0" xfId="1"/>
    <xf numFmtId="0" fontId="32" fillId="0" borderId="0" applyAlignment="1" pivotButton="0" quotePrefix="0" xfId="0">
      <alignment wrapText="1"/>
    </xf>
    <xf numFmtId="3" fontId="33" fillId="0" borderId="40" applyAlignment="1" pivotButton="0" quotePrefix="0" xfId="0">
      <alignment wrapText="1"/>
    </xf>
    <xf numFmtId="3" fontId="21" fillId="0" borderId="0" pivotButton="0" quotePrefix="0" xfId="0"/>
    <xf numFmtId="164" fontId="3" fillId="0" borderId="50" pivotButton="0" quotePrefix="0" xfId="1"/>
    <xf numFmtId="164" fontId="34" fillId="0" borderId="2" pivotButton="0" quotePrefix="0" xfId="1"/>
    <xf numFmtId="164" fontId="7" fillId="0" borderId="4" pivotButton="0" quotePrefix="0" xfId="1"/>
    <xf numFmtId="164" fontId="9" fillId="0" borderId="2" pivotButton="0" quotePrefix="0" xfId="1"/>
    <xf numFmtId="1" fontId="35" fillId="0" borderId="51" pivotButton="0" quotePrefix="1" xfId="0"/>
    <xf numFmtId="168" fontId="3" fillId="0" borderId="0" pivotButton="0" quotePrefix="0" xfId="2"/>
    <xf numFmtId="168" fontId="3" fillId="0" borderId="0" pivotButton="0" quotePrefix="0" xfId="1"/>
    <xf numFmtId="0" fontId="19" fillId="0" borderId="0" applyAlignment="1" pivotButton="0" quotePrefix="0" xfId="0">
      <alignment wrapText="1"/>
    </xf>
    <xf numFmtId="0" fontId="20" fillId="0" borderId="0" applyAlignment="1" pivotButton="0" quotePrefix="0" xfId="0">
      <alignment horizontal="center" wrapText="1"/>
    </xf>
    <xf numFmtId="0" fontId="22" fillId="0" borderId="0" applyAlignment="1" pivotButton="0" quotePrefix="0" xfId="0">
      <alignment horizontal="center" wrapText="1"/>
    </xf>
    <xf numFmtId="0" fontId="22" fillId="0" borderId="0" applyAlignment="1" pivotButton="0" quotePrefix="0" xfId="0">
      <alignment wrapText="1"/>
    </xf>
    <xf numFmtId="0" fontId="21" fillId="0" borderId="0" applyAlignment="1" pivotButton="0" quotePrefix="0" xfId="0">
      <alignment wrapText="1"/>
    </xf>
    <xf numFmtId="0" fontId="28" fillId="0" borderId="41" applyAlignment="1" pivotButton="0" quotePrefix="0" xfId="0">
      <alignment wrapText="1"/>
    </xf>
    <xf numFmtId="0" fontId="28" fillId="0" borderId="42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1" fillId="0" borderId="41" applyAlignment="1" pivotButton="0" quotePrefix="0" xfId="0">
      <alignment wrapText="1"/>
    </xf>
    <xf numFmtId="0" fontId="21" fillId="0" borderId="42" applyAlignment="1" pivotButton="0" quotePrefix="0" xfId="0">
      <alignment wrapText="1"/>
    </xf>
    <xf numFmtId="0" fontId="19" fillId="0" borderId="41" applyAlignment="1" pivotButton="0" quotePrefix="0" xfId="0">
      <alignment wrapText="1"/>
    </xf>
    <xf numFmtId="0" fontId="19" fillId="0" borderId="42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7" fillId="0" borderId="41" applyAlignment="1" pivotButton="0" quotePrefix="0" xfId="0">
      <alignment horizontal="center" wrapText="1"/>
    </xf>
    <xf numFmtId="0" fontId="27" fillId="0" borderId="42" applyAlignment="1" pivotButton="0" quotePrefix="0" xfId="0">
      <alignment horizontal="center" wrapText="1"/>
    </xf>
    <xf numFmtId="0" fontId="21" fillId="0" borderId="43" applyAlignment="1" pivotButton="0" quotePrefix="0" xfId="0">
      <alignment wrapText="1"/>
    </xf>
    <xf numFmtId="0" fontId="21" fillId="0" borderId="46" applyAlignment="1" pivotButton="0" quotePrefix="0" xfId="0">
      <alignment wrapText="1"/>
    </xf>
    <xf numFmtId="0" fontId="21" fillId="0" borderId="45" applyAlignment="1" pivotButton="0" quotePrefix="0" xfId="0">
      <alignment wrapText="1"/>
    </xf>
    <xf numFmtId="0" fontId="21" fillId="0" borderId="47" applyAlignment="1" pivotButton="0" quotePrefix="0" xfId="0">
      <alignment wrapText="1"/>
    </xf>
    <xf numFmtId="0" fontId="21" fillId="0" borderId="48" applyAlignment="1" pivotButton="0" quotePrefix="0" xfId="0">
      <alignment wrapText="1"/>
    </xf>
    <xf numFmtId="0" fontId="21" fillId="0" borderId="49" applyAlignment="1" pivotButton="0" quotePrefix="0" xfId="0">
      <alignment wrapText="1"/>
    </xf>
    <xf numFmtId="0" fontId="21" fillId="0" borderId="44" applyAlignment="1" pivotButton="0" quotePrefix="0" xfId="0">
      <alignment wrapText="1"/>
    </xf>
    <xf numFmtId="0" fontId="28" fillId="0" borderId="0" applyAlignment="1" pivotButton="0" quotePrefix="0" xfId="0">
      <alignment wrapText="1"/>
    </xf>
    <xf numFmtId="3" fontId="29" fillId="0" borderId="0" pivotButton="0" quotePrefix="0" xfId="0"/>
    <xf numFmtId="0" fontId="29" fillId="0" borderId="0" pivotButton="0" quotePrefix="0" xfId="0"/>
    <xf numFmtId="0" fontId="28" fillId="0" borderId="48" applyAlignment="1" pivotButton="0" quotePrefix="0" xfId="0">
      <alignment wrapText="1"/>
    </xf>
    <xf numFmtId="9" fontId="29" fillId="0" borderId="0" pivotButton="0" quotePrefix="0" xfId="0"/>
    <xf numFmtId="3" fontId="29" fillId="0" borderId="40" pivotButton="0" quotePrefix="0" xfId="0"/>
    <xf numFmtId="0" fontId="29" fillId="0" borderId="40" pivotButton="0" quotePrefix="0" xfId="0"/>
    <xf numFmtId="0" fontId="28" fillId="0" borderId="40" applyAlignment="1" pivotButton="0" quotePrefix="0" xfId="0">
      <alignment wrapText="1"/>
    </xf>
    <xf numFmtId="0" fontId="28" fillId="0" borderId="44" applyAlignment="1" pivotButton="0" quotePrefix="0" xfId="0">
      <alignment wrapText="1"/>
    </xf>
    <xf numFmtId="0" fontId="21" fillId="0" borderId="40" applyAlignment="1" pivotButton="0" quotePrefix="0" xfId="0">
      <alignment wrapText="1"/>
    </xf>
    <xf numFmtId="0" fontId="4" fillId="2" borderId="36" applyAlignment="1" pivotButton="0" quotePrefix="0" xfId="0">
      <alignment horizontal="center"/>
    </xf>
    <xf numFmtId="0" fontId="4" fillId="2" borderId="35" applyAlignment="1" pivotButton="0" quotePrefix="0" xfId="0">
      <alignment horizontal="center"/>
    </xf>
    <xf numFmtId="0" fontId="4" fillId="2" borderId="23" applyAlignment="1" pivotButton="0" quotePrefix="0" xfId="0">
      <alignment horizontal="center"/>
    </xf>
    <xf numFmtId="0" fontId="5" fillId="3" borderId="27" applyAlignment="1" pivotButton="0" quotePrefix="0" xfId="0">
      <alignment horizontal="center"/>
    </xf>
    <xf numFmtId="0" fontId="5" fillId="3" borderId="0" applyAlignment="1" pivotButton="0" quotePrefix="0" xfId="0">
      <alignment horizontal="center"/>
    </xf>
    <xf numFmtId="0" fontId="5" fillId="3" borderId="2" applyAlignment="1" pivotButton="0" quotePrefix="0" xfId="0">
      <alignment horizontal="center"/>
    </xf>
    <xf numFmtId="0" fontId="2" fillId="3" borderId="28" applyAlignment="1" pivotButton="0" quotePrefix="0" xfId="0">
      <alignment horizontal="center"/>
    </xf>
    <xf numFmtId="0" fontId="2" fillId="3" borderId="29" applyAlignment="1" pivotButton="0" quotePrefix="0" xfId="0">
      <alignment horizontal="center"/>
    </xf>
    <xf numFmtId="0" fontId="2" fillId="3" borderId="4" applyAlignment="1" pivotButton="0" quotePrefix="0" xfId="0">
      <alignment horizontal="center"/>
    </xf>
    <xf numFmtId="0" fontId="5" fillId="2" borderId="18" applyAlignment="1" pivotButton="0" quotePrefix="0" xfId="0">
      <alignment horizontal="left"/>
    </xf>
    <xf numFmtId="0" fontId="5" fillId="2" borderId="19" applyAlignment="1" pivotButton="0" quotePrefix="0" xfId="0">
      <alignment horizontal="left"/>
    </xf>
    <xf numFmtId="0" fontId="5" fillId="2" borderId="16" applyAlignment="1" pivotButton="0" quotePrefix="0" xfId="0">
      <alignment horizontal="left"/>
    </xf>
    <xf numFmtId="0" fontId="5" fillId="2" borderId="14" applyAlignment="1" pivotButton="0" quotePrefix="0" xfId="0">
      <alignment horizontal="left"/>
    </xf>
    <xf numFmtId="0" fontId="5" fillId="2" borderId="15" applyAlignment="1" pivotButton="0" quotePrefix="0" xfId="0">
      <alignment horizontal="left"/>
    </xf>
    <xf numFmtId="0" fontId="5" fillId="2" borderId="1" applyAlignment="1" pivotButton="0" quotePrefix="0" xfId="0">
      <alignment horizontal="left"/>
    </xf>
    <xf numFmtId="0" fontId="2" fillId="3" borderId="30" applyAlignment="1" pivotButton="0" quotePrefix="0" xfId="0">
      <alignment horizontal="center"/>
    </xf>
    <xf numFmtId="0" fontId="2" fillId="3" borderId="26" applyAlignment="1" pivotButton="0" quotePrefix="0" xfId="0">
      <alignment horizontal="center"/>
    </xf>
    <xf numFmtId="0" fontId="12" fillId="3" borderId="17" applyAlignment="1" pivotButton="0" quotePrefix="0" xfId="0">
      <alignment horizontal="center"/>
    </xf>
    <xf numFmtId="0" fontId="12" fillId="3" borderId="34" applyAlignment="1" pivotButton="0" quotePrefix="0" xfId="0">
      <alignment horizontal="center"/>
    </xf>
    <xf numFmtId="0" fontId="5" fillId="3" borderId="31" applyAlignment="1" pivotButton="0" quotePrefix="0" xfId="0">
      <alignment horizontal="center"/>
    </xf>
    <xf numFmtId="0" fontId="5" fillId="3" borderId="17" applyAlignment="1" pivotButton="0" quotePrefix="0" xfId="0">
      <alignment horizontal="center"/>
    </xf>
    <xf numFmtId="0" fontId="5" fillId="3" borderId="34" applyAlignment="1" pivotButton="0" quotePrefix="0" xfId="0">
      <alignment horizontal="center"/>
    </xf>
    <xf numFmtId="0" fontId="3" fillId="0" borderId="38" applyAlignment="1" pivotButton="0" quotePrefix="0" xfId="0">
      <alignment horizontal="center"/>
    </xf>
    <xf numFmtId="0" fontId="7" fillId="0" borderId="27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2" fillId="3" borderId="32" applyAlignment="1" pivotButton="0" quotePrefix="0" xfId="0">
      <alignment horizontal="center"/>
    </xf>
    <xf numFmtId="0" fontId="12" fillId="3" borderId="33" applyAlignment="1" pivotButton="0" quotePrefix="0" xfId="0">
      <alignment horizontal="center"/>
    </xf>
    <xf numFmtId="0" fontId="2" fillId="3" borderId="11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3" fillId="0" borderId="0" pivotButton="0" quotePrefix="0" xfId="2"/>
    <xf numFmtId="164" fontId="3" fillId="0" borderId="51" pivotButton="0" quotePrefix="0" xfId="1"/>
    <xf numFmtId="0" fontId="2" fillId="0" borderId="51" pivotButton="0" quotePrefix="0" xfId="0"/>
    <xf numFmtId="164" fontId="3" fillId="0" borderId="6" applyAlignment="1" pivotButton="0" quotePrefix="0" xfId="1">
      <alignment horizontal="right"/>
    </xf>
    <xf numFmtId="0" fontId="21" fillId="0" borderId="52" applyAlignment="1" pivotButton="0" quotePrefix="0" xfId="0">
      <alignment wrapText="1"/>
    </xf>
    <xf numFmtId="0" fontId="0" fillId="0" borderId="42" pivotButton="0" quotePrefix="0" xfId="0"/>
    <xf numFmtId="0" fontId="19" fillId="0" borderId="52" applyAlignment="1" pivotButton="0" quotePrefix="0" xfId="0">
      <alignment wrapText="1"/>
    </xf>
    <xf numFmtId="169" fontId="23" fillId="0" borderId="44" pivotButton="0" quotePrefix="0" xfId="0"/>
    <xf numFmtId="0" fontId="27" fillId="0" borderId="52" applyAlignment="1" pivotButton="0" quotePrefix="0" xfId="0">
      <alignment horizontal="center" wrapText="1"/>
    </xf>
    <xf numFmtId="0" fontId="28" fillId="0" borderId="52" applyAlignment="1" pivotButton="0" quotePrefix="0" xfId="0">
      <alignment wrapText="1"/>
    </xf>
    <xf numFmtId="168" fontId="29" fillId="0" borderId="44" pivotButton="0" quotePrefix="0" xfId="0"/>
    <xf numFmtId="0" fontId="0" fillId="0" borderId="46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49" pivotButton="0" quotePrefix="0" xfId="0"/>
    <xf numFmtId="0" fontId="0" fillId="0" borderId="44" pivotButton="0" quotePrefix="0" xfId="0"/>
    <xf numFmtId="0" fontId="0" fillId="0" borderId="43" pivotButton="0" quotePrefix="0" xfId="0"/>
    <xf numFmtId="0" fontId="0" fillId="0" borderId="40" pivotButton="0" quotePrefix="0" xfId="0"/>
    <xf numFmtId="0" fontId="5" fillId="2" borderId="53" applyAlignment="1" pivotButton="0" quotePrefix="0" xfId="0">
      <alignment horizontal="left"/>
    </xf>
    <xf numFmtId="0" fontId="0" fillId="0" borderId="15" pivotButton="0" quotePrefix="0" xfId="0"/>
    <xf numFmtId="0" fontId="0" fillId="0" borderId="16" pivotButton="0" quotePrefix="0" xfId="0"/>
    <xf numFmtId="0" fontId="0" fillId="0" borderId="38" pivotButton="0" quotePrefix="0" xfId="0"/>
    <xf numFmtId="170" fontId="3" fillId="0" borderId="6" pivotButton="0" quotePrefix="0" xfId="1"/>
    <xf numFmtId="170" fontId="3" fillId="0" borderId="2" pivotButton="0" quotePrefix="0" xfId="1"/>
    <xf numFmtId="168" fontId="2" fillId="0" borderId="6" pivotButton="0" quotePrefix="0" xfId="2"/>
    <xf numFmtId="166" fontId="2" fillId="0" borderId="2" pivotButton="0" quotePrefix="0" xfId="2"/>
    <xf numFmtId="170" fontId="3" fillId="0" borderId="20" pivotButton="0" quotePrefix="0" xfId="1"/>
    <xf numFmtId="170" fontId="3" fillId="0" borderId="24" pivotButton="0" quotePrefix="0" xfId="1"/>
    <xf numFmtId="166" fontId="3" fillId="0" borderId="6" pivotButton="0" quotePrefix="0" xfId="2"/>
    <xf numFmtId="166" fontId="2" fillId="0" borderId="3" pivotButton="0" quotePrefix="0" xfId="2"/>
    <xf numFmtId="0" fontId="5" fillId="2" borderId="58" applyAlignment="1" pivotButton="0" quotePrefix="0" xfId="0">
      <alignment horizontal="left"/>
    </xf>
    <xf numFmtId="0" fontId="0" fillId="0" borderId="19" pivotButton="0" quotePrefix="0" xfId="0"/>
    <xf numFmtId="0" fontId="0" fillId="0" borderId="1" pivotButton="0" quotePrefix="0" xfId="0"/>
    <xf numFmtId="0" fontId="0" fillId="0" borderId="35" pivotButton="0" quotePrefix="0" xfId="0"/>
    <xf numFmtId="0" fontId="0" fillId="0" borderId="22" pivotButton="0" quotePrefix="0" xfId="0"/>
    <xf numFmtId="0" fontId="0" fillId="0" borderId="26" pivotButton="0" quotePrefix="0" xfId="0"/>
    <xf numFmtId="168" fontId="3" fillId="0" borderId="0" pivotButton="0" quotePrefix="0" xfId="2"/>
    <xf numFmtId="170" fontId="3" fillId="0" borderId="0" pivotButton="0" quotePrefix="0" xfId="1"/>
    <xf numFmtId="166" fontId="3" fillId="0" borderId="2" pivotButton="0" quotePrefix="0" xfId="2"/>
    <xf numFmtId="168" fontId="3" fillId="0" borderId="0" pivotButton="0" quotePrefix="0" xfId="1"/>
    <xf numFmtId="167" fontId="3" fillId="0" borderId="2" pivotButton="0" quotePrefix="0" xfId="1"/>
    <xf numFmtId="167" fontId="3" fillId="0" borderId="0" pivotButton="0" quotePrefix="0" xfId="1"/>
    <xf numFmtId="0" fontId="0" fillId="0" borderId="39" pivotButton="0" quotePrefix="0" xfId="0"/>
    <xf numFmtId="0" fontId="0" fillId="0" borderId="7" pivotButton="0" quotePrefix="0" xfId="0"/>
    <xf numFmtId="166" fontId="3" fillId="0" borderId="8" pivotButton="0" quotePrefix="0" xfId="2"/>
    <xf numFmtId="167" fontId="3" fillId="0" borderId="6" pivotButton="0" quotePrefix="0" xfId="1"/>
    <xf numFmtId="0" fontId="0" fillId="0" borderId="27" pivotButton="0" quotePrefix="0" xfId="0"/>
    <xf numFmtId="0" fontId="4" fillId="2" borderId="54" applyAlignment="1" pivotButton="0" quotePrefix="0" xfId="0">
      <alignment horizontal="center"/>
    </xf>
    <xf numFmtId="0" fontId="0" fillId="0" borderId="23" pivotButton="0" quotePrefix="0" xfId="0"/>
    <xf numFmtId="0" fontId="5" fillId="3" borderId="55" applyAlignment="1" pivotButton="0" quotePrefix="0" xfId="0">
      <alignment horizontal="center"/>
    </xf>
    <xf numFmtId="0" fontId="0" fillId="0" borderId="2" pivotButton="0" quotePrefix="0" xfId="0"/>
    <xf numFmtId="0" fontId="2" fillId="3" borderId="57" applyAlignment="1" pivotButton="0" quotePrefix="0" xfId="0">
      <alignment horizontal="center"/>
    </xf>
    <xf numFmtId="0" fontId="0" fillId="0" borderId="29" pivotButton="0" quotePrefix="0" xfId="0"/>
    <xf numFmtId="0" fontId="0" fillId="0" borderId="4" pivotButton="0" quotePrefix="0" xfId="0"/>
  </cellXfs>
  <cellStyles count="4">
    <cellStyle name="Normal" xfId="0" builtinId="0"/>
    <cellStyle name="Millares" xfId="1" builtinId="3"/>
    <cellStyle name="Moneda" xfId="2" builtinId="4"/>
    <cellStyle name="Porcentaje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tc={6DAE951C-D6DC-4A2C-8B22-A4C20A062DF6}</author>
    <author>tc={53F2FFE3-3AF1-4DBF-81AF-25D8B8C0A26A}</author>
    <author>tc={56B2384F-9BA4-4D68-B406-51E64C3A81AE}</author>
    <author>tc={863B5361-8513-4826-ACB2-58166016F43E}</author>
  </authors>
  <commentList>
    <comment ref="B116" authorId="0" shapeId="0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30-jun-2009</t>
      </text>
    </comment>
    <comment ref="C116" authorId="1" shapeId="0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31-dic-2009</t>
      </text>
    </comment>
    <comment ref="B118" authorId="2" shapeId="0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1-ene-2009</t>
      </text>
    </comment>
    <comment ref="C118" authorId="3" shapeId="0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1-jul-2009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4"/>
  <sheetViews>
    <sheetView topLeftCell="A30" zoomScale="63" workbookViewId="0">
      <selection activeCell="C34" sqref="C34"/>
    </sheetView>
  </sheetViews>
  <sheetFormatPr baseColWidth="10" defaultColWidth="11.453125" defaultRowHeight="14.5"/>
  <cols>
    <col width="31.81640625" customWidth="1" min="1" max="1"/>
    <col width="23.7265625" customWidth="1" min="2" max="2"/>
    <col width="14.7265625" customWidth="1" min="3" max="3"/>
    <col width="15" customWidth="1" min="7" max="7"/>
  </cols>
  <sheetData>
    <row r="1" ht="33.75" customHeight="1">
      <c r="A1" s="162" t="inlineStr">
        <is>
          <t>Maquilados Mexicanos, S.A. de C.V. es una empresa dedicada a la fabricación de camisas y sus clientes son comerciantes menores.
Dentro de sus operaciones del 2015 fabrica tres estilos de camisas: CL Camisas Lisas, CE Camisas Estampadas y CR Camisas Rayadas.</t>
        </is>
      </c>
    </row>
    <row r="2" ht="33" customHeight="1">
      <c r="A2" s="162" t="inlineStr">
        <is>
          <t>El Administrador de Finanzas proporciona al Responsable de elaborar el Presupuesto Maestro para el ejercicio del
2016 el Balance General del 2015.</t>
        </is>
      </c>
    </row>
    <row r="3" ht="21" customHeight="1">
      <c r="A3" s="163" t="inlineStr">
        <is>
          <t>Balance General al 31 de Diciembre del 2015</t>
        </is>
      </c>
    </row>
    <row r="4">
      <c r="A4" s="164" t="inlineStr">
        <is>
          <t>ACTIVOS</t>
        </is>
      </c>
      <c r="D4" s="164" t="inlineStr">
        <is>
          <t>PASIVOS</t>
        </is>
      </c>
      <c r="H4" s="115" t="n"/>
    </row>
    <row r="5">
      <c r="A5" s="162" t="inlineStr">
        <is>
          <t>Efectivo</t>
        </is>
      </c>
      <c r="B5" s="166" t="n"/>
      <c r="C5" s="116" t="n">
        <v>100000</v>
      </c>
      <c r="D5" s="162" t="inlineStr">
        <is>
          <t>Proveedores</t>
        </is>
      </c>
      <c r="G5" s="116" t="n">
        <v>33500</v>
      </c>
      <c r="H5" s="115" t="n"/>
    </row>
    <row r="6">
      <c r="A6" s="162" t="inlineStr">
        <is>
          <t>Clientes</t>
        </is>
      </c>
      <c r="B6" s="166" t="n"/>
      <c r="C6" s="116" t="n">
        <v>80000</v>
      </c>
      <c r="D6" s="162" t="inlineStr">
        <is>
          <t>Documentos por Pagar</t>
        </is>
      </c>
      <c r="G6" s="116" t="n">
        <v>95000</v>
      </c>
      <c r="H6" s="115" t="n"/>
    </row>
    <row r="7" ht="15" customHeight="1">
      <c r="A7" s="162" t="inlineStr">
        <is>
          <t>Deudores Diversos</t>
        </is>
      </c>
      <c r="B7" s="166" t="n"/>
      <c r="C7" s="116" t="n">
        <v>35000</v>
      </c>
      <c r="D7" s="162" t="inlineStr">
        <is>
          <t>ISR Por Pagar</t>
        </is>
      </c>
      <c r="G7" s="152" t="n">
        <v>50000</v>
      </c>
      <c r="H7" s="115" t="n"/>
    </row>
    <row r="8">
      <c r="A8" s="162" t="inlineStr">
        <is>
          <t>Funcionarios y Empleados</t>
        </is>
      </c>
      <c r="C8" s="116" t="n">
        <v>10500</v>
      </c>
      <c r="D8" s="165" t="inlineStr">
        <is>
          <t>Total de Pasivo Corto Plazo</t>
        </is>
      </c>
      <c r="G8" s="118">
        <f>SUM(G5:G7)</f>
        <v/>
      </c>
      <c r="H8" s="115" t="n"/>
    </row>
    <row r="9">
      <c r="A9" s="162" t="inlineStr">
        <is>
          <t>Inventario de materiales</t>
        </is>
      </c>
      <c r="C9" s="116" t="n">
        <v>45000</v>
      </c>
      <c r="D9" s="166" t="n"/>
      <c r="G9" s="166" t="n"/>
      <c r="H9" s="115" t="n"/>
    </row>
    <row r="10" ht="15" customHeight="1">
      <c r="A10" s="162" t="inlineStr">
        <is>
          <t>Inventario de Producto Terminado</t>
        </is>
      </c>
      <c r="C10" s="117" t="n">
        <v>135000</v>
      </c>
      <c r="D10" s="162" t="inlineStr">
        <is>
          <t>Préstamos Bancarios</t>
        </is>
      </c>
      <c r="G10" s="117" t="n">
        <v>120000</v>
      </c>
      <c r="H10" s="115" t="n"/>
    </row>
    <row r="11">
      <c r="A11" s="165" t="inlineStr">
        <is>
          <t>Total de Activo Circulante</t>
        </is>
      </c>
      <c r="C11" s="118">
        <f>SUM(C5:C10)</f>
        <v/>
      </c>
      <c r="D11" s="165" t="inlineStr">
        <is>
          <t>Total de Pasivo Largo Plazo</t>
        </is>
      </c>
      <c r="G11" s="119">
        <f>+G10</f>
        <v/>
      </c>
      <c r="H11" s="115" t="n"/>
    </row>
    <row r="12">
      <c r="A12" s="162" t="inlineStr">
        <is>
          <t>Terreno</t>
        </is>
      </c>
      <c r="C12" s="116" t="n">
        <v>905000</v>
      </c>
      <c r="D12" s="165" t="inlineStr">
        <is>
          <t>PASIVO TOTAL</t>
        </is>
      </c>
      <c r="G12" s="153">
        <f>+G8+G11</f>
        <v/>
      </c>
      <c r="H12" s="115" t="n"/>
    </row>
    <row r="13">
      <c r="A13" s="162" t="inlineStr">
        <is>
          <t>Planta y Equipo</t>
        </is>
      </c>
      <c r="C13" s="116" t="n">
        <v>1500000</v>
      </c>
      <c r="D13" s="166" t="n"/>
      <c r="G13" s="166" t="inlineStr">
        <is>
          <t> </t>
        </is>
      </c>
      <c r="H13" s="115" t="n"/>
    </row>
    <row r="14" ht="15" customHeight="1">
      <c r="A14" s="162" t="inlineStr">
        <is>
          <t>Depreciación Acumulada</t>
        </is>
      </c>
      <c r="C14" s="117" t="n">
        <v>650000</v>
      </c>
      <c r="D14" s="165" t="inlineStr">
        <is>
          <t>CAPITAL CONTABLE</t>
        </is>
      </c>
      <c r="G14" s="166" t="n"/>
      <c r="H14" s="115" t="n"/>
    </row>
    <row r="15">
      <c r="A15" s="165" t="inlineStr">
        <is>
          <t>Total de Activo No Circulante</t>
        </is>
      </c>
      <c r="C15" s="118">
        <f>+C12+C13-C14</f>
        <v/>
      </c>
      <c r="D15" s="162" t="inlineStr">
        <is>
          <t>Capital Contribuido</t>
        </is>
      </c>
      <c r="G15" s="116" t="n">
        <v>1500000</v>
      </c>
      <c r="H15" s="115" t="n"/>
    </row>
    <row r="16">
      <c r="A16" s="166" t="n"/>
      <c r="C16" s="166" t="n"/>
      <c r="D16" s="162" t="inlineStr">
        <is>
          <t>Capital Ganado</t>
        </is>
      </c>
      <c r="G16" s="117" t="n">
        <v>362000</v>
      </c>
      <c r="H16" s="115" t="n"/>
    </row>
    <row r="17">
      <c r="A17" s="166" t="n"/>
      <c r="C17" s="166" t="n"/>
      <c r="D17" s="165" t="inlineStr">
        <is>
          <t>CAPITAL CONTABLE TOTAL</t>
        </is>
      </c>
      <c r="G17" s="153">
        <f>SUM(G15:G16)</f>
        <v/>
      </c>
      <c r="H17" s="115" t="n"/>
    </row>
    <row r="18">
      <c r="A18" s="166" t="n"/>
      <c r="C18" s="193" t="inlineStr">
        <is>
          <t> </t>
        </is>
      </c>
      <c r="D18" s="166" t="n"/>
      <c r="G18" s="193" t="inlineStr">
        <is>
          <t> </t>
        </is>
      </c>
      <c r="H18" s="115" t="n"/>
    </row>
    <row r="19">
      <c r="A19" s="165" t="inlineStr">
        <is>
          <t>ACTIVO TOTAL</t>
        </is>
      </c>
      <c r="C19" s="153">
        <f>+C11+C15</f>
        <v/>
      </c>
      <c r="D19" s="165" t="inlineStr">
        <is>
          <t>Suma del PASIVO y CAPITAL</t>
        </is>
      </c>
      <c r="G19" s="153">
        <f>+G12+G17</f>
        <v/>
      </c>
      <c r="H19" s="154" t="n"/>
    </row>
    <row r="20">
      <c r="A20" s="165" t="n"/>
      <c r="B20" s="165" t="n"/>
      <c r="C20" s="117" t="n"/>
      <c r="D20" s="165" t="n"/>
      <c r="E20" s="165" t="n"/>
      <c r="F20" s="165" t="n"/>
      <c r="G20" s="117" t="n"/>
      <c r="H20" s="115" t="n"/>
    </row>
    <row r="21" ht="15.5" customHeight="1">
      <c r="A21" s="169" t="inlineStr">
        <is>
          <t>REQUERIMIENTO DE MATERIALES</t>
        </is>
      </c>
    </row>
    <row r="22" ht="15.5" customHeight="1">
      <c r="A22" s="227" t="inlineStr">
        <is>
          <t> </t>
        </is>
      </c>
      <c r="B22" s="228" t="n"/>
      <c r="C22" s="131" t="inlineStr">
        <is>
          <t>CL</t>
        </is>
      </c>
      <c r="D22" s="131" t="inlineStr">
        <is>
          <t>CE</t>
        </is>
      </c>
      <c r="E22" s="131" t="inlineStr">
        <is>
          <t>CR</t>
        </is>
      </c>
      <c r="F22" s="115" t="n"/>
      <c r="G22" s="115" t="n"/>
      <c r="H22" s="115" t="n"/>
    </row>
    <row r="23">
      <c r="A23" s="229" t="inlineStr">
        <is>
          <t>Materia Prima A metros</t>
        </is>
      </c>
      <c r="B23" s="228" t="n"/>
      <c r="C23" s="230" t="n">
        <v>1</v>
      </c>
      <c r="D23" s="230" t="n">
        <v>1.2</v>
      </c>
      <c r="E23" s="230" t="n">
        <v>2</v>
      </c>
      <c r="F23" s="115" t="n"/>
      <c r="G23" s="115" t="n"/>
      <c r="H23" s="115" t="n"/>
    </row>
    <row r="24">
      <c r="A24" s="229" t="inlineStr">
        <is>
          <t>Materia Prima B metros</t>
        </is>
      </c>
      <c r="B24" s="228" t="n"/>
      <c r="C24" s="230" t="n">
        <v>0.5</v>
      </c>
      <c r="D24" s="230" t="n">
        <v>0.6</v>
      </c>
      <c r="E24" s="230" t="n">
        <v>1</v>
      </c>
      <c r="F24" s="115" t="n"/>
      <c r="G24" s="115" t="n"/>
      <c r="H24" s="115" t="n"/>
    </row>
    <row r="25">
      <c r="A25" s="229" t="inlineStr">
        <is>
          <t>Materia Prima C piezas</t>
        </is>
      </c>
      <c r="B25" s="228" t="n"/>
      <c r="C25" s="230" t="n">
        <v>10</v>
      </c>
      <c r="D25" s="230" t="n">
        <v>25</v>
      </c>
      <c r="E25" s="230" t="n">
        <v>5</v>
      </c>
      <c r="F25" s="115" t="n"/>
      <c r="G25" s="115" t="n"/>
      <c r="H25" s="115" t="n"/>
    </row>
    <row r="26">
      <c r="A26" s="229" t="inlineStr">
        <is>
          <t>Horas Mano de Obra</t>
        </is>
      </c>
      <c r="B26" s="228" t="n"/>
      <c r="C26" s="230" t="n">
        <v>2</v>
      </c>
      <c r="D26" s="230" t="n">
        <v>1</v>
      </c>
      <c r="E26" s="230" t="n">
        <v>1.5</v>
      </c>
      <c r="F26" s="115" t="n"/>
      <c r="G26" s="115" t="n"/>
      <c r="H26" s="115" t="n"/>
    </row>
    <row r="27" ht="33.75" customHeight="1">
      <c r="A27" s="162" t="inlineStr">
        <is>
          <t>La hora de Mano de Obra Directa costará 15 pesos el primer semestre y 18 pesos el segundo semestre.  Los gastos
indirectos de fabricación se aplican con base en hora de mano de obra.</t>
        </is>
      </c>
    </row>
    <row r="29" ht="15" customHeight="1">
      <c r="A29" s="174" t="inlineStr">
        <is>
          <t>INFORMACION DE INVENTARIOS</t>
        </is>
      </c>
    </row>
    <row r="30" ht="60" customHeight="1">
      <c r="A30" s="231" t="inlineStr">
        <is>
          <t>Concepto</t>
        </is>
      </c>
      <c r="B30" s="228" t="n"/>
      <c r="C30" s="176" t="inlineStr">
        <is>
          <t>Inventario
Inicial Primer Semestre</t>
        </is>
      </c>
      <c r="D30" s="176" t="inlineStr">
        <is>
          <t>Inventario
Final Segundo Semestre</t>
        </is>
      </c>
      <c r="E30" s="176" t="inlineStr">
        <is>
          <t>Costo Primer Semestre</t>
        </is>
      </c>
      <c r="F30" s="176" t="inlineStr">
        <is>
          <t>Costo Segundo Semestre</t>
        </is>
      </c>
      <c r="G30" s="115" t="n"/>
    </row>
    <row r="31">
      <c r="A31" s="232" t="inlineStr">
        <is>
          <t>Materia Prima A metros</t>
        </is>
      </c>
      <c r="B31" s="228" t="n"/>
      <c r="C31" s="121" t="n">
        <v>5000</v>
      </c>
      <c r="D31" s="121" t="n">
        <v>3000</v>
      </c>
      <c r="E31" s="233" t="n">
        <v>10</v>
      </c>
      <c r="F31" s="233" t="n">
        <v>12</v>
      </c>
      <c r="G31" s="115" t="n"/>
    </row>
    <row r="32">
      <c r="A32" s="232" t="inlineStr">
        <is>
          <t>Materia Prima B metros</t>
        </is>
      </c>
      <c r="B32" s="228" t="n"/>
      <c r="C32" s="121" t="n">
        <v>3000</v>
      </c>
      <c r="D32" s="121" t="n">
        <v>2500</v>
      </c>
      <c r="E32" s="233" t="n">
        <v>2</v>
      </c>
      <c r="F32" s="233" t="n">
        <v>3</v>
      </c>
      <c r="G32" s="115" t="n"/>
    </row>
    <row r="33">
      <c r="A33" s="232" t="inlineStr">
        <is>
          <t>Materia Prima C piezas</t>
        </is>
      </c>
      <c r="B33" s="228" t="n"/>
      <c r="C33" s="121" t="n">
        <v>2000</v>
      </c>
      <c r="D33" s="121" t="n">
        <v>1800</v>
      </c>
      <c r="E33" s="233" t="n">
        <v>1</v>
      </c>
      <c r="F33" s="233" t="n">
        <v>2</v>
      </c>
      <c r="G33" s="115" t="n"/>
    </row>
    <row r="34">
      <c r="A34" s="232" t="inlineStr">
        <is>
          <t>Producto CL</t>
        </is>
      </c>
      <c r="B34" s="228" t="n"/>
      <c r="C34" s="121" t="n">
        <v>10000</v>
      </c>
      <c r="D34" s="121" t="n">
        <v>6500</v>
      </c>
      <c r="E34" s="227" t="inlineStr">
        <is>
          <t> </t>
        </is>
      </c>
      <c r="F34" s="234" t="n"/>
      <c r="G34" s="115" t="n"/>
    </row>
    <row r="35">
      <c r="A35" s="232" t="inlineStr">
        <is>
          <t>Producto CE</t>
        </is>
      </c>
      <c r="B35" s="228" t="n"/>
      <c r="C35" s="121" t="n">
        <v>8500</v>
      </c>
      <c r="D35" s="121" t="n">
        <v>7500</v>
      </c>
      <c r="E35" s="235" t="n"/>
      <c r="F35" s="236" t="n"/>
      <c r="G35" s="115" t="n"/>
    </row>
    <row r="36">
      <c r="A36" s="232" t="inlineStr">
        <is>
          <t>Producto CR</t>
        </is>
      </c>
      <c r="B36" s="228" t="n"/>
      <c r="C36" s="121" t="n">
        <v>6000</v>
      </c>
      <c r="D36" s="121" t="n">
        <v>5000</v>
      </c>
      <c r="E36" s="237" t="n"/>
      <c r="F36" s="238" t="n"/>
      <c r="G36" s="115" t="n"/>
    </row>
    <row r="37" ht="41.25" customHeight="1">
      <c r="A37" s="184" t="inlineStr">
        <is>
          <t>Suponga que los inventarios iniciales son iguales al final del primer semestre. No hay inventario de artículos en
proceso.</t>
        </is>
      </c>
    </row>
    <row r="38">
      <c r="A38" s="184" t="n"/>
      <c r="B38" s="184" t="n"/>
      <c r="C38" s="184" t="n"/>
      <c r="D38" s="184" t="n"/>
      <c r="E38" s="184" t="n"/>
      <c r="F38" s="184" t="n"/>
      <c r="G38" s="184" t="n"/>
    </row>
    <row r="39" ht="15" customHeight="1">
      <c r="A39" s="174" t="inlineStr">
        <is>
          <t>PRODUCTOS</t>
        </is>
      </c>
    </row>
    <row r="40" ht="15" customHeight="1">
      <c r="A40" s="227" t="inlineStr">
        <is>
          <t> </t>
        </is>
      </c>
      <c r="B40" s="228" t="n"/>
      <c r="C40" s="176" t="inlineStr">
        <is>
          <t>CL</t>
        </is>
      </c>
      <c r="D40" s="176" t="inlineStr">
        <is>
          <t>CE</t>
        </is>
      </c>
      <c r="E40" s="176" t="inlineStr">
        <is>
          <t>CR</t>
        </is>
      </c>
      <c r="F40" s="115" t="n"/>
      <c r="G40" s="115" t="n"/>
    </row>
    <row r="41">
      <c r="A41" s="232" t="inlineStr">
        <is>
          <t>Precio de Venta Primer Semestre</t>
        </is>
      </c>
      <c r="B41" s="228" t="n"/>
      <c r="C41" s="233" t="n">
        <v>300</v>
      </c>
      <c r="D41" s="233" t="n">
        <v>280</v>
      </c>
      <c r="E41" s="233" t="n">
        <v>185</v>
      </c>
      <c r="F41" s="115" t="n"/>
      <c r="G41" s="115" t="n"/>
    </row>
    <row r="42">
      <c r="A42" s="232" t="inlineStr">
        <is>
          <t>Precio de Venta Segundo Semestre</t>
        </is>
      </c>
      <c r="B42" s="228" t="n"/>
      <c r="C42" s="233" t="n">
        <v>320</v>
      </c>
      <c r="D42" s="233" t="n">
        <v>310</v>
      </c>
      <c r="E42" s="233" t="n">
        <v>200</v>
      </c>
      <c r="F42" s="115" t="n"/>
      <c r="G42" s="115" t="n"/>
    </row>
    <row r="43">
      <c r="A43" s="232" t="inlineStr">
        <is>
          <t>Ventas planeadas Primer Semestre</t>
        </is>
      </c>
      <c r="B43" s="228" t="n"/>
      <c r="C43" s="121" t="n">
        <v>12000</v>
      </c>
      <c r="D43" s="121" t="n">
        <v>13500</v>
      </c>
      <c r="E43" s="121" t="n">
        <v>7000</v>
      </c>
      <c r="F43" s="115" t="n"/>
      <c r="G43" s="115" t="n"/>
    </row>
    <row r="44">
      <c r="A44" s="232" t="inlineStr">
        <is>
          <t>Ventas planeadas Segundo Semestre</t>
        </is>
      </c>
      <c r="B44" s="228" t="n"/>
      <c r="C44" s="121" t="n">
        <v>10000</v>
      </c>
      <c r="D44" s="121" t="n">
        <v>11800</v>
      </c>
      <c r="E44" s="121" t="n">
        <v>8500</v>
      </c>
      <c r="F44" s="115" t="n"/>
      <c r="G44" s="115" t="n"/>
    </row>
    <row r="45">
      <c r="A45" s="125" t="n"/>
      <c r="B45" s="148" t="n"/>
      <c r="C45" s="185" t="n"/>
      <c r="D45" s="185" t="n"/>
      <c r="E45" s="149" t="n"/>
      <c r="F45" s="115" t="n"/>
      <c r="G45" s="115" t="n"/>
    </row>
    <row r="46" ht="15" customHeight="1">
      <c r="A46" s="150" t="inlineStr">
        <is>
          <t>Gastos de Administración y Ventas:</t>
        </is>
      </c>
      <c r="B46" s="178" t="inlineStr">
        <is>
          <t> </t>
        </is>
      </c>
      <c r="C46" s="239" t="n"/>
      <c r="D46" s="239" t="n"/>
      <c r="E46" s="234" t="n"/>
      <c r="F46" s="115" t="n"/>
      <c r="G46" s="115" t="n"/>
    </row>
    <row r="47">
      <c r="A47" s="125" t="inlineStr">
        <is>
          <t>Depreciación</t>
        </is>
      </c>
      <c r="B47" s="185" t="n">
        <v>15000</v>
      </c>
      <c r="D47" s="187" t="inlineStr">
        <is>
          <t>Anuales</t>
        </is>
      </c>
      <c r="E47" s="236" t="n"/>
      <c r="F47" s="115" t="n"/>
      <c r="G47" s="115" t="n"/>
    </row>
    <row r="48" ht="15" customHeight="1">
      <c r="A48" s="125" t="inlineStr">
        <is>
          <t>Sueldos y Salarios</t>
        </is>
      </c>
      <c r="B48" s="185" t="n">
        <v>250000</v>
      </c>
      <c r="D48" s="187" t="inlineStr">
        <is>
          <t>Anuales</t>
        </is>
      </c>
      <c r="E48" s="236" t="n"/>
      <c r="F48" s="115" t="n"/>
      <c r="G48" s="115" t="n"/>
    </row>
    <row r="49">
      <c r="A49" s="125" t="inlineStr">
        <is>
          <t>Comisiones</t>
        </is>
      </c>
      <c r="B49" s="188" t="n">
        <v>0.01</v>
      </c>
      <c r="D49" s="187" t="inlineStr">
        <is>
          <t>de las ventas proyectadas</t>
        </is>
      </c>
      <c r="E49" s="236" t="n"/>
      <c r="F49" s="115" t="n"/>
      <c r="G49" s="115" t="n"/>
    </row>
    <row r="50">
      <c r="A50" s="125" t="inlineStr">
        <is>
          <t>Varios</t>
        </is>
      </c>
      <c r="B50" s="185" t="n">
        <v>10000</v>
      </c>
      <c r="D50" s="187" t="inlineStr">
        <is>
          <t>Primer Semestre</t>
        </is>
      </c>
      <c r="E50" s="236" t="n"/>
      <c r="F50" s="115" t="n"/>
      <c r="G50" s="115" t="n"/>
    </row>
    <row r="51">
      <c r="A51" s="125" t="inlineStr">
        <is>
          <t>Varios</t>
        </is>
      </c>
      <c r="B51" s="185" t="n">
        <v>8000</v>
      </c>
      <c r="D51" s="187" t="inlineStr">
        <is>
          <t>Segundo Semestre</t>
        </is>
      </c>
      <c r="E51" s="236" t="n"/>
      <c r="F51" s="115" t="n"/>
      <c r="G51" s="115" t="n"/>
    </row>
    <row r="52" ht="15" customHeight="1">
      <c r="A52" s="126" t="inlineStr">
        <is>
          <t>Intereses por Préstamo</t>
        </is>
      </c>
      <c r="B52" s="189" t="n">
        <v>5000</v>
      </c>
      <c r="C52" s="240" t="n"/>
      <c r="D52" s="192" t="inlineStr">
        <is>
          <t>Anuales</t>
        </is>
      </c>
      <c r="E52" s="238" t="n"/>
      <c r="F52" s="115" t="n"/>
      <c r="G52" s="115" t="n"/>
    </row>
    <row r="53">
      <c r="A53" s="193" t="inlineStr">
        <is>
          <t> </t>
        </is>
      </c>
      <c r="B53" s="193" t="inlineStr">
        <is>
          <t> </t>
        </is>
      </c>
      <c r="C53" s="240" t="n"/>
      <c r="D53" s="193" t="inlineStr">
        <is>
          <t> </t>
        </is>
      </c>
      <c r="E53" s="240" t="n"/>
      <c r="F53" s="115" t="n"/>
      <c r="G53" s="115" t="n"/>
    </row>
    <row r="54" ht="15" customHeight="1">
      <c r="A54" s="124" t="inlineStr">
        <is>
          <t>Gastos de Fabricación Indirectos</t>
        </is>
      </c>
      <c r="B54" s="177" t="inlineStr">
        <is>
          <t> </t>
        </is>
      </c>
      <c r="C54" s="239" t="n"/>
      <c r="D54" s="178" t="inlineStr">
        <is>
          <t> </t>
        </is>
      </c>
      <c r="E54" s="234" t="n"/>
      <c r="F54" s="115" t="n"/>
      <c r="G54" s="115" t="n"/>
    </row>
    <row r="55">
      <c r="A55" s="125" t="inlineStr">
        <is>
          <t>Depreciación</t>
        </is>
      </c>
      <c r="B55" s="185" t="n">
        <v>80000</v>
      </c>
      <c r="D55" s="187" t="inlineStr">
        <is>
          <t>anuales</t>
        </is>
      </c>
      <c r="E55" s="236" t="n"/>
      <c r="F55" s="115" t="n"/>
      <c r="G55" s="115" t="n"/>
    </row>
    <row r="56">
      <c r="A56" s="125" t="inlineStr">
        <is>
          <t>Seguros</t>
        </is>
      </c>
      <c r="B56" s="185" t="n">
        <v>25000</v>
      </c>
      <c r="D56" s="187" t="inlineStr">
        <is>
          <t>anuales</t>
        </is>
      </c>
      <c r="E56" s="236" t="n"/>
      <c r="F56" s="115" t="n"/>
      <c r="G56" s="115" t="n"/>
    </row>
    <row r="57" ht="15" customHeight="1">
      <c r="A57" s="125" t="inlineStr">
        <is>
          <t>Mantenimiento</t>
        </is>
      </c>
      <c r="B57" s="185" t="n">
        <v>33000</v>
      </c>
      <c r="D57" s="187" t="inlineStr">
        <is>
          <t>Primer Semestre</t>
        </is>
      </c>
      <c r="E57" s="236" t="n"/>
      <c r="F57" s="115" t="n"/>
      <c r="G57" s="115" t="n"/>
    </row>
    <row r="58" ht="15" customHeight="1">
      <c r="A58" s="125" t="inlineStr">
        <is>
          <t>Mantenimiento</t>
        </is>
      </c>
      <c r="B58" s="185" t="n">
        <v>25000</v>
      </c>
      <c r="D58" s="187" t="inlineStr">
        <is>
          <t>Segundo Semestre</t>
        </is>
      </c>
      <c r="E58" s="236" t="n"/>
      <c r="F58" s="115" t="n"/>
      <c r="G58" s="115" t="n"/>
    </row>
    <row r="59">
      <c r="A59" s="125" t="inlineStr">
        <is>
          <t>Energéticos</t>
        </is>
      </c>
      <c r="B59" s="185" t="n">
        <v>40000</v>
      </c>
      <c r="D59" s="187" t="inlineStr">
        <is>
          <t>Primer Semestre</t>
        </is>
      </c>
      <c r="E59" s="236" t="n"/>
      <c r="F59" s="115" t="n"/>
      <c r="G59" s="115" t="n"/>
    </row>
    <row r="60">
      <c r="A60" s="125" t="inlineStr">
        <is>
          <t>Energéticos</t>
        </is>
      </c>
      <c r="B60" s="185" t="n">
        <v>35000</v>
      </c>
      <c r="D60" s="187" t="inlineStr">
        <is>
          <t>Segundo Semestre</t>
        </is>
      </c>
      <c r="E60" s="236" t="n"/>
      <c r="F60" s="115" t="n"/>
      <c r="G60" s="115" t="n"/>
    </row>
    <row r="61">
      <c r="A61" s="126" t="inlineStr">
        <is>
          <t>Varios</t>
        </is>
      </c>
      <c r="B61" s="189" t="n">
        <v>25000</v>
      </c>
      <c r="C61" s="240" t="n"/>
      <c r="D61" s="192" t="inlineStr">
        <is>
          <t>anuales</t>
        </is>
      </c>
      <c r="E61" s="238" t="n"/>
      <c r="F61" s="115" t="n"/>
      <c r="G61" s="115" t="n"/>
    </row>
    <row r="62">
      <c r="A62" s="184" t="n"/>
      <c r="B62" s="185" t="n"/>
      <c r="C62" s="186" t="n"/>
      <c r="D62" s="184" t="n"/>
      <c r="E62" s="184" t="n"/>
      <c r="F62" s="115" t="n"/>
      <c r="G62" s="115" t="n"/>
    </row>
    <row r="63" ht="15" customHeight="1">
      <c r="A63" s="127" t="inlineStr">
        <is>
          <t>Datos Adicionales:</t>
        </is>
      </c>
      <c r="B63" s="177" t="inlineStr">
        <is>
          <t> </t>
        </is>
      </c>
      <c r="C63" s="239" t="n"/>
      <c r="D63" s="177" t="inlineStr">
        <is>
          <t> </t>
        </is>
      </c>
      <c r="E63" s="239" t="n"/>
      <c r="F63" s="115" t="n"/>
      <c r="G63" s="115" t="n"/>
    </row>
    <row r="64" ht="122.25" customHeight="1">
      <c r="A64" s="184" t="inlineStr">
        <is>
          <t>En 2016 se adquirirá un equipo nuevo valuado en 85,000 pesos y no se depreciará durante el ejercicio presupuestado. 
La Tasa de ISR es del 30%
La tasa del PTU es del 10%
En 2016 se cobrará el 100% del saldo de clientes del 2015 
En 2016 se cobrará el 80% de las ventas presupuestadas
En 2016 se pagará el 100% del saldo de proveedores del 2015 
En 2016 se pagará el 50% de las compras presupuestadas
Se pagará el ISR del 2015.</t>
        </is>
      </c>
    </row>
  </sheetData>
  <mergeCells count="89">
    <mergeCell ref="D60:E60"/>
    <mergeCell ref="D11:F11"/>
    <mergeCell ref="A15:B15"/>
    <mergeCell ref="A41:B41"/>
    <mergeCell ref="A39:G39"/>
    <mergeCell ref="B61:C61"/>
    <mergeCell ref="D12:F12"/>
    <mergeCell ref="D61:E61"/>
    <mergeCell ref="D9:F9"/>
    <mergeCell ref="D48:E48"/>
    <mergeCell ref="A3:H3"/>
    <mergeCell ref="D14:F14"/>
    <mergeCell ref="A33:B33"/>
    <mergeCell ref="A42:B42"/>
    <mergeCell ref="A17:B17"/>
    <mergeCell ref="D56:E56"/>
    <mergeCell ref="B49:C49"/>
    <mergeCell ref="A22:B22"/>
    <mergeCell ref="A35:B35"/>
    <mergeCell ref="A37:G37"/>
    <mergeCell ref="B55:C55"/>
    <mergeCell ref="B51:C51"/>
    <mergeCell ref="A19:B19"/>
    <mergeCell ref="D51:E51"/>
    <mergeCell ref="B63:C63"/>
    <mergeCell ref="A9:B9"/>
    <mergeCell ref="D4:G4"/>
    <mergeCell ref="A30:B30"/>
    <mergeCell ref="A11:B11"/>
    <mergeCell ref="D17:F17"/>
    <mergeCell ref="A4:C4"/>
    <mergeCell ref="A27:H27"/>
    <mergeCell ref="B53:C53"/>
    <mergeCell ref="D53:E53"/>
    <mergeCell ref="D47:E47"/>
    <mergeCell ref="A26:B26"/>
    <mergeCell ref="D5:F5"/>
    <mergeCell ref="A2:H2"/>
    <mergeCell ref="A8:B8"/>
    <mergeCell ref="A10:B10"/>
    <mergeCell ref="A34:B34"/>
    <mergeCell ref="B54:C54"/>
    <mergeCell ref="D63:E63"/>
    <mergeCell ref="A36:B36"/>
    <mergeCell ref="B56:C56"/>
    <mergeCell ref="D7:F7"/>
    <mergeCell ref="D16:F16"/>
    <mergeCell ref="B58:C58"/>
    <mergeCell ref="B52:C52"/>
    <mergeCell ref="D52:E52"/>
    <mergeCell ref="D49:E49"/>
    <mergeCell ref="D18:F18"/>
    <mergeCell ref="B60:C60"/>
    <mergeCell ref="B57:C57"/>
    <mergeCell ref="D8:F8"/>
    <mergeCell ref="A12:B12"/>
    <mergeCell ref="A32:B32"/>
    <mergeCell ref="A14:B14"/>
    <mergeCell ref="A23:B23"/>
    <mergeCell ref="D55:E55"/>
    <mergeCell ref="A43:B43"/>
    <mergeCell ref="D54:E54"/>
    <mergeCell ref="A40:B40"/>
    <mergeCell ref="D6:F6"/>
    <mergeCell ref="B47:C47"/>
    <mergeCell ref="A24:B24"/>
    <mergeCell ref="D13:F13"/>
    <mergeCell ref="B59:C59"/>
    <mergeCell ref="A29:G29"/>
    <mergeCell ref="A1:H1"/>
    <mergeCell ref="B48:C48"/>
    <mergeCell ref="A16:B16"/>
    <mergeCell ref="A25:B25"/>
    <mergeCell ref="D57:E57"/>
    <mergeCell ref="A64:G64"/>
    <mergeCell ref="A18:B18"/>
    <mergeCell ref="B46:E46"/>
    <mergeCell ref="D15:F15"/>
    <mergeCell ref="A21:H21"/>
    <mergeCell ref="E34:F36"/>
    <mergeCell ref="D58:E58"/>
    <mergeCell ref="D10:F10"/>
    <mergeCell ref="D19:F19"/>
    <mergeCell ref="A13:B13"/>
    <mergeCell ref="A44:B44"/>
    <mergeCell ref="B50:C50"/>
    <mergeCell ref="D50:E50"/>
    <mergeCell ref="A31:B31"/>
    <mergeCell ref="D59:E59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55"/>
  <sheetViews>
    <sheetView tabSelected="1" zoomScale="67" zoomScaleNormal="145" workbookViewId="0">
      <selection activeCell="O5" sqref="O5"/>
    </sheetView>
  </sheetViews>
  <sheetFormatPr baseColWidth="10" defaultColWidth="11.453125" defaultRowHeight="15.5"/>
  <cols>
    <col width="32.1796875" customWidth="1" style="1" min="1" max="1"/>
    <col width="16.54296875" customWidth="1" style="44" min="2" max="2"/>
    <col width="17.81640625" customWidth="1" style="44" min="3" max="3"/>
    <col width="21.81640625" customWidth="1" style="44" min="4" max="4"/>
    <col width="12.7265625" customWidth="1" style="40" min="5" max="5"/>
    <col width="12" customWidth="1" style="1" min="6" max="6"/>
    <col width="11.453125" customWidth="1" style="1" min="7" max="16384"/>
  </cols>
  <sheetData>
    <row r="1">
      <c r="A1" s="81" t="n"/>
    </row>
    <row r="3" ht="28.5" customHeight="1">
      <c r="A3" s="218" t="inlineStr">
        <is>
          <t>"PRESUPUESTO MAESTRO"</t>
        </is>
      </c>
    </row>
    <row r="4" ht="12" customHeight="1">
      <c r="A4" s="71" t="n"/>
      <c r="B4" s="218" t="n"/>
      <c r="C4" s="218" t="n"/>
      <c r="D4" s="218" t="n"/>
    </row>
    <row r="5" ht="26" customHeight="1">
      <c r="A5" s="222" t="inlineStr">
        <is>
          <t>Maquilados Regionales S.A de C.V.</t>
        </is>
      </c>
    </row>
    <row r="6" ht="26.5" customHeight="1" thickBot="1">
      <c r="A6" s="72" t="inlineStr">
        <is>
          <t>I. Presupuesto de Operación.</t>
        </is>
      </c>
      <c r="B6" s="222" t="n"/>
      <c r="C6" s="222" t="n"/>
      <c r="D6" s="222" t="n"/>
    </row>
    <row r="7" ht="21.5" customHeight="1" thickBot="1">
      <c r="A7" s="241" t="inlineStr">
        <is>
          <t>1. Presupuesto de Ventas</t>
        </is>
      </c>
      <c r="B7" s="242" t="n"/>
      <c r="C7" s="242" t="n"/>
      <c r="D7" s="243" t="n"/>
    </row>
    <row r="8" customFormat="1" s="21">
      <c r="A8" s="35" t="n"/>
      <c r="B8" s="36" t="inlineStr">
        <is>
          <t>1er. Semestre</t>
        </is>
      </c>
      <c r="C8" s="36" t="inlineStr">
        <is>
          <t>2do. Semestre</t>
        </is>
      </c>
      <c r="D8" s="128" t="n">
        <v>2016</v>
      </c>
      <c r="E8" s="41" t="n"/>
    </row>
    <row r="9" customFormat="1" s="4">
      <c r="A9" s="17" t="inlineStr">
        <is>
          <t>PRODUCTO CL</t>
        </is>
      </c>
      <c r="B9" s="10" t="n"/>
      <c r="C9" s="10" t="n"/>
      <c r="D9" s="5" t="n"/>
      <c r="E9" s="42" t="n"/>
    </row>
    <row r="10">
      <c r="A10" s="18" t="inlineStr">
        <is>
          <t>Unidades a vender</t>
        </is>
      </c>
      <c r="B10" s="140" t="inlineStr">
        <is>
          <t>696969</t>
        </is>
      </c>
      <c r="C10" s="140">
        <f>Redacción!C44</f>
        <v/>
      </c>
      <c r="D10" s="6" t="n"/>
    </row>
    <row r="11">
      <c r="A11" s="18" t="inlineStr">
        <is>
          <t>Precio de Venta</t>
        </is>
      </c>
      <c r="B11" s="12">
        <f>Redacción!C41</f>
        <v/>
      </c>
      <c r="C11" s="12">
        <f>Redacción!C42</f>
        <v/>
      </c>
      <c r="D11" s="6" t="n"/>
    </row>
    <row r="12" customFormat="1" s="3">
      <c r="A12" s="19" t="inlineStr">
        <is>
          <t>Importe de Venta</t>
        </is>
      </c>
      <c r="B12" s="13">
        <f>+B10*B11</f>
        <v/>
      </c>
      <c r="C12" s="13">
        <f>+C10*C11</f>
        <v/>
      </c>
      <c r="D12" s="7">
        <f>+B12+C12</f>
        <v/>
      </c>
      <c r="E12" s="43" t="n"/>
    </row>
    <row r="13">
      <c r="A13" s="18" t="n"/>
      <c r="B13" s="140" t="n"/>
      <c r="C13" s="140" t="n"/>
      <c r="D13" s="6" t="n"/>
    </row>
    <row r="14" customFormat="1" s="4">
      <c r="A14" s="17" t="inlineStr">
        <is>
          <t>PRODUCTO CE</t>
        </is>
      </c>
      <c r="B14" s="10" t="n"/>
      <c r="C14" s="10" t="n"/>
      <c r="D14" s="5" t="n"/>
      <c r="E14" s="42" t="n"/>
    </row>
    <row r="15">
      <c r="A15" s="18" t="inlineStr">
        <is>
          <t>Unidades a vender</t>
        </is>
      </c>
      <c r="B15" s="140">
        <f>Redacción!D43</f>
        <v/>
      </c>
      <c r="C15" s="140">
        <f>Redacción!D44</f>
        <v/>
      </c>
      <c r="D15" s="6" t="n"/>
    </row>
    <row r="16">
      <c r="A16" s="18" t="inlineStr">
        <is>
          <t>Precio de Venta</t>
        </is>
      </c>
      <c r="B16" s="12">
        <f>Redacción!D41</f>
        <v/>
      </c>
      <c r="C16" s="12">
        <f>Redacción!D42</f>
        <v/>
      </c>
      <c r="D16" s="6" t="n"/>
    </row>
    <row r="17" customFormat="1" s="3">
      <c r="A17" s="19" t="inlineStr">
        <is>
          <t>Importe de Venta</t>
        </is>
      </c>
      <c r="B17" s="13">
        <f>+B15*B16</f>
        <v/>
      </c>
      <c r="C17" s="13">
        <f>+C15*C16</f>
        <v/>
      </c>
      <c r="D17" s="7">
        <f>+B17+C17</f>
        <v/>
      </c>
      <c r="E17" s="43" t="n"/>
    </row>
    <row r="18">
      <c r="A18" s="18" t="n"/>
      <c r="B18" s="140" t="n"/>
      <c r="C18" s="140" t="n"/>
      <c r="D18" s="6" t="n"/>
    </row>
    <row r="19" customFormat="1" s="4">
      <c r="A19" s="17" t="inlineStr">
        <is>
          <t>PRODUCTO CR</t>
        </is>
      </c>
      <c r="B19" s="10" t="n"/>
      <c r="C19" s="10" t="n"/>
      <c r="D19" s="5" t="n"/>
      <c r="E19" s="42" t="n"/>
    </row>
    <row r="20">
      <c r="A20" s="18" t="inlineStr">
        <is>
          <t>Unidades a vender</t>
        </is>
      </c>
      <c r="B20" s="140">
        <f>Redacción!E43</f>
        <v/>
      </c>
      <c r="C20" s="140">
        <f>Redacción!E44</f>
        <v/>
      </c>
      <c r="D20" s="6" t="n"/>
    </row>
    <row r="21">
      <c r="A21" s="18" t="inlineStr">
        <is>
          <t>Precio de Venta</t>
        </is>
      </c>
      <c r="B21" s="12">
        <f>Redacción!E41</f>
        <v/>
      </c>
      <c r="C21" s="12">
        <f>Redacción!E42</f>
        <v/>
      </c>
      <c r="D21" s="6" t="n"/>
    </row>
    <row r="22" customFormat="1" s="3">
      <c r="A22" s="19" t="inlineStr">
        <is>
          <t>Importe de Venta</t>
        </is>
      </c>
      <c r="B22" s="14">
        <f>+B20*B21</f>
        <v/>
      </c>
      <c r="C22" s="14">
        <f>+C20*C21</f>
        <v/>
      </c>
      <c r="D22" s="7">
        <f>+B22+C22</f>
        <v/>
      </c>
      <c r="E22" s="43" t="n"/>
    </row>
    <row r="23" ht="16" customFormat="1" customHeight="1" s="3" thickBot="1">
      <c r="A23" s="19" t="inlineStr">
        <is>
          <t>Total de Ventas por Semestre</t>
        </is>
      </c>
      <c r="B23" s="15">
        <f>+B12+B17+B22</f>
        <v/>
      </c>
      <c r="C23" s="15">
        <f>+C12+C17+C22</f>
        <v/>
      </c>
      <c r="D23" s="138">
        <f>+D12+D17+D22</f>
        <v/>
      </c>
      <c r="E23" s="96">
        <f>D23*20%</f>
        <v/>
      </c>
      <c r="F23" s="3" t="inlineStr">
        <is>
          <t>20% es lo que se queda por cobrar</t>
        </is>
      </c>
    </row>
    <row r="24" ht="16.5" customHeight="1" thickBot="1" thickTop="1">
      <c r="A24" s="20" t="n"/>
      <c r="B24" s="16" t="n"/>
      <c r="C24" s="16" t="n"/>
      <c r="D24" s="9" t="n"/>
    </row>
    <row r="25" ht="16" customHeight="1" thickBot="1"/>
    <row r="26" ht="21.5" customHeight="1" thickBot="1">
      <c r="A26" s="241" t="inlineStr">
        <is>
          <t>2. Determinación del saldo de Clientes y Flujo de Entradas</t>
        </is>
      </c>
      <c r="B26" s="242" t="n"/>
      <c r="C26" s="242" t="n"/>
      <c r="D26" s="243" t="n"/>
    </row>
    <row r="27">
      <c r="A27" s="38" t="inlineStr">
        <is>
          <t>Descripción</t>
        </is>
      </c>
      <c r="B27" s="39" t="inlineStr">
        <is>
          <t>Importe</t>
        </is>
      </c>
      <c r="C27" s="39" t="inlineStr">
        <is>
          <t>Total</t>
        </is>
      </c>
      <c r="D27" s="6" t="n"/>
    </row>
    <row r="28">
      <c r="A28" s="18" t="inlineStr">
        <is>
          <t>Saldo de clientes 31-Dic-2015</t>
        </is>
      </c>
      <c r="B28" s="129" t="n"/>
      <c r="C28" s="140">
        <f>Redacción!C6</f>
        <v/>
      </c>
      <c r="D28" s="22" t="inlineStr">
        <is>
          <t>(R. Balance 2015)</t>
        </is>
      </c>
      <c r="F28" s="216" t="inlineStr">
        <is>
          <t>Clientes</t>
        </is>
      </c>
      <c r="G28" s="244" t="n"/>
    </row>
    <row r="29">
      <c r="A29" s="18" t="inlineStr">
        <is>
          <t>Ventas 2016</t>
        </is>
      </c>
      <c r="B29" s="129" t="n"/>
      <c r="C29" s="155">
        <f>+D23</f>
        <v/>
      </c>
      <c r="D29" s="23" t="inlineStr">
        <is>
          <t>(1. Presupuesto de Ventas)</t>
        </is>
      </c>
      <c r="F29" s="90" t="inlineStr">
        <is>
          <t>Sdo. Inicial</t>
        </is>
      </c>
      <c r="G29" s="1" t="inlineStr">
        <is>
          <t>Cobranza</t>
        </is>
      </c>
    </row>
    <row r="30">
      <c r="A30" s="18" t="inlineStr">
        <is>
          <t>Total de Clientes 2016</t>
        </is>
      </c>
      <c r="B30" s="129" t="n"/>
      <c r="C30" s="140">
        <f>SUM(C28:C29)</f>
        <v/>
      </c>
      <c r="D30" s="6" t="n"/>
      <c r="F30" s="91" t="inlineStr">
        <is>
          <t>Ventas</t>
        </is>
      </c>
    </row>
    <row r="31">
      <c r="A31" s="18" t="n"/>
      <c r="B31" s="140" t="n"/>
      <c r="C31" s="140" t="n"/>
      <c r="D31" s="6" t="n"/>
      <c r="F31" s="92" t="n"/>
      <c r="G31" s="89" t="n"/>
    </row>
    <row r="32">
      <c r="A32" s="18" t="inlineStr">
        <is>
          <t>Entradas de Efectivo:</t>
        </is>
      </c>
      <c r="B32" s="140" t="n"/>
      <c r="C32" s="140" t="n"/>
      <c r="D32" s="6" t="n"/>
      <c r="F32" s="93" t="inlineStr">
        <is>
          <t>Clientes 2016</t>
        </is>
      </c>
      <c r="G32" s="94" t="inlineStr">
        <is>
          <t>Total Entradas 2016</t>
        </is>
      </c>
    </row>
    <row r="33">
      <c r="A33" s="18" t="inlineStr">
        <is>
          <t>Por Cobranza del 2015</t>
        </is>
      </c>
      <c r="B33" s="140">
        <f>C28</f>
        <v/>
      </c>
      <c r="C33" s="130" t="n"/>
      <c r="D33" s="6" t="n"/>
      <c r="F33" s="91" t="inlineStr">
        <is>
          <t>Sdo. Final</t>
        </is>
      </c>
    </row>
    <row r="34">
      <c r="A34" s="18" t="inlineStr">
        <is>
          <t>Por Cobranza del 2016</t>
        </is>
      </c>
      <c r="B34" s="139">
        <f>+C29*0.8</f>
        <v/>
      </c>
      <c r="C34" s="130" t="n"/>
      <c r="D34" s="6" t="n"/>
    </row>
    <row r="35">
      <c r="A35" s="18" t="n"/>
      <c r="B35" s="140" t="n"/>
      <c r="C35" s="140">
        <f>SUM(B33:B34)</f>
        <v/>
      </c>
      <c r="D35" s="156" t="inlineStr">
        <is>
          <t>Se utiliza este dato en el flujo</t>
        </is>
      </c>
    </row>
    <row r="36">
      <c r="A36" s="18" t="n"/>
      <c r="B36" s="140" t="n"/>
      <c r="C36" s="140" t="n"/>
      <c r="D36" s="6" t="n"/>
    </row>
    <row r="37" ht="16" customFormat="1" customHeight="1" s="3" thickBot="1">
      <c r="A37" s="19" t="inlineStr">
        <is>
          <t>Saldo de Clientes del 2016</t>
        </is>
      </c>
      <c r="B37" s="53" t="n"/>
      <c r="C37" s="15">
        <f>+C30-C35</f>
        <v/>
      </c>
      <c r="D37" s="48" t="n"/>
      <c r="E37" s="43" t="n"/>
    </row>
    <row r="38">
      <c r="A38" s="20" t="n"/>
      <c r="B38" s="16" t="n"/>
      <c r="C38" s="16" t="n"/>
      <c r="D38" s="157" t="inlineStr">
        <is>
          <t>Se utiliza este dato en el balance</t>
        </is>
      </c>
    </row>
    <row r="39" ht="16" customHeight="1" thickBot="1"/>
    <row r="40" ht="21.5" customHeight="1" thickBot="1">
      <c r="A40" s="241" t="inlineStr">
        <is>
          <t>3. Presupuesto de Producción</t>
        </is>
      </c>
      <c r="B40" s="242" t="n"/>
      <c r="C40" s="242" t="n"/>
      <c r="D40" s="243" t="n"/>
    </row>
    <row r="41">
      <c r="A41" s="35" t="n"/>
      <c r="B41" s="36" t="inlineStr">
        <is>
          <t>1er. Semestre</t>
        </is>
      </c>
      <c r="C41" s="36" t="inlineStr">
        <is>
          <t>2do. Semestre</t>
        </is>
      </c>
      <c r="D41" s="37" t="inlineStr">
        <is>
          <t>Total 2016</t>
        </is>
      </c>
    </row>
    <row r="42">
      <c r="A42" s="17" t="inlineStr">
        <is>
          <t>PRODUCTO CL</t>
        </is>
      </c>
      <c r="B42" s="140" t="n"/>
      <c r="C42" s="140" t="n"/>
      <c r="D42" s="6" t="n"/>
    </row>
    <row r="43">
      <c r="A43" s="18" t="inlineStr">
        <is>
          <t>Unidades a vender</t>
        </is>
      </c>
      <c r="B43" s="140">
        <f>B10</f>
        <v/>
      </c>
      <c r="C43" s="140">
        <f>+C10</f>
        <v/>
      </c>
      <c r="D43" s="6">
        <f>+B43+C43</f>
        <v/>
      </c>
      <c r="E43" s="40" t="inlineStr">
        <is>
          <t>(Del 1.Presupuesto de Ventas y de la Redacción)</t>
        </is>
      </c>
    </row>
    <row r="44">
      <c r="A44" s="18" t="inlineStr">
        <is>
          <t>(+) Inventario Final</t>
        </is>
      </c>
      <c r="B44" s="139">
        <f>Redacción!C34</f>
        <v/>
      </c>
      <c r="C44" s="139">
        <f>Redacción!D34</f>
        <v/>
      </c>
      <c r="D44" s="26">
        <f>+C44</f>
        <v/>
      </c>
      <c r="E44" s="40" t="inlineStr">
        <is>
          <t>(Redacción)</t>
        </is>
      </c>
    </row>
    <row r="45">
      <c r="A45" s="18" t="inlineStr">
        <is>
          <t>(=) Total de Unidades</t>
        </is>
      </c>
      <c r="B45" s="140">
        <f>+B43+B44</f>
        <v/>
      </c>
      <c r="C45" s="140">
        <f>+C43+C44</f>
        <v/>
      </c>
      <c r="D45" s="6">
        <f>SUM(D43:D44)</f>
        <v/>
      </c>
    </row>
    <row r="46">
      <c r="A46" s="18" t="inlineStr">
        <is>
          <t>(-) Inventario Inicial</t>
        </is>
      </c>
      <c r="B46" s="140">
        <f>B44</f>
        <v/>
      </c>
      <c r="C46" s="140">
        <f>+B44</f>
        <v/>
      </c>
      <c r="D46" s="6">
        <f>+B46</f>
        <v/>
      </c>
      <c r="E46" s="40" t="inlineStr">
        <is>
          <t>(Redacción)</t>
        </is>
      </c>
    </row>
    <row r="47" ht="16" customFormat="1" customHeight="1" s="3" thickBot="1">
      <c r="A47" s="19" t="inlineStr">
        <is>
          <t>(=) Unidades a Producir</t>
        </is>
      </c>
      <c r="B47" s="27">
        <f>B45-B46</f>
        <v/>
      </c>
      <c r="C47" s="27">
        <f>+C45-C46</f>
        <v/>
      </c>
      <c r="D47" s="28">
        <f>+D45-D46</f>
        <v/>
      </c>
      <c r="E47" s="43" t="n"/>
    </row>
    <row r="48" ht="16" customHeight="1" thickTop="1">
      <c r="A48" s="18" t="n"/>
      <c r="B48" s="140" t="n"/>
      <c r="C48" s="140" t="n"/>
      <c r="D48" s="6" t="n"/>
    </row>
    <row r="49">
      <c r="A49" s="17" t="inlineStr">
        <is>
          <t>PRODUCTO CE</t>
        </is>
      </c>
      <c r="B49" s="140" t="n"/>
      <c r="C49" s="140" t="n"/>
      <c r="D49" s="6" t="n"/>
    </row>
    <row r="50">
      <c r="A50" s="18" t="inlineStr">
        <is>
          <t>Unidades a vender</t>
        </is>
      </c>
      <c r="B50" s="140">
        <f>B15</f>
        <v/>
      </c>
      <c r="C50" s="140">
        <f>C15</f>
        <v/>
      </c>
      <c r="D50" s="6">
        <f>+B50+C50</f>
        <v/>
      </c>
    </row>
    <row r="51">
      <c r="A51" s="18" t="inlineStr">
        <is>
          <t>(+) Inventario Final</t>
        </is>
      </c>
      <c r="B51" s="139">
        <f>Redacción!C35</f>
        <v/>
      </c>
      <c r="C51" s="139">
        <f>Redacción!D35</f>
        <v/>
      </c>
      <c r="D51" s="26">
        <f>+C51</f>
        <v/>
      </c>
    </row>
    <row r="52">
      <c r="A52" s="18" t="inlineStr">
        <is>
          <t>(=) Total de Unidades</t>
        </is>
      </c>
      <c r="B52" s="140">
        <f>SUM(B50:B51)</f>
        <v/>
      </c>
      <c r="C52" s="140">
        <f>SUM(C50:C51)</f>
        <v/>
      </c>
      <c r="D52" s="6">
        <f>SUM(D50:D51)</f>
        <v/>
      </c>
    </row>
    <row r="53">
      <c r="A53" s="18" t="inlineStr">
        <is>
          <t>(-) Inventario Inicial</t>
        </is>
      </c>
      <c r="B53" s="140">
        <f>Desarrollo!B51</f>
        <v/>
      </c>
      <c r="C53" s="140">
        <f>B53</f>
        <v/>
      </c>
      <c r="D53" s="6">
        <f>+B53</f>
        <v/>
      </c>
    </row>
    <row r="54" ht="16" customFormat="1" customHeight="1" s="3" thickBot="1">
      <c r="A54" s="19" t="inlineStr">
        <is>
          <t>(=) Unidades a Producir</t>
        </is>
      </c>
      <c r="B54" s="27">
        <f>+B52-B53</f>
        <v/>
      </c>
      <c r="C54" s="27">
        <f>+C52-C53</f>
        <v/>
      </c>
      <c r="D54" s="28">
        <f>+D52-D53</f>
        <v/>
      </c>
      <c r="E54" s="43" t="n"/>
    </row>
    <row r="55" ht="16" customHeight="1" thickTop="1">
      <c r="A55" s="18" t="n"/>
      <c r="B55" s="140" t="n"/>
      <c r="C55" s="140" t="n"/>
      <c r="D55" s="6" t="n"/>
    </row>
    <row r="56">
      <c r="A56" s="17" t="inlineStr">
        <is>
          <t>PRODUCTO CR</t>
        </is>
      </c>
      <c r="B56" s="140" t="n"/>
      <c r="C56" s="140" t="n"/>
      <c r="D56" s="6" t="n"/>
    </row>
    <row r="57">
      <c r="A57" s="18" t="inlineStr">
        <is>
          <t>Unidades a vender</t>
        </is>
      </c>
      <c r="B57" s="140">
        <f>B20</f>
        <v/>
      </c>
      <c r="C57" s="140">
        <f>C20</f>
        <v/>
      </c>
      <c r="D57" s="6">
        <f>+B57+C57</f>
        <v/>
      </c>
    </row>
    <row r="58">
      <c r="A58" s="18" t="inlineStr">
        <is>
          <t>(+) Inventario Final</t>
        </is>
      </c>
      <c r="B58" s="139">
        <f>Redacción!C36</f>
        <v/>
      </c>
      <c r="C58" s="139">
        <f>Redacción!D36</f>
        <v/>
      </c>
      <c r="D58" s="26">
        <f>+C58</f>
        <v/>
      </c>
    </row>
    <row r="59">
      <c r="A59" s="18" t="inlineStr">
        <is>
          <t>(=) Total de Unidades</t>
        </is>
      </c>
      <c r="B59" s="140">
        <f>SUM(B57:B58)</f>
        <v/>
      </c>
      <c r="C59" s="140">
        <f>SUM(C57:C58)</f>
        <v/>
      </c>
      <c r="D59" s="6">
        <f>SUM(D57:D58)</f>
        <v/>
      </c>
    </row>
    <row r="60">
      <c r="A60" s="18" t="inlineStr">
        <is>
          <t>(-) Inventario Inicial</t>
        </is>
      </c>
      <c r="B60" s="140">
        <f>B58</f>
        <v/>
      </c>
      <c r="C60" s="140">
        <f>B60</f>
        <v/>
      </c>
      <c r="D60" s="6">
        <f>+B60</f>
        <v/>
      </c>
    </row>
    <row r="61" ht="16" customFormat="1" customHeight="1" s="3" thickBot="1">
      <c r="A61" s="19" t="inlineStr">
        <is>
          <t>(=) Unidades a Producir</t>
        </is>
      </c>
      <c r="B61" s="27">
        <f>+B59-B60</f>
        <v/>
      </c>
      <c r="C61" s="27">
        <f>+C59-C60</f>
        <v/>
      </c>
      <c r="D61" s="28">
        <f>+D59-D60</f>
        <v/>
      </c>
      <c r="E61" s="43" t="n"/>
    </row>
    <row r="62" ht="16.5" customHeight="1" thickBot="1" thickTop="1">
      <c r="A62" s="20" t="n"/>
      <c r="B62" s="16" t="n"/>
      <c r="C62" s="16" t="n"/>
      <c r="D62" s="9" t="n"/>
    </row>
    <row r="63" ht="16" customHeight="1" thickBot="1"/>
    <row r="64" ht="21.5" customHeight="1" thickBot="1">
      <c r="A64" s="241" t="inlineStr">
        <is>
          <t>4. Presupuesto de Requerimiento de Materiales</t>
        </is>
      </c>
      <c r="B64" s="242" t="n"/>
      <c r="C64" s="242" t="n"/>
      <c r="D64" s="243" t="n"/>
    </row>
    <row r="65">
      <c r="A65" s="35" t="n"/>
      <c r="B65" s="36" t="inlineStr">
        <is>
          <t>1er. Semestre</t>
        </is>
      </c>
      <c r="C65" s="36" t="inlineStr">
        <is>
          <t>2do. Semestre</t>
        </is>
      </c>
      <c r="D65" s="37" t="inlineStr">
        <is>
          <t>Total 2016</t>
        </is>
      </c>
    </row>
    <row r="66">
      <c r="A66" s="17" t="inlineStr">
        <is>
          <t>PRODUCTO CL</t>
        </is>
      </c>
      <c r="B66" s="140" t="n"/>
      <c r="C66" s="140" t="n"/>
      <c r="D66" s="6" t="n"/>
    </row>
    <row r="67">
      <c r="A67" s="18" t="inlineStr">
        <is>
          <t>Unidades a producir</t>
        </is>
      </c>
      <c r="B67" s="140">
        <f>B47</f>
        <v/>
      </c>
      <c r="C67" s="140">
        <f>C47</f>
        <v/>
      </c>
      <c r="D67" s="6">
        <f>+D47</f>
        <v/>
      </c>
      <c r="E67" s="40" t="inlineStr">
        <is>
          <t>(Del 3. Presupuesto de Producción)</t>
        </is>
      </c>
    </row>
    <row r="68">
      <c r="A68" s="18" t="n"/>
      <c r="B68" s="140" t="n"/>
      <c r="C68" s="140" t="n"/>
      <c r="D68" s="6" t="n"/>
    </row>
    <row r="69">
      <c r="A69" s="17" t="inlineStr">
        <is>
          <t>Material A</t>
        </is>
      </c>
      <c r="B69" s="140" t="n"/>
      <c r="C69" s="140" t="n"/>
      <c r="D69" s="6" t="n"/>
    </row>
    <row r="70">
      <c r="A70" s="18" t="inlineStr">
        <is>
          <t>Requerimiento de material</t>
        </is>
      </c>
      <c r="B70" s="245">
        <f>Redacción!C23</f>
        <v/>
      </c>
      <c r="C70" s="245">
        <f>B70</f>
        <v/>
      </c>
      <c r="D70" s="246">
        <f>+C70</f>
        <v/>
      </c>
      <c r="E70" s="40" t="inlineStr">
        <is>
          <t>(Redacción)</t>
        </is>
      </c>
    </row>
    <row r="71" customFormat="1" s="3">
      <c r="A71" s="19" t="inlineStr">
        <is>
          <t>Total de Material A requerido</t>
        </is>
      </c>
      <c r="B71" s="135">
        <f>+B67*B70</f>
        <v/>
      </c>
      <c r="C71" s="135">
        <f>+C67*C70</f>
        <v/>
      </c>
      <c r="D71" s="30">
        <f>+D67*D70</f>
        <v/>
      </c>
      <c r="E71" s="43" t="n"/>
    </row>
    <row r="72">
      <c r="A72" s="19" t="inlineStr">
        <is>
          <t>Material B</t>
        </is>
      </c>
      <c r="B72" s="140" t="n"/>
      <c r="C72" s="140" t="n"/>
      <c r="D72" s="6" t="n"/>
    </row>
    <row r="73">
      <c r="A73" s="18" t="inlineStr">
        <is>
          <t>Requerimiento de material</t>
        </is>
      </c>
      <c r="B73" s="245">
        <f>Redacción!C24</f>
        <v/>
      </c>
      <c r="C73" s="245">
        <f>+B73</f>
        <v/>
      </c>
      <c r="D73" s="246">
        <f>+C73</f>
        <v/>
      </c>
      <c r="E73" s="40" t="inlineStr">
        <is>
          <t>(Redacción)</t>
        </is>
      </c>
    </row>
    <row r="74" customFormat="1" s="3">
      <c r="A74" s="19" t="inlineStr">
        <is>
          <t>Total de Material B requerido</t>
        </is>
      </c>
      <c r="B74" s="135">
        <f>+B67*B73</f>
        <v/>
      </c>
      <c r="C74" s="135">
        <f>+C67*C73</f>
        <v/>
      </c>
      <c r="D74" s="30">
        <f>+D67*D73</f>
        <v/>
      </c>
      <c r="E74" s="43" t="n"/>
    </row>
    <row r="75">
      <c r="A75" s="19" t="inlineStr">
        <is>
          <t>Material C</t>
        </is>
      </c>
      <c r="B75" s="140" t="n"/>
      <c r="C75" s="140" t="n"/>
      <c r="D75" s="6" t="n"/>
    </row>
    <row r="76">
      <c r="A76" s="18" t="inlineStr">
        <is>
          <t>Requerimiento de material</t>
        </is>
      </c>
      <c r="B76" s="245">
        <f>Redacción!C25</f>
        <v/>
      </c>
      <c r="C76" s="245">
        <f>B76</f>
        <v/>
      </c>
      <c r="D76" s="246">
        <f>+C76</f>
        <v/>
      </c>
      <c r="E76" s="40" t="inlineStr">
        <is>
          <t>(Redacción)</t>
        </is>
      </c>
    </row>
    <row r="77" customFormat="1" s="3">
      <c r="A77" s="19" t="inlineStr">
        <is>
          <t>Total de Material C requerido</t>
        </is>
      </c>
      <c r="B77" s="135">
        <f>+B67*B76</f>
        <v/>
      </c>
      <c r="C77" s="135">
        <f>+C67*C76</f>
        <v/>
      </c>
      <c r="D77" s="30">
        <f>+D67*D76</f>
        <v/>
      </c>
      <c r="E77" s="43" t="n"/>
    </row>
    <row r="78">
      <c r="A78" s="18" t="n"/>
      <c r="B78" s="140" t="n"/>
      <c r="C78" s="140" t="n"/>
      <c r="D78" s="6" t="n"/>
    </row>
    <row r="79">
      <c r="A79" s="17" t="inlineStr">
        <is>
          <t>PRODUCTO CE</t>
        </is>
      </c>
      <c r="B79" s="140" t="n"/>
      <c r="C79" s="140" t="n"/>
      <c r="D79" s="6" t="n"/>
    </row>
    <row r="80">
      <c r="A80" s="18" t="inlineStr">
        <is>
          <t>Unidades a producir</t>
        </is>
      </c>
      <c r="B80" s="140">
        <f>B54</f>
        <v/>
      </c>
      <c r="C80" s="140">
        <f>C54</f>
        <v/>
      </c>
      <c r="D80" s="6">
        <f>+D54</f>
        <v/>
      </c>
    </row>
    <row r="81">
      <c r="A81" s="18" t="n"/>
      <c r="B81" s="140" t="n"/>
      <c r="C81" s="140" t="n"/>
      <c r="D81" s="6" t="n"/>
    </row>
    <row r="82">
      <c r="A82" s="17" t="inlineStr">
        <is>
          <t>Material A</t>
        </is>
      </c>
      <c r="B82" s="140" t="n"/>
      <c r="C82" s="140" t="n"/>
      <c r="D82" s="6" t="n"/>
    </row>
    <row r="83">
      <c r="A83" s="18" t="inlineStr">
        <is>
          <t>Requerimiento de material</t>
        </is>
      </c>
      <c r="B83" s="245">
        <f>Redacción!D23</f>
        <v/>
      </c>
      <c r="C83" s="245">
        <f>B83</f>
        <v/>
      </c>
      <c r="D83" s="246">
        <f>+C83</f>
        <v/>
      </c>
    </row>
    <row r="84" customFormat="1" s="3">
      <c r="A84" s="19" t="inlineStr">
        <is>
          <t>Total de Material A requerido</t>
        </is>
      </c>
      <c r="B84" s="135">
        <f>+B80*B83</f>
        <v/>
      </c>
      <c r="C84" s="135">
        <f>C83*C80</f>
        <v/>
      </c>
      <c r="D84" s="30">
        <f>+D80*D83</f>
        <v/>
      </c>
      <c r="E84" s="43" t="n"/>
    </row>
    <row r="85">
      <c r="A85" s="19" t="inlineStr">
        <is>
          <t>Material B</t>
        </is>
      </c>
      <c r="B85" s="140" t="n"/>
      <c r="C85" s="140" t="n"/>
      <c r="D85" s="6" t="n"/>
    </row>
    <row r="86">
      <c r="A86" s="18" t="inlineStr">
        <is>
          <t>Requerimiento de material</t>
        </is>
      </c>
      <c r="B86" s="245">
        <f>Redacción!D24</f>
        <v/>
      </c>
      <c r="C86" s="245">
        <f>B86</f>
        <v/>
      </c>
      <c r="D86" s="246">
        <f>+C86</f>
        <v/>
      </c>
    </row>
    <row r="87" customFormat="1" s="3">
      <c r="A87" s="19" t="inlineStr">
        <is>
          <t>Total de Material B requerido</t>
        </is>
      </c>
      <c r="B87" s="135">
        <f>+B80*B86</f>
        <v/>
      </c>
      <c r="C87" s="135">
        <f>+C80*C86</f>
        <v/>
      </c>
      <c r="D87" s="30">
        <f>+D80*D86</f>
        <v/>
      </c>
      <c r="E87" s="43" t="n"/>
    </row>
    <row r="88">
      <c r="A88" s="19" t="inlineStr">
        <is>
          <t>Material C</t>
        </is>
      </c>
      <c r="B88" s="140" t="n"/>
      <c r="C88" s="140" t="n"/>
      <c r="D88" s="6" t="n"/>
    </row>
    <row r="89">
      <c r="A89" s="18" t="inlineStr">
        <is>
          <t>Requerimiento de material</t>
        </is>
      </c>
      <c r="B89" s="245">
        <f>Redacción!D25</f>
        <v/>
      </c>
      <c r="C89" s="245">
        <f>B89</f>
        <v/>
      </c>
      <c r="D89" s="246">
        <f>+C89</f>
        <v/>
      </c>
    </row>
    <row r="90" customFormat="1" s="3">
      <c r="A90" s="19" t="inlineStr">
        <is>
          <t>Total de Material C requerido</t>
        </is>
      </c>
      <c r="B90" s="135">
        <f>+B80*B89</f>
        <v/>
      </c>
      <c r="C90" s="135">
        <f>+C80*C89</f>
        <v/>
      </c>
      <c r="D90" s="30">
        <f>+D80*D89</f>
        <v/>
      </c>
      <c r="E90" s="43" t="n"/>
    </row>
    <row r="91">
      <c r="A91" s="18" t="n"/>
      <c r="B91" s="140" t="n"/>
      <c r="C91" s="140" t="n"/>
      <c r="D91" s="6" t="n"/>
    </row>
    <row r="92">
      <c r="A92" s="17" t="inlineStr">
        <is>
          <t>PRODUCTO CR</t>
        </is>
      </c>
      <c r="B92" s="140" t="n"/>
      <c r="C92" s="140" t="n"/>
      <c r="D92" s="6" t="n"/>
    </row>
    <row r="93">
      <c r="A93" s="18" t="inlineStr">
        <is>
          <t>Unidades a producir</t>
        </is>
      </c>
      <c r="B93" s="140">
        <f>+B61</f>
        <v/>
      </c>
      <c r="C93" s="140">
        <f>+C61</f>
        <v/>
      </c>
      <c r="D93" s="6">
        <f>+D61</f>
        <v/>
      </c>
    </row>
    <row r="94">
      <c r="A94" s="18" t="n"/>
      <c r="B94" s="140" t="n"/>
      <c r="C94" s="140" t="n"/>
      <c r="D94" s="6" t="n"/>
    </row>
    <row r="95">
      <c r="A95" s="17" t="inlineStr">
        <is>
          <t>Material A</t>
        </is>
      </c>
      <c r="B95" s="140" t="n"/>
      <c r="C95" s="140" t="n"/>
      <c r="D95" s="6" t="n"/>
    </row>
    <row r="96">
      <c r="A96" s="18" t="inlineStr">
        <is>
          <t>Requerimiento de material</t>
        </is>
      </c>
      <c r="B96" s="245">
        <f>Redacción!E23</f>
        <v/>
      </c>
      <c r="C96" s="245">
        <f>B96</f>
        <v/>
      </c>
      <c r="D96" s="246">
        <f>+C96</f>
        <v/>
      </c>
    </row>
    <row r="97" customFormat="1" s="3">
      <c r="A97" s="19" t="inlineStr">
        <is>
          <t>Total de Material A requerido</t>
        </is>
      </c>
      <c r="B97" s="135">
        <f>B93*B96</f>
        <v/>
      </c>
      <c r="C97" s="135">
        <f>C93*C96</f>
        <v/>
      </c>
      <c r="D97" s="30">
        <f>+D93*D96</f>
        <v/>
      </c>
      <c r="E97" s="43" t="n"/>
    </row>
    <row r="98">
      <c r="A98" s="19" t="inlineStr">
        <is>
          <t>Material B</t>
        </is>
      </c>
      <c r="B98" s="140" t="n"/>
      <c r="C98" s="140" t="n"/>
      <c r="D98" s="6" t="n"/>
    </row>
    <row r="99">
      <c r="A99" s="18" t="inlineStr">
        <is>
          <t>Requerimiento de material</t>
        </is>
      </c>
      <c r="B99" s="245">
        <f>Redacción!E24</f>
        <v/>
      </c>
      <c r="C99" s="245">
        <f>B99</f>
        <v/>
      </c>
      <c r="D99" s="246">
        <f>+C99</f>
        <v/>
      </c>
    </row>
    <row r="100" customFormat="1" s="3">
      <c r="A100" s="19" t="inlineStr">
        <is>
          <t>Total de Material B requerido</t>
        </is>
      </c>
      <c r="B100" s="135">
        <f>+B93*B99</f>
        <v/>
      </c>
      <c r="C100" s="135">
        <f>+C93*C99</f>
        <v/>
      </c>
      <c r="D100" s="30">
        <f>+D93*D99</f>
        <v/>
      </c>
      <c r="E100" s="43" t="n"/>
    </row>
    <row r="101">
      <c r="A101" s="19" t="inlineStr">
        <is>
          <t>Material C</t>
        </is>
      </c>
      <c r="B101" s="140" t="n"/>
      <c r="C101" s="140" t="n"/>
      <c r="D101" s="6" t="n"/>
    </row>
    <row r="102">
      <c r="A102" s="18" t="inlineStr">
        <is>
          <t>Requerimiento de material</t>
        </is>
      </c>
      <c r="B102" s="245">
        <f>Redacción!E25</f>
        <v/>
      </c>
      <c r="C102" s="245">
        <f>B102</f>
        <v/>
      </c>
      <c r="D102" s="246">
        <f>+C102</f>
        <v/>
      </c>
    </row>
    <row r="103" customFormat="1" s="3">
      <c r="A103" s="19" t="inlineStr">
        <is>
          <t>Total de Material C requerido</t>
        </is>
      </c>
      <c r="B103" s="135">
        <f>+B93*B102</f>
        <v/>
      </c>
      <c r="C103" s="135">
        <f>+C93*C102</f>
        <v/>
      </c>
      <c r="D103" s="30">
        <f>+D93*D102</f>
        <v/>
      </c>
      <c r="E103" s="43" t="n"/>
    </row>
    <row r="104">
      <c r="A104" s="33" t="n"/>
      <c r="B104" s="139" t="n"/>
      <c r="C104" s="139" t="n"/>
      <c r="D104" s="26" t="n"/>
    </row>
    <row r="105" ht="16" customHeight="1" thickBot="1">
      <c r="A105" s="18" t="n"/>
      <c r="B105" s="140" t="n"/>
      <c r="C105" s="140" t="n"/>
      <c r="D105" s="6" t="n"/>
    </row>
    <row r="106">
      <c r="A106" s="34" t="inlineStr">
        <is>
          <t xml:space="preserve">Total de Requerimientos </t>
        </is>
      </c>
      <c r="B106" s="32" t="n"/>
      <c r="C106" s="32" t="n"/>
      <c r="D106" s="29" t="n"/>
    </row>
    <row r="107">
      <c r="A107" s="19" t="inlineStr">
        <is>
          <t>Material A</t>
        </is>
      </c>
      <c r="B107" s="140">
        <f>+B71+B84+B97</f>
        <v/>
      </c>
      <c r="C107" s="140">
        <f>+C71+C84+C97</f>
        <v/>
      </c>
      <c r="D107" s="6">
        <f>+D71+D84+D97</f>
        <v/>
      </c>
    </row>
    <row r="108">
      <c r="A108" s="19" t="inlineStr">
        <is>
          <t>Material B</t>
        </is>
      </c>
      <c r="B108" s="140">
        <f>+B74+B87+B100</f>
        <v/>
      </c>
      <c r="C108" s="140">
        <f>+C74+C87+C100</f>
        <v/>
      </c>
      <c r="D108" s="6">
        <f>+D74+D87+D100</f>
        <v/>
      </c>
    </row>
    <row r="109" ht="16" customHeight="1" thickBot="1">
      <c r="A109" s="95" t="inlineStr">
        <is>
          <t>Material C</t>
        </is>
      </c>
      <c r="B109" s="16">
        <f>+B77+B90+B103</f>
        <v/>
      </c>
      <c r="C109" s="16">
        <f>+C77+C90+C103</f>
        <v/>
      </c>
      <c r="D109" s="9">
        <f>+D77+D90+D103</f>
        <v/>
      </c>
    </row>
    <row r="110" ht="16" customHeight="1" thickBot="1">
      <c r="A110" s="20" t="n"/>
      <c r="B110" s="16" t="n"/>
      <c r="C110" s="16" t="n"/>
      <c r="D110" s="9" t="n"/>
    </row>
    <row r="111" ht="16" customHeight="1" thickBot="1"/>
    <row r="112" ht="21.5" customHeight="1" thickBot="1">
      <c r="A112" s="241" t="inlineStr">
        <is>
          <t>5. Presupuesto de Compra de Materiales</t>
        </is>
      </c>
      <c r="B112" s="242" t="n"/>
      <c r="C112" s="242" t="n"/>
      <c r="D112" s="243" t="n"/>
    </row>
    <row r="113">
      <c r="A113" s="35" t="n"/>
      <c r="B113" s="36" t="inlineStr">
        <is>
          <t>1er. Semestre</t>
        </is>
      </c>
      <c r="C113" s="36" t="inlineStr">
        <is>
          <t>2do. Semestre</t>
        </is>
      </c>
      <c r="D113" s="37" t="inlineStr">
        <is>
          <t>Total 2016</t>
        </is>
      </c>
    </row>
    <row r="114">
      <c r="A114" s="54" t="inlineStr">
        <is>
          <t>Material A</t>
        </is>
      </c>
      <c r="B114" s="52" t="n"/>
      <c r="C114" s="52" t="n"/>
      <c r="D114" s="6" t="n"/>
    </row>
    <row r="115">
      <c r="A115" s="18" t="inlineStr">
        <is>
          <t>Requerimiento de materiales</t>
        </is>
      </c>
      <c r="B115" s="140">
        <f>B107</f>
        <v/>
      </c>
      <c r="C115" s="140">
        <f>+C107</f>
        <v/>
      </c>
      <c r="D115" s="6">
        <f>+D107</f>
        <v/>
      </c>
      <c r="E115" s="40" t="inlineStr">
        <is>
          <t>(Del 4. Presupuesto de Requerimiento de Materiales)</t>
        </is>
      </c>
    </row>
    <row r="116">
      <c r="A116" s="18" t="inlineStr">
        <is>
          <t>( + ) Inventario Final</t>
        </is>
      </c>
      <c r="B116" s="139">
        <f>Redacción!C31</f>
        <v/>
      </c>
      <c r="C116" s="139">
        <f>Redacción!D31</f>
        <v/>
      </c>
      <c r="D116" s="26">
        <f>+C116</f>
        <v/>
      </c>
      <c r="E116" s="40" t="inlineStr">
        <is>
          <t>(Redacción)</t>
        </is>
      </c>
    </row>
    <row r="117">
      <c r="A117" s="18" t="inlineStr">
        <is>
          <t>Total de Materiales</t>
        </is>
      </c>
      <c r="B117" s="140">
        <f>+B115+B116</f>
        <v/>
      </c>
      <c r="C117" s="140">
        <f>+C115+C116</f>
        <v/>
      </c>
      <c r="D117" s="6">
        <f>+D115+D116</f>
        <v/>
      </c>
    </row>
    <row r="118">
      <c r="A118" s="18" t="inlineStr">
        <is>
          <t>( - ) Inventario Inicial</t>
        </is>
      </c>
      <c r="B118" s="139">
        <f>B116</f>
        <v/>
      </c>
      <c r="C118" s="139">
        <f>+B116</f>
        <v/>
      </c>
      <c r="D118" s="26">
        <f>+B116</f>
        <v/>
      </c>
      <c r="E118" s="40" t="inlineStr">
        <is>
          <t>(Redacción)</t>
        </is>
      </c>
    </row>
    <row r="119" customFormat="1" s="3">
      <c r="A119" s="19" t="inlineStr">
        <is>
          <t>Material a comprar</t>
        </is>
      </c>
      <c r="B119" s="53">
        <f>+B117-B118</f>
        <v/>
      </c>
      <c r="C119" s="53">
        <f>+C117-C118</f>
        <v/>
      </c>
      <c r="D119" s="48">
        <f>+D117-D118</f>
        <v/>
      </c>
      <c r="E119" s="43" t="inlineStr">
        <is>
          <t>metros</t>
        </is>
      </c>
    </row>
    <row r="120" customFormat="1" s="3">
      <c r="A120" s="19" t="inlineStr">
        <is>
          <t>Precio de Compra</t>
        </is>
      </c>
      <c r="B120" s="247">
        <f>Redacción!E31</f>
        <v/>
      </c>
      <c r="C120" s="247">
        <f>Redacción!F31</f>
        <v/>
      </c>
      <c r="D120" s="248" t="n"/>
      <c r="E120" s="40" t="inlineStr">
        <is>
          <t>(Redacción)</t>
        </is>
      </c>
    </row>
    <row r="121" ht="16" customFormat="1" customHeight="1" s="3" thickBot="1">
      <c r="A121" s="19" t="inlineStr">
        <is>
          <t>Total de Material A en $:</t>
        </is>
      </c>
      <c r="B121" s="15">
        <f>+B119*B120</f>
        <v/>
      </c>
      <c r="C121" s="15">
        <f>+C119*C120</f>
        <v/>
      </c>
      <c r="D121" s="138">
        <f>+B121+C121</f>
        <v/>
      </c>
      <c r="E121" s="43" t="n"/>
    </row>
    <row r="122" ht="16" customHeight="1" thickTop="1">
      <c r="A122" s="18" t="n"/>
      <c r="B122" s="140" t="n"/>
      <c r="C122" s="140" t="n"/>
      <c r="D122" s="6" t="n"/>
    </row>
    <row r="123">
      <c r="A123" s="17" t="inlineStr">
        <is>
          <t>Material B</t>
        </is>
      </c>
      <c r="B123" s="140" t="n"/>
      <c r="C123" s="140" t="n"/>
      <c r="D123" s="6" t="n"/>
    </row>
    <row r="124">
      <c r="A124" s="18" t="inlineStr">
        <is>
          <t>Requerimiento de materiales</t>
        </is>
      </c>
      <c r="B124" s="140">
        <f>B108</f>
        <v/>
      </c>
      <c r="C124" s="140">
        <f>C108</f>
        <v/>
      </c>
      <c r="D124" s="6">
        <f>+D108</f>
        <v/>
      </c>
    </row>
    <row r="125">
      <c r="A125" s="18" t="inlineStr">
        <is>
          <t>Inventario Final</t>
        </is>
      </c>
      <c r="B125" s="139">
        <f>Redacción!C32</f>
        <v/>
      </c>
      <c r="C125" s="139">
        <f>Redacción!D32</f>
        <v/>
      </c>
      <c r="D125" s="26">
        <f>+C125</f>
        <v/>
      </c>
    </row>
    <row r="126">
      <c r="A126" s="18" t="inlineStr">
        <is>
          <t>Total de Materiales</t>
        </is>
      </c>
      <c r="B126" s="140">
        <f>+B124+B125</f>
        <v/>
      </c>
      <c r="C126" s="140">
        <f>+C124+C125</f>
        <v/>
      </c>
      <c r="D126" s="6">
        <f>+D124+D125</f>
        <v/>
      </c>
    </row>
    <row r="127">
      <c r="A127" s="18" t="inlineStr">
        <is>
          <t>Inventario Inicial</t>
        </is>
      </c>
      <c r="B127" s="139">
        <f>B125</f>
        <v/>
      </c>
      <c r="C127" s="139">
        <f>B125</f>
        <v/>
      </c>
      <c r="D127" s="26">
        <f>+B125</f>
        <v/>
      </c>
    </row>
    <row r="128" customFormat="1" s="3">
      <c r="A128" s="19" t="inlineStr">
        <is>
          <t>Material a comprar</t>
        </is>
      </c>
      <c r="B128" s="53">
        <f>+B126-B127</f>
        <v/>
      </c>
      <c r="C128" s="53">
        <f>+C126-C127</f>
        <v/>
      </c>
      <c r="D128" s="48">
        <f>+D126-D127</f>
        <v/>
      </c>
      <c r="E128" s="43" t="n"/>
    </row>
    <row r="129" customFormat="1" s="3">
      <c r="A129" s="19" t="inlineStr">
        <is>
          <t>Precio de Compra</t>
        </is>
      </c>
      <c r="B129" s="247">
        <f>Redacción!E32</f>
        <v/>
      </c>
      <c r="C129" s="247">
        <f>Redacción!F32</f>
        <v/>
      </c>
      <c r="D129" s="248" t="n"/>
      <c r="E129" s="43" t="n"/>
    </row>
    <row r="130" ht="16" customFormat="1" customHeight="1" s="3" thickBot="1">
      <c r="A130" s="19" t="inlineStr">
        <is>
          <t>Total de Material B en $:</t>
        </is>
      </c>
      <c r="B130" s="15">
        <f>+B128*B129</f>
        <v/>
      </c>
      <c r="C130" s="15">
        <f>+C128*C129</f>
        <v/>
      </c>
      <c r="D130" s="138">
        <f>+B130+C130</f>
        <v/>
      </c>
      <c r="E130" s="43" t="n"/>
    </row>
    <row r="131" ht="16" customHeight="1" thickTop="1">
      <c r="A131" s="18" t="n"/>
      <c r="B131" s="140" t="n"/>
      <c r="C131" s="140" t="n"/>
      <c r="D131" s="6" t="n"/>
    </row>
    <row r="132">
      <c r="A132" s="17" t="inlineStr">
        <is>
          <t>Material C</t>
        </is>
      </c>
      <c r="B132" s="140" t="n"/>
      <c r="C132" s="140" t="n"/>
      <c r="D132" s="6" t="n"/>
    </row>
    <row r="133">
      <c r="A133" s="18" t="inlineStr">
        <is>
          <t>Requerimiento de materiales</t>
        </is>
      </c>
      <c r="B133" s="140">
        <f>B109</f>
        <v/>
      </c>
      <c r="C133" s="140">
        <f>C109</f>
        <v/>
      </c>
      <c r="D133" s="6">
        <f>+D109</f>
        <v/>
      </c>
    </row>
    <row r="134">
      <c r="A134" s="18" t="inlineStr">
        <is>
          <t>Inventario Final</t>
        </is>
      </c>
      <c r="B134" s="139">
        <f>Redacción!C33</f>
        <v/>
      </c>
      <c r="C134" s="139">
        <f>Redacción!D33</f>
        <v/>
      </c>
      <c r="D134" s="26">
        <f>+C134</f>
        <v/>
      </c>
    </row>
    <row r="135">
      <c r="A135" s="18" t="inlineStr">
        <is>
          <t>Total de Materiales</t>
        </is>
      </c>
      <c r="B135" s="140">
        <f>+B133+B134</f>
        <v/>
      </c>
      <c r="C135" s="140">
        <f>+C133+C134</f>
        <v/>
      </c>
      <c r="D135" s="6">
        <f>+D133+D134</f>
        <v/>
      </c>
    </row>
    <row r="136">
      <c r="A136" s="18" t="inlineStr">
        <is>
          <t>Inventario Inicial</t>
        </is>
      </c>
      <c r="B136" s="139">
        <f>B134</f>
        <v/>
      </c>
      <c r="C136" s="139">
        <f>B134</f>
        <v/>
      </c>
      <c r="D136" s="26">
        <f>+B134</f>
        <v/>
      </c>
    </row>
    <row r="137" customFormat="1" s="3">
      <c r="A137" s="19" t="inlineStr">
        <is>
          <t>Material a comprar</t>
        </is>
      </c>
      <c r="B137" s="53">
        <f>+B135-B136</f>
        <v/>
      </c>
      <c r="C137" s="53">
        <f>+C135-C136</f>
        <v/>
      </c>
      <c r="D137" s="48">
        <f>+D135-D136</f>
        <v/>
      </c>
      <c r="E137" s="43" t="n"/>
    </row>
    <row r="138" customFormat="1" s="3">
      <c r="A138" s="19" t="inlineStr">
        <is>
          <t>Precio de Compra</t>
        </is>
      </c>
      <c r="B138" s="247">
        <f>Redacción!E33</f>
        <v/>
      </c>
      <c r="C138" s="247">
        <f>Redacción!F33</f>
        <v/>
      </c>
      <c r="D138" s="248" t="n"/>
      <c r="E138" s="43" t="n"/>
    </row>
    <row r="139" ht="16" customFormat="1" customHeight="1" s="3" thickBot="1">
      <c r="A139" s="19" t="inlineStr">
        <is>
          <t>Total de Material C en $:</t>
        </is>
      </c>
      <c r="B139" s="15">
        <f>+B137*B138</f>
        <v/>
      </c>
      <c r="C139" s="15">
        <f>+C137*C138</f>
        <v/>
      </c>
      <c r="D139" s="138">
        <f>+B139+C139</f>
        <v/>
      </c>
      <c r="E139" s="43" t="n"/>
    </row>
    <row r="140" ht="16" customHeight="1" thickTop="1">
      <c r="A140" s="18" t="n"/>
      <c r="B140" s="140" t="n"/>
      <c r="C140" s="140" t="n"/>
      <c r="D140" s="6" t="n"/>
    </row>
    <row r="141" ht="16" customFormat="1" customHeight="1" s="3" thickBot="1">
      <c r="A141" s="19" t="inlineStr">
        <is>
          <t>Compras totales:</t>
        </is>
      </c>
      <c r="B141" s="15">
        <f>+B121+B130+B139</f>
        <v/>
      </c>
      <c r="C141" s="15">
        <f>+C121+C130+C139</f>
        <v/>
      </c>
      <c r="D141" s="138">
        <f>+D121+D130+D139</f>
        <v/>
      </c>
      <c r="E141" s="96">
        <f>D141*50%</f>
        <v/>
      </c>
    </row>
    <row r="142" ht="16.5" customHeight="1" thickBot="1" thickTop="1">
      <c r="A142" s="20" t="n"/>
      <c r="B142" s="16" t="n"/>
      <c r="C142" s="16" t="n"/>
      <c r="D142" s="9" t="n"/>
    </row>
    <row r="143" ht="16" customHeight="1" thickBot="1"/>
    <row r="144" ht="21.5" customHeight="1" thickBot="1">
      <c r="A144" s="241" t="inlineStr">
        <is>
          <t>6. Determinación del saldo de Proveedores y Flujo de Salidas</t>
        </is>
      </c>
      <c r="B144" s="242" t="n"/>
      <c r="C144" s="242" t="n"/>
      <c r="D144" s="243" t="n"/>
      <c r="F144" s="216" t="inlineStr">
        <is>
          <t>Proveedores</t>
        </is>
      </c>
      <c r="G144" s="244" t="n"/>
    </row>
    <row r="145">
      <c r="A145" s="38" t="inlineStr">
        <is>
          <t>Descripción</t>
        </is>
      </c>
      <c r="B145" s="39" t="inlineStr">
        <is>
          <t>Importe</t>
        </is>
      </c>
      <c r="C145" s="39" t="inlineStr">
        <is>
          <t>Total</t>
        </is>
      </c>
      <c r="D145" s="6" t="n"/>
      <c r="F145" s="90" t="inlineStr">
        <is>
          <t>Pagos</t>
        </is>
      </c>
      <c r="G145" s="1" t="inlineStr">
        <is>
          <t>Sdo. Inicial</t>
        </is>
      </c>
    </row>
    <row r="146">
      <c r="A146" s="18" t="inlineStr">
        <is>
          <t>Saldo de Proveedores 31-Dic-2015</t>
        </is>
      </c>
      <c r="B146" s="140" t="n"/>
      <c r="C146" s="141">
        <f>Redacción!G5</f>
        <v/>
      </c>
      <c r="D146" s="22" t="inlineStr">
        <is>
          <t>(R. Balance 2015)</t>
        </is>
      </c>
      <c r="F146" s="91" t="n"/>
      <c r="G146" s="1" t="inlineStr">
        <is>
          <t>Compras</t>
        </is>
      </c>
    </row>
    <row r="147">
      <c r="A147" s="18" t="inlineStr">
        <is>
          <t>Compras 2016</t>
        </is>
      </c>
      <c r="B147" s="140" t="n"/>
      <c r="C147" s="139">
        <f>D141</f>
        <v/>
      </c>
      <c r="D147" s="23" t="inlineStr">
        <is>
          <t>(5. Presupuesto de Compras)</t>
        </is>
      </c>
      <c r="F147" s="92" t="n"/>
      <c r="G147" s="89" t="n"/>
    </row>
    <row r="148">
      <c r="A148" s="18" t="inlineStr">
        <is>
          <t>Total de Proveedores 2016</t>
        </is>
      </c>
      <c r="B148" s="140" t="n"/>
      <c r="C148" s="140">
        <f>SUM(C146:C147)</f>
        <v/>
      </c>
      <c r="D148" s="6" t="n"/>
      <c r="F148" s="93" t="inlineStr">
        <is>
          <t>Pagos del 2016</t>
        </is>
      </c>
      <c r="G148" s="94" t="inlineStr">
        <is>
          <t>Total deudas del 2016</t>
        </is>
      </c>
    </row>
    <row r="149">
      <c r="A149" s="18" t="n"/>
      <c r="B149" s="140" t="n"/>
      <c r="C149" s="140" t="n"/>
      <c r="D149" s="6" t="n"/>
      <c r="F149" s="91" t="n"/>
      <c r="G149" s="1" t="inlineStr">
        <is>
          <t>Sdo. Final</t>
        </is>
      </c>
    </row>
    <row r="150">
      <c r="A150" s="18" t="inlineStr">
        <is>
          <t>Salidas de Efectivo:</t>
        </is>
      </c>
      <c r="B150" s="140" t="n"/>
      <c r="C150" s="140" t="n"/>
      <c r="D150" s="6" t="n"/>
    </row>
    <row r="151">
      <c r="A151" s="18" t="inlineStr">
        <is>
          <t>Por Proveedores del 2015</t>
        </is>
      </c>
      <c r="B151" s="140">
        <f>C146</f>
        <v/>
      </c>
      <c r="C151" s="130" t="inlineStr">
        <is>
          <t>(R. 100%)</t>
        </is>
      </c>
      <c r="D151" s="6" t="n"/>
    </row>
    <row r="152">
      <c r="A152" s="18" t="inlineStr">
        <is>
          <t>Por Proveedores del 2016</t>
        </is>
      </c>
      <c r="B152" s="139">
        <f>C147*0.5</f>
        <v/>
      </c>
      <c r="C152" s="130" t="inlineStr">
        <is>
          <t>(R. 50%)</t>
        </is>
      </c>
      <c r="D152" s="6" t="n"/>
    </row>
    <row r="153">
      <c r="A153" s="18" t="inlineStr">
        <is>
          <t>Total de Salidas 2016:</t>
        </is>
      </c>
      <c r="B153" s="140" t="n"/>
      <c r="C153" s="140">
        <f>SUM(B151:B152)</f>
        <v/>
      </c>
      <c r="D153" s="23" t="inlineStr">
        <is>
          <t>Este dato se ocupa en el flujo</t>
        </is>
      </c>
    </row>
    <row r="154">
      <c r="A154" s="18" t="n"/>
      <c r="B154" s="140" t="n"/>
      <c r="C154" s="140" t="n"/>
      <c r="D154" s="6" t="n"/>
    </row>
    <row r="155" customFormat="1" s="3">
      <c r="A155" s="19" t="inlineStr">
        <is>
          <t>Saldo de Proveedores del 2016</t>
        </is>
      </c>
      <c r="B155" s="53" t="n"/>
      <c r="C155" s="15">
        <f>+C148-C153</f>
        <v/>
      </c>
      <c r="D155" s="158" t="inlineStr">
        <is>
          <t>Este dato se ocupa en el balance</t>
        </is>
      </c>
      <c r="E155" s="43" t="n"/>
    </row>
    <row r="156" ht="16.5" customHeight="1" thickBot="1" thickTop="1">
      <c r="A156" s="20" t="n"/>
      <c r="B156" s="16" t="n"/>
      <c r="C156" s="16" t="n"/>
      <c r="D156" s="9" t="n"/>
    </row>
    <row r="157" ht="16" customHeight="1" thickBot="1"/>
    <row r="158" ht="21.5" customHeight="1" thickBot="1">
      <c r="A158" s="241" t="inlineStr">
        <is>
          <t>7. Presupuesto de Mano de Obra Directa</t>
        </is>
      </c>
      <c r="B158" s="242" t="n"/>
      <c r="C158" s="242" t="n"/>
      <c r="D158" s="243" t="n"/>
    </row>
    <row r="159">
      <c r="A159" s="35" t="n"/>
      <c r="B159" s="36" t="inlineStr">
        <is>
          <t>1er. Semestre</t>
        </is>
      </c>
      <c r="C159" s="36" t="inlineStr">
        <is>
          <t>2do. Semestre</t>
        </is>
      </c>
      <c r="D159" s="37" t="inlineStr">
        <is>
          <t>Total 2009</t>
        </is>
      </c>
    </row>
    <row r="160">
      <c r="A160" s="17" t="inlineStr">
        <is>
          <t>PRODUCTO CL</t>
        </is>
      </c>
      <c r="B160" s="140" t="n"/>
      <c r="C160" s="140" t="n"/>
      <c r="D160" s="6" t="n"/>
    </row>
    <row r="161">
      <c r="A161" s="18" t="inlineStr">
        <is>
          <t>Unidades a producir</t>
        </is>
      </c>
      <c r="B161" s="140">
        <f>+B47</f>
        <v/>
      </c>
      <c r="C161" s="140">
        <f>+C47</f>
        <v/>
      </c>
      <c r="D161" s="6">
        <f>+D47</f>
        <v/>
      </c>
      <c r="E161" s="40" t="inlineStr">
        <is>
          <t>(Del 3. Presupuesto de Producción)</t>
        </is>
      </c>
    </row>
    <row r="162">
      <c r="A162" s="18" t="inlineStr">
        <is>
          <t>Horas requeridas por unidad</t>
        </is>
      </c>
      <c r="B162" s="249">
        <f>Redacción!C26</f>
        <v/>
      </c>
      <c r="C162" s="249">
        <f>B162</f>
        <v/>
      </c>
      <c r="D162" s="250">
        <f>+B162</f>
        <v/>
      </c>
      <c r="E162" s="40" t="inlineStr">
        <is>
          <t>(Redacción)</t>
        </is>
      </c>
    </row>
    <row r="163" customFormat="1" s="85">
      <c r="A163" s="82" t="inlineStr">
        <is>
          <t>Total de horas requeridas</t>
        </is>
      </c>
      <c r="B163" s="83">
        <f>B162*B161</f>
        <v/>
      </c>
      <c r="C163" s="83">
        <f>+C161*C162</f>
        <v/>
      </c>
      <c r="E163" s="40" t="n"/>
    </row>
    <row r="164">
      <c r="A164" s="18" t="inlineStr">
        <is>
          <t>Cuota por hora</t>
        </is>
      </c>
      <c r="B164" s="251" t="n">
        <v>15</v>
      </c>
      <c r="C164" s="251" t="n">
        <v>18</v>
      </c>
      <c r="D164" s="84">
        <f>+D161*D162</f>
        <v/>
      </c>
      <c r="E164" s="40" t="inlineStr">
        <is>
          <t>(Redacción)</t>
        </is>
      </c>
    </row>
    <row r="165" ht="16" customFormat="1" customHeight="1" s="3" thickBot="1">
      <c r="A165" s="19" t="inlineStr">
        <is>
          <t>Importe de M.O.D.</t>
        </is>
      </c>
      <c r="B165" s="15">
        <f>+B163*B164</f>
        <v/>
      </c>
      <c r="C165" s="15">
        <f>+C163*C164</f>
        <v/>
      </c>
      <c r="D165" s="138">
        <f>+B165+C165</f>
        <v/>
      </c>
      <c r="E165" s="43" t="n"/>
    </row>
    <row r="166" ht="16" customHeight="1" thickTop="1">
      <c r="A166" s="18" t="n"/>
      <c r="B166" s="140" t="n"/>
      <c r="C166" s="140" t="n"/>
      <c r="D166" s="6" t="n"/>
    </row>
    <row r="167">
      <c r="A167" s="17" t="inlineStr">
        <is>
          <t>PRODUCTO CE</t>
        </is>
      </c>
      <c r="B167" s="140" t="n"/>
      <c r="C167" s="140" t="n"/>
      <c r="D167" s="6" t="n"/>
    </row>
    <row r="168">
      <c r="A168" s="18" t="inlineStr">
        <is>
          <t>Unidades a producir</t>
        </is>
      </c>
      <c r="B168" s="140">
        <f>+B54</f>
        <v/>
      </c>
      <c r="C168" s="140">
        <f>+C54</f>
        <v/>
      </c>
      <c r="D168" s="6">
        <f>+D80</f>
        <v/>
      </c>
    </row>
    <row r="169">
      <c r="A169" s="18" t="inlineStr">
        <is>
          <t>Horas requeridas por unidad</t>
        </is>
      </c>
      <c r="B169" s="249">
        <f>Redacción!D26</f>
        <v/>
      </c>
      <c r="C169" s="249">
        <f>B169</f>
        <v/>
      </c>
      <c r="D169" s="250">
        <f>+B169</f>
        <v/>
      </c>
    </row>
    <row r="170" customFormat="1" s="85">
      <c r="A170" s="82" t="inlineStr">
        <is>
          <t>Total de horas requeridas</t>
        </is>
      </c>
      <c r="B170" s="83">
        <f>+B168*B169</f>
        <v/>
      </c>
      <c r="C170" s="83">
        <f>+C168*C169</f>
        <v/>
      </c>
      <c r="D170" s="84">
        <f>+D168*D169</f>
        <v/>
      </c>
      <c r="E170" s="40" t="n"/>
    </row>
    <row r="171">
      <c r="A171" s="18" t="inlineStr">
        <is>
          <t>Cuota por hora</t>
        </is>
      </c>
      <c r="B171" s="251">
        <f>B164</f>
        <v/>
      </c>
      <c r="C171" s="251">
        <f>C164</f>
        <v/>
      </c>
      <c r="D171" s="144" t="n"/>
    </row>
    <row r="172" ht="16" customFormat="1" customHeight="1" s="3" thickBot="1">
      <c r="A172" s="19" t="inlineStr">
        <is>
          <t>Importe de M.O.D.</t>
        </is>
      </c>
      <c r="B172" s="15">
        <f>+B170*B171</f>
        <v/>
      </c>
      <c r="C172" s="15">
        <f>+C170*C171</f>
        <v/>
      </c>
      <c r="D172" s="138">
        <f>+B172+C172</f>
        <v/>
      </c>
      <c r="E172" s="43" t="n"/>
    </row>
    <row r="173" ht="16" customHeight="1" thickTop="1">
      <c r="A173" s="18" t="n"/>
      <c r="B173" s="140" t="n"/>
      <c r="C173" s="140" t="n"/>
      <c r="D173" s="6" t="n"/>
    </row>
    <row r="174">
      <c r="A174" s="17" t="inlineStr">
        <is>
          <t>PRODUCTO CR</t>
        </is>
      </c>
      <c r="B174" s="140" t="n"/>
      <c r="C174" s="140" t="n"/>
      <c r="D174" s="6" t="n"/>
    </row>
    <row r="175">
      <c r="A175" s="18" t="inlineStr">
        <is>
          <t>Unidades a producir</t>
        </is>
      </c>
      <c r="B175" s="140">
        <f>+B93</f>
        <v/>
      </c>
      <c r="C175" s="140">
        <f>+C93</f>
        <v/>
      </c>
      <c r="D175" s="6">
        <f>+D93</f>
        <v/>
      </c>
    </row>
    <row r="176">
      <c r="A176" s="18" t="inlineStr">
        <is>
          <t>Horas requeridas por unidad</t>
        </is>
      </c>
      <c r="B176" s="249">
        <f>Redacción!E26</f>
        <v/>
      </c>
      <c r="C176" s="249">
        <f>B176</f>
        <v/>
      </c>
      <c r="D176" s="250">
        <f>+B176</f>
        <v/>
      </c>
    </row>
    <row r="177" customFormat="1" s="85">
      <c r="A177" s="82" t="inlineStr">
        <is>
          <t>Total de horas requeridas</t>
        </is>
      </c>
      <c r="B177" s="83">
        <f>+B175*B176</f>
        <v/>
      </c>
      <c r="C177" s="83">
        <f>+C175*C176</f>
        <v/>
      </c>
      <c r="D177" s="84">
        <f>+D175*D176</f>
        <v/>
      </c>
      <c r="E177" s="40" t="n"/>
    </row>
    <row r="178">
      <c r="A178" s="18" t="inlineStr">
        <is>
          <t>Cuota por hora</t>
        </is>
      </c>
      <c r="B178" s="251">
        <f>B171</f>
        <v/>
      </c>
      <c r="C178" s="251">
        <f>C171</f>
        <v/>
      </c>
      <c r="D178" s="144" t="n"/>
    </row>
    <row r="179" ht="16" customHeight="1" thickBot="1">
      <c r="A179" s="19" t="inlineStr">
        <is>
          <t>Importe de M.O.D.</t>
        </is>
      </c>
      <c r="B179" s="15">
        <f>+B177*B178</f>
        <v/>
      </c>
      <c r="C179" s="15">
        <f>+C177*C178</f>
        <v/>
      </c>
      <c r="D179" s="138">
        <f>+B179+C179</f>
        <v/>
      </c>
    </row>
    <row r="180" ht="16" customHeight="1" thickTop="1">
      <c r="A180" s="18" t="n"/>
      <c r="B180" s="140" t="n"/>
      <c r="C180" s="140" t="n"/>
      <c r="D180" s="6" t="n"/>
    </row>
    <row r="181" ht="16" customFormat="1" customHeight="1" s="81" thickBot="1">
      <c r="A181" s="86" t="inlineStr">
        <is>
          <t>Total de horas requeridas por semestre</t>
        </is>
      </c>
      <c r="B181" s="87">
        <f>+B163+B170+B177</f>
        <v/>
      </c>
      <c r="C181" s="87">
        <f>+C163+C170+C177</f>
        <v/>
      </c>
      <c r="D181" s="88">
        <f>+D164+D170+D177</f>
        <v/>
      </c>
      <c r="E181" s="43" t="n"/>
    </row>
    <row r="182" ht="4.5" customHeight="1" thickTop="1">
      <c r="A182" s="18" t="n"/>
      <c r="B182" s="140" t="n"/>
      <c r="C182" s="140" t="n"/>
      <c r="D182" s="6" t="n"/>
    </row>
    <row r="183" ht="16" customFormat="1" customHeight="1" s="3" thickBot="1">
      <c r="A183" s="19" t="inlineStr">
        <is>
          <t>Total de M.O.D. por semestre</t>
        </is>
      </c>
      <c r="B183" s="15">
        <f>+B165+B172+B179</f>
        <v/>
      </c>
      <c r="C183" s="15">
        <f>+C165+C172+C179</f>
        <v/>
      </c>
      <c r="D183" s="138">
        <f>+D165+D172+D179</f>
        <v/>
      </c>
      <c r="E183" s="43" t="n"/>
    </row>
    <row r="184" ht="16.5" customHeight="1" thickBot="1" thickTop="1">
      <c r="A184" s="20" t="n"/>
      <c r="B184" s="16" t="n"/>
      <c r="C184" s="16" t="n"/>
      <c r="D184" s="9" t="n"/>
    </row>
    <row r="185" ht="16" customHeight="1" thickBot="1"/>
    <row r="186" ht="21.5" customHeight="1" thickBot="1">
      <c r="A186" s="241" t="inlineStr">
        <is>
          <t>8. Presupuesto de Gastos Indirectos de Fabricación</t>
        </is>
      </c>
      <c r="B186" s="242" t="n"/>
      <c r="C186" s="242" t="n"/>
      <c r="D186" s="243" t="n"/>
    </row>
    <row r="187">
      <c r="A187" s="35" t="n"/>
      <c r="B187" s="36" t="inlineStr">
        <is>
          <t>1er. Semestre</t>
        </is>
      </c>
      <c r="C187" s="36" t="inlineStr">
        <is>
          <t>2do. Semestre</t>
        </is>
      </c>
      <c r="D187" s="37" t="inlineStr">
        <is>
          <t>Total 2016</t>
        </is>
      </c>
    </row>
    <row r="188">
      <c r="A188" s="57" t="inlineStr">
        <is>
          <t>Depreciación</t>
        </is>
      </c>
      <c r="B188" s="12">
        <f>Redacción!B55/2</f>
        <v/>
      </c>
      <c r="C188" s="12">
        <f>B188</f>
        <v/>
      </c>
      <c r="D188" s="56">
        <f>+B188+C188</f>
        <v/>
      </c>
      <c r="E188" s="40" t="inlineStr">
        <is>
          <t>(Redacción)</t>
        </is>
      </c>
      <c r="F188" s="100" t="inlineStr">
        <is>
          <t>NO SE PAGA</t>
        </is>
      </c>
    </row>
    <row r="189">
      <c r="A189" s="18" t="inlineStr">
        <is>
          <t>Seguros</t>
        </is>
      </c>
      <c r="B189" s="140">
        <f>Redacción!B56/2</f>
        <v/>
      </c>
      <c r="C189" s="159">
        <f>B189</f>
        <v/>
      </c>
      <c r="D189" s="6">
        <f>+B189+C189</f>
        <v/>
      </c>
    </row>
    <row r="190">
      <c r="A190" s="18" t="inlineStr">
        <is>
          <t>Mantenimiento</t>
        </is>
      </c>
      <c r="B190" s="140">
        <f>Redacción!B57</f>
        <v/>
      </c>
      <c r="C190" s="140">
        <f>Redacción!B58</f>
        <v/>
      </c>
      <c r="D190" s="6">
        <f>+B190+C190</f>
        <v/>
      </c>
    </row>
    <row r="191">
      <c r="A191" s="18" t="inlineStr">
        <is>
          <t>Energéticos</t>
        </is>
      </c>
      <c r="B191" s="140">
        <f>Redacción!B59</f>
        <v/>
      </c>
      <c r="C191" s="140">
        <f>Redacción!B60</f>
        <v/>
      </c>
      <c r="D191" s="6">
        <f>+B191+C191</f>
        <v/>
      </c>
    </row>
    <row r="192">
      <c r="A192" s="18" t="inlineStr">
        <is>
          <t>Varios</t>
        </is>
      </c>
      <c r="B192" s="140">
        <f>Redacción!B61/2</f>
        <v/>
      </c>
      <c r="C192" s="140">
        <f>B192</f>
        <v/>
      </c>
      <c r="D192" s="6">
        <f>+B192+C192</f>
        <v/>
      </c>
    </row>
    <row r="193" ht="16" customFormat="1" customHeight="1" s="3" thickBot="1">
      <c r="A193" s="19" t="inlineStr">
        <is>
          <t>Total G.I.F. por semestre</t>
        </is>
      </c>
      <c r="B193" s="15">
        <f>SUM(B188:B192)</f>
        <v/>
      </c>
      <c r="C193" s="15">
        <f>SUM(C188:C192)</f>
        <v/>
      </c>
      <c r="D193" s="138">
        <f>SUM(D188:D192)</f>
        <v/>
      </c>
      <c r="E193" s="43" t="n"/>
    </row>
    <row r="194">
      <c r="A194" s="33" t="n"/>
      <c r="B194" s="147" t="inlineStr">
        <is>
          <t>
</t>
        </is>
      </c>
      <c r="C194" s="139" t="n"/>
      <c r="D194" s="26" t="n"/>
    </row>
    <row r="195">
      <c r="A195" s="45" t="inlineStr">
        <is>
          <t>Coeficiente para determinar el costo por hora de Gastos Indirectos de Fabricación</t>
        </is>
      </c>
      <c r="B195" s="44" t="n"/>
      <c r="C195" s="44" t="n"/>
      <c r="D195" s="6" t="n"/>
    </row>
    <row r="196">
      <c r="A196" s="45" t="inlineStr">
        <is>
          <t>Total de G.I.F.</t>
        </is>
      </c>
      <c r="B196" s="44" t="n"/>
      <c r="C196" s="44" t="n"/>
      <c r="D196" s="56">
        <f>+D193</f>
        <v/>
      </c>
    </row>
    <row r="197">
      <c r="A197" s="45" t="inlineStr">
        <is>
          <t>(/) Total horas M.O.D. Anual</t>
        </is>
      </c>
      <c r="B197" s="44" t="n"/>
      <c r="C197" s="44" t="n"/>
      <c r="D197" s="6">
        <f>+D181</f>
        <v/>
      </c>
      <c r="E197" s="40" t="inlineStr">
        <is>
          <t>(Del 7. Presupuesto de Mano de Obra)</t>
        </is>
      </c>
    </row>
    <row r="198" ht="16" customFormat="1" customHeight="1" s="3" thickBot="1">
      <c r="A198" s="46" t="inlineStr">
        <is>
          <t>(=) Costo por Hora de G.I.F.</t>
        </is>
      </c>
      <c r="B198" s="47" t="n"/>
      <c r="C198" s="47" t="n"/>
      <c r="D198" s="252">
        <f>+D196/D197</f>
        <v/>
      </c>
      <c r="E198" s="43" t="n"/>
    </row>
    <row r="199" ht="16.5" customHeight="1" thickBot="1" thickTop="1">
      <c r="A199" s="50" t="n"/>
      <c r="B199" s="51" t="n"/>
      <c r="C199" s="51" t="n"/>
      <c r="D199" s="9" t="n"/>
    </row>
    <row r="200" ht="16" customHeight="1" thickBot="1"/>
    <row r="201" ht="21.5" customHeight="1" thickBot="1">
      <c r="A201" s="241" t="inlineStr">
        <is>
          <t>9. Presupuesto de Gastos de Operación</t>
        </is>
      </c>
      <c r="B201" s="242" t="n"/>
      <c r="C201" s="242" t="n"/>
      <c r="D201" s="243" t="n"/>
    </row>
    <row r="202">
      <c r="A202" s="35" t="n"/>
      <c r="B202" s="36" t="inlineStr">
        <is>
          <t>1er. Semestre</t>
        </is>
      </c>
      <c r="C202" s="36" t="inlineStr">
        <is>
          <t>2do. Semestre</t>
        </is>
      </c>
      <c r="D202" s="37" t="inlineStr">
        <is>
          <t>Total 2016</t>
        </is>
      </c>
    </row>
    <row r="203">
      <c r="A203" s="57" t="inlineStr">
        <is>
          <t>Depreciación</t>
        </is>
      </c>
      <c r="B203" s="64">
        <f>Redacción!B47/2</f>
        <v/>
      </c>
      <c r="C203" s="64">
        <f>B203</f>
        <v/>
      </c>
      <c r="D203" s="56">
        <f>+B203+C203</f>
        <v/>
      </c>
      <c r="E203" s="40" t="inlineStr">
        <is>
          <t>(Redacción)</t>
        </is>
      </c>
      <c r="F203" s="100" t="inlineStr">
        <is>
          <t>NO SE PAGA</t>
        </is>
      </c>
    </row>
    <row r="204">
      <c r="A204" s="18" t="inlineStr">
        <is>
          <t>Sueldos y Salarios</t>
        </is>
      </c>
      <c r="B204" s="140">
        <f>Redacción!B48/2</f>
        <v/>
      </c>
      <c r="C204" s="140">
        <f>B204</f>
        <v/>
      </c>
      <c r="D204" s="6">
        <f>+B204+C204</f>
        <v/>
      </c>
    </row>
    <row r="205">
      <c r="A205" s="18" t="inlineStr">
        <is>
          <t>Comisiones</t>
        </is>
      </c>
      <c r="B205" s="140">
        <f>Desarrollo!B23*Redacción!B49</f>
        <v/>
      </c>
      <c r="C205" s="140">
        <f>C23*Redacción!B49</f>
        <v/>
      </c>
      <c r="D205" s="6">
        <f>+B205+C205</f>
        <v/>
      </c>
      <c r="E205" s="97" t="inlineStr">
        <is>
          <t>Comisiones = Ventas proyectadas * 1%</t>
        </is>
      </c>
    </row>
    <row r="206">
      <c r="A206" s="18" t="inlineStr">
        <is>
          <t>Varios</t>
        </is>
      </c>
      <c r="B206" s="140">
        <f>Redacción!B50</f>
        <v/>
      </c>
      <c r="C206" s="140">
        <f>Redacción!B51</f>
        <v/>
      </c>
      <c r="D206" s="6">
        <f>+B206+C206</f>
        <v/>
      </c>
    </row>
    <row r="207">
      <c r="A207" s="18" t="inlineStr">
        <is>
          <t>Intereses del Prestamo</t>
        </is>
      </c>
      <c r="B207" s="140">
        <f>Redacción!B52/2</f>
        <v/>
      </c>
      <c r="C207" s="140">
        <f>B207</f>
        <v/>
      </c>
      <c r="D207" s="6">
        <f>+B207+C207</f>
        <v/>
      </c>
    </row>
    <row r="208" ht="16" customFormat="1" customHeight="1" s="3" thickBot="1">
      <c r="A208" s="19" t="inlineStr">
        <is>
          <t>Total de Gastos de Operación:</t>
        </is>
      </c>
      <c r="B208" s="15">
        <f>SUM(B203:B207)</f>
        <v/>
      </c>
      <c r="C208" s="15">
        <f>SUM(C203:C207)</f>
        <v/>
      </c>
      <c r="D208" s="138">
        <f>SUM(D203:D207)</f>
        <v/>
      </c>
      <c r="E208" s="43" t="n"/>
    </row>
    <row r="209" ht="16.5" customHeight="1" thickBot="1" thickTop="1">
      <c r="A209" s="20" t="n"/>
      <c r="B209" s="16" t="n"/>
      <c r="C209" s="16" t="n"/>
      <c r="D209" s="9" t="n"/>
    </row>
    <row r="210" ht="16" customHeight="1" thickBot="1"/>
    <row r="211" ht="21.5" customHeight="1" thickBot="1">
      <c r="A211" s="253" t="inlineStr">
        <is>
          <t>10. Determinación del Costo Unitario de Productos Terminados</t>
        </is>
      </c>
      <c r="B211" s="254" t="n"/>
      <c r="C211" s="254" t="n"/>
      <c r="D211" s="255" t="n"/>
    </row>
    <row r="212" ht="21" customHeight="1">
      <c r="A212" s="35" t="inlineStr">
        <is>
          <t>Descripción</t>
        </is>
      </c>
      <c r="B212" s="219" t="inlineStr">
        <is>
          <t>PRODUCTO CL</t>
        </is>
      </c>
      <c r="C212" s="256" t="n"/>
      <c r="D212" s="257" t="n"/>
    </row>
    <row r="213">
      <c r="A213" s="258" t="n"/>
      <c r="B213" s="58" t="inlineStr">
        <is>
          <t>Costo</t>
        </is>
      </c>
      <c r="C213" s="58" t="inlineStr">
        <is>
          <t>Cantidad</t>
        </is>
      </c>
      <c r="D213" s="59" t="inlineStr">
        <is>
          <t>Costo Unitario</t>
        </is>
      </c>
    </row>
    <row r="214">
      <c r="A214" s="45" t="inlineStr">
        <is>
          <t>Material A</t>
        </is>
      </c>
      <c r="B214" s="259">
        <f>C120</f>
        <v/>
      </c>
      <c r="C214" s="260">
        <f>C70</f>
        <v/>
      </c>
      <c r="D214" s="261">
        <f>+B214*C214</f>
        <v/>
      </c>
      <c r="E214" s="40" t="inlineStr">
        <is>
          <t>(Redacción costos del 2do. semestre)</t>
        </is>
      </c>
    </row>
    <row r="215">
      <c r="A215" s="45" t="inlineStr">
        <is>
          <t>Material B</t>
        </is>
      </c>
      <c r="B215" s="262">
        <f>C129</f>
        <v/>
      </c>
      <c r="C215" s="260">
        <f>C73</f>
        <v/>
      </c>
      <c r="D215" s="263">
        <f>+B215*C215</f>
        <v/>
      </c>
      <c r="E215" s="40" t="inlineStr">
        <is>
          <t>(Redacción)</t>
        </is>
      </c>
    </row>
    <row r="216">
      <c r="A216" s="45" t="inlineStr">
        <is>
          <t>Material C</t>
        </is>
      </c>
      <c r="B216" s="262">
        <f>C138</f>
        <v/>
      </c>
      <c r="C216" s="260">
        <f>C76</f>
        <v/>
      </c>
      <c r="D216" s="263">
        <f>+B216*C216</f>
        <v/>
      </c>
      <c r="E216" s="40" t="inlineStr">
        <is>
          <t>(Redacción)</t>
        </is>
      </c>
    </row>
    <row r="217">
      <c r="A217" s="45" t="inlineStr">
        <is>
          <t>Mano de Obra</t>
        </is>
      </c>
      <c r="B217" s="264">
        <f>C164</f>
        <v/>
      </c>
      <c r="C217" s="260">
        <f>C162</f>
        <v/>
      </c>
      <c r="D217" s="263">
        <f>+B217*C217</f>
        <v/>
      </c>
      <c r="E217" s="40" t="inlineStr">
        <is>
          <t>(Redacción)</t>
        </is>
      </c>
    </row>
    <row r="218">
      <c r="A218" s="45" t="inlineStr">
        <is>
          <t>Gastos Indirectos de Fabricación</t>
        </is>
      </c>
      <c r="B218" s="264">
        <f>D198</f>
        <v/>
      </c>
      <c r="C218" s="260">
        <f>C217</f>
        <v/>
      </c>
      <c r="D218" s="263">
        <f>+B218*C218</f>
        <v/>
      </c>
      <c r="E218" s="40" t="inlineStr">
        <is>
          <t>(Del 8. Presupuesto de Gastos de Fabricación)</t>
        </is>
      </c>
    </row>
    <row r="219" ht="16" customFormat="1" customHeight="1" s="3" thickBot="1">
      <c r="A219" s="46" t="inlineStr">
        <is>
          <t>Costo Unitario</t>
        </is>
      </c>
      <c r="B219" s="47" t="n"/>
      <c r="C219" s="47" t="n"/>
      <c r="D219" s="252">
        <f>SUM(D214:D218)</f>
        <v/>
      </c>
      <c r="E219" s="43" t="n"/>
    </row>
    <row r="220" ht="16" customHeight="1" thickTop="1">
      <c r="A220" s="45" t="n"/>
      <c r="B220" s="44" t="n"/>
      <c r="C220" s="44" t="n"/>
      <c r="D220" s="6" t="n"/>
    </row>
    <row r="221" ht="21" customHeight="1">
      <c r="A221" s="67" t="inlineStr">
        <is>
          <t>Descripción</t>
        </is>
      </c>
      <c r="B221" s="211" t="inlineStr">
        <is>
          <t>PRODUCTO CE</t>
        </is>
      </c>
      <c r="C221" s="265" t="n"/>
      <c r="D221" s="266" t="n"/>
    </row>
    <row r="222">
      <c r="A222" s="258" t="n"/>
      <c r="B222" s="58" t="inlineStr">
        <is>
          <t>Costo</t>
        </is>
      </c>
      <c r="C222" s="58" t="inlineStr">
        <is>
          <t>Cantidad</t>
        </is>
      </c>
      <c r="D222" s="59" t="inlineStr">
        <is>
          <t>Costo Unitario</t>
        </is>
      </c>
    </row>
    <row r="223">
      <c r="A223" s="45" t="inlineStr">
        <is>
          <t>Material A</t>
        </is>
      </c>
      <c r="B223" s="259">
        <f>B214</f>
        <v/>
      </c>
      <c r="C223" s="260">
        <f>C83</f>
        <v/>
      </c>
      <c r="D223" s="261">
        <f>+B223*C223</f>
        <v/>
      </c>
    </row>
    <row r="224">
      <c r="A224" s="45" t="inlineStr">
        <is>
          <t>Material B</t>
        </is>
      </c>
      <c r="B224" s="259">
        <f>B215</f>
        <v/>
      </c>
      <c r="C224" s="260">
        <f>C86</f>
        <v/>
      </c>
      <c r="D224" s="263">
        <f>+B224*C224</f>
        <v/>
      </c>
    </row>
    <row r="225">
      <c r="A225" s="45" t="inlineStr">
        <is>
          <t>Material C</t>
        </is>
      </c>
      <c r="B225" s="259">
        <f>B216</f>
        <v/>
      </c>
      <c r="C225" s="260">
        <f>C89</f>
        <v/>
      </c>
      <c r="D225" s="263">
        <f>+B225*C225</f>
        <v/>
      </c>
    </row>
    <row r="226">
      <c r="A226" s="45" t="inlineStr">
        <is>
          <t>Mano de Obra</t>
        </is>
      </c>
      <c r="B226" s="223">
        <f>B217</f>
        <v/>
      </c>
      <c r="C226" s="260">
        <f>C169</f>
        <v/>
      </c>
      <c r="D226" s="263">
        <f>+B217*C226</f>
        <v/>
      </c>
    </row>
    <row r="227">
      <c r="A227" s="45" t="inlineStr">
        <is>
          <t>Gastos Indirectos de Fabricación</t>
        </is>
      </c>
      <c r="B227" s="259">
        <f>B218</f>
        <v/>
      </c>
      <c r="C227" s="260">
        <f>C226</f>
        <v/>
      </c>
      <c r="D227" s="263">
        <f>+B227*C227</f>
        <v/>
      </c>
    </row>
    <row r="228" ht="16" customFormat="1" customHeight="1" s="3" thickBot="1">
      <c r="A228" s="46" t="inlineStr">
        <is>
          <t>Costo Unitario</t>
        </is>
      </c>
      <c r="B228" s="47" t="n"/>
      <c r="C228" s="47" t="n"/>
      <c r="D228" s="252">
        <f>SUM(D223:D227)</f>
        <v/>
      </c>
      <c r="E228" s="43" t="n"/>
    </row>
    <row r="229" ht="16" customHeight="1" thickTop="1">
      <c r="A229" s="45" t="n"/>
      <c r="B229" s="44" t="n"/>
      <c r="C229" s="44" t="n"/>
      <c r="D229" s="6" t="n"/>
    </row>
    <row r="230" ht="21" customHeight="1">
      <c r="A230" s="67" t="inlineStr">
        <is>
          <t>Descripción</t>
        </is>
      </c>
      <c r="B230" s="211" t="inlineStr">
        <is>
          <t>PRODUCTO CR</t>
        </is>
      </c>
      <c r="C230" s="265" t="n"/>
      <c r="D230" s="266" t="n"/>
    </row>
    <row r="231">
      <c r="A231" s="258" t="n"/>
      <c r="B231" s="58" t="inlineStr">
        <is>
          <t>Costo</t>
        </is>
      </c>
      <c r="C231" s="58" t="inlineStr">
        <is>
          <t>Cantidad</t>
        </is>
      </c>
      <c r="D231" s="59" t="inlineStr">
        <is>
          <t>Costo Unitario</t>
        </is>
      </c>
    </row>
    <row r="232">
      <c r="A232" s="45" t="inlineStr">
        <is>
          <t>Material A</t>
        </is>
      </c>
      <c r="B232" s="259">
        <f>B223</f>
        <v/>
      </c>
      <c r="C232" s="260">
        <f>C96</f>
        <v/>
      </c>
      <c r="D232" s="261">
        <f>+B232*C232</f>
        <v/>
      </c>
    </row>
    <row r="233">
      <c r="A233" s="45" t="inlineStr">
        <is>
          <t>Material B</t>
        </is>
      </c>
      <c r="B233" s="259">
        <f>B224</f>
        <v/>
      </c>
      <c r="C233" s="260">
        <f>C99</f>
        <v/>
      </c>
      <c r="D233" s="263">
        <f>+B233*C233</f>
        <v/>
      </c>
    </row>
    <row r="234">
      <c r="A234" s="45" t="inlineStr">
        <is>
          <t>Material C</t>
        </is>
      </c>
      <c r="B234" s="259">
        <f>B225</f>
        <v/>
      </c>
      <c r="C234" s="260">
        <f>C102</f>
        <v/>
      </c>
      <c r="D234" s="263">
        <f>+B234*C234</f>
        <v/>
      </c>
    </row>
    <row r="235">
      <c r="A235" s="45" t="inlineStr">
        <is>
          <t>Mano de Obra</t>
        </is>
      </c>
      <c r="B235" s="259">
        <f>B226</f>
        <v/>
      </c>
      <c r="C235" s="260">
        <f>C176</f>
        <v/>
      </c>
      <c r="D235" s="263">
        <f>+B235*C235</f>
        <v/>
      </c>
    </row>
    <row r="236">
      <c r="A236" s="45" t="inlineStr">
        <is>
          <t>Gastos Indirectos de Fabricación</t>
        </is>
      </c>
      <c r="B236" s="259">
        <f>B227</f>
        <v/>
      </c>
      <c r="C236" s="260">
        <f>C235</f>
        <v/>
      </c>
      <c r="D236" s="263">
        <f>+B236*C236</f>
        <v/>
      </c>
    </row>
    <row r="237" ht="16" customFormat="1" customHeight="1" s="3" thickBot="1">
      <c r="A237" s="46" t="inlineStr">
        <is>
          <t>Costo Unitario</t>
        </is>
      </c>
      <c r="B237" s="47" t="n"/>
      <c r="C237" s="47" t="n"/>
      <c r="D237" s="252">
        <f>SUM(D232:D236)</f>
        <v/>
      </c>
      <c r="E237" s="43" t="n"/>
    </row>
    <row r="238" ht="16.5" customHeight="1" thickBot="1" thickTop="1">
      <c r="A238" s="50" t="n"/>
      <c r="B238" s="51" t="n"/>
      <c r="C238" s="51" t="n"/>
      <c r="D238" s="9" t="n"/>
    </row>
    <row r="239" ht="16" customHeight="1" thickBot="1"/>
    <row r="240" ht="21" customHeight="1">
      <c r="A240" s="253" t="inlineStr">
        <is>
          <t>11. Valuación de Inventarios Finales</t>
        </is>
      </c>
      <c r="B240" s="254" t="n"/>
      <c r="C240" s="254" t="n"/>
      <c r="D240" s="255" t="n"/>
    </row>
    <row r="241" ht="21" customHeight="1">
      <c r="A241" s="213" t="inlineStr">
        <is>
          <t>Inventario Final de Materiales</t>
        </is>
      </c>
      <c r="B241" s="265" t="n"/>
      <c r="C241" s="265" t="n"/>
      <c r="D241" s="266" t="n"/>
      <c r="E241" s="40" t="inlineStr">
        <is>
          <t>Inventario final del segundo semestre</t>
        </is>
      </c>
    </row>
    <row r="242">
      <c r="A242" s="67" t="inlineStr">
        <is>
          <t>Descripción</t>
        </is>
      </c>
      <c r="B242" s="68" t="inlineStr">
        <is>
          <t>Unidades</t>
        </is>
      </c>
      <c r="C242" s="68" t="inlineStr">
        <is>
          <t>Costo Unitario</t>
        </is>
      </c>
      <c r="D242" s="69" t="inlineStr">
        <is>
          <t>Costo Total</t>
        </is>
      </c>
    </row>
    <row r="243">
      <c r="A243" s="57" t="inlineStr">
        <is>
          <t>Material A</t>
        </is>
      </c>
      <c r="B243" s="52">
        <f>C116</f>
        <v/>
      </c>
      <c r="C243" s="267">
        <f>+B232</f>
        <v/>
      </c>
      <c r="D243" s="56">
        <f>+B243*C243</f>
        <v/>
      </c>
      <c r="E243" s="40" t="inlineStr">
        <is>
          <t>(Redacción)</t>
        </is>
      </c>
    </row>
    <row r="244">
      <c r="A244" s="18" t="inlineStr">
        <is>
          <t>Material B</t>
        </is>
      </c>
      <c r="B244" s="140">
        <f>C125</f>
        <v/>
      </c>
      <c r="C244" s="268">
        <f>+B233</f>
        <v/>
      </c>
      <c r="D244" s="6">
        <f>+B244*C244</f>
        <v/>
      </c>
      <c r="E244" s="40" t="inlineStr">
        <is>
          <t>(Redacción)</t>
        </is>
      </c>
    </row>
    <row r="245">
      <c r="A245" s="18" t="inlineStr">
        <is>
          <t>Material C</t>
        </is>
      </c>
      <c r="B245" s="140">
        <f>C134</f>
        <v/>
      </c>
      <c r="C245" s="268">
        <f>+B234</f>
        <v/>
      </c>
      <c r="D245" s="6">
        <f>+B245*C245</f>
        <v/>
      </c>
      <c r="E245" s="40" t="inlineStr">
        <is>
          <t>(Redacción)</t>
        </is>
      </c>
    </row>
    <row r="246" ht="16" customFormat="1" customHeight="1" s="3" thickBot="1">
      <c r="A246" s="19" t="inlineStr">
        <is>
          <t>Inventario Final de Materiales</t>
        </is>
      </c>
      <c r="B246" s="53" t="n"/>
      <c r="C246" s="53" t="n"/>
      <c r="D246" s="138">
        <f>SUM(D243:D245)</f>
        <v/>
      </c>
      <c r="E246" s="43" t="inlineStr">
        <is>
          <t>Dato que se usa en el balance general</t>
        </is>
      </c>
    </row>
    <row r="247" ht="16" customHeight="1" thickTop="1">
      <c r="A247" s="33" t="n"/>
      <c r="B247" s="139" t="n"/>
      <c r="C247" s="139" t="n"/>
      <c r="D247" s="6" t="n"/>
    </row>
    <row r="248" ht="21" customHeight="1">
      <c r="A248" s="213" t="inlineStr">
        <is>
          <t>Inventario Final de Producto Terminado</t>
        </is>
      </c>
      <c r="B248" s="265" t="n"/>
      <c r="C248" s="265" t="n"/>
      <c r="D248" s="266" t="n"/>
    </row>
    <row r="249">
      <c r="A249" s="67" t="inlineStr">
        <is>
          <t>Descripción</t>
        </is>
      </c>
      <c r="B249" s="68" t="inlineStr">
        <is>
          <t>Unidades</t>
        </is>
      </c>
      <c r="C249" s="68" t="inlineStr">
        <is>
          <t>Costo Unitario</t>
        </is>
      </c>
      <c r="D249" s="69" t="inlineStr">
        <is>
          <t>Costo Total</t>
        </is>
      </c>
    </row>
    <row r="250">
      <c r="A250" s="57" t="inlineStr">
        <is>
          <t>Producto CL</t>
        </is>
      </c>
      <c r="B250" s="52">
        <f>C44</f>
        <v/>
      </c>
      <c r="C250" s="267">
        <f>+D219</f>
        <v/>
      </c>
      <c r="D250" s="56">
        <f>+B250*C250</f>
        <v/>
      </c>
      <c r="E250" s="217" t="inlineStr">
        <is>
          <t>Cédula 3 y 10</t>
        </is>
      </c>
    </row>
    <row r="251">
      <c r="A251" s="18" t="inlineStr">
        <is>
          <t>Producto CE</t>
        </is>
      </c>
      <c r="B251" s="140">
        <f>C51</f>
        <v/>
      </c>
      <c r="C251" s="268">
        <f>+D228</f>
        <v/>
      </c>
      <c r="D251" s="6">
        <f>+B251*C251</f>
        <v/>
      </c>
      <c r="E251" s="269" t="n"/>
    </row>
    <row r="252">
      <c r="A252" s="18" t="inlineStr">
        <is>
          <t>Producto CR</t>
        </is>
      </c>
      <c r="B252" s="140">
        <f>C58</f>
        <v/>
      </c>
      <c r="C252" s="268">
        <f>+D237</f>
        <v/>
      </c>
      <c r="D252" s="6">
        <f>+B252*C252</f>
        <v/>
      </c>
      <c r="E252" s="269" t="n"/>
    </row>
    <row r="253" ht="16" customFormat="1" customHeight="1" s="3" thickBot="1">
      <c r="A253" s="55" t="inlineStr">
        <is>
          <t>Inventario Final de Producto Terminado</t>
        </is>
      </c>
      <c r="B253" s="53" t="n"/>
      <c r="C253" s="53" t="n"/>
      <c r="D253" s="138">
        <f>SUM(D250:D252)</f>
        <v/>
      </c>
      <c r="E253" s="43" t="inlineStr">
        <is>
          <t>Dato que se usa en el balance general</t>
        </is>
      </c>
    </row>
    <row r="254" ht="16.5" customHeight="1" thickBot="1" thickTop="1">
      <c r="A254" s="20" t="n"/>
      <c r="B254" s="16" t="n"/>
      <c r="C254" s="16" t="n"/>
      <c r="D254" s="9" t="n"/>
    </row>
    <row r="256" ht="24" customHeight="1" thickBot="1">
      <c r="A256" s="72" t="inlineStr">
        <is>
          <t>II. Presupuesto Financiero.</t>
        </is>
      </c>
    </row>
    <row r="257" ht="26" customHeight="1">
      <c r="A257" s="270" t="inlineStr">
        <is>
          <t>MAQUILADOS MEXICANOS, S.A.</t>
        </is>
      </c>
      <c r="B257" s="256" t="n"/>
      <c r="C257" s="256" t="n"/>
      <c r="D257" s="271" t="n"/>
    </row>
    <row r="258" ht="21" customHeight="1">
      <c r="A258" s="272" t="inlineStr">
        <is>
          <t>Estado de Costo de Producción y Ventas</t>
        </is>
      </c>
      <c r="D258" s="273" t="n"/>
    </row>
    <row r="259" ht="16" customHeight="1" thickBot="1">
      <c r="A259" s="274" t="inlineStr">
        <is>
          <t>Presupuesto del 1 de Enero al 31 de Diciembre del 2016</t>
        </is>
      </c>
      <c r="B259" s="275" t="n"/>
      <c r="C259" s="275" t="n"/>
      <c r="D259" s="276" t="n"/>
    </row>
    <row r="260">
      <c r="A260" s="45" t="n"/>
      <c r="B260" s="44" t="n"/>
      <c r="C260" s="32" t="n"/>
      <c r="D260" s="6" t="n"/>
    </row>
    <row r="261">
      <c r="A261" s="45" t="inlineStr">
        <is>
          <t>Saldo Inicial de Materiales</t>
        </is>
      </c>
      <c r="B261" s="44" t="n"/>
      <c r="C261" s="140" t="n"/>
      <c r="D261" s="56">
        <f>Redacción!C9</f>
        <v/>
      </c>
      <c r="E261" s="40" t="inlineStr">
        <is>
          <t>(Redacción)</t>
        </is>
      </c>
    </row>
    <row r="262">
      <c r="A262" s="45" t="inlineStr">
        <is>
          <t>(+) Compras de Materiales</t>
        </is>
      </c>
      <c r="B262" s="44" t="n"/>
      <c r="C262" s="140" t="n"/>
      <c r="D262" s="26">
        <f>Desarrollo!D141</f>
        <v/>
      </c>
      <c r="E262" s="40" t="inlineStr">
        <is>
          <t>(Del 5. Presupuesto de Compra de Materiales</t>
        </is>
      </c>
    </row>
    <row r="263" customFormat="1" s="3">
      <c r="A263" s="46" t="inlineStr">
        <is>
          <t>(=) Material Disponible</t>
        </is>
      </c>
      <c r="B263" s="47" t="n"/>
      <c r="C263" s="53" t="n"/>
      <c r="D263" s="48">
        <f>+D261+D262</f>
        <v/>
      </c>
      <c r="E263" s="43" t="n"/>
    </row>
    <row r="264">
      <c r="A264" s="45" t="inlineStr">
        <is>
          <t>(-) Inventario Final de Materiales</t>
        </is>
      </c>
      <c r="B264" s="44" t="n"/>
      <c r="C264" s="140" t="n"/>
      <c r="D264" s="26">
        <f>D246</f>
        <v/>
      </c>
      <c r="E264" s="40" t="inlineStr">
        <is>
          <t>(Del 11. Valuación de Inventarios)</t>
        </is>
      </c>
      <c r="G264" s="1" t="n">
        <v>47011</v>
      </c>
    </row>
    <row r="265" customFormat="1" s="3">
      <c r="A265" s="110" t="inlineStr">
        <is>
          <t>(=) Materiales Utilizados</t>
        </is>
      </c>
      <c r="B265" s="47" t="n"/>
      <c r="C265" s="53" t="n"/>
      <c r="D265" s="48">
        <f>+D263-D264</f>
        <v/>
      </c>
      <c r="E265" s="43" t="n"/>
    </row>
    <row r="266">
      <c r="A266" s="111" t="inlineStr">
        <is>
          <t>(+) Mano de Obra Directa</t>
        </is>
      </c>
      <c r="B266" s="44" t="n"/>
      <c r="C266" s="140" t="n"/>
      <c r="D266" s="6">
        <f>D183</f>
        <v/>
      </c>
      <c r="E266" s="40" t="inlineStr">
        <is>
          <t>(Del 7. Presupuesto de Mano de Obra Directa)</t>
        </is>
      </c>
    </row>
    <row r="267">
      <c r="A267" s="111" t="inlineStr">
        <is>
          <t>(+) Gastos de Fabricación Indirectos</t>
        </is>
      </c>
      <c r="B267" s="44" t="n"/>
      <c r="C267" s="140" t="n"/>
      <c r="D267" s="26">
        <f>D196</f>
        <v/>
      </c>
      <c r="E267" s="40" t="inlineStr">
        <is>
          <t>(Del 8. Presupuesto de Gastos Indirectos de Fabricación)</t>
        </is>
      </c>
    </row>
    <row r="268" customFormat="1" s="3">
      <c r="A268" s="101" t="inlineStr">
        <is>
          <t>(=) Costo de Producción</t>
        </is>
      </c>
      <c r="B268" s="102" t="n"/>
      <c r="C268" s="103" t="n"/>
      <c r="D268" s="104">
        <f>+D265+D266+D267</f>
        <v/>
      </c>
      <c r="E268" s="43" t="n"/>
    </row>
    <row r="269">
      <c r="A269" s="45" t="inlineStr">
        <is>
          <t>(+) Inventario Inicial de Productos Terminados</t>
        </is>
      </c>
      <c r="B269" s="44" t="n"/>
      <c r="C269" s="140" t="n"/>
      <c r="D269" s="26">
        <f>Redacción!C10</f>
        <v/>
      </c>
      <c r="E269" s="40" t="inlineStr">
        <is>
          <t>(Redacción)</t>
        </is>
      </c>
    </row>
    <row r="270" customFormat="1" s="3">
      <c r="A270" s="46" t="inlineStr">
        <is>
          <t>(=) Total de Producción Disponible</t>
        </is>
      </c>
      <c r="B270" s="47" t="n"/>
      <c r="C270" s="53" t="n"/>
      <c r="D270" s="48">
        <f>+D268+D269</f>
        <v/>
      </c>
      <c r="E270" s="43" t="n"/>
    </row>
    <row r="271">
      <c r="A271" s="45" t="inlineStr">
        <is>
          <t>(-) Inventario Final de Productos Terminados</t>
        </is>
      </c>
      <c r="B271" s="44" t="n"/>
      <c r="C271" s="140" t="n"/>
      <c r="D271" s="6">
        <f>D253</f>
        <v/>
      </c>
      <c r="E271" s="40" t="inlineStr">
        <is>
          <t>(Del 11. Valuación de Inventarios)</t>
        </is>
      </c>
    </row>
    <row r="272" ht="16" customFormat="1" customHeight="1" s="3" thickBot="1">
      <c r="A272" s="101" t="inlineStr">
        <is>
          <t>(=) Costo de Ventas</t>
        </is>
      </c>
      <c r="B272" s="102" t="n"/>
      <c r="C272" s="103" t="n"/>
      <c r="D272" s="105">
        <f>+D270-D271</f>
        <v/>
      </c>
      <c r="E272" s="43" t="n"/>
    </row>
    <row r="273" ht="16.5" customHeight="1" thickBot="1" thickTop="1">
      <c r="A273" s="50" t="n"/>
      <c r="B273" s="51" t="n"/>
      <c r="C273" s="16" t="n"/>
      <c r="D273" s="9" t="n"/>
    </row>
    <row r="274" ht="16" customHeight="1" thickBot="1"/>
    <row r="275" ht="26" customHeight="1">
      <c r="A275" s="270" t="inlineStr">
        <is>
          <t>MAQUILADOS MEXICANOS, S.A.</t>
        </is>
      </c>
      <c r="B275" s="256" t="n"/>
      <c r="C275" s="256" t="n"/>
      <c r="D275" s="271" t="n"/>
    </row>
    <row r="276" ht="21" customHeight="1">
      <c r="A276" s="272" t="inlineStr">
        <is>
          <t>Estado de Resultados</t>
        </is>
      </c>
      <c r="D276" s="273" t="n"/>
    </row>
    <row r="277" ht="16" customHeight="1" thickBot="1">
      <c r="A277" s="274" t="inlineStr">
        <is>
          <t>Presupuesto del 1 de Enero al 31 de Diciembre del 2016</t>
        </is>
      </c>
      <c r="B277" s="275" t="n"/>
      <c r="C277" s="275" t="n"/>
      <c r="D277" s="276" t="n"/>
    </row>
    <row r="278">
      <c r="A278" s="73" t="n"/>
      <c r="B278" s="74" t="n"/>
      <c r="C278" s="32" t="n"/>
      <c r="D278" s="29" t="n"/>
    </row>
    <row r="279">
      <c r="A279" s="45" t="inlineStr">
        <is>
          <t>Ventas</t>
        </is>
      </c>
      <c r="B279" s="44" t="n"/>
      <c r="C279" s="140" t="n"/>
      <c r="D279" s="56">
        <f>D23</f>
        <v/>
      </c>
      <c r="E279" s="40" t="inlineStr">
        <is>
          <t>(Del 1. Presupuesto de Ventas)</t>
        </is>
      </c>
    </row>
    <row r="280">
      <c r="A280" s="106" t="inlineStr">
        <is>
          <t>(-) Costo de Ventas</t>
        </is>
      </c>
      <c r="B280" s="107" t="n"/>
      <c r="C280" s="108" t="n"/>
      <c r="D280" s="109">
        <f>+D272</f>
        <v/>
      </c>
      <c r="E280" s="40" t="inlineStr">
        <is>
          <t>(Del Estado de Costo de Producción y Ventas)</t>
        </is>
      </c>
    </row>
    <row r="281" customFormat="1" s="3">
      <c r="A281" s="46" t="inlineStr">
        <is>
          <t>(=) Utilidad Bruta</t>
        </is>
      </c>
      <c r="B281" s="47" t="n"/>
      <c r="C281" s="53" t="n"/>
      <c r="D281" s="48">
        <f>+D279-D280</f>
        <v/>
      </c>
      <c r="E281" s="43" t="n"/>
    </row>
    <row r="282">
      <c r="A282" s="45" t="inlineStr">
        <is>
          <t>(-) Gastos de Operación</t>
        </is>
      </c>
      <c r="B282" s="44" t="n"/>
      <c r="C282" s="140" t="n"/>
      <c r="D282" s="26">
        <f>D208</f>
        <v/>
      </c>
      <c r="E282" s="40" t="inlineStr">
        <is>
          <t>(Del 9. Presupuesto de Gastos de Operación)</t>
        </is>
      </c>
    </row>
    <row r="283" customFormat="1" s="3">
      <c r="A283" s="46" t="inlineStr">
        <is>
          <t>(=) Utilidad de Operación</t>
        </is>
      </c>
      <c r="B283" s="47" t="n"/>
      <c r="C283" s="53" t="n"/>
      <c r="D283" s="48">
        <f>+D281-D282</f>
        <v/>
      </c>
      <c r="E283" s="43" t="n"/>
    </row>
    <row r="284">
      <c r="A284" s="45" t="inlineStr">
        <is>
          <t>(-) ISR</t>
        </is>
      </c>
      <c r="B284" s="44" t="n"/>
      <c r="C284" s="140" t="n"/>
      <c r="D284" s="6">
        <f>D283*0.3</f>
        <v/>
      </c>
      <c r="E284" s="40" t="inlineStr">
        <is>
          <t>(Redacción 30%)</t>
        </is>
      </c>
      <c r="G284" s="1" t="inlineStr">
        <is>
          <t>preguntar tasa de isr y tasa de ptu y pum resultado</t>
        </is>
      </c>
    </row>
    <row r="285">
      <c r="A285" s="45" t="inlineStr">
        <is>
          <t>(-) PTU</t>
        </is>
      </c>
      <c r="B285" s="44" t="n"/>
      <c r="C285" s="140" t="n"/>
      <c r="D285" s="6">
        <f>D283*0.1</f>
        <v/>
      </c>
      <c r="E285" s="40" t="inlineStr">
        <is>
          <t>(Redacción 10%)</t>
        </is>
      </c>
    </row>
    <row r="286" ht="16" customFormat="1" customHeight="1" s="3" thickBot="1">
      <c r="A286" s="46" t="inlineStr">
        <is>
          <t>(=) Utilidad Neta</t>
        </is>
      </c>
      <c r="B286" s="47" t="n"/>
      <c r="C286" s="53" t="n"/>
      <c r="D286" s="138">
        <f>+D283-D284-D285</f>
        <v/>
      </c>
      <c r="E286" s="43" t="n"/>
      <c r="G286" s="3" t="inlineStr">
        <is>
          <t>revisar el 7.6 o algo asi</t>
        </is>
      </c>
    </row>
    <row r="287" ht="16.5" customHeight="1" thickBot="1" thickTop="1">
      <c r="A287" s="50" t="n"/>
      <c r="B287" s="51" t="n"/>
      <c r="C287" s="16" t="n"/>
      <c r="D287" s="9" t="n"/>
    </row>
    <row r="288" ht="16" customHeight="1" thickBot="1"/>
    <row r="289" ht="26" customHeight="1">
      <c r="A289" s="270" t="inlineStr">
        <is>
          <t>MAQUILADOS MEXICANOS, S.A.</t>
        </is>
      </c>
      <c r="B289" s="256" t="n"/>
      <c r="C289" s="256" t="n"/>
      <c r="D289" s="271" t="n"/>
    </row>
    <row r="290" ht="21" customHeight="1">
      <c r="A290" s="272" t="inlineStr">
        <is>
          <t>Estado de Flujo de Efectivo</t>
        </is>
      </c>
      <c r="D290" s="273" t="n"/>
    </row>
    <row r="291" ht="16" customHeight="1" thickBot="1">
      <c r="A291" s="274" t="inlineStr">
        <is>
          <t>Presupuesto del 1 de Enero al 31 de Diciembre del 2016</t>
        </is>
      </c>
      <c r="B291" s="275" t="n"/>
      <c r="C291" s="275" t="n"/>
      <c r="D291" s="276" t="n"/>
    </row>
    <row r="292">
      <c r="A292" s="73" t="n"/>
      <c r="B292" s="32" t="n"/>
      <c r="C292" s="32" t="n"/>
      <c r="D292" s="29" t="n"/>
    </row>
    <row r="293" customFormat="1" s="3">
      <c r="A293" s="46" t="inlineStr">
        <is>
          <t>Saldo Inicial de Efectivo</t>
        </is>
      </c>
      <c r="B293" s="53" t="n"/>
      <c r="C293" s="53" t="n"/>
      <c r="D293" s="7">
        <f>Redacción!C5</f>
        <v/>
      </c>
      <c r="E293" s="40" t="inlineStr">
        <is>
          <t>(Redacción)</t>
        </is>
      </c>
    </row>
    <row r="294" customFormat="1" s="3">
      <c r="A294" s="75" t="inlineStr">
        <is>
          <t>Entradas:</t>
        </is>
      </c>
      <c r="B294" s="53" t="n"/>
      <c r="C294" s="53" t="n"/>
      <c r="D294" s="48" t="n"/>
      <c r="E294" s="43" t="n"/>
    </row>
    <row r="295">
      <c r="A295" s="45" t="inlineStr">
        <is>
          <t>Cobranza 2016</t>
        </is>
      </c>
      <c r="B295" s="140" t="n"/>
      <c r="C295" s="12">
        <f>B34</f>
        <v/>
      </c>
      <c r="D295" s="6" t="n"/>
      <c r="E295" s="40" t="inlineStr">
        <is>
          <t>(Del 2. Determinación del saldo de clientes y Flujo de Entrada)</t>
        </is>
      </c>
    </row>
    <row r="296">
      <c r="A296" s="45" t="inlineStr">
        <is>
          <t>Cobranza 2015</t>
        </is>
      </c>
      <c r="B296" s="140" t="n"/>
      <c r="C296" s="139">
        <f>B33</f>
        <v/>
      </c>
      <c r="D296" s="6" t="n"/>
      <c r="E296" s="40" t="inlineStr">
        <is>
          <t>(Del 2. Determinación del saldo de clientes y Flujo de Entrada)</t>
        </is>
      </c>
    </row>
    <row r="297" customFormat="1" s="3">
      <c r="A297" s="46" t="inlineStr">
        <is>
          <t>Total de Entradas</t>
        </is>
      </c>
      <c r="B297" s="53" t="n"/>
      <c r="C297" s="53" t="n"/>
      <c r="D297" s="76">
        <f>SUM(C295:C296)</f>
        <v/>
      </c>
      <c r="E297" s="43" t="n"/>
    </row>
    <row r="298" customFormat="1" s="3">
      <c r="A298" s="46" t="inlineStr">
        <is>
          <t>Efectivo Disponible</t>
        </is>
      </c>
      <c r="B298" s="53" t="n"/>
      <c r="C298" s="53" t="n"/>
      <c r="D298" s="48">
        <f>+D293+D297</f>
        <v/>
      </c>
      <c r="E298" s="43" t="n"/>
    </row>
    <row r="299" customFormat="1" s="3">
      <c r="A299" s="75" t="inlineStr">
        <is>
          <t>Salidas:</t>
        </is>
      </c>
      <c r="B299" s="53" t="n"/>
      <c r="C299" s="53" t="n"/>
      <c r="D299" s="48" t="n"/>
      <c r="E299" s="43" t="n"/>
    </row>
    <row r="300">
      <c r="A300" s="45" t="inlineStr">
        <is>
          <t>Proveedores 2016</t>
        </is>
      </c>
      <c r="B300" s="140" t="n"/>
      <c r="C300" s="140">
        <f>B152</f>
        <v/>
      </c>
      <c r="D300" s="6" t="n"/>
      <c r="E300" s="40" t="inlineStr">
        <is>
          <t>(Del 6. Determinación del saldo de proveedores y flujo de salida)</t>
        </is>
      </c>
    </row>
    <row r="301">
      <c r="A301" s="45" t="inlineStr">
        <is>
          <t>Proveedores 2015</t>
        </is>
      </c>
      <c r="B301" s="140" t="n"/>
      <c r="C301" s="140">
        <f>B151</f>
        <v/>
      </c>
      <c r="D301" s="6" t="n"/>
      <c r="E301" s="40" t="inlineStr">
        <is>
          <t>(Del 6. Determinación del saldo de proveedores y flujo de salida)</t>
        </is>
      </c>
    </row>
    <row r="302">
      <c r="A302" s="45" t="inlineStr">
        <is>
          <t>Pago Mano de Obra Directa</t>
        </is>
      </c>
      <c r="B302" s="140" t="n"/>
      <c r="C302" s="224">
        <f>D183</f>
        <v/>
      </c>
      <c r="D302" s="6" t="n"/>
      <c r="E302" s="40" t="inlineStr">
        <is>
          <t>(Del 7. Presupuesto de Mano de Obra Directa)</t>
        </is>
      </c>
    </row>
    <row r="303">
      <c r="A303" s="45" t="inlineStr">
        <is>
          <t>Pago Gastos Indirectos de Fabricación</t>
        </is>
      </c>
      <c r="B303" s="140" t="n"/>
      <c r="C303" s="224">
        <f>D196-D188</f>
        <v/>
      </c>
      <c r="D303" s="6" t="n"/>
      <c r="E303" s="40" t="inlineStr">
        <is>
          <t>(Del 8. Presupuesto de Gastos Indirectos de Fabricación sin depreciación)</t>
        </is>
      </c>
    </row>
    <row r="304">
      <c r="A304" s="45" t="inlineStr">
        <is>
          <t>Pago de Gastos de Operación</t>
        </is>
      </c>
      <c r="B304" s="140" t="n"/>
      <c r="C304" s="224">
        <f>+D208-D203</f>
        <v/>
      </c>
      <c r="D304" s="6" t="n"/>
      <c r="E304" s="40" t="inlineStr">
        <is>
          <t>(Del 9. Presupuesto de Gastos de Operación sin depreciación)</t>
        </is>
      </c>
    </row>
    <row r="305">
      <c r="A305" s="45" t="inlineStr">
        <is>
          <t>Compra de Activo Fijo (Maquinaria)</t>
        </is>
      </c>
      <c r="B305" s="140" t="n"/>
      <c r="C305" s="224" t="n">
        <v>85000</v>
      </c>
      <c r="D305" s="6" t="n"/>
      <c r="E305" s="40" t="inlineStr">
        <is>
          <t>(Redacción)</t>
        </is>
      </c>
    </row>
    <row r="306">
      <c r="A306" s="45" t="inlineStr">
        <is>
          <t>Pago ISR 2015</t>
        </is>
      </c>
      <c r="B306" s="140" t="n"/>
      <c r="C306" s="224">
        <f>+Redacción!G7</f>
        <v/>
      </c>
      <c r="D306" s="6" t="n"/>
      <c r="E306" s="40" t="inlineStr">
        <is>
          <t>(Redacción)</t>
        </is>
      </c>
    </row>
    <row r="307">
      <c r="A307" s="45" t="inlineStr">
        <is>
          <t>Pago ISR 2016</t>
        </is>
      </c>
      <c r="B307" s="140" t="n"/>
      <c r="C307" s="224">
        <f>D284</f>
        <v/>
      </c>
      <c r="D307" s="6" t="n"/>
      <c r="E307" s="40" t="inlineStr">
        <is>
          <t>(Del Estado de Resultados)</t>
        </is>
      </c>
    </row>
    <row r="308" customFormat="1" s="3">
      <c r="A308" s="46" t="inlineStr">
        <is>
          <t>Total de Salidas</t>
        </is>
      </c>
      <c r="B308" s="53" t="n"/>
      <c r="C308" s="225" t="n"/>
      <c r="D308" s="76">
        <f>SUM(C300:C307)</f>
        <v/>
      </c>
      <c r="E308" s="43" t="n"/>
    </row>
    <row r="309" ht="16" customFormat="1" customHeight="1" s="3" thickBot="1">
      <c r="A309" s="46" t="inlineStr">
        <is>
          <t>Flujo de Efectivo Actual</t>
        </is>
      </c>
      <c r="B309" s="53" t="n"/>
      <c r="C309" s="53" t="n"/>
      <c r="D309" s="80">
        <f>+D298-D308</f>
        <v/>
      </c>
      <c r="E309" s="43" t="inlineStr">
        <is>
          <t>este dato se usa en el balance general</t>
        </is>
      </c>
    </row>
    <row r="310" ht="16.5" customHeight="1" thickBot="1" thickTop="1">
      <c r="A310" s="50" t="n"/>
      <c r="B310" s="16" t="n"/>
      <c r="C310" s="16" t="n"/>
      <c r="D310" s="9" t="n"/>
    </row>
    <row r="311" ht="16" customHeight="1" thickBot="1"/>
    <row r="312" ht="26" customHeight="1">
      <c r="A312" s="270" t="inlineStr">
        <is>
          <t>MAQUILADOS MEXICANOS, S.A.</t>
        </is>
      </c>
      <c r="B312" s="256" t="n"/>
      <c r="C312" s="256" t="n"/>
      <c r="D312" s="271" t="n"/>
    </row>
    <row r="313" ht="21" customHeight="1">
      <c r="A313" s="272" t="inlineStr">
        <is>
          <t>Balance General</t>
        </is>
      </c>
      <c r="D313" s="273" t="n"/>
    </row>
    <row r="314" ht="16" customHeight="1" thickBot="1">
      <c r="A314" s="274" t="inlineStr">
        <is>
          <t>Presupuesto al 31 de Diciembre del 2016</t>
        </is>
      </c>
      <c r="B314" s="275" t="n"/>
      <c r="C314" s="275" t="n"/>
      <c r="D314" s="276" t="n"/>
    </row>
    <row r="315">
      <c r="A315" s="77" t="inlineStr">
        <is>
          <t>ACTIVO</t>
        </is>
      </c>
      <c r="B315" s="32" t="n"/>
      <c r="C315" s="32" t="n"/>
      <c r="D315" s="29" t="n"/>
    </row>
    <row r="316">
      <c r="A316" s="46" t="inlineStr">
        <is>
          <t>Circulante</t>
        </is>
      </c>
      <c r="B316" s="140" t="n"/>
      <c r="C316" s="140" t="n"/>
      <c r="D316" s="6" t="n"/>
    </row>
    <row r="317">
      <c r="A317" s="45" t="inlineStr">
        <is>
          <t>Efectivo</t>
        </is>
      </c>
      <c r="B317" s="140" t="n"/>
      <c r="C317" s="12">
        <f>+D309</f>
        <v/>
      </c>
      <c r="D317" s="6" t="n"/>
      <c r="E317" s="40" t="inlineStr">
        <is>
          <t>(Del Estado de Flujo de Efectivo)</t>
        </is>
      </c>
    </row>
    <row r="318">
      <c r="A318" s="45" t="inlineStr">
        <is>
          <t>Clientes</t>
        </is>
      </c>
      <c r="B318" s="140" t="n"/>
      <c r="C318" s="140">
        <f>C37</f>
        <v/>
      </c>
      <c r="D318" s="6" t="n"/>
      <c r="E318" s="40" t="inlineStr">
        <is>
          <t>(Del 2. Determinación del saldo de clientes y Flujo de Entrada)</t>
        </is>
      </c>
    </row>
    <row r="319">
      <c r="A319" s="162" t="inlineStr">
        <is>
          <t>Deudores Diversos</t>
        </is>
      </c>
      <c r="B319" s="166" t="n"/>
      <c r="C319" s="116">
        <f>+Redacción!C7</f>
        <v/>
      </c>
      <c r="D319" s="116" t="n"/>
      <c r="E319" s="40" t="inlineStr">
        <is>
          <t>Redacción</t>
        </is>
      </c>
    </row>
    <row r="320">
      <c r="A320" s="162" t="inlineStr">
        <is>
          <t>Funcionarios y Empleados</t>
        </is>
      </c>
      <c r="C320" s="116">
        <f>+Redacción!C8</f>
        <v/>
      </c>
      <c r="D320" s="6" t="n"/>
      <c r="E320" s="40" t="inlineStr">
        <is>
          <t>Redacción</t>
        </is>
      </c>
    </row>
    <row r="321">
      <c r="A321" s="45" t="inlineStr">
        <is>
          <t>Inventario de Materiales</t>
        </is>
      </c>
      <c r="B321" s="140" t="n"/>
      <c r="C321" s="140">
        <f>+D246</f>
        <v/>
      </c>
      <c r="D321" s="6" t="n"/>
      <c r="E321" s="40" t="inlineStr">
        <is>
          <t>(Del 11. Valuación de Inventarios Finales)</t>
        </is>
      </c>
    </row>
    <row r="322">
      <c r="A322" s="45" t="inlineStr">
        <is>
          <t>Inventario de Producto Terminado</t>
        </is>
      </c>
      <c r="B322" s="140" t="n"/>
      <c r="C322" s="139">
        <f>+D253</f>
        <v/>
      </c>
      <c r="D322" s="6" t="n"/>
      <c r="E322" s="40" t="inlineStr">
        <is>
          <t>(Del 11. Valuación de Inventarios Finales)</t>
        </is>
      </c>
    </row>
    <row r="323" customFormat="1" s="3">
      <c r="A323" s="46" t="inlineStr">
        <is>
          <t>Total de Activos Circulantes:</t>
        </is>
      </c>
      <c r="B323" s="53" t="n"/>
      <c r="C323" s="53" t="n"/>
      <c r="D323" s="7">
        <f>SUM(C317:C322)</f>
        <v/>
      </c>
      <c r="E323" s="43" t="n"/>
    </row>
    <row r="324">
      <c r="A324" s="45" t="n"/>
      <c r="B324" s="140" t="n"/>
      <c r="C324" s="140" t="n"/>
      <c r="D324" s="56" t="n"/>
    </row>
    <row r="325" customFormat="1" s="3">
      <c r="A325" s="46" t="inlineStr">
        <is>
          <t>No Circulante</t>
        </is>
      </c>
      <c r="B325" s="53" t="n"/>
      <c r="C325" s="53" t="n"/>
      <c r="D325" s="7" t="n"/>
      <c r="E325" s="43" t="n"/>
    </row>
    <row r="326">
      <c r="A326" s="45" t="inlineStr">
        <is>
          <t>Terreno</t>
        </is>
      </c>
      <c r="B326" s="140" t="n"/>
      <c r="C326" s="140">
        <f>+Redacción!C12</f>
        <v/>
      </c>
      <c r="D326" s="56" t="n"/>
      <c r="E326" s="40" t="inlineStr">
        <is>
          <t>(Redacción)</t>
        </is>
      </c>
    </row>
    <row r="327">
      <c r="A327" s="45" t="inlineStr">
        <is>
          <t>Planta y Equipo</t>
        </is>
      </c>
      <c r="B327" s="140" t="n"/>
      <c r="C327" s="140">
        <f>+Redacción!C13+Desarrollo!C305</f>
        <v/>
      </c>
      <c r="D327" s="56" t="n"/>
      <c r="E327" s="40" t="inlineStr">
        <is>
          <t>(Redacción Balance y Compra de máquina)</t>
        </is>
      </c>
    </row>
    <row r="328">
      <c r="A328" s="45" t="inlineStr">
        <is>
          <t>Depreciación Acumulada</t>
        </is>
      </c>
      <c r="B328" s="140" t="n"/>
      <c r="C328" s="79">
        <f>-(Redacción!C14+Desarrollo!D188+Desarrollo!D203)</f>
        <v/>
      </c>
      <c r="D328" s="56" t="n"/>
      <c r="E328" s="40" t="inlineStr">
        <is>
          <t>(Redacción + Del 8 y 9 Presupuestos de Operación y GIF )</t>
        </is>
      </c>
    </row>
    <row r="329" customFormat="1" s="3">
      <c r="A329" s="46" t="inlineStr">
        <is>
          <t>Total Activos No Circulante</t>
        </is>
      </c>
      <c r="B329" s="53" t="n"/>
      <c r="C329" s="53" t="n"/>
      <c r="D329" s="7">
        <f>SUM(C326:C328)</f>
        <v/>
      </c>
      <c r="E329" s="43" t="n"/>
    </row>
    <row r="330">
      <c r="A330" s="45" t="n"/>
      <c r="B330" s="140" t="n"/>
      <c r="C330" s="140" t="n"/>
      <c r="D330" s="6" t="n"/>
    </row>
    <row r="331" ht="16" customFormat="1" customHeight="1" s="3" thickBot="1">
      <c r="A331" s="46" t="inlineStr">
        <is>
          <t>ACTIVO TOTAL</t>
        </is>
      </c>
      <c r="B331" s="53" t="n"/>
      <c r="C331" s="53" t="n"/>
      <c r="D331" s="138">
        <f>+D323+D329</f>
        <v/>
      </c>
      <c r="E331" s="43" t="n"/>
    </row>
    <row r="332" ht="16" customHeight="1" thickTop="1">
      <c r="A332" s="45" t="n"/>
      <c r="B332" s="140" t="n"/>
      <c r="C332" s="140" t="n"/>
      <c r="D332" s="6" t="n"/>
    </row>
    <row r="333" customFormat="1" s="3">
      <c r="A333" s="46" t="inlineStr">
        <is>
          <t>PASIVO</t>
        </is>
      </c>
      <c r="B333" s="53" t="n"/>
      <c r="C333" s="53" t="n"/>
      <c r="D333" s="48" t="n"/>
      <c r="E333" s="43" t="n"/>
    </row>
    <row r="334" customFormat="1" s="3">
      <c r="A334" s="46" t="inlineStr">
        <is>
          <t>Corto Plazo</t>
        </is>
      </c>
      <c r="B334" s="53" t="n"/>
      <c r="C334" s="53" t="n"/>
      <c r="D334" s="48" t="n"/>
      <c r="E334" s="43" t="n"/>
    </row>
    <row r="335">
      <c r="A335" s="45" t="inlineStr">
        <is>
          <t>Proveedores</t>
        </is>
      </c>
      <c r="B335" s="140" t="n"/>
      <c r="C335" s="140">
        <f>+C155</f>
        <v/>
      </c>
      <c r="D335" s="6" t="n"/>
      <c r="E335" s="40" t="inlineStr">
        <is>
          <t>(Del 6. Determinación del saldo de proveedores y flujo de salida)</t>
        </is>
      </c>
    </row>
    <row r="336">
      <c r="A336" s="45" t="inlineStr">
        <is>
          <t>Documentos por Pagar</t>
        </is>
      </c>
      <c r="B336" s="140" t="n"/>
      <c r="C336" s="140">
        <f>+Redacción!G6</f>
        <v/>
      </c>
      <c r="D336" s="6" t="n"/>
      <c r="E336" s="40" t="inlineStr">
        <is>
          <t>(Redacción)</t>
        </is>
      </c>
    </row>
    <row r="337">
      <c r="A337" s="45" t="inlineStr">
        <is>
          <t>ISR por Pagar</t>
        </is>
      </c>
      <c r="B337" s="140" t="n"/>
      <c r="C337" s="226" t="inlineStr">
        <is>
          <t>-</t>
        </is>
      </c>
      <c r="D337" s="6" t="n"/>
      <c r="E337" s="40" t="inlineStr">
        <is>
          <t>(Redacción - pagos que se hicieron en el Estado de flujo)</t>
        </is>
      </c>
    </row>
    <row r="338">
      <c r="A338" s="45" t="inlineStr">
        <is>
          <t>PTU por Pagar</t>
        </is>
      </c>
      <c r="B338" s="140" t="n"/>
      <c r="C338" s="139">
        <f>+D285</f>
        <v/>
      </c>
      <c r="D338" s="6" t="n"/>
      <c r="E338" s="40" t="inlineStr">
        <is>
          <t>(Del Estado de Resultados)</t>
        </is>
      </c>
    </row>
    <row r="339" customFormat="1" s="3">
      <c r="A339" s="46" t="inlineStr">
        <is>
          <t>Total de Pasivo Corto Plazo:</t>
        </is>
      </c>
      <c r="B339" s="53" t="n"/>
      <c r="C339" s="53" t="n"/>
      <c r="D339" s="7">
        <f>SUM(C335:C338)</f>
        <v/>
      </c>
      <c r="E339" s="43" t="n"/>
    </row>
    <row r="340" customFormat="1" s="3">
      <c r="A340" s="46" t="n"/>
      <c r="B340" s="53" t="n"/>
      <c r="C340" s="53" t="n"/>
      <c r="D340" s="48" t="n"/>
      <c r="E340" s="43" t="n"/>
    </row>
    <row r="341" customFormat="1" s="3">
      <c r="A341" s="46" t="inlineStr">
        <is>
          <t>Largo Plazo</t>
        </is>
      </c>
      <c r="B341" s="53" t="n"/>
      <c r="C341" s="53" t="n"/>
      <c r="D341" s="48" t="n"/>
      <c r="E341" s="43" t="n"/>
    </row>
    <row r="342">
      <c r="A342" s="45" t="inlineStr">
        <is>
          <t>Préstamos Bancarios</t>
        </is>
      </c>
      <c r="B342" s="140" t="n"/>
      <c r="C342" s="139">
        <f>+Redacción!G10</f>
        <v/>
      </c>
      <c r="D342" s="6" t="n"/>
      <c r="E342" s="40" t="inlineStr">
        <is>
          <t>(Redacción)</t>
        </is>
      </c>
    </row>
    <row r="343" customFormat="1" s="3">
      <c r="A343" s="46" t="inlineStr">
        <is>
          <t>Total de Pasivo Largo Plazo:</t>
        </is>
      </c>
      <c r="B343" s="53" t="n"/>
      <c r="C343" s="53" t="n"/>
      <c r="D343" s="7">
        <f>+C342</f>
        <v/>
      </c>
      <c r="E343" s="43" t="n"/>
    </row>
    <row r="344" customFormat="1" s="3">
      <c r="A344" s="46" t="n"/>
      <c r="B344" s="53" t="n"/>
      <c r="C344" s="53" t="n"/>
      <c r="D344" s="48" t="n"/>
      <c r="E344" s="43" t="n"/>
    </row>
    <row r="345" customFormat="1" s="3">
      <c r="A345" s="46" t="inlineStr">
        <is>
          <t>PASIVO TOTAL</t>
        </is>
      </c>
      <c r="B345" s="53" t="n"/>
      <c r="C345" s="53" t="n"/>
      <c r="D345" s="78">
        <f>+D339+D343</f>
        <v/>
      </c>
      <c r="E345" s="43" t="n"/>
    </row>
    <row r="346">
      <c r="A346" s="45" t="n"/>
      <c r="B346" s="140" t="n"/>
      <c r="C346" s="140" t="n"/>
      <c r="D346" s="6" t="n"/>
    </row>
    <row r="347" customFormat="1" s="3">
      <c r="A347" s="46" t="inlineStr">
        <is>
          <t>CAPITAL CONTABLE</t>
        </is>
      </c>
      <c r="B347" s="53" t="n"/>
      <c r="C347" s="53" t="n"/>
      <c r="D347" s="48" t="n"/>
      <c r="E347" s="43" t="n"/>
    </row>
    <row r="348">
      <c r="A348" s="45" t="inlineStr">
        <is>
          <t>Capital Aportado</t>
        </is>
      </c>
      <c r="B348" s="140" t="n"/>
      <c r="C348" s="140">
        <f>+Redacción!G15</f>
        <v/>
      </c>
      <c r="D348" s="6" t="n"/>
      <c r="E348" s="40" t="inlineStr">
        <is>
          <t>(Redacción)</t>
        </is>
      </c>
    </row>
    <row r="349">
      <c r="A349" s="45" t="inlineStr">
        <is>
          <t>Capital Ganado</t>
        </is>
      </c>
      <c r="B349" s="140" t="n"/>
      <c r="C349" s="140">
        <f>+Redacción!G16</f>
        <v/>
      </c>
      <c r="D349" s="6" t="n"/>
      <c r="E349" s="40" t="inlineStr">
        <is>
          <t>(Redacción)</t>
        </is>
      </c>
    </row>
    <row r="350">
      <c r="A350" s="45" t="inlineStr">
        <is>
          <t>Utilidad del Ejercicio</t>
        </is>
      </c>
      <c r="B350" s="140" t="n"/>
      <c r="C350" s="139">
        <f>+D286</f>
        <v/>
      </c>
      <c r="D350" s="6" t="n"/>
      <c r="E350" s="40" t="inlineStr">
        <is>
          <t>(Del Estado de Resultados)</t>
        </is>
      </c>
    </row>
    <row r="351" customFormat="1" s="3">
      <c r="A351" s="46" t="inlineStr">
        <is>
          <t>Total de Capital Contable</t>
        </is>
      </c>
      <c r="B351" s="53" t="n"/>
      <c r="C351" s="53" t="n"/>
      <c r="D351" s="78">
        <f>SUM(C348:C350)</f>
        <v/>
      </c>
      <c r="E351" s="43" t="n"/>
    </row>
    <row r="352" customFormat="1" s="3">
      <c r="A352" s="46" t="n"/>
      <c r="B352" s="53" t="n"/>
      <c r="C352" s="53" t="n"/>
      <c r="D352" s="48" t="n"/>
      <c r="E352" s="43" t="n"/>
    </row>
    <row r="353" ht="16" customFormat="1" customHeight="1" s="3" thickBot="1">
      <c r="A353" s="46" t="inlineStr">
        <is>
          <t>SUMA DE PASIVO Y CAPITAL</t>
        </is>
      </c>
      <c r="B353" s="53" t="n"/>
      <c r="C353" s="53" t="n"/>
      <c r="D353" s="138">
        <f>+D345+D351</f>
        <v/>
      </c>
      <c r="E353" s="43" t="n"/>
    </row>
    <row r="354" ht="16.5" customHeight="1" thickBot="1" thickTop="1">
      <c r="A354" s="50" t="n"/>
      <c r="B354" s="16" t="n"/>
      <c r="C354" s="16" t="n"/>
      <c r="D354" s="9" t="n"/>
    </row>
    <row r="355">
      <c r="D355" s="44">
        <f>+D331-D353</f>
        <v/>
      </c>
    </row>
  </sheetData>
  <mergeCells count="37">
    <mergeCell ref="A5:D5"/>
    <mergeCell ref="A212:A213"/>
    <mergeCell ref="A290:D290"/>
    <mergeCell ref="A312:D312"/>
    <mergeCell ref="A144:D144"/>
    <mergeCell ref="A259:D259"/>
    <mergeCell ref="E250:E252"/>
    <mergeCell ref="A240:D240"/>
    <mergeCell ref="A112:D112"/>
    <mergeCell ref="A221:A222"/>
    <mergeCell ref="A40:D40"/>
    <mergeCell ref="A211:D211"/>
    <mergeCell ref="A289:D289"/>
    <mergeCell ref="A258:D258"/>
    <mergeCell ref="B230:D230"/>
    <mergeCell ref="A314:D314"/>
    <mergeCell ref="A276:D276"/>
    <mergeCell ref="A201:D201"/>
    <mergeCell ref="A64:D64"/>
    <mergeCell ref="A186:D186"/>
    <mergeCell ref="A257:D257"/>
    <mergeCell ref="A275:D275"/>
    <mergeCell ref="A291:D291"/>
    <mergeCell ref="F144:G144"/>
    <mergeCell ref="A241:D241"/>
    <mergeCell ref="B212:D212"/>
    <mergeCell ref="B221:D221"/>
    <mergeCell ref="A7:D7"/>
    <mergeCell ref="F28:G28"/>
    <mergeCell ref="A277:D277"/>
    <mergeCell ref="A158:D158"/>
    <mergeCell ref="A3:D3"/>
    <mergeCell ref="A26:D26"/>
    <mergeCell ref="A248:D248"/>
    <mergeCell ref="A230:A231"/>
    <mergeCell ref="A313:D313"/>
    <mergeCell ref="A320:B320"/>
  </mergeCells>
  <pageMargins left="0.7" right="0.7" top="0.75" bottom="0.75" header="0.3" footer="0.3"/>
  <pageSetup orientation="portrait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453125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club</dc:creator>
  <dcterms:created xsi:type="dcterms:W3CDTF">2015-10-15T18:09:41Z</dcterms:created>
  <dcterms:modified xsi:type="dcterms:W3CDTF">2024-05-06T07:14:26Z</dcterms:modified>
  <cp:lastModifiedBy>LUIS SANTIAGO PATRICIO MU�IZ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0x010100073CD04734579347849A119AE3DB8ECD</vt:lpwstr>
  </property>
  <property name="MediaServiceImageTags" fmtid="{D5CDD505-2E9C-101B-9397-08002B2CF9AE}" pid="3">
    <vt:lpwstr/>
  </property>
  <property name="xd_ProgID" fmtid="{D5CDD505-2E9C-101B-9397-08002B2CF9AE}" pid="4">
    <vt:lpwstr/>
  </property>
  <property name="_SourceUrl" fmtid="{D5CDD505-2E9C-101B-9397-08002B2CF9AE}" pid="5">
    <vt:lpwstr/>
  </property>
  <property name="_SharedFileIndex" fmtid="{D5CDD505-2E9C-101B-9397-08002B2CF9AE}" pid="6">
    <vt:lpwstr/>
  </property>
  <property name="ComplianceAssetId" fmtid="{D5CDD505-2E9C-101B-9397-08002B2CF9AE}" pid="7">
    <vt:lpwstr/>
  </property>
  <property name="TemplateUrl" fmtid="{D5CDD505-2E9C-101B-9397-08002B2CF9AE}" pid="8">
    <vt:lpwstr/>
  </property>
  <property name="_ExtendedDescription" fmtid="{D5CDD505-2E9C-101B-9397-08002B2CF9AE}" pid="9">
    <vt:lpwstr/>
  </property>
  <property name="TriggerFlowInfo" fmtid="{D5CDD505-2E9C-101B-9397-08002B2CF9AE}" pid="10">
    <vt:lpwstr/>
  </property>
  <property name="xd_Signature" fmtid="{D5CDD505-2E9C-101B-9397-08002B2CF9AE}" pid="11">
    <vt:bool>0</vt:bool>
  </property>
  <property name="Order" fmtid="{D5CDD505-2E9C-101B-9397-08002B2CF9AE}" pid="12">
    <vt:r8>6200</vt:r8>
  </property>
</Properties>
</file>