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"/>
    </mc:Choice>
  </mc:AlternateContent>
  <xr:revisionPtr revIDLastSave="0" documentId="13_ncr:1_{A53A6AA5-75F5-4FF9-AC1D-F6FE9356790C}" xr6:coauthVersionLast="34" xr6:coauthVersionMax="34" xr10:uidLastSave="{00000000-0000-0000-0000-000000000000}"/>
  <bookViews>
    <workbookView xWindow="0" yWindow="0" windowWidth="28800" windowHeight="12225" xr2:uid="{196534AB-D60A-44F2-8B54-660C8355F8E6}"/>
  </bookViews>
  <sheets>
    <sheet name="Presupuesto" sheetId="1" r:id="rId1"/>
    <sheet name="Soporte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J7" i="1" l="1"/>
  <c r="H7" i="1"/>
  <c r="F7" i="1"/>
  <c r="E48" i="1"/>
  <c r="E43" i="1"/>
  <c r="F6" i="1" s="1"/>
  <c r="H6" i="1" s="1"/>
  <c r="J6" i="1" s="1"/>
  <c r="H14" i="1"/>
  <c r="J14" i="1" s="1"/>
  <c r="K14" i="1" s="1"/>
  <c r="H13" i="1"/>
  <c r="J13" i="1" s="1"/>
  <c r="H12" i="1"/>
  <c r="J12" i="1" s="1"/>
  <c r="H9" i="1"/>
  <c r="J9" i="1" s="1"/>
  <c r="K9" i="1" s="1"/>
  <c r="H10" i="1"/>
  <c r="J10" i="1" s="1"/>
  <c r="K10" i="1" s="1"/>
  <c r="H11" i="1"/>
  <c r="J11" i="1" s="1"/>
  <c r="K11" i="1" s="1"/>
  <c r="E38" i="1"/>
  <c r="F8" i="1" s="1"/>
  <c r="H8" i="1" s="1"/>
  <c r="J8" i="1" s="1"/>
  <c r="E33" i="1"/>
  <c r="F5" i="1" s="1"/>
  <c r="K3" i="1"/>
  <c r="E28" i="1"/>
  <c r="F4" i="1" s="1"/>
  <c r="H4" i="1" s="1"/>
  <c r="J4" i="1" s="1"/>
  <c r="L6" i="1" l="1"/>
  <c r="L8" i="1"/>
  <c r="L4" i="1"/>
  <c r="K7" i="1"/>
  <c r="L7" i="1" s="1"/>
  <c r="K6" i="1"/>
  <c r="L14" i="1"/>
  <c r="K13" i="1"/>
  <c r="L13" i="1" s="1"/>
  <c r="K12" i="1"/>
  <c r="L12" i="1" s="1"/>
  <c r="H5" i="1"/>
  <c r="J5" i="1" s="1"/>
  <c r="K5" i="1" s="1"/>
  <c r="K4" i="1"/>
  <c r="L11" i="1"/>
  <c r="L10" i="1"/>
  <c r="L9" i="1"/>
  <c r="K8" i="1"/>
  <c r="M12" i="1" l="1"/>
  <c r="M4" i="1"/>
  <c r="M15" i="1" s="1"/>
  <c r="M9" i="1"/>
  <c r="M17" i="1" l="1"/>
  <c r="M19" i="1" s="1"/>
</calcChain>
</file>

<file path=xl/sharedStrings.xml><?xml version="1.0" encoding="utf-8"?>
<sst xmlns="http://schemas.openxmlformats.org/spreadsheetml/2006/main" count="77" uniqueCount="61">
  <si>
    <t>Unidad de medida</t>
  </si>
  <si>
    <t>Tiempo</t>
  </si>
  <si>
    <t>Valor</t>
  </si>
  <si>
    <t>IVA</t>
  </si>
  <si>
    <t>Valor Total</t>
  </si>
  <si>
    <t>Detalle</t>
  </si>
  <si>
    <t>Rubro</t>
  </si>
  <si>
    <t>Control de Versiones</t>
  </si>
  <si>
    <t>Version</t>
  </si>
  <si>
    <t>Fecha</t>
  </si>
  <si>
    <t>Firma</t>
  </si>
  <si>
    <t>Juan Rivera</t>
  </si>
  <si>
    <t>15/8/2018</t>
  </si>
  <si>
    <t>Ingenieros Desarrollo</t>
  </si>
  <si>
    <t>Horas</t>
  </si>
  <si>
    <t>Tiempo Estimado de trabajo ingenieros</t>
  </si>
  <si>
    <t>Semanas</t>
  </si>
  <si>
    <t>Horas semanales por ingeniero</t>
  </si>
  <si>
    <t>Total horas de trabajo</t>
  </si>
  <si>
    <t>Unidades o Personas</t>
  </si>
  <si>
    <t>Consultores expertos</t>
  </si>
  <si>
    <t>Precio por hora de un ingeniero que desarrolla en el proyecto</t>
  </si>
  <si>
    <t>Tiempo Estimado de consultores externos</t>
  </si>
  <si>
    <t>Gerente de proyecto</t>
  </si>
  <si>
    <t>Precio por hora el gerente del proyecto</t>
  </si>
  <si>
    <t>Subtotal por Area</t>
  </si>
  <si>
    <t>Area</t>
  </si>
  <si>
    <t>Recursos Humanos</t>
  </si>
  <si>
    <t>Costo Dominio y Hosting</t>
  </si>
  <si>
    <t>Precio por Hosting por 1 año (Correo, Almacenamiento ilimitado, subdominios ilimitados) y dominio por 1 año</t>
  </si>
  <si>
    <t>Anual</t>
  </si>
  <si>
    <t>Certificado SSL</t>
  </si>
  <si>
    <t>Certificado SSL Anual para la pagina web</t>
  </si>
  <si>
    <t>Computadores</t>
  </si>
  <si>
    <t>Costo de alquiler de computadores</t>
  </si>
  <si>
    <t>Horas semanales por consultor</t>
  </si>
  <si>
    <t>Tiempo Estimado de gerente de proyecto</t>
  </si>
  <si>
    <t>Horas semanales por gerente de proyecto</t>
  </si>
  <si>
    <t>Mensual</t>
  </si>
  <si>
    <t>Tecnolgoia</t>
  </si>
  <si>
    <t>Costo por Unidad de tiempo</t>
  </si>
  <si>
    <t>Costo por unidad individual</t>
  </si>
  <si>
    <t>Arrendamiento</t>
  </si>
  <si>
    <t>Costo de alquiler de una oficina Mensual, incluye administracion</t>
  </si>
  <si>
    <t>Servicios</t>
  </si>
  <si>
    <t>Costo de Servicios Mensuales (Incluye Luz, Agua y Gas)</t>
  </si>
  <si>
    <t>Espacio          Servicios Fisicos</t>
  </si>
  <si>
    <t>Internet/Telef</t>
  </si>
  <si>
    <t xml:space="preserve">Costo Mensual de internet y telefono </t>
  </si>
  <si>
    <t>Diseñador</t>
  </si>
  <si>
    <t>Tiempo Estimado de diseñador</t>
  </si>
  <si>
    <t>Total</t>
  </si>
  <si>
    <t>Testers</t>
  </si>
  <si>
    <t>Horas semanales por diseñador</t>
  </si>
  <si>
    <t>Tiempo Estimado de testers</t>
  </si>
  <si>
    <t>Horas semanales por tester</t>
  </si>
  <si>
    <t xml:space="preserve">Reserva </t>
  </si>
  <si>
    <t>Gran Total</t>
  </si>
  <si>
    <t>Precio por hora de consultores externos que se requieran para el desarrollo y validacion del proyecto (Tercerizado)</t>
  </si>
  <si>
    <t xml:space="preserve">Precio por hora de diseñador, encargado del front-end </t>
  </si>
  <si>
    <t>Precio por hora de tester (Tercerizado)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</si>
</sst>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_([$COP]\ * #,##0_);_([$COP]\ * \(#,##0\);_([$COP]\ 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9" fontId="2" fillId="2" borderId="1" xfId="2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65" fontId="2" fillId="4" borderId="2" xfId="0" applyNumberFormat="1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1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1</xdr:row>
      <xdr:rowOff>47625</xdr:rowOff>
    </xdr:from>
    <xdr:to>
      <xdr:col>17</xdr:col>
      <xdr:colOff>348191</xdr:colOff>
      <xdr:row>31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7DB02F-5750-4A00-8363-B6DDB496B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4" y="238125"/>
          <a:ext cx="10092267" cy="5676900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1</xdr:row>
      <xdr:rowOff>76795</xdr:rowOff>
    </xdr:from>
    <xdr:to>
      <xdr:col>30</xdr:col>
      <xdr:colOff>331088</xdr:colOff>
      <xdr:row>24</xdr:row>
      <xdr:rowOff>103488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1C455E-592D-4F07-BE20-6DD83A8A5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82300" y="267295"/>
          <a:ext cx="7836788" cy="4408193"/>
        </a:xfrm>
        <a:prstGeom prst="rect">
          <a:avLst/>
        </a:prstGeom>
      </xdr:spPr>
    </xdr:pic>
    <xdr:clientData/>
  </xdr:twoCellAnchor>
  <xdr:twoCellAnchor editAs="oneCell">
    <xdr:from>
      <xdr:col>0</xdr:col>
      <xdr:colOff>552449</xdr:colOff>
      <xdr:row>32</xdr:row>
      <xdr:rowOff>58936</xdr:rowOff>
    </xdr:from>
    <xdr:to>
      <xdr:col>19</xdr:col>
      <xdr:colOff>445388</xdr:colOff>
      <xdr:row>66</xdr:row>
      <xdr:rowOff>36814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AC5CB8-B24C-4D98-BB2B-75D37BB4F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49" y="6154936"/>
          <a:ext cx="11475339" cy="64548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59DC-9B60-4C67-B374-7099A088B7FA}">
  <dimension ref="B3:M48"/>
  <sheetViews>
    <sheetView tabSelected="1" zoomScaleNormal="100" workbookViewId="0">
      <selection activeCell="E46" sqref="E46"/>
    </sheetView>
  </sheetViews>
  <sheetFormatPr defaultRowHeight="14.25" x14ac:dyDescent="0.25"/>
  <cols>
    <col min="1" max="1" width="9.140625" style="1"/>
    <col min="2" max="2" width="13.5703125" style="1" customWidth="1"/>
    <col min="3" max="3" width="16.85546875" style="1" customWidth="1"/>
    <col min="4" max="4" width="45.42578125" style="1" customWidth="1"/>
    <col min="5" max="5" width="17.42578125" style="1" bestFit="1" customWidth="1"/>
    <col min="6" max="6" width="10.7109375" style="1" customWidth="1"/>
    <col min="7" max="8" width="22.5703125" style="1" customWidth="1"/>
    <col min="9" max="9" width="17.42578125" style="1" customWidth="1"/>
    <col min="10" max="12" width="19.7109375" style="1" bestFit="1" customWidth="1"/>
    <col min="13" max="13" width="22.42578125" style="1" customWidth="1"/>
    <col min="14" max="17" width="9.140625" style="1"/>
    <col min="18" max="18" width="10.140625" style="1" bestFit="1" customWidth="1"/>
    <col min="19" max="19" width="12" style="1" bestFit="1" customWidth="1"/>
    <col min="20" max="16384" width="9.140625" style="1"/>
  </cols>
  <sheetData>
    <row r="3" spans="2:13" ht="30" x14ac:dyDescent="0.25">
      <c r="B3" s="2" t="s">
        <v>26</v>
      </c>
      <c r="C3" s="2" t="s">
        <v>6</v>
      </c>
      <c r="D3" s="2" t="s">
        <v>5</v>
      </c>
      <c r="E3" s="2" t="s">
        <v>0</v>
      </c>
      <c r="F3" s="2" t="s">
        <v>1</v>
      </c>
      <c r="G3" s="2" t="s">
        <v>40</v>
      </c>
      <c r="H3" s="2" t="s">
        <v>41</v>
      </c>
      <c r="I3" s="2" t="s">
        <v>19</v>
      </c>
      <c r="J3" s="2" t="s">
        <v>2</v>
      </c>
      <c r="K3" s="2" t="str">
        <f>_xlfn.CONCAT("IVA ",TEXT(I25,"0.0%"))</f>
        <v>IVA 19.0%</v>
      </c>
      <c r="L3" s="2" t="s">
        <v>4</v>
      </c>
      <c r="M3" s="2" t="s">
        <v>25</v>
      </c>
    </row>
    <row r="4" spans="2:13" ht="28.5" x14ac:dyDescent="0.25">
      <c r="B4" s="22" t="s">
        <v>27</v>
      </c>
      <c r="C4" s="10" t="s">
        <v>13</v>
      </c>
      <c r="D4" s="3" t="s">
        <v>21</v>
      </c>
      <c r="E4" s="3" t="s">
        <v>14</v>
      </c>
      <c r="F4" s="3">
        <f>E28</f>
        <v>90</v>
      </c>
      <c r="G4" s="4">
        <v>30000</v>
      </c>
      <c r="H4" s="4">
        <f>G4*F4</f>
        <v>2700000</v>
      </c>
      <c r="I4" s="3">
        <v>4</v>
      </c>
      <c r="J4" s="12">
        <f>H4*I4</f>
        <v>10800000</v>
      </c>
      <c r="K4" s="12">
        <f t="shared" ref="K4:K14" si="0">J4*$I$25</f>
        <v>2052000</v>
      </c>
      <c r="L4" s="12">
        <f>(J4+K4)*1.3</f>
        <v>16707600</v>
      </c>
      <c r="M4" s="21">
        <f>SUM(L4:L8)</f>
        <v>28231560</v>
      </c>
    </row>
    <row r="5" spans="2:13" ht="42.75" x14ac:dyDescent="0.25">
      <c r="B5" s="22"/>
      <c r="C5" s="11" t="s">
        <v>20</v>
      </c>
      <c r="D5" s="5" t="s">
        <v>58</v>
      </c>
      <c r="E5" s="5" t="s">
        <v>14</v>
      </c>
      <c r="F5" s="5">
        <f>E33</f>
        <v>28</v>
      </c>
      <c r="G5" s="6">
        <v>45000</v>
      </c>
      <c r="H5" s="14">
        <f t="shared" ref="H5:H14" si="1">G5*F5</f>
        <v>1260000</v>
      </c>
      <c r="I5" s="5">
        <v>1</v>
      </c>
      <c r="J5" s="6">
        <f t="shared" ref="J5:J11" si="2">H5*I5</f>
        <v>1260000</v>
      </c>
      <c r="K5" s="6">
        <f t="shared" si="0"/>
        <v>239400</v>
      </c>
      <c r="L5" s="6">
        <f>J5+K5</f>
        <v>1499400</v>
      </c>
      <c r="M5" s="21"/>
    </row>
    <row r="6" spans="2:13" s="20" customFormat="1" ht="28.5" x14ac:dyDescent="0.25">
      <c r="B6" s="22"/>
      <c r="C6" s="17" t="s">
        <v>49</v>
      </c>
      <c r="D6" s="18" t="s">
        <v>59</v>
      </c>
      <c r="E6" s="18" t="s">
        <v>14</v>
      </c>
      <c r="F6" s="18">
        <f>E43</f>
        <v>90</v>
      </c>
      <c r="G6" s="13">
        <v>27000</v>
      </c>
      <c r="H6" s="19">
        <f t="shared" si="1"/>
        <v>2430000</v>
      </c>
      <c r="I6" s="18">
        <v>1</v>
      </c>
      <c r="J6" s="13">
        <f t="shared" ref="J6" si="3">H6*I6</f>
        <v>2430000</v>
      </c>
      <c r="K6" s="13">
        <f t="shared" si="0"/>
        <v>461700</v>
      </c>
      <c r="L6" s="13">
        <f>(J6+K6)*1.3</f>
        <v>3759210</v>
      </c>
      <c r="M6" s="21"/>
    </row>
    <row r="7" spans="2:13" x14ac:dyDescent="0.25">
      <c r="B7" s="22"/>
      <c r="C7" s="11" t="s">
        <v>52</v>
      </c>
      <c r="D7" s="5" t="s">
        <v>60</v>
      </c>
      <c r="E7" s="5" t="s">
        <v>14</v>
      </c>
      <c r="F7" s="5">
        <f>E48</f>
        <v>39</v>
      </c>
      <c r="G7" s="6">
        <v>25000</v>
      </c>
      <c r="H7" s="14">
        <f t="shared" si="1"/>
        <v>975000</v>
      </c>
      <c r="I7" s="5">
        <v>3</v>
      </c>
      <c r="J7" s="6">
        <f t="shared" ref="J7" si="4">H7*I7</f>
        <v>2925000</v>
      </c>
      <c r="K7" s="6">
        <f t="shared" si="0"/>
        <v>555750</v>
      </c>
      <c r="L7" s="6">
        <f t="shared" ref="L7:L14" si="5">J7+K7</f>
        <v>3480750</v>
      </c>
      <c r="M7" s="21"/>
    </row>
    <row r="8" spans="2:13" ht="28.5" x14ac:dyDescent="0.25">
      <c r="B8" s="22"/>
      <c r="C8" s="3" t="s">
        <v>23</v>
      </c>
      <c r="D8" s="3" t="s">
        <v>24</v>
      </c>
      <c r="E8" s="3" t="s">
        <v>14</v>
      </c>
      <c r="F8" s="3">
        <f>E38</f>
        <v>45</v>
      </c>
      <c r="G8" s="12">
        <v>40000</v>
      </c>
      <c r="H8" s="4">
        <f t="shared" si="1"/>
        <v>1800000</v>
      </c>
      <c r="I8" s="3">
        <v>1</v>
      </c>
      <c r="J8" s="12">
        <f t="shared" si="2"/>
        <v>1800000</v>
      </c>
      <c r="K8" s="13">
        <f t="shared" si="0"/>
        <v>342000</v>
      </c>
      <c r="L8" s="13">
        <f>(J8+K8)*1.3</f>
        <v>2784600</v>
      </c>
      <c r="M8" s="21"/>
    </row>
    <row r="9" spans="2:13" ht="42.75" x14ac:dyDescent="0.25">
      <c r="B9" s="22" t="s">
        <v>39</v>
      </c>
      <c r="C9" s="5" t="s">
        <v>28</v>
      </c>
      <c r="D9" s="5" t="s">
        <v>29</v>
      </c>
      <c r="E9" s="5" t="s">
        <v>30</v>
      </c>
      <c r="F9" s="5">
        <v>1</v>
      </c>
      <c r="G9" s="6">
        <v>200000</v>
      </c>
      <c r="H9" s="14">
        <f t="shared" si="1"/>
        <v>200000</v>
      </c>
      <c r="I9" s="5">
        <v>1</v>
      </c>
      <c r="J9" s="6">
        <f t="shared" si="2"/>
        <v>200000</v>
      </c>
      <c r="K9" s="6">
        <f t="shared" si="0"/>
        <v>38000</v>
      </c>
      <c r="L9" s="6">
        <f t="shared" si="5"/>
        <v>238000</v>
      </c>
      <c r="M9" s="21">
        <f>SUM(L9:L11)</f>
        <v>2542930.04</v>
      </c>
    </row>
    <row r="10" spans="2:13" x14ac:dyDescent="0.25">
      <c r="B10" s="22"/>
      <c r="C10" s="3" t="s">
        <v>31</v>
      </c>
      <c r="D10" s="3" t="s">
        <v>32</v>
      </c>
      <c r="E10" s="3" t="s">
        <v>30</v>
      </c>
      <c r="F10" s="3">
        <v>1</v>
      </c>
      <c r="G10" s="12">
        <v>189076</v>
      </c>
      <c r="H10" s="4">
        <f t="shared" si="1"/>
        <v>189076</v>
      </c>
      <c r="I10" s="3">
        <v>1</v>
      </c>
      <c r="J10" s="12">
        <f t="shared" si="2"/>
        <v>189076</v>
      </c>
      <c r="K10" s="13">
        <f t="shared" si="0"/>
        <v>35924.44</v>
      </c>
      <c r="L10" s="13">
        <f t="shared" si="5"/>
        <v>225000.44</v>
      </c>
      <c r="M10" s="22"/>
    </row>
    <row r="11" spans="2:13" x14ac:dyDescent="0.25">
      <c r="B11" s="22"/>
      <c r="C11" s="5" t="s">
        <v>33</v>
      </c>
      <c r="D11" s="5" t="s">
        <v>34</v>
      </c>
      <c r="E11" s="5" t="s">
        <v>38</v>
      </c>
      <c r="F11" s="5">
        <v>4</v>
      </c>
      <c r="G11" s="6">
        <v>109240</v>
      </c>
      <c r="H11" s="14">
        <f t="shared" si="1"/>
        <v>436960</v>
      </c>
      <c r="I11" s="5">
        <v>4</v>
      </c>
      <c r="J11" s="6">
        <f t="shared" si="2"/>
        <v>1747840</v>
      </c>
      <c r="K11" s="6">
        <f t="shared" si="0"/>
        <v>332089.59999999998</v>
      </c>
      <c r="L11" s="6">
        <f t="shared" si="5"/>
        <v>2079929.6</v>
      </c>
      <c r="M11" s="22"/>
    </row>
    <row r="12" spans="2:13" ht="28.5" x14ac:dyDescent="0.25">
      <c r="B12" s="22" t="s">
        <v>46</v>
      </c>
      <c r="C12" s="10" t="s">
        <v>42</v>
      </c>
      <c r="D12" s="3" t="s">
        <v>43</v>
      </c>
      <c r="E12" s="3" t="s">
        <v>38</v>
      </c>
      <c r="F12" s="3">
        <v>4</v>
      </c>
      <c r="G12" s="12">
        <v>1428600</v>
      </c>
      <c r="H12" s="12">
        <f t="shared" si="1"/>
        <v>5714400</v>
      </c>
      <c r="I12" s="3">
        <v>1</v>
      </c>
      <c r="J12" s="13">
        <f t="shared" ref="J12" si="6">H12*I12</f>
        <v>5714400</v>
      </c>
      <c r="K12" s="13">
        <f t="shared" si="0"/>
        <v>1085736</v>
      </c>
      <c r="L12" s="15">
        <f t="shared" si="5"/>
        <v>6800136</v>
      </c>
      <c r="M12" s="21">
        <f>SUM(L12:L14)</f>
        <v>9108736</v>
      </c>
    </row>
    <row r="13" spans="2:13" ht="28.5" x14ac:dyDescent="0.25">
      <c r="B13" s="22"/>
      <c r="C13" s="11" t="s">
        <v>44</v>
      </c>
      <c r="D13" s="5" t="s">
        <v>45</v>
      </c>
      <c r="E13" s="5" t="s">
        <v>38</v>
      </c>
      <c r="F13" s="5">
        <v>4</v>
      </c>
      <c r="G13" s="6">
        <v>400000</v>
      </c>
      <c r="H13" s="6">
        <f t="shared" si="1"/>
        <v>1600000</v>
      </c>
      <c r="I13" s="5">
        <v>1</v>
      </c>
      <c r="J13" s="6">
        <f t="shared" ref="J13" si="7">H13*I13</f>
        <v>1600000</v>
      </c>
      <c r="K13" s="6">
        <f t="shared" si="0"/>
        <v>304000</v>
      </c>
      <c r="L13" s="16">
        <f t="shared" si="5"/>
        <v>1904000</v>
      </c>
      <c r="M13" s="22"/>
    </row>
    <row r="14" spans="2:13" x14ac:dyDescent="0.25">
      <c r="B14" s="22"/>
      <c r="C14" s="3" t="s">
        <v>47</v>
      </c>
      <c r="D14" s="3" t="s">
        <v>48</v>
      </c>
      <c r="E14" s="3" t="s">
        <v>38</v>
      </c>
      <c r="F14" s="3">
        <v>4</v>
      </c>
      <c r="G14" s="12">
        <v>85000</v>
      </c>
      <c r="H14" s="13">
        <f t="shared" si="1"/>
        <v>340000</v>
      </c>
      <c r="I14" s="3">
        <v>1</v>
      </c>
      <c r="J14" s="13">
        <f t="shared" ref="J14" si="8">H14*I14</f>
        <v>340000</v>
      </c>
      <c r="K14" s="13">
        <f t="shared" si="0"/>
        <v>64600</v>
      </c>
      <c r="L14" s="15">
        <f t="shared" si="5"/>
        <v>404600</v>
      </c>
      <c r="M14" s="22"/>
    </row>
    <row r="15" spans="2:13" x14ac:dyDescent="0.25">
      <c r="G15" s="8"/>
      <c r="H15" s="8"/>
      <c r="K15" s="25" t="s">
        <v>51</v>
      </c>
      <c r="L15" s="25"/>
      <c r="M15" s="27">
        <f>SUM(M4:M14)</f>
        <v>39883226.039999999</v>
      </c>
    </row>
    <row r="16" spans="2:13" x14ac:dyDescent="0.25">
      <c r="G16" s="8"/>
      <c r="H16" s="8"/>
      <c r="K16" s="26"/>
      <c r="L16" s="26"/>
      <c r="M16" s="28"/>
    </row>
    <row r="17" spans="4:13" x14ac:dyDescent="0.25">
      <c r="G17" s="8"/>
      <c r="H17" s="8"/>
      <c r="K17" s="25" t="s">
        <v>56</v>
      </c>
      <c r="L17" s="29">
        <v>0.05</v>
      </c>
      <c r="M17" s="21">
        <f>M15*L17</f>
        <v>1994161.3020000001</v>
      </c>
    </row>
    <row r="18" spans="4:13" x14ac:dyDescent="0.25">
      <c r="K18" s="25"/>
      <c r="L18" s="29"/>
      <c r="M18" s="21"/>
    </row>
    <row r="19" spans="4:13" x14ac:dyDescent="0.25">
      <c r="K19" s="30" t="s">
        <v>57</v>
      </c>
      <c r="L19" s="30"/>
      <c r="M19" s="31">
        <f>M15+M17</f>
        <v>41877387.342</v>
      </c>
    </row>
    <row r="20" spans="4:13" x14ac:dyDescent="0.25">
      <c r="K20" s="30"/>
      <c r="L20" s="30"/>
      <c r="M20" s="31"/>
    </row>
    <row r="25" spans="4:13" ht="15" customHeight="1" x14ac:dyDescent="0.25">
      <c r="D25" s="23" t="s">
        <v>15</v>
      </c>
      <c r="E25" s="24"/>
      <c r="G25" s="2" t="s">
        <v>3</v>
      </c>
      <c r="H25" s="2"/>
      <c r="I25" s="9">
        <v>0.19</v>
      </c>
      <c r="J25" s="8"/>
    </row>
    <row r="26" spans="4:13" ht="15" x14ac:dyDescent="0.25">
      <c r="D26" s="2" t="s">
        <v>16</v>
      </c>
      <c r="E26" s="3">
        <v>15</v>
      </c>
    </row>
    <row r="27" spans="4:13" ht="15" x14ac:dyDescent="0.25">
      <c r="D27" s="2" t="s">
        <v>17</v>
      </c>
      <c r="E27" s="3">
        <v>6</v>
      </c>
      <c r="G27" s="25" t="s">
        <v>7</v>
      </c>
      <c r="H27" s="25"/>
      <c r="I27" s="25"/>
    </row>
    <row r="28" spans="4:13" ht="15" x14ac:dyDescent="0.25">
      <c r="D28" s="2" t="s">
        <v>18</v>
      </c>
      <c r="E28" s="3">
        <f>E26*E27</f>
        <v>90</v>
      </c>
      <c r="G28" s="2" t="s">
        <v>8</v>
      </c>
      <c r="H28" s="2" t="s">
        <v>9</v>
      </c>
      <c r="I28" s="2" t="s">
        <v>10</v>
      </c>
    </row>
    <row r="29" spans="4:13" x14ac:dyDescent="0.25">
      <c r="G29" s="7">
        <v>1</v>
      </c>
      <c r="H29" s="3" t="s">
        <v>12</v>
      </c>
      <c r="I29" s="3" t="s">
        <v>11</v>
      </c>
    </row>
    <row r="30" spans="4:13" ht="15" x14ac:dyDescent="0.25">
      <c r="D30" s="23" t="s">
        <v>22</v>
      </c>
      <c r="E30" s="24"/>
      <c r="G30" s="3"/>
      <c r="H30" s="3"/>
      <c r="I30" s="3"/>
    </row>
    <row r="31" spans="4:13" ht="15" x14ac:dyDescent="0.25">
      <c r="D31" s="2" t="s">
        <v>16</v>
      </c>
      <c r="E31" s="3">
        <v>14</v>
      </c>
      <c r="G31" s="3"/>
      <c r="H31" s="3"/>
      <c r="I31" s="3"/>
    </row>
    <row r="32" spans="4:13" ht="15" customHeight="1" x14ac:dyDescent="0.25">
      <c r="D32" s="2" t="s">
        <v>35</v>
      </c>
      <c r="E32" s="3">
        <v>2</v>
      </c>
    </row>
    <row r="33" spans="4:5" ht="15" x14ac:dyDescent="0.25">
      <c r="D33" s="2" t="s">
        <v>18</v>
      </c>
      <c r="E33" s="3">
        <f>E31*E32</f>
        <v>28</v>
      </c>
    </row>
    <row r="35" spans="4:5" ht="15" x14ac:dyDescent="0.25">
      <c r="D35" s="23" t="s">
        <v>36</v>
      </c>
      <c r="E35" s="24"/>
    </row>
    <row r="36" spans="4:5" ht="15" x14ac:dyDescent="0.25">
      <c r="D36" s="2" t="s">
        <v>16</v>
      </c>
      <c r="E36" s="3">
        <v>15</v>
      </c>
    </row>
    <row r="37" spans="4:5" ht="15" customHeight="1" x14ac:dyDescent="0.25">
      <c r="D37" s="2" t="s">
        <v>37</v>
      </c>
      <c r="E37" s="3">
        <v>3</v>
      </c>
    </row>
    <row r="38" spans="4:5" ht="15" x14ac:dyDescent="0.25">
      <c r="D38" s="2" t="s">
        <v>18</v>
      </c>
      <c r="E38" s="3">
        <f>E36*E37</f>
        <v>45</v>
      </c>
    </row>
    <row r="40" spans="4:5" ht="15" x14ac:dyDescent="0.25">
      <c r="D40" s="23" t="s">
        <v>50</v>
      </c>
      <c r="E40" s="24"/>
    </row>
    <row r="41" spans="4:5" ht="15" x14ac:dyDescent="0.25">
      <c r="D41" s="2" t="s">
        <v>16</v>
      </c>
      <c r="E41" s="3">
        <v>15</v>
      </c>
    </row>
    <row r="42" spans="4:5" ht="15" x14ac:dyDescent="0.25">
      <c r="D42" s="2" t="s">
        <v>53</v>
      </c>
      <c r="E42" s="3">
        <v>6</v>
      </c>
    </row>
    <row r="43" spans="4:5" ht="15" x14ac:dyDescent="0.25">
      <c r="D43" s="2" t="s">
        <v>18</v>
      </c>
      <c r="E43" s="3">
        <f>E41*E42</f>
        <v>90</v>
      </c>
    </row>
    <row r="45" spans="4:5" ht="15" x14ac:dyDescent="0.25">
      <c r="D45" s="23" t="s">
        <v>54</v>
      </c>
      <c r="E45" s="24"/>
    </row>
    <row r="46" spans="4:5" ht="15" x14ac:dyDescent="0.25">
      <c r="D46" s="2" t="s">
        <v>16</v>
      </c>
      <c r="E46" s="3">
        <v>13</v>
      </c>
    </row>
    <row r="47" spans="4:5" ht="15" x14ac:dyDescent="0.25">
      <c r="D47" s="2" t="s">
        <v>55</v>
      </c>
      <c r="E47" s="3">
        <v>3</v>
      </c>
    </row>
    <row r="48" spans="4:5" ht="15" x14ac:dyDescent="0.25">
      <c r="D48" s="2" t="s">
        <v>18</v>
      </c>
      <c r="E48" s="3">
        <f>E46*E47</f>
        <v>39</v>
      </c>
    </row>
  </sheetData>
  <mergeCells count="19">
    <mergeCell ref="D40:E40"/>
    <mergeCell ref="K15:L16"/>
    <mergeCell ref="M15:M16"/>
    <mergeCell ref="D45:E45"/>
    <mergeCell ref="K17:K18"/>
    <mergeCell ref="L17:L18"/>
    <mergeCell ref="M17:M18"/>
    <mergeCell ref="K19:L20"/>
    <mergeCell ref="M19:M20"/>
    <mergeCell ref="D35:E35"/>
    <mergeCell ref="G27:I27"/>
    <mergeCell ref="D30:E30"/>
    <mergeCell ref="D25:E25"/>
    <mergeCell ref="M4:M8"/>
    <mergeCell ref="B4:B8"/>
    <mergeCell ref="B9:B11"/>
    <mergeCell ref="M9:M11"/>
    <mergeCell ref="M12:M14"/>
    <mergeCell ref="B12:B14"/>
  </mergeCells>
  <pageMargins left="0.7" right="0.7" top="0.75" bottom="0.75" header="0.3" footer="0.3"/>
  <pageSetup orientation="portrait" horizontalDpi="0" verticalDpi="0" r:id="rId1"/>
  <ignoredErrors>
    <ignoredError sqref="L5 L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C534-DE30-47B4-A8D7-D12A3E8A8020}">
  <dimension ref="A1"/>
  <sheetViews>
    <sheetView workbookViewId="0">
      <selection activeCell="W48" sqref="W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Presupuesto</vt:lpstr>
      <vt:lpstr>Soportes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2018-08-15T14:13:16Z</dcterms:created>
  <dcterms:modified xsi:type="dcterms:W3CDTF">2018-08-15T16:29:32Z</dcterms:modified>
</cp:coreProperties>
</file>