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Universidad Autónoma Latinoamericana\Pictures\"/>
    </mc:Choice>
  </mc:AlternateContent>
  <xr:revisionPtr revIDLastSave="0" documentId="13_ncr:1_{7D476845-F009-48BA-AF1F-313F3AF9ADD7}" xr6:coauthVersionLast="47" xr6:coauthVersionMax="47" xr10:uidLastSave="{00000000-0000-0000-0000-000000000000}"/>
  <bookViews>
    <workbookView xWindow="-120" yWindow="-120" windowWidth="20730" windowHeight="11160" activeTab="3" xr2:uid="{D4E07D09-7BB9-442F-A152-619DA3BE8DBD}"/>
  </bookViews>
  <sheets>
    <sheet name="tablas dinamicas" sheetId="4" r:id="rId1"/>
    <sheet name="INVENTARIOS Abastec y compras" sheetId="1" r:id="rId2"/>
    <sheet name="dashboard" sheetId="3" r:id="rId3"/>
    <sheet name="Recomendaciones" sheetId="5" r:id="rId4"/>
  </sheets>
  <definedNames>
    <definedName name="confiabilidad_inventario">'tablas dinamicas'!$A$23:$B$36</definedName>
    <definedName name="Inventarion_no_disponible">'tablas dinamicas'!$D$7:$E$20</definedName>
    <definedName name="Meses_inventario">'tablas dinamicas'!$D$23:$E$36</definedName>
    <definedName name="Rotacion_inv">'tablas dinamicas'!$A$7:$B$20</definedName>
    <definedName name="SegmentaciónDeDatos_Producto">#N/A</definedName>
    <definedName name="Tasa_retorno">'tablas dinamicas'!$G$7:$H$20</definedName>
    <definedName name="ventas">'tablas dinamicas'!$A$39:$E$52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U3" i="1"/>
  <c r="W4" i="1"/>
  <c r="W5" i="1"/>
  <c r="W6" i="1"/>
  <c r="W7" i="1"/>
  <c r="W8" i="1"/>
  <c r="W9" i="1"/>
  <c r="W10" i="1"/>
  <c r="W11" i="1"/>
  <c r="W12" i="1"/>
  <c r="W13" i="1"/>
  <c r="W14" i="1"/>
  <c r="V3" i="1"/>
  <c r="V4" i="1"/>
  <c r="V5" i="1"/>
  <c r="V6" i="1"/>
  <c r="V7" i="1"/>
  <c r="V8" i="1"/>
  <c r="V9" i="1"/>
  <c r="V10" i="1"/>
  <c r="V11" i="1"/>
  <c r="V12" i="1"/>
  <c r="V13" i="1"/>
  <c r="V14" i="1"/>
  <c r="U4" i="1"/>
  <c r="U5" i="1"/>
  <c r="U6" i="1"/>
  <c r="U7" i="1"/>
  <c r="U8" i="1"/>
  <c r="U9" i="1"/>
  <c r="U10" i="1"/>
  <c r="U11" i="1"/>
  <c r="U12" i="1"/>
  <c r="U13" i="1"/>
  <c r="U14" i="1"/>
  <c r="S4" i="1"/>
  <c r="S12" i="1"/>
  <c r="T12" i="1" s="1"/>
  <c r="S8" i="1"/>
  <c r="T8" i="1" s="1"/>
  <c r="T4" i="1"/>
  <c r="N4" i="1"/>
  <c r="N5" i="1"/>
  <c r="N6" i="1"/>
  <c r="N7" i="1"/>
  <c r="N8" i="1"/>
  <c r="N9" i="1"/>
  <c r="N10" i="1"/>
  <c r="N11" i="1"/>
  <c r="N12" i="1"/>
  <c r="N13" i="1"/>
  <c r="N14" i="1"/>
  <c r="N3" i="1"/>
  <c r="I4" i="1"/>
  <c r="I5" i="1"/>
  <c r="I6" i="1"/>
  <c r="I7" i="1"/>
  <c r="I8" i="1"/>
  <c r="I9" i="1"/>
  <c r="I10" i="1"/>
  <c r="I11" i="1"/>
  <c r="I12" i="1"/>
  <c r="I13" i="1"/>
  <c r="I14" i="1"/>
  <c r="I3" i="1"/>
  <c r="O4" i="1"/>
  <c r="O5" i="1"/>
  <c r="S5" i="1" s="1"/>
  <c r="T5" i="1" s="1"/>
  <c r="O6" i="1"/>
  <c r="S6" i="1" s="1"/>
  <c r="T6" i="1" s="1"/>
  <c r="O7" i="1"/>
  <c r="S7" i="1" s="1"/>
  <c r="T7" i="1" s="1"/>
  <c r="O8" i="1"/>
  <c r="O9" i="1"/>
  <c r="S9" i="1" s="1"/>
  <c r="T9" i="1" s="1"/>
  <c r="O10" i="1"/>
  <c r="S10" i="1" s="1"/>
  <c r="T10" i="1" s="1"/>
  <c r="O11" i="1"/>
  <c r="S11" i="1" s="1"/>
  <c r="T11" i="1" s="1"/>
  <c r="O12" i="1"/>
  <c r="O13" i="1"/>
  <c r="S13" i="1" s="1"/>
  <c r="T13" i="1" s="1"/>
  <c r="O14" i="1"/>
  <c r="S14" i="1" s="1"/>
  <c r="T14" i="1" s="1"/>
  <c r="O3" i="1"/>
  <c r="S3" i="1" s="1"/>
  <c r="T3" i="1" s="1"/>
</calcChain>
</file>

<file path=xl/sharedStrings.xml><?xml version="1.0" encoding="utf-8"?>
<sst xmlns="http://schemas.openxmlformats.org/spreadsheetml/2006/main" count="183" uniqueCount="90">
  <si>
    <t>Codigo</t>
  </si>
  <si>
    <t>Producto</t>
  </si>
  <si>
    <t>ENERO</t>
  </si>
  <si>
    <t>FEBRERO</t>
  </si>
  <si>
    <t>MARZO</t>
  </si>
  <si>
    <t>ABRIL</t>
  </si>
  <si>
    <t>stock en UN</t>
  </si>
  <si>
    <t>Unidad de medida</t>
  </si>
  <si>
    <t>Promedio mensual en UN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</si>
  <si>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</si>
  <si>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</si>
  <si>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</si>
  <si>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</si>
  <si>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</si>
  <si>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</si>
  <si>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</si>
  <si>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</si>
  <si>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</si>
  <si>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</si>
  <si>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</si>
  <si>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</si>
  <si>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pantalon oscuro</t>
  </si>
  <si>
    <t xml:space="preserve"> camiseta</t>
  </si>
  <si>
    <t>camisa manga larga</t>
  </si>
  <si>
    <t>camisa manga corta</t>
  </si>
  <si>
    <t>busos cortos</t>
  </si>
  <si>
    <t>busos largos</t>
  </si>
  <si>
    <t>cadigan</t>
  </si>
  <si>
    <t>manilla</t>
  </si>
  <si>
    <t>balaca</t>
  </si>
  <si>
    <t>gafas v400</t>
  </si>
  <si>
    <t>gafas transition</t>
  </si>
  <si>
    <t>UN</t>
  </si>
  <si>
    <t>pantalon claro</t>
  </si>
  <si>
    <t>ventas en UN</t>
  </si>
  <si>
    <t>UN Dañadas</t>
  </si>
  <si>
    <t>% inv no disponible almacen</t>
  </si>
  <si>
    <t>meses de inventario</t>
  </si>
  <si>
    <t>stock en UN/Venta prom mens en UN</t>
  </si>
  <si>
    <t>Rotacion inventario</t>
  </si>
  <si>
    <t>12/MES INV</t>
  </si>
  <si>
    <t>(UN dañadas / Un disponibles)*100</t>
  </si>
  <si>
    <t>tasa de retorno</t>
  </si>
  <si>
    <t>(Total Prod Dev (UN)   /  Total Prod Vendi(UN)*100</t>
  </si>
  <si>
    <t>total produtos vendidos</t>
  </si>
  <si>
    <t>total prod devueltos</t>
  </si>
  <si>
    <t>produc devuelt ENERO</t>
  </si>
  <si>
    <t>produc devuelt FEBRERO</t>
  </si>
  <si>
    <t>produc devuelt MARZO</t>
  </si>
  <si>
    <t>produc devuelt ABRIL</t>
  </si>
  <si>
    <t>DEVOLUCIONES</t>
  </si>
  <si>
    <t>Cantidad referencias</t>
  </si>
  <si>
    <t>diferencia stock</t>
  </si>
  <si>
    <t>Confiabilidad de inventario</t>
  </si>
  <si>
    <t>(1-(diferencias stock/total referencias))*100</t>
  </si>
  <si>
    <t>Total general</t>
  </si>
  <si>
    <t>KPI meses de inventario</t>
  </si>
  <si>
    <t>Rotación inventarion</t>
  </si>
  <si>
    <t>Tasa de Retorno</t>
  </si>
  <si>
    <t>confiabilidad inventario</t>
  </si>
  <si>
    <t>Productos</t>
  </si>
  <si>
    <t>productos</t>
  </si>
  <si>
    <t xml:space="preserve"> FEBRERO</t>
  </si>
  <si>
    <t xml:space="preserve"> MARZO</t>
  </si>
  <si>
    <t>ABRIL1</t>
  </si>
  <si>
    <t>EENERO</t>
  </si>
  <si>
    <t>Ventas ENERO</t>
  </si>
  <si>
    <t>Ventas FEBRERO</t>
  </si>
  <si>
    <t>Ventas MARZO</t>
  </si>
  <si>
    <t>Ventas ABRIL</t>
  </si>
  <si>
    <t xml:space="preserve">INFORME DE KPI's SISTEMA DE INVENTARIO </t>
  </si>
  <si>
    <t>Inventario no disponible</t>
  </si>
  <si>
    <t xml:space="preserve"> el objetivo de este KPI es controla la mercancia dentro del almacen con el fin de evitar obsoletos.</t>
  </si>
  <si>
    <t xml:space="preserve">en ese orden de idea la recomendación es que se valide y se haga un analisis antes y durante la compra  </t>
  </si>
  <si>
    <t>-</t>
  </si>
  <si>
    <r>
      <t>de los  siguientes  referencias:</t>
    </r>
    <r>
      <rPr>
        <b/>
        <sz val="11"/>
        <color theme="1"/>
        <rFont val="Calibri"/>
        <family val="2"/>
        <scheme val="minor"/>
      </rPr>
      <t>gafas transition,busos largos y cardigan</t>
    </r>
    <r>
      <rPr>
        <sz val="11"/>
        <color theme="1"/>
        <rFont val="Calibri"/>
        <family val="2"/>
        <scheme val="minor"/>
      </rPr>
      <t xml:space="preserve"> dado que reprentan el pocentaje </t>
    </r>
  </si>
  <si>
    <t>mas alto en cuanto  ha  no disponible por estar dañados o con defecto y esto es una perdida grandicima para la empresa.</t>
  </si>
  <si>
    <t>Rotacion de inventario</t>
  </si>
  <si>
    <t xml:space="preserve"> se debe tener muchisimo cuidado con dos productos en particula o dos referencias que son las balacas y las camisas manga corta</t>
  </si>
  <si>
    <t xml:space="preserve">ya que de acuerdo a la informacion presentada en el dashboard estas dos referencias son las que presenta una retacion mas corta </t>
  </si>
  <si>
    <t xml:space="preserve">es decir fueron las referencias que menos rotaron  y es preocupante… se solicita hacerle impulso  de mercadeo a estas dos referencia para </t>
  </si>
  <si>
    <t>Tasa de retorno</t>
  </si>
  <si>
    <t>de debe prestar atencicion a las referencias en las cuales la tasa de retorno esta muy alta, eso implica que el cliente a esta haciendo</t>
  </si>
  <si>
    <t xml:space="preserve">devoluciones de esa referencia en especifico… validar las referencias, antes de vender, indagar al cliente  para saber el por que de </t>
  </si>
  <si>
    <t>esa devolucion del productos, que nivel de insatisfaccion le esta generando esa referencia al cliente. Poner atencion principalmente a las siguientes:</t>
  </si>
  <si>
    <t>camisa manga larga, busos largos, gafas transicition, Gafas V400 y manillas presentan porcentajes altos de retorno</t>
  </si>
  <si>
    <t>confiabilidad de inventarios</t>
  </si>
  <si>
    <t>validando los resultados de esta  KPI se evidencia que  se debe realizar un buen conteo de  inventario fisico, dado que  s</t>
  </si>
  <si>
    <t>e puede ver como hay confiabilidad 0, confiabilidadad 17% y eso  lo que nos dice es que no se esta haciendo correctamente  el inventario.</t>
  </si>
  <si>
    <t>recomendaciones  de acuerdo con los indicadores generados  por JUAN CAMILO RAMIREZ CHAVERRA Y JUAN CAMILO RAMIREZ HOYOS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</si>
</sst>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0" fontId="0" fillId="0" borderId="1" xfId="0" applyBorder="1"/>
    <xf numFmtId="1" fontId="5" fillId="0" borderId="1" xfId="0" applyNumberFormat="1" applyFont="1" applyBorder="1"/>
    <xf numFmtId="0" fontId="0" fillId="0" borderId="6" xfId="0" applyBorder="1"/>
    <xf numFmtId="49" fontId="0" fillId="0" borderId="8" xfId="0" applyNumberFormat="1" applyBorder="1"/>
    <xf numFmtId="49" fontId="0" fillId="0" borderId="10" xfId="0" applyNumberFormat="1" applyBorder="1"/>
    <xf numFmtId="0" fontId="0" fillId="0" borderId="11" xfId="0" applyBorder="1"/>
    <xf numFmtId="1" fontId="0" fillId="0" borderId="11" xfId="0" applyNumberFormat="1" applyBorder="1"/>
    <xf numFmtId="1" fontId="5" fillId="0" borderId="11" xfId="0" applyNumberFormat="1" applyFont="1" applyBorder="1"/>
    <xf numFmtId="0" fontId="0" fillId="0" borderId="12" xfId="0" applyBorder="1"/>
    <xf numFmtId="2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1" xfId="1" applyFont="1" applyBorder="1"/>
    <xf numFmtId="9" fontId="0" fillId="0" borderId="11" xfId="1" applyFont="1" applyBorder="1"/>
    <xf numFmtId="9" fontId="0" fillId="0" borderId="9" xfId="1" applyFont="1" applyBorder="1"/>
    <xf numFmtId="9" fontId="0" fillId="0" borderId="14" xfId="1" applyFont="1" applyBorder="1"/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0" fillId="8" borderId="0" xfId="0" applyFill="1"/>
    <xf numFmtId="0" fontId="4" fillId="6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8" fillId="4" borderId="0" xfId="0" applyFont="1" applyFill="1"/>
    <xf numFmtId="0" fontId="0" fillId="4" borderId="0" xfId="0" applyFill="1"/>
  </cellXfs>
  <cellStyles count="2">
    <cellStyle name="Normal" xfId="0" builtinId="0"/>
    <cellStyle name="Porcentaje" xfId="1" builtinId="5"/>
  </cellStyles>
  <dxfs count="75"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KPI's.xlsx]tablas dinamicas!TablaDinámica1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Unidades</a:t>
            </a:r>
            <a:r>
              <a:rPr lang="es-CO" b="1" baseline="0"/>
              <a:t>  vendidas por mes</a:t>
            </a:r>
            <a:r>
              <a:rPr lang="es-CO" b="1"/>
              <a:t> </a:t>
            </a:r>
          </a:p>
        </c:rich>
      </c:tx>
      <c:layout>
        <c:manualLayout>
          <c:xMode val="edge"/>
          <c:yMode val="edge"/>
          <c:x val="0.3849518088589442"/>
          <c:y val="5.4518390766640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dinamicas'!$B$39</c:f>
              <c:strCache>
                <c:ptCount val="1"/>
                <c:pt idx="0">
                  <c:v>Ventas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dinamicas'!$A$40:$A$52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dinamicas'!$B$40:$B$52</c:f>
              <c:numCache>
                <c:formatCode>General</c:formatCode>
                <c:ptCount val="12"/>
                <c:pt idx="0">
                  <c:v>192</c:v>
                </c:pt>
                <c:pt idx="1">
                  <c:v>120</c:v>
                </c:pt>
                <c:pt idx="2">
                  <c:v>100</c:v>
                </c:pt>
                <c:pt idx="3">
                  <c:v>258</c:v>
                </c:pt>
                <c:pt idx="4">
                  <c:v>156</c:v>
                </c:pt>
                <c:pt idx="5">
                  <c:v>365</c:v>
                </c:pt>
                <c:pt idx="6">
                  <c:v>258</c:v>
                </c:pt>
                <c:pt idx="7">
                  <c:v>95</c:v>
                </c:pt>
                <c:pt idx="8">
                  <c:v>180</c:v>
                </c:pt>
                <c:pt idx="9">
                  <c:v>956</c:v>
                </c:pt>
                <c:pt idx="10">
                  <c:v>130</c:v>
                </c:pt>
                <c:pt idx="1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F-45FE-8C7F-33FAF9099A82}"/>
            </c:ext>
          </c:extLst>
        </c:ser>
        <c:ser>
          <c:idx val="1"/>
          <c:order val="1"/>
          <c:tx>
            <c:strRef>
              <c:f>'tablas dinamicas'!$C$39</c:f>
              <c:strCache>
                <c:ptCount val="1"/>
                <c:pt idx="0">
                  <c:v>Ventas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dinamicas'!$A$40:$A$52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dinamicas'!$C$40:$C$52</c:f>
              <c:numCache>
                <c:formatCode>General</c:formatCode>
                <c:ptCount val="12"/>
                <c:pt idx="0">
                  <c:v>125</c:v>
                </c:pt>
                <c:pt idx="1">
                  <c:v>210</c:v>
                </c:pt>
                <c:pt idx="2">
                  <c:v>865</c:v>
                </c:pt>
                <c:pt idx="3">
                  <c:v>189</c:v>
                </c:pt>
                <c:pt idx="4">
                  <c:v>364</c:v>
                </c:pt>
                <c:pt idx="5">
                  <c:v>140</c:v>
                </c:pt>
                <c:pt idx="6">
                  <c:v>365</c:v>
                </c:pt>
                <c:pt idx="7">
                  <c:v>166</c:v>
                </c:pt>
                <c:pt idx="8">
                  <c:v>200</c:v>
                </c:pt>
                <c:pt idx="9">
                  <c:v>489</c:v>
                </c:pt>
                <c:pt idx="10">
                  <c:v>254</c:v>
                </c:pt>
                <c:pt idx="11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F-45FE-8C7F-33FAF9099A82}"/>
            </c:ext>
          </c:extLst>
        </c:ser>
        <c:ser>
          <c:idx val="2"/>
          <c:order val="2"/>
          <c:tx>
            <c:strRef>
              <c:f>'tablas dinamicas'!$D$39</c:f>
              <c:strCache>
                <c:ptCount val="1"/>
                <c:pt idx="0">
                  <c:v>Ventas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dinamicas'!$A$40:$A$52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dinamicas'!$D$40:$D$52</c:f>
              <c:numCache>
                <c:formatCode>General</c:formatCode>
                <c:ptCount val="12"/>
                <c:pt idx="0">
                  <c:v>315</c:v>
                </c:pt>
                <c:pt idx="1">
                  <c:v>652</c:v>
                </c:pt>
                <c:pt idx="2">
                  <c:v>144</c:v>
                </c:pt>
                <c:pt idx="3">
                  <c:v>255</c:v>
                </c:pt>
                <c:pt idx="4">
                  <c:v>520</c:v>
                </c:pt>
                <c:pt idx="5">
                  <c:v>151</c:v>
                </c:pt>
                <c:pt idx="6">
                  <c:v>421</c:v>
                </c:pt>
                <c:pt idx="7">
                  <c:v>680</c:v>
                </c:pt>
                <c:pt idx="8">
                  <c:v>315</c:v>
                </c:pt>
                <c:pt idx="9">
                  <c:v>784</c:v>
                </c:pt>
                <c:pt idx="10">
                  <c:v>211</c:v>
                </c:pt>
                <c:pt idx="11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F-45FE-8C7F-33FAF9099A82}"/>
            </c:ext>
          </c:extLst>
        </c:ser>
        <c:ser>
          <c:idx val="3"/>
          <c:order val="3"/>
          <c:tx>
            <c:strRef>
              <c:f>'tablas dinamicas'!$E$39</c:f>
              <c:strCache>
                <c:ptCount val="1"/>
                <c:pt idx="0">
                  <c:v>Ventas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dinamicas'!$A$40:$A$52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dinamicas'!$E$40:$E$52</c:f>
              <c:numCache>
                <c:formatCode>General</c:formatCode>
                <c:ptCount val="12"/>
                <c:pt idx="0">
                  <c:v>436</c:v>
                </c:pt>
                <c:pt idx="1">
                  <c:v>386</c:v>
                </c:pt>
                <c:pt idx="2">
                  <c:v>143</c:v>
                </c:pt>
                <c:pt idx="3">
                  <c:v>414</c:v>
                </c:pt>
                <c:pt idx="4">
                  <c:v>402</c:v>
                </c:pt>
                <c:pt idx="5">
                  <c:v>427</c:v>
                </c:pt>
                <c:pt idx="6">
                  <c:v>116</c:v>
                </c:pt>
                <c:pt idx="7">
                  <c:v>162</c:v>
                </c:pt>
                <c:pt idx="8">
                  <c:v>296</c:v>
                </c:pt>
                <c:pt idx="9">
                  <c:v>380</c:v>
                </c:pt>
                <c:pt idx="10">
                  <c:v>315</c:v>
                </c:pt>
                <c:pt idx="1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F-45FE-8C7F-33FAF909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215455"/>
        <c:axId val="1319338287"/>
      </c:barChart>
      <c:catAx>
        <c:axId val="13112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9338287"/>
        <c:crosses val="autoZero"/>
        <c:auto val="1"/>
        <c:lblAlgn val="ctr"/>
        <c:lblOffset val="100"/>
        <c:noMultiLvlLbl val="0"/>
      </c:catAx>
      <c:valAx>
        <c:axId val="13193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2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8468219823032"/>
          <c:y val="0.36386726672203656"/>
          <c:w val="0.10046789512135726"/>
          <c:h val="0.426924172083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KPI's.xlsx]tablas dinamicas!TablaDinámica4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Inventario</a:t>
            </a:r>
            <a:r>
              <a:rPr lang="es-CO" baseline="0"/>
              <a:t> No disponible</a:t>
            </a:r>
            <a:endParaRPr lang="es-CO"/>
          </a:p>
        </c:rich>
      </c:tx>
      <c:layout>
        <c:manualLayout>
          <c:xMode val="edge"/>
          <c:yMode val="edge"/>
          <c:x val="0.3054979774587"/>
          <c:y val="0.13224458053854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dinamicas'!$E$7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3-4EA4-B5F7-787FB097FD1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3-4EA4-B5F7-787FB097FD1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E3-4EA4-B5F7-787FB097FD1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E3-4EA4-B5F7-787FB097FD1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E3-4EA4-B5F7-787FB097FD1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E3-4EA4-B5F7-787FB097FD1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E3-4EA4-B5F7-787FB097FD1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E3-4EA4-B5F7-787FB097FD1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E3-4EA4-B5F7-787FB097FD1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E3-4EA4-B5F7-787FB097FD1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E3-4EA4-B5F7-787FB097FD1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E3-4EA4-B5F7-787FB097FD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dinamicas'!$D$8:$D$20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dinamicas'!$E$8:$E$20</c:f>
              <c:numCache>
                <c:formatCode>0%</c:formatCode>
                <c:ptCount val="12"/>
                <c:pt idx="0">
                  <c:v>0.31683168316831684</c:v>
                </c:pt>
                <c:pt idx="1">
                  <c:v>0.32</c:v>
                </c:pt>
                <c:pt idx="2">
                  <c:v>0.08</c:v>
                </c:pt>
                <c:pt idx="3">
                  <c:v>0.47333333333333333</c:v>
                </c:pt>
                <c:pt idx="4">
                  <c:v>0.43069306930693069</c:v>
                </c:pt>
                <c:pt idx="5">
                  <c:v>1.6783216783216783E-2</c:v>
                </c:pt>
                <c:pt idx="6">
                  <c:v>0.35714285714285715</c:v>
                </c:pt>
                <c:pt idx="7">
                  <c:v>0.78017241379310343</c:v>
                </c:pt>
                <c:pt idx="8">
                  <c:v>0.34908136482939633</c:v>
                </c:pt>
                <c:pt idx="9">
                  <c:v>0.22</c:v>
                </c:pt>
                <c:pt idx="10">
                  <c:v>0.21978021978021978</c:v>
                </c:pt>
                <c:pt idx="1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9E3-4EA4-B5F7-787FB097F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KPI's.xlsx]tablas 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Rotacion del inventario</a:t>
            </a:r>
          </a:p>
        </c:rich>
      </c:tx>
      <c:layout>
        <c:manualLayout>
          <c:xMode val="edge"/>
          <c:yMode val="edge"/>
          <c:x val="0.2834180415175"/>
          <c:y val="4.9768553124057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dinamicas'!$A$8:$A$20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dinamicas'!$B$8:$B$20</c:f>
              <c:numCache>
                <c:formatCode>0.00</c:formatCode>
                <c:ptCount val="12"/>
                <c:pt idx="0">
                  <c:v>31.722772277227726</c:v>
                </c:pt>
                <c:pt idx="1">
                  <c:v>3.2831999999999999</c:v>
                </c:pt>
                <c:pt idx="2">
                  <c:v>9.39</c:v>
                </c:pt>
                <c:pt idx="3">
                  <c:v>11.16</c:v>
                </c:pt>
                <c:pt idx="4">
                  <c:v>21.415841584158418</c:v>
                </c:pt>
                <c:pt idx="5">
                  <c:v>4.5440559440559438</c:v>
                </c:pt>
                <c:pt idx="6">
                  <c:v>7.5324675324675319</c:v>
                </c:pt>
                <c:pt idx="7">
                  <c:v>14.262931034482758</c:v>
                </c:pt>
                <c:pt idx="8">
                  <c:v>7.8031496062992121</c:v>
                </c:pt>
                <c:pt idx="9">
                  <c:v>11.181428571428572</c:v>
                </c:pt>
                <c:pt idx="10">
                  <c:v>15</c:v>
                </c:pt>
                <c:pt idx="11">
                  <c:v>7.2766666666666673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5-46B7-90B9-4C385576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062120432"/>
        <c:axId val="236874575"/>
      </c:barChart>
      <c:catAx>
        <c:axId val="106212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74575"/>
        <c:crosses val="autoZero"/>
        <c:auto val="1"/>
        <c:lblAlgn val="ctr"/>
        <c:lblOffset val="100"/>
        <c:noMultiLvlLbl val="0"/>
      </c:catAx>
      <c:valAx>
        <c:axId val="2368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1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KPI's.xlsx]tablas dinamicas!TablaDinámica5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Tasa de Retorno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'tablas dinamicas'!$H$7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BD-4AA2-98F3-EDBB3D8198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BD-4AA2-98F3-EDBB3D8198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BD-4AA2-98F3-EDBB3D8198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BD-4AA2-98F3-EDBB3D8198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CBD-4AA2-98F3-EDBB3D8198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CBD-4AA2-98F3-EDBB3D8198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CBD-4AA2-98F3-EDBB3D8198D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CBD-4AA2-98F3-EDBB3D8198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CBD-4AA2-98F3-EDBB3D8198D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CBD-4AA2-98F3-EDBB3D8198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CBD-4AA2-98F3-EDBB3D8198D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CBD-4AA2-98F3-EDBB3D8198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dinamicas'!$G$8:$G$20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dinamicas'!$H$8:$H$20</c:f>
              <c:numCache>
                <c:formatCode>0%</c:formatCode>
                <c:ptCount val="12"/>
                <c:pt idx="0">
                  <c:v>0.14513108614232209</c:v>
                </c:pt>
                <c:pt idx="1">
                  <c:v>0.11257309941520467</c:v>
                </c:pt>
                <c:pt idx="2">
                  <c:v>0.11900958466453675</c:v>
                </c:pt>
                <c:pt idx="3">
                  <c:v>0.27419354838709675</c:v>
                </c:pt>
                <c:pt idx="4">
                  <c:v>9.9861303744798888E-2</c:v>
                </c:pt>
                <c:pt idx="5">
                  <c:v>9.2336103416435833E-2</c:v>
                </c:pt>
                <c:pt idx="6">
                  <c:v>0.17499999999999999</c:v>
                </c:pt>
                <c:pt idx="7">
                  <c:v>0.20398912058023572</c:v>
                </c:pt>
                <c:pt idx="8">
                  <c:v>0.20585267406659941</c:v>
                </c:pt>
                <c:pt idx="9">
                  <c:v>0.16711383671904945</c:v>
                </c:pt>
                <c:pt idx="10">
                  <c:v>0.15494505494505495</c:v>
                </c:pt>
                <c:pt idx="11">
                  <c:v>0.11726981218506642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CBD-4AA2-98F3-EDBB3D8198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KPI's.xlsx]tablas dinamicas!TablaDinámica6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Confiabilidad de Inventario</a:t>
            </a:r>
          </a:p>
        </c:rich>
      </c:tx>
      <c:layout>
        <c:manualLayout>
          <c:xMode val="edge"/>
          <c:yMode val="edge"/>
          <c:x val="0.20005900088935163"/>
          <c:y val="5.0700115973875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583085291282284"/>
          <c:y val="0.24646547586220982"/>
          <c:w val="0.44263649349461343"/>
          <c:h val="0.64242572791241559"/>
        </c:manualLayout>
      </c:layout>
      <c:doughnutChart>
        <c:varyColors val="1"/>
        <c:ser>
          <c:idx val="0"/>
          <c:order val="0"/>
          <c:tx>
            <c:strRef>
              <c:f>'tablas dinamicas'!$B$23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6-44E3-8179-E3298BA26AB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6-44E3-8179-E3298BA26AB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06-44E3-8179-E3298BA26AB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06-44E3-8179-E3298BA26AB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06-44E3-8179-E3298BA26AB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06-44E3-8179-E3298BA26AB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06-44E3-8179-E3298BA26AB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06-44E3-8179-E3298BA26ABC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06-44E3-8179-E3298BA26ABC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06-44E3-8179-E3298BA26AB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06-44E3-8179-E3298BA26AB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506-44E3-8179-E3298BA26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dinamicas'!$A$24:$A$36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dinamicas'!$B$24:$B$36</c:f>
              <c:numCache>
                <c:formatCode>0%</c:formatCode>
                <c:ptCount val="12"/>
                <c:pt idx="0">
                  <c:v>0.375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0.16666666666666663</c:v>
                </c:pt>
                <c:pt idx="6">
                  <c:v>0.5</c:v>
                </c:pt>
                <c:pt idx="7">
                  <c:v>0.6</c:v>
                </c:pt>
                <c:pt idx="8">
                  <c:v>0.33333333333333337</c:v>
                </c:pt>
                <c:pt idx="9">
                  <c:v>0.5714285714285714</c:v>
                </c:pt>
                <c:pt idx="10">
                  <c:v>0.25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06-44E3-8179-E3298BA26A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KPI's.xlsx]tablas dinamicas!TablaDinámica7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Meses de Inventario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dinamicas'!$D$24:$D$36</c:f>
              <c:strCache>
                <c:ptCount val="12"/>
                <c:pt idx="0">
                  <c:v> camiseta</c:v>
                </c:pt>
                <c:pt idx="1">
                  <c:v>balaca</c:v>
                </c:pt>
                <c:pt idx="2">
                  <c:v>busos cortos</c:v>
                </c:pt>
                <c:pt idx="3">
                  <c:v>busos largos</c:v>
                </c:pt>
                <c:pt idx="4">
                  <c:v>cadigan</c:v>
                </c:pt>
                <c:pt idx="5">
                  <c:v>camisa manga corta</c:v>
                </c:pt>
                <c:pt idx="6">
                  <c:v>camisa manga larga</c:v>
                </c:pt>
                <c:pt idx="7">
                  <c:v>gafas transition</c:v>
                </c:pt>
                <c:pt idx="8">
                  <c:v>gafas v400</c:v>
                </c:pt>
                <c:pt idx="9">
                  <c:v>manilla</c:v>
                </c:pt>
                <c:pt idx="10">
                  <c:v>pantalon claro</c:v>
                </c:pt>
                <c:pt idx="11">
                  <c:v>pantalon oscuro</c:v>
                </c:pt>
              </c:strCache>
            </c:strRef>
          </c:cat>
          <c:val>
            <c:numRef>
              <c:f>'tablas dinamicas'!$E$24:$E$36</c:f>
              <c:numCache>
                <c:formatCode>0.00</c:formatCode>
                <c:ptCount val="12"/>
                <c:pt idx="0">
                  <c:v>0.37827715355805241</c:v>
                </c:pt>
                <c:pt idx="1">
                  <c:v>3.6549707602339181</c:v>
                </c:pt>
                <c:pt idx="2">
                  <c:v>1.2779552715654952</c:v>
                </c:pt>
                <c:pt idx="3">
                  <c:v>1.075268817204301</c:v>
                </c:pt>
                <c:pt idx="4">
                  <c:v>0.56033287101248264</c:v>
                </c:pt>
                <c:pt idx="5">
                  <c:v>2.6408125577100647</c:v>
                </c:pt>
                <c:pt idx="6">
                  <c:v>1.5931034482758621</c:v>
                </c:pt>
                <c:pt idx="7">
                  <c:v>0.8413417951042611</c:v>
                </c:pt>
                <c:pt idx="8">
                  <c:v>1.537840565085772</c:v>
                </c:pt>
                <c:pt idx="9">
                  <c:v>1.0732081257186661</c:v>
                </c:pt>
                <c:pt idx="10">
                  <c:v>0.8</c:v>
                </c:pt>
                <c:pt idx="11">
                  <c:v>1.6491067338524965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9-49A2-808A-FA6AE6D1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960960"/>
        <c:axId val="753054336"/>
      </c:barChart>
      <c:catAx>
        <c:axId val="7799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54336"/>
        <c:crosses val="autoZero"/>
        <c:auto val="1"/>
        <c:lblAlgn val="ctr"/>
        <c:lblOffset val="100"/>
        <c:noMultiLvlLbl val="0"/>
      </c:catAx>
      <c:valAx>
        <c:axId val="753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99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21</xdr:row>
      <xdr:rowOff>9524</xdr:rowOff>
    </xdr:from>
    <xdr:to>
      <xdr:col>17</xdr:col>
      <xdr:colOff>57149</xdr:colOff>
      <xdr:row>38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797613-EAC7-4179-8821-B70C9DC8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7</xdr:row>
      <xdr:rowOff>142874</xdr:rowOff>
    </xdr:from>
    <xdr:to>
      <xdr:col>12</xdr:col>
      <xdr:colOff>542925</xdr:colOff>
      <xdr:row>20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47FFF7-671D-4190-B08E-870BCF2E1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</xdr:row>
      <xdr:rowOff>142875</xdr:rowOff>
    </xdr:from>
    <xdr:to>
      <xdr:col>7</xdr:col>
      <xdr:colOff>723899</xdr:colOff>
      <xdr:row>20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AB0F42-10BA-43DC-9FAC-9F79D3B70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600074</xdr:colOff>
      <xdr:row>7</xdr:row>
      <xdr:rowOff>142874</xdr:rowOff>
    </xdr:from>
    <xdr:to>
      <xdr:col>17</xdr:col>
      <xdr:colOff>133349</xdr:colOff>
      <xdr:row>20</xdr:row>
      <xdr:rowOff>133349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72985D-EFA8-4BCF-89CC-F76C3FC48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200025</xdr:colOff>
      <xdr:row>7</xdr:row>
      <xdr:rowOff>180975</xdr:rowOff>
    </xdr:from>
    <xdr:to>
      <xdr:col>21</xdr:col>
      <xdr:colOff>704850</xdr:colOff>
      <xdr:row>20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89AC9B-2B62-4837-8C78-67657A533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123825</xdr:colOff>
      <xdr:row>21</xdr:row>
      <xdr:rowOff>104775</xdr:rowOff>
    </xdr:from>
    <xdr:to>
      <xdr:col>23</xdr:col>
      <xdr:colOff>123825</xdr:colOff>
      <xdr:row>35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7F5BA2-10C4-4DBC-9541-AA51F4E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123824</xdr:colOff>
      <xdr:row>4</xdr:row>
      <xdr:rowOff>19049</xdr:rowOff>
    </xdr:from>
    <xdr:to>
      <xdr:col>2</xdr:col>
      <xdr:colOff>666749</xdr:colOff>
      <xdr:row>23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">
              <a:extLst>
                <a:ext uri="{FF2B5EF4-FFF2-40B4-BE49-F238E27FC236}">
                  <a16:creationId xmlns:a16="http://schemas.microsoft.com/office/drawing/2014/main" id="{687E576D-2138-8DA5-7F67-A653480F7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781049"/>
              <a:ext cx="2066925" cy="3609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43.074752199071" createdVersion="8" refreshedVersion="8" minRefreshableVersion="3" recordCount="12" xr:uid="{60D650EC-AE9F-47BB-8911-A0A5E522DCE6}">
  <cacheSource type="worksheet">
    <worksheetSource name="inventarios"/>
  </cacheSource>
  <cacheFields count="23">
    <cacheField name="Codigo" numFmtId="49">
      <sharedItems/>
    </cacheField>
    <cacheField name="Producto" numFmtId="0">
      <sharedItems count="12">
        <s v="pantalon oscuro"/>
        <s v="pantalon claro"/>
        <s v=" camiseta"/>
        <s v="camisa manga larga"/>
        <s v="camisa manga corta"/>
        <s v="busos cortos"/>
        <s v="busos largos"/>
        <s v="cadigan"/>
        <s v="manilla"/>
        <s v="balaca"/>
        <s v="gafas v400"/>
        <s v="gafas transition"/>
      </sharedItems>
    </cacheField>
    <cacheField name="Unidad de medida" numFmtId="0">
      <sharedItems/>
    </cacheField>
    <cacheField name="Cantidad referencias" numFmtId="0">
      <sharedItems containsSemiMixedTypes="0" containsString="0" containsNumber="1" containsInteger="1" minValue="2" maxValue="9"/>
    </cacheField>
    <cacheField name="ENERO" numFmtId="0">
      <sharedItems containsSemiMixedTypes="0" containsString="0" containsNumber="1" containsInteger="1" minValue="95" maxValue="956"/>
    </cacheField>
    <cacheField name="FEBRERO" numFmtId="0">
      <sharedItems containsSemiMixedTypes="0" containsString="0" containsNumber="1" containsInteger="1" minValue="125" maxValue="865"/>
    </cacheField>
    <cacheField name="MARZO" numFmtId="0">
      <sharedItems containsSemiMixedTypes="0" containsString="0" containsNumber="1" containsInteger="1" minValue="144" maxValue="988"/>
    </cacheField>
    <cacheField name="ABRIL" numFmtId="0">
      <sharedItems containsSemiMixedTypes="0" containsString="0" containsNumber="1" containsInteger="1" minValue="116" maxValue="436"/>
    </cacheField>
    <cacheField name="total produtos vendidos" numFmtId="0">
      <sharedItems containsSemiMixedTypes="0" containsString="0" containsNumber="1" containsInteger="1" minValue="910" maxValue="2609"/>
    </cacheField>
    <cacheField name="produc devuelt ENERO" numFmtId="0">
      <sharedItems containsSemiMixedTypes="0" containsString="0" containsNumber="1" containsInteger="1" minValue="15" maxValue="250"/>
    </cacheField>
    <cacheField name="produc devuelt FEBRERO" numFmtId="0">
      <sharedItems containsSemiMixedTypes="0" containsString="0" containsNumber="1" containsInteger="1" minValue="15" maxValue="98"/>
    </cacheField>
    <cacheField name="produc devuelt MARZO" numFmtId="0">
      <sharedItems containsSemiMixedTypes="0" containsString="0" containsNumber="1" containsInteger="1" minValue="14" maxValue="98"/>
    </cacheField>
    <cacheField name="produc devuelt ABRIL" numFmtId="0">
      <sharedItems containsSemiMixedTypes="0" containsString="0" containsNumber="1" containsInteger="1" minValue="10" maxValue="120"/>
    </cacheField>
    <cacheField name="total prod devueltos" numFmtId="0">
      <sharedItems containsSemiMixedTypes="0" containsString="0" containsNumber="1" containsInteger="1" minValue="100" maxValue="436"/>
    </cacheField>
    <cacheField name="Promedio mensual en UN" numFmtId="1">
      <sharedItems containsSemiMixedTypes="0" containsString="0" containsNumber="1" minValue="227.5" maxValue="652.25"/>
    </cacheField>
    <cacheField name="stock en UN" numFmtId="0">
      <sharedItems containsSemiMixedTypes="0" containsString="0" containsNumber="1" containsInteger="1" minValue="101" maxValue="1250"/>
    </cacheField>
    <cacheField name="diferencia stock" numFmtId="1">
      <sharedItems containsSemiMixedTypes="0" containsString="0" containsNumber="1" containsInteger="1" minValue="1" maxValue="6"/>
    </cacheField>
    <cacheField name="UN Dañadas" numFmtId="0">
      <sharedItems containsSemiMixedTypes="0" containsString="0" containsNumber="1" containsInteger="1" minValue="12" maxValue="400"/>
    </cacheField>
    <cacheField name="stock en UN/Venta prom mens en UN" numFmtId="2">
      <sharedItems containsSemiMixedTypes="0" containsString="0" containsNumber="1" minValue="0.37827715355805241" maxValue="3.6549707602339181"/>
    </cacheField>
    <cacheField name="12/MES INV" numFmtId="2">
      <sharedItems containsSemiMixedTypes="0" containsString="0" containsNumber="1" minValue="3.2831999999999999" maxValue="31.722772277227726"/>
    </cacheField>
    <cacheField name="(UN dañadas / Un disponibles)*100" numFmtId="9">
      <sharedItems containsSemiMixedTypes="0" containsString="0" containsNumber="1" minValue="1.6783216783216783E-2" maxValue="0.78017241379310343"/>
    </cacheField>
    <cacheField name="(Total Prod Dev (UN)   /  Total Prod Vendi(UN)*100" numFmtId="9">
      <sharedItems containsSemiMixedTypes="0" containsString="0" containsNumber="1" minValue="9.2336103416435833E-2" maxValue="0.27419354838709675"/>
    </cacheField>
    <cacheField name="(1-(diferencias stock/total referencias))*100" numFmtId="9">
      <sharedItems containsSemiMixedTypes="0" containsString="0" containsNumber="1" minValue="0" maxValue="0.75"/>
    </cacheField>
  </cacheFields>
  <extLst>
    <ext xmlns:x14="http://schemas.microsoft.com/office/spreadsheetml/2009/9/main" uri="{725AE2AE-9491-48be-B2B4-4EB974FC3084}">
      <x14:pivotCacheDefinition pivotCacheId="15053175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0001"/>
    <x v="0"/>
    <s v="UN"/>
    <n v="5"/>
    <n v="214"/>
    <n v="754"/>
    <n v="988"/>
    <n v="227"/>
    <n v="2183"/>
    <n v="50"/>
    <n v="98"/>
    <n v="98"/>
    <n v="10"/>
    <n v="256"/>
    <n v="545.75"/>
    <n v="900"/>
    <n v="2"/>
    <n v="200"/>
    <n v="1.6491067338524965"/>
    <n v="7.2766666666666673"/>
    <n v="0.22222222222222221"/>
    <n v="0.11726981218506642"/>
    <n v="0.6"/>
  </r>
  <r>
    <s v="0002"/>
    <x v="1"/>
    <s v="UN"/>
    <n v="4"/>
    <n v="130"/>
    <n v="254"/>
    <n v="211"/>
    <n v="315"/>
    <n v="910"/>
    <n v="16"/>
    <n v="25"/>
    <n v="65"/>
    <n v="35"/>
    <n v="141"/>
    <n v="227.5"/>
    <n v="182"/>
    <n v="3"/>
    <n v="40"/>
    <n v="0.8"/>
    <n v="15"/>
    <n v="0.21978021978021978"/>
    <n v="0.15494505494505495"/>
    <n v="0.25"/>
  </r>
  <r>
    <s v="0003"/>
    <x v="2"/>
    <s v="UN"/>
    <n v="8"/>
    <n v="192"/>
    <n v="125"/>
    <n v="315"/>
    <n v="436"/>
    <n v="1068"/>
    <n v="52"/>
    <n v="48"/>
    <n v="32"/>
    <n v="23"/>
    <n v="155"/>
    <n v="267"/>
    <n v="101"/>
    <n v="5"/>
    <n v="32"/>
    <n v="0.37827715355805241"/>
    <n v="31.722772277227726"/>
    <n v="0.31683168316831684"/>
    <n v="0.14513108614232209"/>
    <n v="0.375"/>
  </r>
  <r>
    <s v="0004"/>
    <x v="3"/>
    <s v="UN"/>
    <n v="4"/>
    <n v="258"/>
    <n v="365"/>
    <n v="421"/>
    <n v="116"/>
    <n v="1160"/>
    <n v="40"/>
    <n v="75"/>
    <n v="25"/>
    <n v="63"/>
    <n v="203"/>
    <n v="290"/>
    <n v="462"/>
    <n v="2"/>
    <n v="165"/>
    <n v="1.5931034482758621"/>
    <n v="7.5324675324675319"/>
    <n v="0.35714285714285715"/>
    <n v="0.17499999999999999"/>
    <n v="0.5"/>
  </r>
  <r>
    <s v="0005"/>
    <x v="4"/>
    <s v="UN"/>
    <n v="6"/>
    <n v="365"/>
    <n v="140"/>
    <n v="151"/>
    <n v="427"/>
    <n v="1083"/>
    <n v="36"/>
    <n v="36"/>
    <n v="14"/>
    <n v="14"/>
    <n v="100"/>
    <n v="270.75"/>
    <n v="715"/>
    <n v="5"/>
    <n v="12"/>
    <n v="2.6408125577100647"/>
    <n v="4.5440559440559438"/>
    <n v="1.6783216783216783E-2"/>
    <n v="9.2336103416435833E-2"/>
    <n v="0.16666666666666663"/>
  </r>
  <r>
    <s v="0006"/>
    <x v="5"/>
    <s v="UN"/>
    <n v="2"/>
    <n v="100"/>
    <n v="865"/>
    <n v="144"/>
    <n v="143"/>
    <n v="1252"/>
    <n v="25"/>
    <n v="56"/>
    <n v="36"/>
    <n v="32"/>
    <n v="149"/>
    <n v="313"/>
    <n v="400"/>
    <n v="1"/>
    <n v="32"/>
    <n v="1.2779552715654952"/>
    <n v="9.39"/>
    <n v="0.08"/>
    <n v="0.11900958466453675"/>
    <n v="0.5"/>
  </r>
  <r>
    <s v="0007"/>
    <x v="6"/>
    <s v="UN"/>
    <n v="6"/>
    <n v="258"/>
    <n v="189"/>
    <n v="255"/>
    <n v="414"/>
    <n v="1116"/>
    <n v="87"/>
    <n v="98"/>
    <n v="97"/>
    <n v="24"/>
    <n v="306"/>
    <n v="279"/>
    <n v="300"/>
    <n v="3"/>
    <n v="142"/>
    <n v="1.075268817204301"/>
    <n v="11.16"/>
    <n v="0.47333333333333333"/>
    <n v="0.27419354838709675"/>
    <n v="0.5"/>
  </r>
  <r>
    <s v="0008"/>
    <x v="7"/>
    <s v="UN"/>
    <n v="4"/>
    <n v="156"/>
    <n v="364"/>
    <n v="520"/>
    <n v="402"/>
    <n v="1442"/>
    <n v="19"/>
    <n v="15"/>
    <n v="46"/>
    <n v="64"/>
    <n v="144"/>
    <n v="360.5"/>
    <n v="202"/>
    <n v="1"/>
    <n v="87"/>
    <n v="0.56033287101248264"/>
    <n v="21.415841584158418"/>
    <n v="0.43069306930693069"/>
    <n v="9.9861303744798888E-2"/>
    <n v="0.75"/>
  </r>
  <r>
    <s v="0009"/>
    <x v="8"/>
    <s v="UN"/>
    <n v="7"/>
    <n v="956"/>
    <n v="489"/>
    <n v="784"/>
    <n v="380"/>
    <n v="2609"/>
    <n v="250"/>
    <n v="48"/>
    <n v="18"/>
    <n v="120"/>
    <n v="436"/>
    <n v="652.25"/>
    <n v="700"/>
    <n v="3"/>
    <n v="154"/>
    <n v="1.0732081257186661"/>
    <n v="11.181428571428572"/>
    <n v="0.22"/>
    <n v="0.16711383671904945"/>
    <n v="0.5714285714285714"/>
  </r>
  <r>
    <s v="0010"/>
    <x v="9"/>
    <s v="UN"/>
    <n v="2"/>
    <n v="120"/>
    <n v="210"/>
    <n v="652"/>
    <n v="386"/>
    <n v="1368"/>
    <n v="58"/>
    <n v="25"/>
    <n v="35"/>
    <n v="36"/>
    <n v="154"/>
    <n v="342"/>
    <n v="1250"/>
    <n v="2"/>
    <n v="400"/>
    <n v="3.6549707602339181"/>
    <n v="3.2831999999999999"/>
    <n v="0.32"/>
    <n v="0.11257309941520467"/>
    <n v="0"/>
  </r>
  <r>
    <s v="0011"/>
    <x v="10"/>
    <s v="UN"/>
    <n v="9"/>
    <n v="180"/>
    <n v="200"/>
    <n v="315"/>
    <n v="296"/>
    <n v="991"/>
    <n v="36"/>
    <n v="46"/>
    <n v="77"/>
    <n v="45"/>
    <n v="204"/>
    <n v="247.75"/>
    <n v="381"/>
    <n v="6"/>
    <n v="133"/>
    <n v="1.537840565085772"/>
    <n v="7.8031496062992121"/>
    <n v="0.34908136482939633"/>
    <n v="0.20585267406659941"/>
    <n v="0.33333333333333337"/>
  </r>
  <r>
    <s v="0012"/>
    <x v="11"/>
    <s v="UN"/>
    <n v="5"/>
    <n v="95"/>
    <n v="166"/>
    <n v="680"/>
    <n v="162"/>
    <n v="1103"/>
    <n v="15"/>
    <n v="45"/>
    <n v="88"/>
    <n v="77"/>
    <n v="225"/>
    <n v="275.75"/>
    <n v="232"/>
    <n v="2"/>
    <n v="181"/>
    <n v="0.8413417951042611"/>
    <n v="14.262931034482758"/>
    <n v="0.78017241379310343"/>
    <n v="0.20398912058023572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32BD3-F8BC-47A4-A349-69E1ADE8B8C8}" name="TablaDinámica2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 chartFormat="7">
  <location ref="A3:D4" firstHeaderRow="0" firstDataRow="1" firstDataCol="0"/>
  <pivotFields count="23">
    <pivotField showAll="0"/>
    <pivotField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2" showAll="0"/>
    <pivotField numFmtId="2" showAll="0"/>
    <pivotField numFmtId="1" showAll="0"/>
    <pivotField numFmtId="1" showAll="0"/>
    <pivotField numFmtI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ENERO" fld="4" baseField="0" baseItem="0"/>
    <dataField name=" FEBRERO" fld="5" baseField="0" baseItem="0"/>
    <dataField name=" MARZO" fld="6" baseField="0" baseItem="0"/>
    <dataField name="ABRIL1" fld="7" baseField="0" baseItem="0"/>
  </dataFields>
  <chartFormats count="3"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01A5F-C49E-4941-90BE-8527BC7C34E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A39:E52" firstHeaderRow="0" firstDataRow="1" firstDataCol="1"/>
  <pivotFields count="23">
    <pivotField showAll="0"/>
    <pivotField axis="axisRow"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2" showAll="0"/>
    <pivotField numFmtId="2" showAll="0"/>
    <pivotField numFmtId="1" showAll="0"/>
    <pivotField numFmtI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entas ENERO" fld="4" baseField="0" baseItem="0"/>
    <dataField name="Ventas FEBRERO" fld="5" baseField="0" baseItem="0"/>
    <dataField name="Ventas MARZO" fld="6" baseField="0" baseItem="0"/>
    <dataField name="Ventas ABRIL" fld="7" baseField="0" baseItem="0"/>
  </dataFields>
  <formats count="3">
    <format dxfId="65">
      <pivotArea outline="0" collapsedLevelsAreSubtotals="1" fieldPosition="0"/>
    </format>
    <format dxfId="64">
      <pivotArea collapsedLevelsAreSubtotals="1" fieldPosition="0">
        <references count="1">
          <reference field="1" count="0"/>
        </references>
      </pivotArea>
    </format>
    <format dxfId="63">
      <pivotArea grandRow="1" outline="0" collapsedLevelsAreSubtotals="1" fieldPosition="0"/>
    </format>
  </formats>
  <chartFormats count="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B46B8-4DDC-45A9-AE63-C1343F5DF172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productos">
  <location ref="G7:H20" firstHeaderRow="1" firstDataRow="1" firstDataCol="1"/>
  <pivotFields count="23">
    <pivotField showAll="0"/>
    <pivotField axis="axisRow"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2" showAll="0"/>
    <pivotField numFmtId="2" showAll="0"/>
    <pivotField numFmtId="1" showAll="0"/>
    <pivotField dataField="1" numFmtI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asa de Retorno" fld="21" baseField="0" baseItem="0" numFmtId="9"/>
  </dataFields>
  <formats count="1">
    <format dxfId="66">
      <pivotArea outline="0" collapsedLevelsAreSubtotals="1" fieldPosition="0"/>
    </format>
  </formats>
  <chartFormats count="13">
    <chartFormat chart="9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42F7A-76A3-4337-8426-081D039283AE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 rowHeaderCaption="productos">
  <location ref="A23:B36" firstHeaderRow="1" firstDataRow="1" firstDataCol="1"/>
  <pivotFields count="23">
    <pivotField showAll="0"/>
    <pivotField axis="axisRow"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2" showAll="0"/>
    <pivotField numFmtId="2" showAll="0"/>
    <pivotField numFmtId="1" showAll="0"/>
    <pivotField numFmtId="1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fiabilidad inventario" fld="22" baseField="0" baseItem="0" numFmtId="9"/>
  </dataFields>
  <formats count="1">
    <format dxfId="67">
      <pivotArea outline="0" collapsedLevelsAreSubtotals="1" fieldPosition="0"/>
    </format>
  </formats>
  <chartFormats count="1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05157-CBDB-46DC-83AD-3F220D3E8FFF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productos">
  <location ref="D7:E20" firstHeaderRow="1" firstDataRow="1" firstDataCol="1"/>
  <pivotFields count="23">
    <pivotField showAll="0"/>
    <pivotField axis="axisRow"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2" showAll="0"/>
    <pivotField numFmtId="2" showAll="0"/>
    <pivotField dataField="1" numFmtId="1" showAll="0"/>
    <pivotField numFmtI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% inv no disponible almacen" fld="20" baseField="0" baseItem="0" numFmtId="9"/>
  </dataFields>
  <formats count="3">
    <format dxfId="70">
      <pivotArea grandRow="1" outline="0" collapsedLevelsAreSubtotals="1" fieldPosition="0"/>
    </format>
    <format dxfId="69">
      <pivotArea collapsedLevelsAreSubtotals="1" fieldPosition="0">
        <references count="1">
          <reference field="1" count="0"/>
        </references>
      </pivotArea>
    </format>
    <format dxfId="68">
      <pivotArea outline="0" collapsedLevelsAreSubtotals="1" fieldPosition="0"/>
    </format>
  </formats>
  <chartFormats count="1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98250-EEBB-444F-94C0-A8CFDA490E3D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Productos">
  <location ref="A7:B20" firstHeaderRow="1" firstDataRow="1" firstDataCol="1"/>
  <pivotFields count="23">
    <pivotField showAll="0"/>
    <pivotField axis="axisRow"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numFmtId="2" showAll="0"/>
    <pivotField dataField="1" numFmtId="2" showAll="0"/>
    <pivotField numFmtId="1" showAll="0"/>
    <pivotField numFmtI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Rotación inventarion" fld="19" baseField="1" baseItem="0"/>
  </dataFields>
  <formats count="2">
    <format dxfId="72">
      <pivotArea collapsedLevelsAreSubtotals="1" fieldPosition="0">
        <references count="1">
          <reference field="1" count="0"/>
        </references>
      </pivotArea>
    </format>
    <format dxfId="71">
      <pivotArea grandRow="1"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6DDB9-F139-4D7B-AA8B-6CDDFD505ECD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productos">
  <location ref="D23:E36" firstHeaderRow="1" firstDataRow="1" firstDataCol="1"/>
  <pivotFields count="23">
    <pivotField showAll="0"/>
    <pivotField axis="axisRow" showAll="0">
      <items count="13">
        <item x="2"/>
        <item x="9"/>
        <item x="5"/>
        <item x="6"/>
        <item x="7"/>
        <item x="4"/>
        <item x="3"/>
        <item x="11"/>
        <item x="10"/>
        <item x="8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showAll="0"/>
    <pivotField dataField="1" numFmtId="2" showAll="0"/>
    <pivotField numFmtId="2" showAll="0"/>
    <pivotField numFmtId="1" showAll="0"/>
    <pivotField numFmtI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KPI meses de inventario" fld="18" baseField="0" baseItem="0"/>
  </dataFields>
  <formats count="2">
    <format dxfId="74">
      <pivotArea collapsedLevelsAreSubtotals="1" fieldPosition="0">
        <references count="1">
          <reference field="1" count="0"/>
        </references>
      </pivotArea>
    </format>
    <format dxfId="73">
      <pivotArea grandRow="1"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151CF6B9-7C62-466B-A9A6-3ADB30FA9FFA}" sourceName="Producto">
  <pivotTables>
    <pivotTable tabId="4" name="TablaDinámica3"/>
    <pivotTable tabId="4" name="TablaDinámica1"/>
    <pivotTable tabId="4" name="TablaDinámica2"/>
    <pivotTable tabId="4" name="TablaDinámica4"/>
    <pivotTable tabId="4" name="TablaDinámica5"/>
    <pivotTable tabId="4" name="TablaDinámica6"/>
    <pivotTable tabId="4" name="TablaDinámica7"/>
  </pivotTables>
  <data>
    <tabular pivotCacheId="1505317550">
      <items count="12">
        <i x="2" s="1"/>
        <i x="9" s="1"/>
        <i x="5" s="1"/>
        <i x="6" s="1"/>
        <i x="7" s="1"/>
        <i x="4" s="1"/>
        <i x="3" s="1"/>
        <i x="11" s="1"/>
        <i x="10" s="1"/>
        <i x="8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45FEE2D6-66A0-4B4A-81D8-838C24A5A863}" cache="SegmentaciónDeDatos_Producto" caption="Producto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39C76-99EC-4657-9740-ED27C766D5CC}" name="inventarios" displayName="inventarios" ref="A2:W14" totalsRowShown="0" headerRowDxfId="62" headerRowBorderDxfId="61" tableBorderDxfId="60" totalsRowBorderDxfId="59">
  <autoFilter ref="A2:W14" xr:uid="{2FD39C76-99EC-4657-9740-ED27C766D5CC}"/>
  <tableColumns count="23">
    <tableColumn id="1" xr3:uid="{982FCD1B-54E9-41E6-B139-F605F353F411}" name="Codigo" dataDxfId="58"/>
    <tableColumn id="2" xr3:uid="{F07F91F5-93C1-438D-A70A-26E0B344F93E}" name="Producto" dataDxfId="57"/>
    <tableColumn id="3" xr3:uid="{8529A1AF-85B6-4C6A-810E-8BC3E54CE98D}" name="Unidad de medida" dataDxfId="56"/>
    <tableColumn id="4" xr3:uid="{1770C06A-184D-44B5-8D54-205611E91ABA}" name="Cantidad referencias" dataDxfId="55"/>
    <tableColumn id="5" xr3:uid="{AAB58FFF-5541-4A4A-AE97-81F65D87D4EE}" name="ENERO" dataDxfId="54"/>
    <tableColumn id="6" xr3:uid="{08930981-D727-4E7B-B637-D5A2E2F9F600}" name="FEBRERO" dataDxfId="53"/>
    <tableColumn id="7" xr3:uid="{A69433AB-C24C-45B2-93DD-92E7CD6DACDD}" name="MARZO" dataDxfId="52"/>
    <tableColumn id="8" xr3:uid="{C6D04A2F-F1F9-43C8-9C0E-6425C3CFF122}" name="ABRIL" dataDxfId="51"/>
    <tableColumn id="9" xr3:uid="{0C4B185A-F9EA-4D27-933A-6C0C9838B1F0}" name="total produtos vendidos" dataDxfId="50">
      <calculatedColumnFormula>+SUM(E3:H3)</calculatedColumnFormula>
    </tableColumn>
    <tableColumn id="10" xr3:uid="{C466249A-9606-4396-B040-9ADE17A77E88}" name="produc devuelt ENERO" dataDxfId="49"/>
    <tableColumn id="11" xr3:uid="{093484DF-9453-427D-9DDC-8A92327E128D}" name="produc devuelt FEBRERO" dataDxfId="48"/>
    <tableColumn id="12" xr3:uid="{066F37CB-99AF-4019-80FC-4B4DA584D0B7}" name="produc devuelt MARZO" dataDxfId="47"/>
    <tableColumn id="13" xr3:uid="{38B57DAA-C467-4337-8C96-2E2AA96B451B}" name="produc devuelt ABRIL" dataDxfId="46"/>
    <tableColumn id="14" xr3:uid="{7A166548-3CEB-4A7B-86BF-5294AB3526C3}" name="total prod devueltos" dataDxfId="45">
      <calculatedColumnFormula>+SUM(J3:M3)</calculatedColumnFormula>
    </tableColumn>
    <tableColumn id="15" xr3:uid="{AA30692A-B541-4E90-9FBB-F1AF6E6318BC}" name="Promedio mensual en UN" dataDxfId="44">
      <calculatedColumnFormula>+AVERAGE(E3:H3)</calculatedColumnFormula>
    </tableColumn>
    <tableColumn id="16" xr3:uid="{0C9CFFF9-0274-49FE-B727-7995F87AEFD3}" name="stock en UN" dataDxfId="43"/>
    <tableColumn id="17" xr3:uid="{92F485B4-75FF-4725-B4AF-585ECC5554A3}" name="diferencia stock" dataDxfId="42"/>
    <tableColumn id="18" xr3:uid="{A899A5E4-D3C0-4852-9E2F-F7C690111F10}" name="UN Dañadas" dataDxfId="41"/>
    <tableColumn id="19" xr3:uid="{804601BA-9CAB-4287-BA05-CEBAE7745F9F}" name="stock en UN/Venta prom mens en UN" dataDxfId="40">
      <calculatedColumnFormula>+'INVENTARIOS Abastec y compras'!P3/'INVENTARIOS Abastec y compras'!O3</calculatedColumnFormula>
    </tableColumn>
    <tableColumn id="20" xr3:uid="{E93CEC30-6E4B-4C45-BA83-D9EFB01A3C29}" name="12/MES INV" dataDxfId="39">
      <calculatedColumnFormula>12/S3</calculatedColumnFormula>
    </tableColumn>
    <tableColumn id="21" xr3:uid="{CAEB734F-DD98-480C-8440-386068369D9A}" name="(UN dañadas / Un disponibles)*100" dataDxfId="38" dataCellStyle="Porcentaje">
      <calculatedColumnFormula>+('INVENTARIOS Abastec y compras'!R3/'INVENTARIOS Abastec y compras'!P3)</calculatedColumnFormula>
    </tableColumn>
    <tableColumn id="22" xr3:uid="{37508EA5-2480-4780-8E69-C5C7B64CF29A}" name="(Total Prod Dev (UN)   /  Total Prod Vendi(UN)*100" dataDxfId="37">
      <calculatedColumnFormula>+('INVENTARIOS Abastec y compras'!N3/'INVENTARIOS Abastec y compras'!I3)</calculatedColumnFormula>
    </tableColumn>
    <tableColumn id="23" xr3:uid="{007BFBCA-EE23-4D3B-A760-D0E587739715}" name="(1-(diferencias stock/total referencias))*100" dataDxfId="36" dataCellStyle="Porcentaje">
      <calculatedColumnFormula>+(1-('INVENTARIOS Abastec y compras'!Q3/'INVENTARIOS Abastec y compras'!D3))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251A-DA1E-4799-AE82-F121B3760CE7}">
  <sheetPr>
    <tabColor rgb="FF00B0F0"/>
  </sheetPr>
  <dimension ref="A3:H52"/>
  <sheetViews>
    <sheetView topLeftCell="A10" workbookViewId="0">
      <selection activeCell="E24" sqref="E24"/>
    </sheetView>
  </sheetViews>
  <sheetFormatPr baseColWidth="10" defaultRowHeight="15" x14ac:dyDescent="0.25"/>
  <cols>
    <col min="1" max="1" width="18.28515625" bestFit="1" customWidth="1"/>
    <col min="2" max="2" width="22.42578125" bestFit="1" customWidth="1"/>
    <col min="3" max="3" width="8.140625" bestFit="1" customWidth="1"/>
    <col min="4" max="4" width="18.28515625" bestFit="1" customWidth="1"/>
    <col min="5" max="5" width="22.5703125" bestFit="1" customWidth="1"/>
    <col min="6" max="6" width="15" bestFit="1" customWidth="1"/>
    <col min="7" max="7" width="18.28515625" bestFit="1" customWidth="1"/>
    <col min="8" max="8" width="15.140625" bestFit="1" customWidth="1"/>
    <col min="9" max="9" width="37.42578125" customWidth="1"/>
    <col min="10" max="10" width="36.5703125" customWidth="1"/>
    <col min="11" max="18" width="4.5703125" bestFit="1" customWidth="1"/>
    <col min="19" max="19" width="5" bestFit="1" customWidth="1"/>
    <col min="20" max="20" width="12.5703125" bestFit="1" customWidth="1"/>
  </cols>
  <sheetData>
    <row r="3" spans="1:8" x14ac:dyDescent="0.25">
      <c r="A3" t="s">
        <v>65</v>
      </c>
      <c r="B3" t="s">
        <v>62</v>
      </c>
      <c r="C3" t="s">
        <v>63</v>
      </c>
      <c r="D3" t="s">
        <v>64</v>
      </c>
    </row>
    <row r="4" spans="1:8" x14ac:dyDescent="0.25">
      <c r="A4" s="39">
        <v>3024</v>
      </c>
      <c r="B4" s="39">
        <v>4121</v>
      </c>
      <c r="C4" s="39">
        <v>5436</v>
      </c>
      <c r="D4" s="39">
        <v>3704</v>
      </c>
    </row>
    <row r="7" spans="1:8" x14ac:dyDescent="0.25">
      <c r="A7" s="21" t="s">
        <v>60</v>
      </c>
      <c r="B7" t="s">
        <v>57</v>
      </c>
      <c r="D7" s="21" t="s">
        <v>61</v>
      </c>
      <c r="E7" t="s">
        <v>36</v>
      </c>
      <c r="G7" s="21" t="s">
        <v>61</v>
      </c>
      <c r="H7" t="s">
        <v>58</v>
      </c>
    </row>
    <row r="8" spans="1:8" x14ac:dyDescent="0.25">
      <c r="A8" s="22" t="s">
        <v>22</v>
      </c>
      <c r="B8" s="1">
        <v>31.722772277227726</v>
      </c>
      <c r="D8" s="22" t="s">
        <v>22</v>
      </c>
      <c r="E8" s="23">
        <v>0.31683168316831684</v>
      </c>
      <c r="G8" s="22" t="s">
        <v>22</v>
      </c>
      <c r="H8" s="23">
        <v>0.14513108614232209</v>
      </c>
    </row>
    <row r="9" spans="1:8" x14ac:dyDescent="0.25">
      <c r="A9" s="22" t="s">
        <v>29</v>
      </c>
      <c r="B9" s="1">
        <v>3.2831999999999999</v>
      </c>
      <c r="D9" s="22" t="s">
        <v>29</v>
      </c>
      <c r="E9" s="23">
        <v>0.32</v>
      </c>
      <c r="G9" s="22" t="s">
        <v>29</v>
      </c>
      <c r="H9" s="23">
        <v>0.11257309941520467</v>
      </c>
    </row>
    <row r="10" spans="1:8" x14ac:dyDescent="0.25">
      <c r="A10" s="22" t="s">
        <v>25</v>
      </c>
      <c r="B10" s="1">
        <v>9.39</v>
      </c>
      <c r="D10" s="22" t="s">
        <v>25</v>
      </c>
      <c r="E10" s="23">
        <v>0.08</v>
      </c>
      <c r="G10" s="22" t="s">
        <v>25</v>
      </c>
      <c r="H10" s="23">
        <v>0.11900958466453675</v>
      </c>
    </row>
    <row r="11" spans="1:8" x14ac:dyDescent="0.25">
      <c r="A11" s="22" t="s">
        <v>26</v>
      </c>
      <c r="B11" s="1">
        <v>11.16</v>
      </c>
      <c r="D11" s="22" t="s">
        <v>26</v>
      </c>
      <c r="E11" s="23">
        <v>0.47333333333333333</v>
      </c>
      <c r="G11" s="22" t="s">
        <v>26</v>
      </c>
      <c r="H11" s="23">
        <v>0.27419354838709675</v>
      </c>
    </row>
    <row r="12" spans="1:8" x14ac:dyDescent="0.25">
      <c r="A12" s="22" t="s">
        <v>27</v>
      </c>
      <c r="B12" s="1">
        <v>21.415841584158418</v>
      </c>
      <c r="D12" s="22" t="s">
        <v>27</v>
      </c>
      <c r="E12" s="23">
        <v>0.43069306930693069</v>
      </c>
      <c r="G12" s="22" t="s">
        <v>27</v>
      </c>
      <c r="H12" s="23">
        <v>9.9861303744798888E-2</v>
      </c>
    </row>
    <row r="13" spans="1:8" x14ac:dyDescent="0.25">
      <c r="A13" s="22" t="s">
        <v>24</v>
      </c>
      <c r="B13" s="1">
        <v>4.5440559440559438</v>
      </c>
      <c r="D13" s="22" t="s">
        <v>24</v>
      </c>
      <c r="E13" s="23">
        <v>1.6783216783216783E-2</v>
      </c>
      <c r="G13" s="22" t="s">
        <v>24</v>
      </c>
      <c r="H13" s="23">
        <v>9.2336103416435833E-2</v>
      </c>
    </row>
    <row r="14" spans="1:8" x14ac:dyDescent="0.25">
      <c r="A14" s="22" t="s">
        <v>23</v>
      </c>
      <c r="B14" s="1">
        <v>7.5324675324675319</v>
      </c>
      <c r="D14" s="22" t="s">
        <v>23</v>
      </c>
      <c r="E14" s="23">
        <v>0.35714285714285715</v>
      </c>
      <c r="G14" s="22" t="s">
        <v>23</v>
      </c>
      <c r="H14" s="23">
        <v>0.17499999999999999</v>
      </c>
    </row>
    <row r="15" spans="1:8" x14ac:dyDescent="0.25">
      <c r="A15" s="22" t="s">
        <v>31</v>
      </c>
      <c r="B15" s="1">
        <v>14.262931034482758</v>
      </c>
      <c r="D15" s="22" t="s">
        <v>31</v>
      </c>
      <c r="E15" s="23">
        <v>0.78017241379310343</v>
      </c>
      <c r="G15" s="22" t="s">
        <v>31</v>
      </c>
      <c r="H15" s="23">
        <v>0.20398912058023572</v>
      </c>
    </row>
    <row r="16" spans="1:8" x14ac:dyDescent="0.25">
      <c r="A16" s="22" t="s">
        <v>30</v>
      </c>
      <c r="B16" s="1">
        <v>7.8031496062992121</v>
      </c>
      <c r="D16" s="22" t="s">
        <v>30</v>
      </c>
      <c r="E16" s="23">
        <v>0.34908136482939633</v>
      </c>
      <c r="G16" s="22" t="s">
        <v>30</v>
      </c>
      <c r="H16" s="23">
        <v>0.20585267406659941</v>
      </c>
    </row>
    <row r="17" spans="1:8" x14ac:dyDescent="0.25">
      <c r="A17" s="22" t="s">
        <v>28</v>
      </c>
      <c r="B17" s="1">
        <v>11.181428571428572</v>
      </c>
      <c r="D17" s="22" t="s">
        <v>28</v>
      </c>
      <c r="E17" s="23">
        <v>0.22</v>
      </c>
      <c r="G17" s="22" t="s">
        <v>28</v>
      </c>
      <c r="H17" s="23">
        <v>0.16711383671904945</v>
      </c>
    </row>
    <row r="18" spans="1:8" x14ac:dyDescent="0.25">
      <c r="A18" s="22" t="s">
        <v>33</v>
      </c>
      <c r="B18" s="1">
        <v>15</v>
      </c>
      <c r="D18" s="22" t="s">
        <v>33</v>
      </c>
      <c r="E18" s="23">
        <v>0.21978021978021978</v>
      </c>
      <c r="G18" s="22" t="s">
        <v>33</v>
      </c>
      <c r="H18" s="23">
        <v>0.15494505494505495</v>
      </c>
    </row>
    <row r="19" spans="1:8" x14ac:dyDescent="0.25">
      <c r="A19" s="22" t="s">
        <v>21</v>
      </c>
      <c r="B19" s="1">
        <v>7.2766666666666673</v>
      </c>
      <c r="D19" s="22" t="s">
        <v>21</v>
      </c>
      <c r="E19" s="23">
        <v>0.22222222222222221</v>
      </c>
      <c r="G19" s="22" t="s">
        <v>21</v>
      </c>
      <c r="H19" s="23">
        <v>0.11726981218506642</v>
      </c>
    </row>
    <row r="20" spans="1:8" x14ac:dyDescent="0.25">
      <c r="A20" s="22" t="s">
        <v>55</v>
      </c>
      <c r="B20" s="1">
        <v>144.57251321678683</v>
      </c>
      <c r="D20" s="22" t="s">
        <v>55</v>
      </c>
      <c r="E20" s="23">
        <v>3.786040380359597</v>
      </c>
      <c r="G20" s="22" t="s">
        <v>55</v>
      </c>
      <c r="H20" s="23">
        <v>1.867275224266401</v>
      </c>
    </row>
    <row r="23" spans="1:8" x14ac:dyDescent="0.25">
      <c r="A23" s="21" t="s">
        <v>61</v>
      </c>
      <c r="B23" t="s">
        <v>59</v>
      </c>
      <c r="D23" s="21" t="s">
        <v>61</v>
      </c>
      <c r="E23" t="s">
        <v>56</v>
      </c>
    </row>
    <row r="24" spans="1:8" x14ac:dyDescent="0.25">
      <c r="A24" s="22" t="s">
        <v>22</v>
      </c>
      <c r="B24" s="23">
        <v>0.375</v>
      </c>
      <c r="D24" s="22" t="s">
        <v>22</v>
      </c>
      <c r="E24" s="1">
        <v>0.37827715355805241</v>
      </c>
    </row>
    <row r="25" spans="1:8" x14ac:dyDescent="0.25">
      <c r="A25" s="22" t="s">
        <v>29</v>
      </c>
      <c r="B25" s="23">
        <v>0</v>
      </c>
      <c r="D25" s="22" t="s">
        <v>29</v>
      </c>
      <c r="E25" s="1">
        <v>3.6549707602339181</v>
      </c>
    </row>
    <row r="26" spans="1:8" x14ac:dyDescent="0.25">
      <c r="A26" s="22" t="s">
        <v>25</v>
      </c>
      <c r="B26" s="23">
        <v>0.5</v>
      </c>
      <c r="D26" s="22" t="s">
        <v>25</v>
      </c>
      <c r="E26" s="1">
        <v>1.2779552715654952</v>
      </c>
    </row>
    <row r="27" spans="1:8" x14ac:dyDescent="0.25">
      <c r="A27" s="22" t="s">
        <v>26</v>
      </c>
      <c r="B27" s="23">
        <v>0.5</v>
      </c>
      <c r="D27" s="22" t="s">
        <v>26</v>
      </c>
      <c r="E27" s="1">
        <v>1.075268817204301</v>
      </c>
    </row>
    <row r="28" spans="1:8" x14ac:dyDescent="0.25">
      <c r="A28" s="22" t="s">
        <v>27</v>
      </c>
      <c r="B28" s="23">
        <v>0.75</v>
      </c>
      <c r="D28" s="22" t="s">
        <v>27</v>
      </c>
      <c r="E28" s="1">
        <v>0.56033287101248264</v>
      </c>
    </row>
    <row r="29" spans="1:8" x14ac:dyDescent="0.25">
      <c r="A29" s="22" t="s">
        <v>24</v>
      </c>
      <c r="B29" s="23">
        <v>0.16666666666666663</v>
      </c>
      <c r="D29" s="22" t="s">
        <v>24</v>
      </c>
      <c r="E29" s="1">
        <v>2.6408125577100647</v>
      </c>
    </row>
    <row r="30" spans="1:8" x14ac:dyDescent="0.25">
      <c r="A30" s="22" t="s">
        <v>23</v>
      </c>
      <c r="B30" s="23">
        <v>0.5</v>
      </c>
      <c r="D30" s="22" t="s">
        <v>23</v>
      </c>
      <c r="E30" s="1">
        <v>1.5931034482758621</v>
      </c>
    </row>
    <row r="31" spans="1:8" x14ac:dyDescent="0.25">
      <c r="A31" s="22" t="s">
        <v>31</v>
      </c>
      <c r="B31" s="23">
        <v>0.6</v>
      </c>
      <c r="D31" s="22" t="s">
        <v>31</v>
      </c>
      <c r="E31" s="1">
        <v>0.8413417951042611</v>
      </c>
    </row>
    <row r="32" spans="1:8" x14ac:dyDescent="0.25">
      <c r="A32" s="22" t="s">
        <v>30</v>
      </c>
      <c r="B32" s="23">
        <v>0.33333333333333337</v>
      </c>
      <c r="D32" s="22" t="s">
        <v>30</v>
      </c>
      <c r="E32" s="1">
        <v>1.537840565085772</v>
      </c>
    </row>
    <row r="33" spans="1:5" x14ac:dyDescent="0.25">
      <c r="A33" s="22" t="s">
        <v>28</v>
      </c>
      <c r="B33" s="23">
        <v>0.5714285714285714</v>
      </c>
      <c r="D33" s="22" t="s">
        <v>28</v>
      </c>
      <c r="E33" s="1">
        <v>1.0732081257186661</v>
      </c>
    </row>
    <row r="34" spans="1:5" x14ac:dyDescent="0.25">
      <c r="A34" s="22" t="s">
        <v>33</v>
      </c>
      <c r="B34" s="23">
        <v>0.25</v>
      </c>
      <c r="D34" s="22" t="s">
        <v>33</v>
      </c>
      <c r="E34" s="1">
        <v>0.8</v>
      </c>
    </row>
    <row r="35" spans="1:5" x14ac:dyDescent="0.25">
      <c r="A35" s="22" t="s">
        <v>21</v>
      </c>
      <c r="B35" s="23">
        <v>0.6</v>
      </c>
      <c r="D35" s="22" t="s">
        <v>21</v>
      </c>
      <c r="E35" s="1">
        <v>1.6491067338524965</v>
      </c>
    </row>
    <row r="36" spans="1:5" x14ac:dyDescent="0.25">
      <c r="A36" s="22" t="s">
        <v>55</v>
      </c>
      <c r="B36" s="23">
        <v>5.1464285714285714</v>
      </c>
      <c r="D36" s="22" t="s">
        <v>55</v>
      </c>
      <c r="E36" s="1">
        <v>17.082218099321373</v>
      </c>
    </row>
    <row r="39" spans="1:5" x14ac:dyDescent="0.25">
      <c r="A39" s="21" t="s">
        <v>61</v>
      </c>
      <c r="B39" t="s">
        <v>66</v>
      </c>
      <c r="C39" t="s">
        <v>67</v>
      </c>
      <c r="D39" t="s">
        <v>68</v>
      </c>
      <c r="E39" t="s">
        <v>69</v>
      </c>
    </row>
    <row r="40" spans="1:5" x14ac:dyDescent="0.25">
      <c r="A40" s="22" t="s">
        <v>22</v>
      </c>
      <c r="B40" s="39">
        <v>192</v>
      </c>
      <c r="C40" s="39">
        <v>125</v>
      </c>
      <c r="D40" s="39">
        <v>315</v>
      </c>
      <c r="E40" s="39">
        <v>436</v>
      </c>
    </row>
    <row r="41" spans="1:5" x14ac:dyDescent="0.25">
      <c r="A41" s="22" t="s">
        <v>29</v>
      </c>
      <c r="B41" s="39">
        <v>120</v>
      </c>
      <c r="C41" s="39">
        <v>210</v>
      </c>
      <c r="D41" s="39">
        <v>652</v>
      </c>
      <c r="E41" s="39">
        <v>386</v>
      </c>
    </row>
    <row r="42" spans="1:5" x14ac:dyDescent="0.25">
      <c r="A42" s="22" t="s">
        <v>25</v>
      </c>
      <c r="B42" s="39">
        <v>100</v>
      </c>
      <c r="C42" s="39">
        <v>865</v>
      </c>
      <c r="D42" s="39">
        <v>144</v>
      </c>
      <c r="E42" s="39">
        <v>143</v>
      </c>
    </row>
    <row r="43" spans="1:5" x14ac:dyDescent="0.25">
      <c r="A43" s="22" t="s">
        <v>26</v>
      </c>
      <c r="B43" s="39">
        <v>258</v>
      </c>
      <c r="C43" s="39">
        <v>189</v>
      </c>
      <c r="D43" s="39">
        <v>255</v>
      </c>
      <c r="E43" s="39">
        <v>414</v>
      </c>
    </row>
    <row r="44" spans="1:5" x14ac:dyDescent="0.25">
      <c r="A44" s="22" t="s">
        <v>27</v>
      </c>
      <c r="B44" s="39">
        <v>156</v>
      </c>
      <c r="C44" s="39">
        <v>364</v>
      </c>
      <c r="D44" s="39">
        <v>520</v>
      </c>
      <c r="E44" s="39">
        <v>402</v>
      </c>
    </row>
    <row r="45" spans="1:5" x14ac:dyDescent="0.25">
      <c r="A45" s="22" t="s">
        <v>24</v>
      </c>
      <c r="B45" s="39">
        <v>365</v>
      </c>
      <c r="C45" s="39">
        <v>140</v>
      </c>
      <c r="D45" s="39">
        <v>151</v>
      </c>
      <c r="E45" s="39">
        <v>427</v>
      </c>
    </row>
    <row r="46" spans="1:5" x14ac:dyDescent="0.25">
      <c r="A46" s="22" t="s">
        <v>23</v>
      </c>
      <c r="B46" s="39">
        <v>258</v>
      </c>
      <c r="C46" s="39">
        <v>365</v>
      </c>
      <c r="D46" s="39">
        <v>421</v>
      </c>
      <c r="E46" s="39">
        <v>116</v>
      </c>
    </row>
    <row r="47" spans="1:5" x14ac:dyDescent="0.25">
      <c r="A47" s="22" t="s">
        <v>31</v>
      </c>
      <c r="B47" s="39">
        <v>95</v>
      </c>
      <c r="C47" s="39">
        <v>166</v>
      </c>
      <c r="D47" s="39">
        <v>680</v>
      </c>
      <c r="E47" s="39">
        <v>162</v>
      </c>
    </row>
    <row r="48" spans="1:5" x14ac:dyDescent="0.25">
      <c r="A48" s="22" t="s">
        <v>30</v>
      </c>
      <c r="B48" s="39">
        <v>180</v>
      </c>
      <c r="C48" s="39">
        <v>200</v>
      </c>
      <c r="D48" s="39">
        <v>315</v>
      </c>
      <c r="E48" s="39">
        <v>296</v>
      </c>
    </row>
    <row r="49" spans="1:5" x14ac:dyDescent="0.25">
      <c r="A49" s="22" t="s">
        <v>28</v>
      </c>
      <c r="B49" s="39">
        <v>956</v>
      </c>
      <c r="C49" s="39">
        <v>489</v>
      </c>
      <c r="D49" s="39">
        <v>784</v>
      </c>
      <c r="E49" s="39">
        <v>380</v>
      </c>
    </row>
    <row r="50" spans="1:5" x14ac:dyDescent="0.25">
      <c r="A50" s="22" t="s">
        <v>33</v>
      </c>
      <c r="B50" s="39">
        <v>130</v>
      </c>
      <c r="C50" s="39">
        <v>254</v>
      </c>
      <c r="D50" s="39">
        <v>211</v>
      </c>
      <c r="E50" s="39">
        <v>315</v>
      </c>
    </row>
    <row r="51" spans="1:5" x14ac:dyDescent="0.25">
      <c r="A51" s="22" t="s">
        <v>21</v>
      </c>
      <c r="B51" s="39">
        <v>214</v>
      </c>
      <c r="C51" s="39">
        <v>754</v>
      </c>
      <c r="D51" s="39">
        <v>988</v>
      </c>
      <c r="E51" s="39">
        <v>227</v>
      </c>
    </row>
    <row r="52" spans="1:5" x14ac:dyDescent="0.25">
      <c r="A52" s="22" t="s">
        <v>55</v>
      </c>
      <c r="B52" s="39">
        <v>3024</v>
      </c>
      <c r="C52" s="39">
        <v>4121</v>
      </c>
      <c r="D52" s="39">
        <v>5436</v>
      </c>
      <c r="E52" s="39">
        <v>3704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B526-2CB8-4720-A647-1479B51335F6}">
  <sheetPr>
    <tabColor theme="5" tint="0.39997558519241921"/>
  </sheetPr>
  <dimension ref="A1:W14"/>
  <sheetViews>
    <sheetView workbookViewId="0">
      <pane xSplit="4" ySplit="2" topLeftCell="P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baseColWidth="10" defaultRowHeight="15" x14ac:dyDescent="0.25"/>
  <cols>
    <col min="2" max="2" width="18.28515625" bestFit="1" customWidth="1"/>
    <col min="3" max="3" width="14.42578125" customWidth="1"/>
    <col min="4" max="4" width="16.42578125" customWidth="1"/>
    <col min="5" max="7" width="11.42578125" customWidth="1"/>
    <col min="9" max="9" width="15.28515625" customWidth="1"/>
    <col min="10" max="10" width="15.42578125" customWidth="1"/>
    <col min="11" max="11" width="15.85546875" customWidth="1"/>
    <col min="12" max="12" width="14.7109375" customWidth="1"/>
    <col min="13" max="13" width="13.85546875" customWidth="1"/>
    <col min="14" max="14" width="16" customWidth="1"/>
    <col min="15" max="15" width="15.5703125" customWidth="1"/>
    <col min="16" max="16" width="13.7109375" customWidth="1"/>
    <col min="17" max="17" width="13" customWidth="1"/>
    <col min="18" max="18" width="13.85546875" customWidth="1"/>
    <col min="19" max="19" width="22.5703125" customWidth="1"/>
    <col min="20" max="20" width="17.28515625" customWidth="1"/>
    <col min="21" max="21" width="18.140625" customWidth="1"/>
    <col min="22" max="22" width="16.7109375" customWidth="1"/>
    <col min="23" max="23" width="17.140625" customWidth="1"/>
  </cols>
  <sheetData>
    <row r="1" spans="1:23" ht="45.75" thickBot="1" x14ac:dyDescent="0.3">
      <c r="E1" s="37" t="s">
        <v>34</v>
      </c>
      <c r="F1" s="37"/>
      <c r="G1" s="37"/>
      <c r="H1" s="37"/>
      <c r="I1" s="2"/>
      <c r="J1" s="37" t="s">
        <v>50</v>
      </c>
      <c r="K1" s="37"/>
      <c r="L1" s="37"/>
      <c r="M1" s="37"/>
      <c r="N1" s="2"/>
      <c r="S1" s="5" t="s">
        <v>37</v>
      </c>
      <c r="T1" s="6" t="s">
        <v>39</v>
      </c>
      <c r="U1" s="7" t="s">
        <v>36</v>
      </c>
      <c r="V1" s="6" t="s">
        <v>42</v>
      </c>
      <c r="W1" s="8" t="s">
        <v>53</v>
      </c>
    </row>
    <row r="2" spans="1:23" ht="60" x14ac:dyDescent="0.25">
      <c r="A2" s="28" t="s">
        <v>0</v>
      </c>
      <c r="B2" s="29" t="s">
        <v>1</v>
      </c>
      <c r="C2" s="29" t="s">
        <v>7</v>
      </c>
      <c r="D2" s="29" t="s">
        <v>51</v>
      </c>
      <c r="E2" s="30" t="s">
        <v>2</v>
      </c>
      <c r="F2" s="30" t="s">
        <v>3</v>
      </c>
      <c r="G2" s="30" t="s">
        <v>4</v>
      </c>
      <c r="H2" s="30" t="s">
        <v>5</v>
      </c>
      <c r="I2" s="31" t="s">
        <v>44</v>
      </c>
      <c r="J2" s="30" t="s">
        <v>46</v>
      </c>
      <c r="K2" s="30" t="s">
        <v>47</v>
      </c>
      <c r="L2" s="30" t="s">
        <v>48</v>
      </c>
      <c r="M2" s="30" t="s">
        <v>49</v>
      </c>
      <c r="N2" s="31" t="s">
        <v>45</v>
      </c>
      <c r="O2" s="31" t="s">
        <v>8</v>
      </c>
      <c r="P2" s="31" t="s">
        <v>6</v>
      </c>
      <c r="Q2" s="31" t="s">
        <v>52</v>
      </c>
      <c r="R2" s="32" t="s">
        <v>35</v>
      </c>
      <c r="S2" s="33" t="s">
        <v>38</v>
      </c>
      <c r="T2" s="34" t="s">
        <v>40</v>
      </c>
      <c r="U2" s="34" t="s">
        <v>41</v>
      </c>
      <c r="V2" s="34" t="s">
        <v>43</v>
      </c>
      <c r="W2" s="35" t="s">
        <v>54</v>
      </c>
    </row>
    <row r="3" spans="1:23" x14ac:dyDescent="0.25">
      <c r="A3" s="13" t="s">
        <v>9</v>
      </c>
      <c r="B3" s="10" t="s">
        <v>21</v>
      </c>
      <c r="C3" s="10" t="s">
        <v>32</v>
      </c>
      <c r="D3" s="10">
        <v>5</v>
      </c>
      <c r="E3" s="10">
        <v>214</v>
      </c>
      <c r="F3" s="10">
        <v>754</v>
      </c>
      <c r="G3" s="10">
        <v>988</v>
      </c>
      <c r="H3" s="10">
        <v>227</v>
      </c>
      <c r="I3" s="10">
        <f>+SUM(E3:H3)</f>
        <v>2183</v>
      </c>
      <c r="J3" s="10">
        <v>50</v>
      </c>
      <c r="K3" s="10">
        <v>98</v>
      </c>
      <c r="L3" s="10">
        <v>98</v>
      </c>
      <c r="M3" s="10">
        <v>10</v>
      </c>
      <c r="N3" s="10">
        <f>+SUM(J3:M3)</f>
        <v>256</v>
      </c>
      <c r="O3" s="4">
        <f>+AVERAGE(E3:H3)</f>
        <v>545.75</v>
      </c>
      <c r="P3" s="10">
        <v>900</v>
      </c>
      <c r="Q3" s="11">
        <v>2</v>
      </c>
      <c r="R3" s="12">
        <v>200</v>
      </c>
      <c r="S3" s="9">
        <f>+'INVENTARIOS Abastec y compras'!P3/'INVENTARIOS Abastec y compras'!O3</f>
        <v>1.6491067338524965</v>
      </c>
      <c r="T3" s="3">
        <f t="shared" ref="T3:T14" si="0">12/S3</f>
        <v>7.2766666666666673</v>
      </c>
      <c r="U3" s="24">
        <f>+('INVENTARIOS Abastec y compras'!R3/'INVENTARIOS Abastec y compras'!P3)</f>
        <v>0.22222222222222221</v>
      </c>
      <c r="V3" s="24">
        <f>+('INVENTARIOS Abastec y compras'!N3/'INVENTARIOS Abastec y compras'!I3)</f>
        <v>0.11726981218506642</v>
      </c>
      <c r="W3" s="26">
        <f>+(1-('INVENTARIOS Abastec y compras'!Q3/'INVENTARIOS Abastec y compras'!D3))</f>
        <v>0.6</v>
      </c>
    </row>
    <row r="4" spans="1:23" x14ac:dyDescent="0.25">
      <c r="A4" s="13" t="s">
        <v>10</v>
      </c>
      <c r="B4" s="10" t="s">
        <v>33</v>
      </c>
      <c r="C4" s="10" t="s">
        <v>32</v>
      </c>
      <c r="D4" s="10">
        <v>4</v>
      </c>
      <c r="E4" s="10">
        <v>130</v>
      </c>
      <c r="F4" s="10">
        <v>254</v>
      </c>
      <c r="G4" s="10">
        <v>211</v>
      </c>
      <c r="H4" s="10">
        <v>315</v>
      </c>
      <c r="I4" s="10">
        <f t="shared" ref="I4:I14" si="1">+SUM(E4:H4)</f>
        <v>910</v>
      </c>
      <c r="J4" s="10">
        <v>16</v>
      </c>
      <c r="K4" s="10">
        <v>25</v>
      </c>
      <c r="L4" s="10">
        <v>65</v>
      </c>
      <c r="M4" s="10">
        <v>35</v>
      </c>
      <c r="N4" s="10">
        <f t="shared" ref="N4:N14" si="2">+SUM(J4:M4)</f>
        <v>141</v>
      </c>
      <c r="O4" s="4">
        <f t="shared" ref="O4:O14" si="3">+AVERAGE(E4:H4)</f>
        <v>227.5</v>
      </c>
      <c r="P4" s="10">
        <v>182</v>
      </c>
      <c r="Q4" s="11">
        <v>3</v>
      </c>
      <c r="R4" s="12">
        <v>40</v>
      </c>
      <c r="S4" s="9">
        <f>+'INVENTARIOS Abastec y compras'!P4/'INVENTARIOS Abastec y compras'!O4</f>
        <v>0.8</v>
      </c>
      <c r="T4" s="3">
        <f t="shared" si="0"/>
        <v>15</v>
      </c>
      <c r="U4" s="24">
        <f>+('INVENTARIOS Abastec y compras'!R4/'INVENTARIOS Abastec y compras'!P4)</f>
        <v>0.21978021978021978</v>
      </c>
      <c r="V4" s="24">
        <f>+('INVENTARIOS Abastec y compras'!N4/'INVENTARIOS Abastec y compras'!I4)</f>
        <v>0.15494505494505495</v>
      </c>
      <c r="W4" s="26">
        <f>+(1-('INVENTARIOS Abastec y compras'!Q4/'INVENTARIOS Abastec y compras'!D4))</f>
        <v>0.25</v>
      </c>
    </row>
    <row r="5" spans="1:23" x14ac:dyDescent="0.25">
      <c r="A5" s="13" t="s">
        <v>11</v>
      </c>
      <c r="B5" s="10" t="s">
        <v>22</v>
      </c>
      <c r="C5" s="10" t="s">
        <v>32</v>
      </c>
      <c r="D5" s="10">
        <v>8</v>
      </c>
      <c r="E5" s="10">
        <v>192</v>
      </c>
      <c r="F5" s="10">
        <v>125</v>
      </c>
      <c r="G5" s="10">
        <v>315</v>
      </c>
      <c r="H5" s="10">
        <v>436</v>
      </c>
      <c r="I5" s="10">
        <f t="shared" si="1"/>
        <v>1068</v>
      </c>
      <c r="J5" s="10">
        <v>52</v>
      </c>
      <c r="K5" s="10">
        <v>48</v>
      </c>
      <c r="L5" s="10">
        <v>32</v>
      </c>
      <c r="M5" s="10">
        <v>23</v>
      </c>
      <c r="N5" s="10">
        <f t="shared" si="2"/>
        <v>155</v>
      </c>
      <c r="O5" s="4">
        <f t="shared" si="3"/>
        <v>267</v>
      </c>
      <c r="P5" s="10">
        <v>101</v>
      </c>
      <c r="Q5" s="11">
        <v>5</v>
      </c>
      <c r="R5" s="12">
        <v>32</v>
      </c>
      <c r="S5" s="9">
        <f>+'INVENTARIOS Abastec y compras'!P5/'INVENTARIOS Abastec y compras'!O5</f>
        <v>0.37827715355805241</v>
      </c>
      <c r="T5" s="3">
        <f t="shared" si="0"/>
        <v>31.722772277227726</v>
      </c>
      <c r="U5" s="24">
        <f>+('INVENTARIOS Abastec y compras'!R5/'INVENTARIOS Abastec y compras'!P5)</f>
        <v>0.31683168316831684</v>
      </c>
      <c r="V5" s="24">
        <f>+('INVENTARIOS Abastec y compras'!N5/'INVENTARIOS Abastec y compras'!I5)</f>
        <v>0.14513108614232209</v>
      </c>
      <c r="W5" s="26">
        <f>+(1-('INVENTARIOS Abastec y compras'!Q5/'INVENTARIOS Abastec y compras'!D5))</f>
        <v>0.375</v>
      </c>
    </row>
    <row r="6" spans="1:23" x14ac:dyDescent="0.25">
      <c r="A6" s="13" t="s">
        <v>12</v>
      </c>
      <c r="B6" s="10" t="s">
        <v>23</v>
      </c>
      <c r="C6" s="10" t="s">
        <v>32</v>
      </c>
      <c r="D6" s="10">
        <v>4</v>
      </c>
      <c r="E6" s="10">
        <v>258</v>
      </c>
      <c r="F6" s="10">
        <v>365</v>
      </c>
      <c r="G6" s="10">
        <v>421</v>
      </c>
      <c r="H6" s="10">
        <v>116</v>
      </c>
      <c r="I6" s="10">
        <f t="shared" si="1"/>
        <v>1160</v>
      </c>
      <c r="J6" s="10">
        <v>40</v>
      </c>
      <c r="K6" s="10">
        <v>75</v>
      </c>
      <c r="L6" s="10">
        <v>25</v>
      </c>
      <c r="M6" s="10">
        <v>63</v>
      </c>
      <c r="N6" s="10">
        <f t="shared" si="2"/>
        <v>203</v>
      </c>
      <c r="O6" s="4">
        <f t="shared" si="3"/>
        <v>290</v>
      </c>
      <c r="P6" s="10">
        <v>462</v>
      </c>
      <c r="Q6" s="11">
        <v>2</v>
      </c>
      <c r="R6" s="12">
        <v>165</v>
      </c>
      <c r="S6" s="9">
        <f>+'INVENTARIOS Abastec y compras'!P6/'INVENTARIOS Abastec y compras'!O6</f>
        <v>1.5931034482758621</v>
      </c>
      <c r="T6" s="3">
        <f t="shared" si="0"/>
        <v>7.5324675324675319</v>
      </c>
      <c r="U6" s="24">
        <f>+('INVENTARIOS Abastec y compras'!R6/'INVENTARIOS Abastec y compras'!P6)</f>
        <v>0.35714285714285715</v>
      </c>
      <c r="V6" s="24">
        <f>+('INVENTARIOS Abastec y compras'!N6/'INVENTARIOS Abastec y compras'!I6)</f>
        <v>0.17499999999999999</v>
      </c>
      <c r="W6" s="26">
        <f>+(1-('INVENTARIOS Abastec y compras'!Q6/'INVENTARIOS Abastec y compras'!D6))</f>
        <v>0.5</v>
      </c>
    </row>
    <row r="7" spans="1:23" x14ac:dyDescent="0.25">
      <c r="A7" s="13" t="s">
        <v>13</v>
      </c>
      <c r="B7" s="10" t="s">
        <v>24</v>
      </c>
      <c r="C7" s="10" t="s">
        <v>32</v>
      </c>
      <c r="D7" s="10">
        <v>6</v>
      </c>
      <c r="E7" s="10">
        <v>365</v>
      </c>
      <c r="F7" s="10">
        <v>140</v>
      </c>
      <c r="G7" s="10">
        <v>151</v>
      </c>
      <c r="H7" s="10">
        <v>427</v>
      </c>
      <c r="I7" s="10">
        <f t="shared" si="1"/>
        <v>1083</v>
      </c>
      <c r="J7" s="10">
        <v>36</v>
      </c>
      <c r="K7" s="10">
        <v>36</v>
      </c>
      <c r="L7" s="10">
        <v>14</v>
      </c>
      <c r="M7" s="10">
        <v>14</v>
      </c>
      <c r="N7" s="10">
        <f t="shared" si="2"/>
        <v>100</v>
      </c>
      <c r="O7" s="4">
        <f t="shared" si="3"/>
        <v>270.75</v>
      </c>
      <c r="P7" s="10">
        <v>715</v>
      </c>
      <c r="Q7" s="11">
        <v>5</v>
      </c>
      <c r="R7" s="12">
        <v>12</v>
      </c>
      <c r="S7" s="9">
        <f>+'INVENTARIOS Abastec y compras'!P7/'INVENTARIOS Abastec y compras'!O7</f>
        <v>2.6408125577100647</v>
      </c>
      <c r="T7" s="3">
        <f t="shared" si="0"/>
        <v>4.5440559440559438</v>
      </c>
      <c r="U7" s="24">
        <f>+('INVENTARIOS Abastec y compras'!R7/'INVENTARIOS Abastec y compras'!P7)</f>
        <v>1.6783216783216783E-2</v>
      </c>
      <c r="V7" s="24">
        <f>+('INVENTARIOS Abastec y compras'!N7/'INVENTARIOS Abastec y compras'!I7)</f>
        <v>9.2336103416435833E-2</v>
      </c>
      <c r="W7" s="26">
        <f>+(1-('INVENTARIOS Abastec y compras'!Q7/'INVENTARIOS Abastec y compras'!D7))</f>
        <v>0.16666666666666663</v>
      </c>
    </row>
    <row r="8" spans="1:23" x14ac:dyDescent="0.25">
      <c r="A8" s="13" t="s">
        <v>14</v>
      </c>
      <c r="B8" s="10" t="s">
        <v>25</v>
      </c>
      <c r="C8" s="10" t="s">
        <v>32</v>
      </c>
      <c r="D8" s="10">
        <v>2</v>
      </c>
      <c r="E8" s="10">
        <v>100</v>
      </c>
      <c r="F8" s="10">
        <v>865</v>
      </c>
      <c r="G8" s="10">
        <v>144</v>
      </c>
      <c r="H8" s="10">
        <v>143</v>
      </c>
      <c r="I8" s="10">
        <f t="shared" si="1"/>
        <v>1252</v>
      </c>
      <c r="J8" s="10">
        <v>25</v>
      </c>
      <c r="K8" s="10">
        <v>56</v>
      </c>
      <c r="L8" s="10">
        <v>36</v>
      </c>
      <c r="M8" s="10">
        <v>32</v>
      </c>
      <c r="N8" s="10">
        <f t="shared" si="2"/>
        <v>149</v>
      </c>
      <c r="O8" s="4">
        <f t="shared" si="3"/>
        <v>313</v>
      </c>
      <c r="P8" s="10">
        <v>400</v>
      </c>
      <c r="Q8" s="11">
        <v>1</v>
      </c>
      <c r="R8" s="12">
        <v>32</v>
      </c>
      <c r="S8" s="9">
        <f>+'INVENTARIOS Abastec y compras'!P8/'INVENTARIOS Abastec y compras'!O8</f>
        <v>1.2779552715654952</v>
      </c>
      <c r="T8" s="3">
        <f t="shared" si="0"/>
        <v>9.39</v>
      </c>
      <c r="U8" s="24">
        <f>+('INVENTARIOS Abastec y compras'!R8/'INVENTARIOS Abastec y compras'!P8)</f>
        <v>0.08</v>
      </c>
      <c r="V8" s="24">
        <f>+('INVENTARIOS Abastec y compras'!N8/'INVENTARIOS Abastec y compras'!I8)</f>
        <v>0.11900958466453675</v>
      </c>
      <c r="W8" s="26">
        <f>+(1-('INVENTARIOS Abastec y compras'!Q8/'INVENTARIOS Abastec y compras'!D8))</f>
        <v>0.5</v>
      </c>
    </row>
    <row r="9" spans="1:23" x14ac:dyDescent="0.25">
      <c r="A9" s="13" t="s">
        <v>15</v>
      </c>
      <c r="B9" s="10" t="s">
        <v>26</v>
      </c>
      <c r="C9" s="10" t="s">
        <v>32</v>
      </c>
      <c r="D9" s="10">
        <v>6</v>
      </c>
      <c r="E9" s="10">
        <v>258</v>
      </c>
      <c r="F9" s="10">
        <v>189</v>
      </c>
      <c r="G9" s="10">
        <v>255</v>
      </c>
      <c r="H9" s="10">
        <v>414</v>
      </c>
      <c r="I9" s="10">
        <f t="shared" si="1"/>
        <v>1116</v>
      </c>
      <c r="J9" s="10">
        <v>87</v>
      </c>
      <c r="K9" s="10">
        <v>98</v>
      </c>
      <c r="L9" s="10">
        <v>97</v>
      </c>
      <c r="M9" s="10">
        <v>24</v>
      </c>
      <c r="N9" s="10">
        <f t="shared" si="2"/>
        <v>306</v>
      </c>
      <c r="O9" s="4">
        <f t="shared" si="3"/>
        <v>279</v>
      </c>
      <c r="P9" s="10">
        <v>300</v>
      </c>
      <c r="Q9" s="11">
        <v>3</v>
      </c>
      <c r="R9" s="12">
        <v>142</v>
      </c>
      <c r="S9" s="9">
        <f>+'INVENTARIOS Abastec y compras'!P9/'INVENTARIOS Abastec y compras'!O9</f>
        <v>1.075268817204301</v>
      </c>
      <c r="T9" s="3">
        <f t="shared" si="0"/>
        <v>11.16</v>
      </c>
      <c r="U9" s="24">
        <f>+('INVENTARIOS Abastec y compras'!R9/'INVENTARIOS Abastec y compras'!P9)</f>
        <v>0.47333333333333333</v>
      </c>
      <c r="V9" s="24">
        <f>+('INVENTARIOS Abastec y compras'!N9/'INVENTARIOS Abastec y compras'!I9)</f>
        <v>0.27419354838709675</v>
      </c>
      <c r="W9" s="26">
        <f>+(1-('INVENTARIOS Abastec y compras'!Q9/'INVENTARIOS Abastec y compras'!D9))</f>
        <v>0.5</v>
      </c>
    </row>
    <row r="10" spans="1:23" x14ac:dyDescent="0.25">
      <c r="A10" s="13" t="s">
        <v>16</v>
      </c>
      <c r="B10" s="10" t="s">
        <v>27</v>
      </c>
      <c r="C10" s="10" t="s">
        <v>32</v>
      </c>
      <c r="D10" s="10">
        <v>4</v>
      </c>
      <c r="E10" s="10">
        <v>156</v>
      </c>
      <c r="F10" s="10">
        <v>364</v>
      </c>
      <c r="G10" s="10">
        <v>520</v>
      </c>
      <c r="H10" s="10">
        <v>402</v>
      </c>
      <c r="I10" s="10">
        <f t="shared" si="1"/>
        <v>1442</v>
      </c>
      <c r="J10" s="10">
        <v>19</v>
      </c>
      <c r="K10" s="10">
        <v>15</v>
      </c>
      <c r="L10" s="10">
        <v>46</v>
      </c>
      <c r="M10" s="10">
        <v>64</v>
      </c>
      <c r="N10" s="10">
        <f t="shared" si="2"/>
        <v>144</v>
      </c>
      <c r="O10" s="4">
        <f t="shared" si="3"/>
        <v>360.5</v>
      </c>
      <c r="P10" s="10">
        <v>202</v>
      </c>
      <c r="Q10" s="11">
        <v>1</v>
      </c>
      <c r="R10" s="12">
        <v>87</v>
      </c>
      <c r="S10" s="9">
        <f>+'INVENTARIOS Abastec y compras'!P10/'INVENTARIOS Abastec y compras'!O10</f>
        <v>0.56033287101248264</v>
      </c>
      <c r="T10" s="3">
        <f t="shared" si="0"/>
        <v>21.415841584158418</v>
      </c>
      <c r="U10" s="24">
        <f>+('INVENTARIOS Abastec y compras'!R10/'INVENTARIOS Abastec y compras'!P10)</f>
        <v>0.43069306930693069</v>
      </c>
      <c r="V10" s="24">
        <f>+('INVENTARIOS Abastec y compras'!N10/'INVENTARIOS Abastec y compras'!I10)</f>
        <v>9.9861303744798888E-2</v>
      </c>
      <c r="W10" s="26">
        <f>+(1-('INVENTARIOS Abastec y compras'!Q10/'INVENTARIOS Abastec y compras'!D10))</f>
        <v>0.75</v>
      </c>
    </row>
    <row r="11" spans="1:23" x14ac:dyDescent="0.25">
      <c r="A11" s="13" t="s">
        <v>17</v>
      </c>
      <c r="B11" s="10" t="s">
        <v>28</v>
      </c>
      <c r="C11" s="10" t="s">
        <v>32</v>
      </c>
      <c r="D11" s="10">
        <v>7</v>
      </c>
      <c r="E11" s="10">
        <v>956</v>
      </c>
      <c r="F11" s="10">
        <v>489</v>
      </c>
      <c r="G11" s="10">
        <v>784</v>
      </c>
      <c r="H11" s="10">
        <v>380</v>
      </c>
      <c r="I11" s="10">
        <f t="shared" si="1"/>
        <v>2609</v>
      </c>
      <c r="J11" s="10">
        <v>250</v>
      </c>
      <c r="K11" s="10">
        <v>48</v>
      </c>
      <c r="L11" s="10">
        <v>18</v>
      </c>
      <c r="M11" s="10">
        <v>120</v>
      </c>
      <c r="N11" s="10">
        <f t="shared" si="2"/>
        <v>436</v>
      </c>
      <c r="O11" s="4">
        <f t="shared" si="3"/>
        <v>652.25</v>
      </c>
      <c r="P11" s="10">
        <v>700</v>
      </c>
      <c r="Q11" s="11">
        <v>3</v>
      </c>
      <c r="R11" s="12">
        <v>154</v>
      </c>
      <c r="S11" s="9">
        <f>+'INVENTARIOS Abastec y compras'!P11/'INVENTARIOS Abastec y compras'!O11</f>
        <v>1.0732081257186661</v>
      </c>
      <c r="T11" s="3">
        <f t="shared" si="0"/>
        <v>11.181428571428572</v>
      </c>
      <c r="U11" s="24">
        <f>+('INVENTARIOS Abastec y compras'!R11/'INVENTARIOS Abastec y compras'!P11)</f>
        <v>0.22</v>
      </c>
      <c r="V11" s="24">
        <f>+('INVENTARIOS Abastec y compras'!N11/'INVENTARIOS Abastec y compras'!I11)</f>
        <v>0.16711383671904945</v>
      </c>
      <c r="W11" s="26">
        <f>+(1-('INVENTARIOS Abastec y compras'!Q11/'INVENTARIOS Abastec y compras'!D11))</f>
        <v>0.5714285714285714</v>
      </c>
    </row>
    <row r="12" spans="1:23" x14ac:dyDescent="0.25">
      <c r="A12" s="13" t="s">
        <v>18</v>
      </c>
      <c r="B12" s="10" t="s">
        <v>29</v>
      </c>
      <c r="C12" s="10" t="s">
        <v>32</v>
      </c>
      <c r="D12" s="10">
        <v>2</v>
      </c>
      <c r="E12" s="10">
        <v>120</v>
      </c>
      <c r="F12" s="10">
        <v>210</v>
      </c>
      <c r="G12" s="10">
        <v>652</v>
      </c>
      <c r="H12" s="10">
        <v>386</v>
      </c>
      <c r="I12" s="10">
        <f t="shared" si="1"/>
        <v>1368</v>
      </c>
      <c r="J12" s="10">
        <v>58</v>
      </c>
      <c r="K12" s="10">
        <v>25</v>
      </c>
      <c r="L12" s="10">
        <v>35</v>
      </c>
      <c r="M12" s="10">
        <v>36</v>
      </c>
      <c r="N12" s="10">
        <f t="shared" si="2"/>
        <v>154</v>
      </c>
      <c r="O12" s="4">
        <f t="shared" si="3"/>
        <v>342</v>
      </c>
      <c r="P12" s="10">
        <v>1250</v>
      </c>
      <c r="Q12" s="11">
        <v>2</v>
      </c>
      <c r="R12" s="12">
        <v>400</v>
      </c>
      <c r="S12" s="9">
        <f>+'INVENTARIOS Abastec y compras'!P12/'INVENTARIOS Abastec y compras'!O12</f>
        <v>3.6549707602339181</v>
      </c>
      <c r="T12" s="3">
        <f t="shared" si="0"/>
        <v>3.2831999999999999</v>
      </c>
      <c r="U12" s="24">
        <f>+('INVENTARIOS Abastec y compras'!R12/'INVENTARIOS Abastec y compras'!P12)</f>
        <v>0.32</v>
      </c>
      <c r="V12" s="24">
        <f>+('INVENTARIOS Abastec y compras'!N12/'INVENTARIOS Abastec y compras'!I12)</f>
        <v>0.11257309941520467</v>
      </c>
      <c r="W12" s="26">
        <f>+(1-('INVENTARIOS Abastec y compras'!Q12/'INVENTARIOS Abastec y compras'!D12))</f>
        <v>0</v>
      </c>
    </row>
    <row r="13" spans="1:23" x14ac:dyDescent="0.25">
      <c r="A13" s="13" t="s">
        <v>19</v>
      </c>
      <c r="B13" s="10" t="s">
        <v>30</v>
      </c>
      <c r="C13" s="10" t="s">
        <v>32</v>
      </c>
      <c r="D13" s="10">
        <v>9</v>
      </c>
      <c r="E13" s="10">
        <v>180</v>
      </c>
      <c r="F13" s="10">
        <v>200</v>
      </c>
      <c r="G13" s="10">
        <v>315</v>
      </c>
      <c r="H13" s="10">
        <v>296</v>
      </c>
      <c r="I13" s="10">
        <f t="shared" si="1"/>
        <v>991</v>
      </c>
      <c r="J13" s="10">
        <v>36</v>
      </c>
      <c r="K13" s="10">
        <v>46</v>
      </c>
      <c r="L13" s="10">
        <v>77</v>
      </c>
      <c r="M13" s="10">
        <v>45</v>
      </c>
      <c r="N13" s="10">
        <f t="shared" si="2"/>
        <v>204</v>
      </c>
      <c r="O13" s="4">
        <f t="shared" si="3"/>
        <v>247.75</v>
      </c>
      <c r="P13" s="10">
        <v>381</v>
      </c>
      <c r="Q13" s="11">
        <v>6</v>
      </c>
      <c r="R13" s="12">
        <v>133</v>
      </c>
      <c r="S13" s="9">
        <f>+'INVENTARIOS Abastec y compras'!P13/'INVENTARIOS Abastec y compras'!O13</f>
        <v>1.537840565085772</v>
      </c>
      <c r="T13" s="3">
        <f t="shared" si="0"/>
        <v>7.8031496062992121</v>
      </c>
      <c r="U13" s="24">
        <f>+('INVENTARIOS Abastec y compras'!R13/'INVENTARIOS Abastec y compras'!P13)</f>
        <v>0.34908136482939633</v>
      </c>
      <c r="V13" s="24">
        <f>+('INVENTARIOS Abastec y compras'!N13/'INVENTARIOS Abastec y compras'!I13)</f>
        <v>0.20585267406659941</v>
      </c>
      <c r="W13" s="26">
        <f>+(1-('INVENTARIOS Abastec y compras'!Q13/'INVENTARIOS Abastec y compras'!D13))</f>
        <v>0.33333333333333337</v>
      </c>
    </row>
    <row r="14" spans="1:23" x14ac:dyDescent="0.25">
      <c r="A14" s="14" t="s">
        <v>20</v>
      </c>
      <c r="B14" s="15" t="s">
        <v>31</v>
      </c>
      <c r="C14" s="15" t="s">
        <v>32</v>
      </c>
      <c r="D14" s="15">
        <v>5</v>
      </c>
      <c r="E14" s="15">
        <v>95</v>
      </c>
      <c r="F14" s="15">
        <v>166</v>
      </c>
      <c r="G14" s="15">
        <v>680</v>
      </c>
      <c r="H14" s="15">
        <v>162</v>
      </c>
      <c r="I14" s="15">
        <f t="shared" si="1"/>
        <v>1103</v>
      </c>
      <c r="J14" s="15">
        <v>15</v>
      </c>
      <c r="K14" s="15">
        <v>45</v>
      </c>
      <c r="L14" s="15">
        <v>88</v>
      </c>
      <c r="M14" s="15">
        <v>77</v>
      </c>
      <c r="N14" s="15">
        <f t="shared" si="2"/>
        <v>225</v>
      </c>
      <c r="O14" s="16">
        <f t="shared" si="3"/>
        <v>275.75</v>
      </c>
      <c r="P14" s="15">
        <v>232</v>
      </c>
      <c r="Q14" s="17">
        <v>2</v>
      </c>
      <c r="R14" s="18">
        <v>181</v>
      </c>
      <c r="S14" s="19">
        <f>+'INVENTARIOS Abastec y compras'!P14/'INVENTARIOS Abastec y compras'!O14</f>
        <v>0.8413417951042611</v>
      </c>
      <c r="T14" s="20">
        <f t="shared" si="0"/>
        <v>14.262931034482758</v>
      </c>
      <c r="U14" s="25">
        <f>+('INVENTARIOS Abastec y compras'!R14/'INVENTARIOS Abastec y compras'!P14)</f>
        <v>0.78017241379310343</v>
      </c>
      <c r="V14" s="25">
        <f>+('INVENTARIOS Abastec y compras'!N14/'INVENTARIOS Abastec y compras'!I14)</f>
        <v>0.20398912058023572</v>
      </c>
      <c r="W14" s="27">
        <f>+(1-('INVENTARIOS Abastec y compras'!Q14/'INVENTARIOS Abastec y compras'!D14))</f>
        <v>0.6</v>
      </c>
    </row>
  </sheetData>
  <mergeCells count="2">
    <mergeCell ref="E1:H1"/>
    <mergeCell ref="J1:M1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F320-ED52-4126-9A02-182B3952BAFF}">
  <sheetPr>
    <tabColor theme="9" tint="0.39997558519241921"/>
  </sheetPr>
  <dimension ref="A1:V3"/>
  <sheetViews>
    <sheetView showGridLines="0" workbookViewId="0">
      <selection activeCell="C31" sqref="C31"/>
    </sheetView>
  </sheetViews>
  <sheetFormatPr baseColWidth="10" defaultRowHeight="15" x14ac:dyDescent="0.25"/>
  <sheetData>
    <row r="1" spans="1:22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5" customHeight="1" x14ac:dyDescent="0.25">
      <c r="A2" s="36"/>
      <c r="B2" s="36"/>
      <c r="C2" s="36"/>
      <c r="D2" s="38" t="s">
        <v>70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6"/>
      <c r="T2" s="36"/>
      <c r="U2" s="36"/>
      <c r="V2" s="36"/>
    </row>
    <row r="3" spans="1:22" ht="15" customHeight="1" x14ac:dyDescent="0.25">
      <c r="A3" s="36"/>
      <c r="B3" s="36"/>
      <c r="C3" s="3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6"/>
      <c r="T3" s="36"/>
      <c r="U3" s="36"/>
      <c r="V3" s="36"/>
    </row>
  </sheetData>
  <mergeCells count="1">
    <mergeCell ref="D2:R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CEC0-5DF3-4243-9B1C-BF47206EA7B8}">
  <sheetPr>
    <tabColor rgb="FFFFFF00"/>
  </sheetPr>
  <dimension ref="B2:N20"/>
  <sheetViews>
    <sheetView tabSelected="1" workbookViewId="0">
      <selection activeCell="J8" sqref="J8"/>
    </sheetView>
  </sheetViews>
  <sheetFormatPr baseColWidth="10" defaultRowHeight="15" x14ac:dyDescent="0.25"/>
  <cols>
    <col min="3" max="3" width="25.7109375" customWidth="1"/>
  </cols>
  <sheetData>
    <row r="2" spans="2:14" ht="18.75" x14ac:dyDescent="0.3">
      <c r="B2" s="43" t="s">
        <v>89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5" spans="2:14" x14ac:dyDescent="0.25">
      <c r="B5">
        <v>1</v>
      </c>
      <c r="C5" s="40" t="s">
        <v>71</v>
      </c>
      <c r="D5" s="22" t="s">
        <v>72</v>
      </c>
    </row>
    <row r="6" spans="2:14" x14ac:dyDescent="0.25">
      <c r="C6" s="41" t="s">
        <v>74</v>
      </c>
      <c r="D6" s="22" t="s">
        <v>73</v>
      </c>
    </row>
    <row r="7" spans="2:14" x14ac:dyDescent="0.25">
      <c r="D7" s="22" t="s">
        <v>75</v>
      </c>
    </row>
    <row r="8" spans="2:14" x14ac:dyDescent="0.25">
      <c r="D8" s="22" t="s">
        <v>76</v>
      </c>
    </row>
    <row r="10" spans="2:14" x14ac:dyDescent="0.25">
      <c r="B10">
        <v>2</v>
      </c>
      <c r="C10" s="40" t="s">
        <v>77</v>
      </c>
      <c r="D10" s="22" t="s">
        <v>78</v>
      </c>
    </row>
    <row r="11" spans="2:14" x14ac:dyDescent="0.25">
      <c r="D11" s="22" t="s">
        <v>79</v>
      </c>
    </row>
    <row r="12" spans="2:14" x14ac:dyDescent="0.25">
      <c r="D12" s="22" t="s">
        <v>80</v>
      </c>
    </row>
    <row r="14" spans="2:14" x14ac:dyDescent="0.25">
      <c r="B14">
        <v>3</v>
      </c>
      <c r="C14" s="40" t="s">
        <v>81</v>
      </c>
      <c r="D14" s="42" t="s">
        <v>82</v>
      </c>
    </row>
    <row r="15" spans="2:14" x14ac:dyDescent="0.25">
      <c r="D15" s="42" t="s">
        <v>83</v>
      </c>
    </row>
    <row r="16" spans="2:14" x14ac:dyDescent="0.25">
      <c r="D16" s="42" t="s">
        <v>84</v>
      </c>
    </row>
    <row r="17" spans="2:4" x14ac:dyDescent="0.25">
      <c r="D17" s="42" t="s">
        <v>85</v>
      </c>
    </row>
    <row r="19" spans="2:4" x14ac:dyDescent="0.25">
      <c r="B19">
        <v>4</v>
      </c>
      <c r="C19" s="40" t="s">
        <v>86</v>
      </c>
      <c r="D19" s="42" t="s">
        <v>87</v>
      </c>
    </row>
    <row r="20" spans="2:4" x14ac:dyDescent="0.25">
      <c r="D20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tablas dinamicas</vt:lpstr>
      <vt:lpstr>INVENTARIOS Abastec y compras</vt:lpstr>
      <vt:lpstr>dashboard</vt:lpstr>
      <vt:lpstr>Recomendaciones</vt:lpstr>
      <vt:lpstr>confiabilidad_inventario</vt:lpstr>
      <vt:lpstr>Inventarion_no_disponible</vt:lpstr>
      <vt:lpstr>Meses_inventario</vt:lpstr>
      <vt:lpstr>Rotacion_inv</vt:lpstr>
      <vt:lpstr>Tasa_retorno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RAMIREZ CHAVERRA</dc:creator>
  <cp:lastModifiedBy>JUAN CAMILO RAMIREZ CHAVERRA</cp:lastModifiedBy>
  <dcterms:created xsi:type="dcterms:W3CDTF">2024-02-21T03:37:58Z</dcterms:created>
  <dcterms:modified xsi:type="dcterms:W3CDTF">2024-02-22T03:20:55Z</dcterms:modified>
</cp:coreProperties>
</file>