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SLB\Contenido\1_Conceptos\Xlsx\"/>
    </mc:Choice>
  </mc:AlternateContent>
  <xr:revisionPtr revIDLastSave="0" documentId="8_{FCD44CA4-C812-4795-B76E-03A8A80696E9}" xr6:coauthVersionLast="47" xr6:coauthVersionMax="47" xr10:uidLastSave="{00000000-0000-0000-0000-000000000000}"/>
  <bookViews>
    <workbookView xWindow="-28920" yWindow="-900" windowWidth="29040" windowHeight="15720" xr2:uid="{FA95E0CD-CCCC-4A95-BA2E-85228A7718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C46" i="1" s="1"/>
  <c r="C45" i="1"/>
  <c r="D45" i="1"/>
  <c r="D30" i="1"/>
  <c r="C30" i="1"/>
  <c r="B31" i="1"/>
  <c r="D31" i="1" s="1"/>
  <c r="C25" i="1"/>
  <c r="C22" i="1"/>
  <c r="C19" i="1"/>
  <c r="C20" i="1" s="1"/>
  <c r="C23" i="1" s="1"/>
  <c r="C24" i="1" s="1"/>
  <c r="C18" i="1"/>
  <c r="C13" i="1"/>
  <c r="B25" i="1" s="1"/>
  <c r="C12" i="1"/>
  <c r="B19" i="1"/>
  <c r="B47" i="1" l="1"/>
  <c r="D46" i="1"/>
  <c r="E46" i="1" s="1"/>
  <c r="E45" i="1"/>
  <c r="B20" i="1"/>
  <c r="B21" i="1" s="1"/>
  <c r="B22" i="1" s="1"/>
  <c r="B23" i="1" s="1"/>
  <c r="B24" i="1" s="1"/>
  <c r="E30" i="1"/>
  <c r="F45" i="1" s="1"/>
  <c r="B32" i="1"/>
  <c r="C31" i="1"/>
  <c r="E31" i="1" s="1"/>
  <c r="F46" i="1" l="1"/>
  <c r="C47" i="1"/>
  <c r="B48" i="1"/>
  <c r="B49" i="1" s="1"/>
  <c r="B50" i="1" s="1"/>
  <c r="B51" i="1" s="1"/>
  <c r="B52" i="1" s="1"/>
  <c r="B53" i="1" s="1"/>
  <c r="B54" i="1" s="1"/>
  <c r="B55" i="1" s="1"/>
  <c r="D47" i="1"/>
  <c r="B33" i="1"/>
  <c r="C32" i="1"/>
  <c r="D32" i="1"/>
  <c r="E32" i="1" s="1"/>
  <c r="C48" i="1" l="1"/>
  <c r="E48" i="1" s="1"/>
  <c r="D48" i="1"/>
  <c r="E47" i="1"/>
  <c r="F47" i="1"/>
  <c r="D49" i="1"/>
  <c r="C49" i="1"/>
  <c r="B34" i="1"/>
  <c r="D33" i="1"/>
  <c r="C33" i="1"/>
  <c r="E49" i="1" l="1"/>
  <c r="C50" i="1"/>
  <c r="D50" i="1"/>
  <c r="E33" i="1"/>
  <c r="F48" i="1" s="1"/>
  <c r="B35" i="1"/>
  <c r="C34" i="1"/>
  <c r="D34" i="1"/>
  <c r="E34" i="1" s="1"/>
  <c r="F49" i="1" l="1"/>
  <c r="E50" i="1"/>
  <c r="C51" i="1"/>
  <c r="D51" i="1"/>
  <c r="B36" i="1"/>
  <c r="B37" i="1" s="1"/>
  <c r="C35" i="1"/>
  <c r="D35" i="1"/>
  <c r="C52" i="1" l="1"/>
  <c r="D52" i="1"/>
  <c r="E51" i="1"/>
  <c r="E35" i="1"/>
  <c r="F50" i="1" s="1"/>
  <c r="D36" i="1"/>
  <c r="C36" i="1"/>
  <c r="C53" i="1" l="1"/>
  <c r="D53" i="1"/>
  <c r="E52" i="1"/>
  <c r="E36" i="1"/>
  <c r="F51" i="1" s="1"/>
  <c r="B38" i="1"/>
  <c r="D37" i="1"/>
  <c r="C37" i="1"/>
  <c r="D54" i="1" l="1"/>
  <c r="C54" i="1"/>
  <c r="E53" i="1"/>
  <c r="E37" i="1"/>
  <c r="F52" i="1" s="1"/>
  <c r="B39" i="1"/>
  <c r="D38" i="1"/>
  <c r="C38" i="1"/>
  <c r="E54" i="1" l="1"/>
  <c r="D55" i="1"/>
  <c r="C55" i="1"/>
  <c r="E38" i="1"/>
  <c r="F53" i="1" s="1"/>
  <c r="B40" i="1"/>
  <c r="D39" i="1"/>
  <c r="C39" i="1"/>
  <c r="E55" i="1" l="1"/>
  <c r="E39" i="1"/>
  <c r="F54" i="1" s="1"/>
  <c r="D40" i="1"/>
  <c r="C40" i="1"/>
  <c r="E40" i="1" l="1"/>
  <c r="F55" i="1" s="1"/>
</calcChain>
</file>

<file path=xl/sharedStrings.xml><?xml version="1.0" encoding="utf-8"?>
<sst xmlns="http://schemas.openxmlformats.org/spreadsheetml/2006/main" count="24" uniqueCount="22">
  <si>
    <t>b</t>
  </si>
  <si>
    <t>bv</t>
  </si>
  <si>
    <t>z1</t>
  </si>
  <si>
    <t>z2</t>
  </si>
  <si>
    <t>x (m)</t>
  </si>
  <si>
    <t>y (m)</t>
  </si>
  <si>
    <r>
      <t>y</t>
    </r>
    <r>
      <rPr>
        <vertAlign val="subscript"/>
        <sz val="10"/>
        <color theme="1"/>
        <rFont val="Segoe UI Light"/>
        <family val="2"/>
      </rPr>
      <t>m</t>
    </r>
  </si>
  <si>
    <r>
      <t>y</t>
    </r>
    <r>
      <rPr>
        <vertAlign val="subscript"/>
        <sz val="10"/>
        <color theme="1"/>
        <rFont val="Segoe UI Light"/>
        <family val="2"/>
      </rPr>
      <t>i</t>
    </r>
  </si>
  <si>
    <r>
      <t>T</t>
    </r>
    <r>
      <rPr>
        <vertAlign val="subscript"/>
        <sz val="10"/>
        <color theme="1"/>
        <rFont val="Segoe UI Light"/>
        <family val="2"/>
      </rPr>
      <t>1</t>
    </r>
  </si>
  <si>
    <r>
      <t>T</t>
    </r>
    <r>
      <rPr>
        <vertAlign val="subscript"/>
        <sz val="10"/>
        <color theme="1"/>
        <rFont val="Segoe UI Light"/>
        <family val="2"/>
      </rPr>
      <t>2</t>
    </r>
  </si>
  <si>
    <t>1. Información inicial</t>
  </si>
  <si>
    <t>2. Geometría de la sección transversal</t>
  </si>
  <si>
    <t>2. Estimación del área hidráulica</t>
  </si>
  <si>
    <r>
      <t>A</t>
    </r>
    <r>
      <rPr>
        <vertAlign val="subscript"/>
        <sz val="10"/>
        <color theme="1"/>
        <rFont val="Segoe UI Light"/>
        <family val="2"/>
      </rPr>
      <t>c.ppal</t>
    </r>
  </si>
  <si>
    <r>
      <t>A</t>
    </r>
    <r>
      <rPr>
        <vertAlign val="subscript"/>
        <sz val="10"/>
        <color theme="1"/>
        <rFont val="Segoe UI Light"/>
        <family val="2"/>
      </rPr>
      <t>valle</t>
    </r>
  </si>
  <si>
    <r>
      <t>A</t>
    </r>
    <r>
      <rPr>
        <vertAlign val="subscript"/>
        <sz val="10"/>
        <color theme="1"/>
        <rFont val="Segoe UI Light"/>
        <family val="2"/>
      </rPr>
      <t>total</t>
    </r>
  </si>
  <si>
    <t>2. Estimación del radio hidráulico</t>
  </si>
  <si>
    <r>
      <t>P</t>
    </r>
    <r>
      <rPr>
        <vertAlign val="subscript"/>
        <sz val="10"/>
        <color theme="1"/>
        <rFont val="Segoe UI Light"/>
        <family val="2"/>
      </rPr>
      <t>m1</t>
    </r>
    <r>
      <rPr>
        <sz val="10"/>
        <color theme="1"/>
        <rFont val="Segoe UI Light"/>
        <family val="2"/>
      </rPr>
      <t xml:space="preserve"> (m)</t>
    </r>
  </si>
  <si>
    <r>
      <t>P</t>
    </r>
    <r>
      <rPr>
        <vertAlign val="subscript"/>
        <sz val="10"/>
        <color theme="1"/>
        <rFont val="Segoe UI Light"/>
        <family val="2"/>
      </rPr>
      <t>m2</t>
    </r>
    <r>
      <rPr>
        <sz val="10"/>
        <color theme="1"/>
        <rFont val="Segoe UI Light"/>
        <family val="2"/>
      </rPr>
      <t xml:space="preserve"> (m)</t>
    </r>
  </si>
  <si>
    <r>
      <t>P</t>
    </r>
    <r>
      <rPr>
        <vertAlign val="subscript"/>
        <sz val="10"/>
        <color theme="1"/>
        <rFont val="Segoe UI Light"/>
        <family val="2"/>
      </rPr>
      <t>m.total</t>
    </r>
    <r>
      <rPr>
        <sz val="10"/>
        <color theme="1"/>
        <rFont val="Segoe UI Light"/>
        <family val="2"/>
      </rPr>
      <t xml:space="preserve"> (m)</t>
    </r>
  </si>
  <si>
    <r>
      <t>R</t>
    </r>
    <r>
      <rPr>
        <vertAlign val="subscript"/>
        <sz val="10"/>
        <color theme="1"/>
        <rFont val="Segoe UI Light"/>
        <family val="2"/>
      </rPr>
      <t>h</t>
    </r>
    <r>
      <rPr>
        <sz val="10"/>
        <color theme="1"/>
        <rFont val="Segoe UI Light"/>
        <family val="2"/>
      </rPr>
      <t xml:space="preserve"> (m)</t>
    </r>
  </si>
  <si>
    <t>Ejemplo - Características Geométricas de un Canal con Sección Compuesta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</si>
</sst>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\ &quot;m&quot;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 Light"/>
      <family val="2"/>
    </font>
    <font>
      <vertAlign val="subscript"/>
      <sz val="10"/>
      <color theme="1"/>
      <name val="Segoe UI Light"/>
      <family val="2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0" xfId="0" applyFont="1"/>
    <xf numFmtId="167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10326807762083"/>
          <c:y val="0.18638922092176563"/>
          <c:w val="0.80637119562981607"/>
          <c:h val="0.62485118107702597"/>
        </c:manualLayout>
      </c:layout>
      <c:scatterChart>
        <c:scatterStyle val="lineMarker"/>
        <c:varyColors val="0"/>
        <c:ser>
          <c:idx val="0"/>
          <c:order val="0"/>
          <c:tx>
            <c:v>Sección Transversal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Hoja1!$B$18:$B$25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Hoja1!$C$18:$C$25</c:f>
              <c:numCache>
                <c:formatCode>0.0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8-400C-9AE1-E1048195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5390117444086"/>
          <c:y val="0.18638922092176563"/>
          <c:w val="0.73708455229657166"/>
          <c:h val="0.6131843429669066"/>
        </c:manualLayout>
      </c:layout>
      <c:scatterChart>
        <c:scatterStyle val="smoothMarker"/>
        <c:varyColors val="0"/>
        <c:ser>
          <c:idx val="0"/>
          <c:order val="0"/>
          <c:tx>
            <c:v>Área del canal compuesto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Hoja1!$E$30:$E$40</c:f>
              <c:numCache>
                <c:formatCode>0.0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11</c:v>
                </c:pt>
                <c:pt idx="3">
                  <c:v>17.25</c:v>
                </c:pt>
                <c:pt idx="4">
                  <c:v>24</c:v>
                </c:pt>
                <c:pt idx="5">
                  <c:v>31.25</c:v>
                </c:pt>
                <c:pt idx="6">
                  <c:v>39</c:v>
                </c:pt>
                <c:pt idx="7">
                  <c:v>49.125</c:v>
                </c:pt>
                <c:pt idx="8">
                  <c:v>59.5</c:v>
                </c:pt>
                <c:pt idx="9">
                  <c:v>70.125</c:v>
                </c:pt>
                <c:pt idx="10">
                  <c:v>81</c:v>
                </c:pt>
              </c:numCache>
            </c:numRef>
          </c:xVal>
          <c:yVal>
            <c:numRef>
              <c:f>Hoja1!$B$30:$B$40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A-42D6-B6E5-51423F57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Área de flujo,</a:t>
                </a:r>
                <a:r>
                  <a:rPr lang="es-CO" sz="900" baseline="0"/>
                  <a:t> A(m</a:t>
                </a:r>
                <a:r>
                  <a:rPr lang="es-CO" sz="900" baseline="30000"/>
                  <a:t>2</a:t>
                </a:r>
                <a:r>
                  <a:rPr lang="es-CO" sz="900" baseline="0"/>
                  <a:t>)</a:t>
                </a:r>
                <a:endParaRPr lang="es-CO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5390117444086"/>
          <c:y val="0.18638922092176563"/>
          <c:w val="0.73708455229657166"/>
          <c:h val="0.6131843429669066"/>
        </c:manualLayout>
      </c:layout>
      <c:scatterChart>
        <c:scatterStyle val="smoothMarker"/>
        <c:varyColors val="0"/>
        <c:ser>
          <c:idx val="0"/>
          <c:order val="0"/>
          <c:tx>
            <c:v>Radio hidráulico del canal compuesto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Hoja1!$F$45:$F$55</c:f>
              <c:numCache>
                <c:formatCode>0.0</c:formatCode>
                <c:ptCount val="11"/>
                <c:pt idx="0">
                  <c:v>0</c:v>
                </c:pt>
                <c:pt idx="1">
                  <c:v>0.44749209546663293</c:v>
                </c:pt>
                <c:pt idx="2">
                  <c:v>0.85747066986730336</c:v>
                </c:pt>
                <c:pt idx="3">
                  <c:v>1.2434239679755537</c:v>
                </c:pt>
                <c:pt idx="4">
                  <c:v>1.6108485835053612</c:v>
                </c:pt>
                <c:pt idx="5">
                  <c:v>1.9634231812021077</c:v>
                </c:pt>
                <c:pt idx="6">
                  <c:v>2.3038475772933684</c:v>
                </c:pt>
                <c:pt idx="7">
                  <c:v>2.1678927305032607</c:v>
                </c:pt>
                <c:pt idx="8">
                  <c:v>2.5045639516558307</c:v>
                </c:pt>
                <c:pt idx="9">
                  <c:v>2.8274856843540785</c:v>
                </c:pt>
                <c:pt idx="10">
                  <c:v>3.1362305711461227</c:v>
                </c:pt>
              </c:numCache>
            </c:numRef>
          </c:xVal>
          <c:yVal>
            <c:numRef>
              <c:f>Hoja1!$B$30:$B$40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3-4AEC-89BC-C04158BB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Radio hidráulico (A/P),</a:t>
                </a:r>
                <a:r>
                  <a:rPr lang="es-CO" sz="900" baseline="0"/>
                  <a:t> R(m)</a:t>
                </a:r>
                <a:endParaRPr lang="es-CO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16</xdr:row>
      <xdr:rowOff>6803</xdr:rowOff>
    </xdr:from>
    <xdr:to>
      <xdr:col>8</xdr:col>
      <xdr:colOff>84666</xdr:colOff>
      <xdr:row>25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FAC205-C40A-5039-E05D-59625839D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170089</xdr:colOff>
      <xdr:row>28</xdr:row>
      <xdr:rowOff>13606</xdr:rowOff>
    </xdr:from>
    <xdr:to>
      <xdr:col>9</xdr:col>
      <xdr:colOff>238125</xdr:colOff>
      <xdr:row>39</xdr:row>
      <xdr:rowOff>170088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63F9BB-6918-4F43-91F5-B5112F1E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176892</xdr:colOff>
      <xdr:row>43</xdr:row>
      <xdr:rowOff>6803</xdr:rowOff>
    </xdr:from>
    <xdr:to>
      <xdr:col>10</xdr:col>
      <xdr:colOff>244928</xdr:colOff>
      <xdr:row>54</xdr:row>
      <xdr:rowOff>163285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BE1D68-E440-4001-B774-4646B3F18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1A42-70FE-4B49-BC99-5CD246E7AF51}">
  <dimension ref="B2:F55"/>
  <sheetViews>
    <sheetView showGridLines="0" tabSelected="1" zoomScale="120" zoomScaleNormal="120" workbookViewId="0">
      <selection activeCell="D3" sqref="D3"/>
    </sheetView>
  </sheetViews>
  <sheetFormatPr baseColWidth="10" defaultRowHeight="14.25" x14ac:dyDescent="0.25"/>
  <cols>
    <col min="1" max="1" width="5.85546875" style="3" customWidth="1"/>
    <col min="2" max="6" width="8.7109375" style="3" customWidth="1"/>
    <col min="7" max="16384" width="11.42578125" style="3"/>
  </cols>
  <sheetData>
    <row r="2" spans="2:3" ht="17.25" x14ac:dyDescent="0.3">
      <c r="B2" s="8" t="s">
        <v>21</v>
      </c>
    </row>
    <row r="4" spans="2:3" x14ac:dyDescent="0.25">
      <c r="B4" s="7" t="s">
        <v>10</v>
      </c>
    </row>
    <row r="6" spans="2:3" x14ac:dyDescent="0.25">
      <c r="B6" s="1" t="s">
        <v>0</v>
      </c>
      <c r="C6" s="2">
        <v>10</v>
      </c>
    </row>
    <row r="7" spans="2:3" x14ac:dyDescent="0.25">
      <c r="B7" s="1" t="s">
        <v>1</v>
      </c>
      <c r="C7" s="2">
        <v>20</v>
      </c>
    </row>
    <row r="8" spans="2:3" x14ac:dyDescent="0.25">
      <c r="B8" s="1" t="s">
        <v>6</v>
      </c>
      <c r="C8" s="2">
        <v>3</v>
      </c>
    </row>
    <row r="9" spans="2:3" x14ac:dyDescent="0.25">
      <c r="B9" s="1" t="s">
        <v>2</v>
      </c>
      <c r="C9" s="4">
        <v>1</v>
      </c>
    </row>
    <row r="10" spans="2:3" x14ac:dyDescent="0.25">
      <c r="B10" s="1" t="s">
        <v>3</v>
      </c>
      <c r="C10" s="4">
        <v>0.5</v>
      </c>
    </row>
    <row r="11" spans="2:3" x14ac:dyDescent="0.25">
      <c r="B11" s="1" t="s">
        <v>7</v>
      </c>
      <c r="C11" s="2">
        <v>5</v>
      </c>
    </row>
    <row r="12" spans="2:3" x14ac:dyDescent="0.25">
      <c r="B12" s="1" t="s">
        <v>8</v>
      </c>
      <c r="C12" s="2">
        <f>+C6+(2*C8*C9)</f>
        <v>16</v>
      </c>
    </row>
    <row r="13" spans="2:3" x14ac:dyDescent="0.25">
      <c r="B13" s="1" t="s">
        <v>9</v>
      </c>
      <c r="C13" s="2">
        <f>+C7+(2*(C11-C8)*C10)</f>
        <v>22</v>
      </c>
    </row>
    <row r="15" spans="2:3" x14ac:dyDescent="0.25">
      <c r="B15" s="7" t="s">
        <v>11</v>
      </c>
    </row>
    <row r="17" spans="2:5" x14ac:dyDescent="0.25">
      <c r="B17" s="5" t="s">
        <v>4</v>
      </c>
      <c r="C17" s="5" t="s">
        <v>5</v>
      </c>
    </row>
    <row r="18" spans="2:5" x14ac:dyDescent="0.25">
      <c r="B18" s="4">
        <v>0</v>
      </c>
      <c r="C18" s="4">
        <f>+C11</f>
        <v>5</v>
      </c>
    </row>
    <row r="19" spans="2:5" x14ac:dyDescent="0.25">
      <c r="B19" s="4">
        <f>+C10*(C11-C8)</f>
        <v>1</v>
      </c>
      <c r="C19" s="4">
        <f>+C8</f>
        <v>3</v>
      </c>
    </row>
    <row r="20" spans="2:5" x14ac:dyDescent="0.25">
      <c r="B20" s="4">
        <f>+B19+0.5*(C7-C12)</f>
        <v>3</v>
      </c>
      <c r="C20" s="4">
        <f>+C19</f>
        <v>3</v>
      </c>
    </row>
    <row r="21" spans="2:5" x14ac:dyDescent="0.25">
      <c r="B21" s="4">
        <f>+B20+(C8*C9)</f>
        <v>6</v>
      </c>
      <c r="C21" s="4">
        <v>0</v>
      </c>
    </row>
    <row r="22" spans="2:5" x14ac:dyDescent="0.25">
      <c r="B22" s="4">
        <f>+B21+C6</f>
        <v>16</v>
      </c>
      <c r="C22" s="4">
        <f>+C21</f>
        <v>0</v>
      </c>
    </row>
    <row r="23" spans="2:5" x14ac:dyDescent="0.25">
      <c r="B23" s="4">
        <f>+B22+C8*C9</f>
        <v>19</v>
      </c>
      <c r="C23" s="4">
        <f>+C20</f>
        <v>3</v>
      </c>
    </row>
    <row r="24" spans="2:5" x14ac:dyDescent="0.25">
      <c r="B24" s="4">
        <f>+B23+0.5*(C7-C12)</f>
        <v>21</v>
      </c>
      <c r="C24" s="4">
        <f>+C23</f>
        <v>3</v>
      </c>
    </row>
    <row r="25" spans="2:5" x14ac:dyDescent="0.25">
      <c r="B25" s="4">
        <f>+C13</f>
        <v>22</v>
      </c>
      <c r="C25" s="4">
        <f>+C11</f>
        <v>5</v>
      </c>
    </row>
    <row r="27" spans="2:5" x14ac:dyDescent="0.25">
      <c r="B27" s="7" t="s">
        <v>12</v>
      </c>
    </row>
    <row r="29" spans="2:5" x14ac:dyDescent="0.25">
      <c r="B29" s="5" t="s">
        <v>5</v>
      </c>
      <c r="C29" s="5" t="s">
        <v>13</v>
      </c>
      <c r="D29" s="5" t="s">
        <v>14</v>
      </c>
      <c r="E29" s="5" t="s">
        <v>15</v>
      </c>
    </row>
    <row r="30" spans="2:5" x14ac:dyDescent="0.25">
      <c r="B30" s="4">
        <v>0</v>
      </c>
      <c r="C30" s="4">
        <f>IF(B30&lt;$C$8,$C$6*B30+(B30^2*$C$9),$C$6*$C$8+($C$8^2*$C$9))</f>
        <v>0</v>
      </c>
      <c r="D30" s="4">
        <f>IF(B30&gt;$C$8,$C$7*(B30-$C$8)+((B30-$C$8)^2*$C$10),0)</f>
        <v>0</v>
      </c>
      <c r="E30" s="4">
        <f>+D30+C30</f>
        <v>0</v>
      </c>
    </row>
    <row r="31" spans="2:5" x14ac:dyDescent="0.25">
      <c r="B31" s="4">
        <f>+C11/10</f>
        <v>0.5</v>
      </c>
      <c r="C31" s="4">
        <f t="shared" ref="C31:C40" si="0">IF(B31&lt;$C$8,$C$6*B31+(B31^2*$C$9),$C$6*$C$8+($C$8^2*$C$9))</f>
        <v>5.25</v>
      </c>
      <c r="D31" s="4">
        <f t="shared" ref="D31:D40" si="1">IF(B31&gt;$C$8,$C$7*(B31-$C$8)+((B31-$C$8)^2*$C$10),0)</f>
        <v>0</v>
      </c>
      <c r="E31" s="4">
        <f t="shared" ref="E31:E40" si="2">+D31+C31</f>
        <v>5.25</v>
      </c>
    </row>
    <row r="32" spans="2:5" x14ac:dyDescent="0.25">
      <c r="B32" s="4">
        <f>+B31+($C$11/10)</f>
        <v>1</v>
      </c>
      <c r="C32" s="4">
        <f t="shared" si="0"/>
        <v>11</v>
      </c>
      <c r="D32" s="4">
        <f t="shared" si="1"/>
        <v>0</v>
      </c>
      <c r="E32" s="4">
        <f t="shared" si="2"/>
        <v>11</v>
      </c>
    </row>
    <row r="33" spans="2:6" x14ac:dyDescent="0.25">
      <c r="B33" s="4">
        <f t="shared" ref="B33:B40" si="3">+B32+($C$11/10)</f>
        <v>1.5</v>
      </c>
      <c r="C33" s="4">
        <f t="shared" si="0"/>
        <v>17.25</v>
      </c>
      <c r="D33" s="4">
        <f t="shared" si="1"/>
        <v>0</v>
      </c>
      <c r="E33" s="4">
        <f t="shared" si="2"/>
        <v>17.25</v>
      </c>
    </row>
    <row r="34" spans="2:6" x14ac:dyDescent="0.25">
      <c r="B34" s="4">
        <f t="shared" si="3"/>
        <v>2</v>
      </c>
      <c r="C34" s="4">
        <f t="shared" si="0"/>
        <v>24</v>
      </c>
      <c r="D34" s="4">
        <f t="shared" si="1"/>
        <v>0</v>
      </c>
      <c r="E34" s="4">
        <f t="shared" si="2"/>
        <v>24</v>
      </c>
    </row>
    <row r="35" spans="2:6" x14ac:dyDescent="0.25">
      <c r="B35" s="4">
        <f t="shared" si="3"/>
        <v>2.5</v>
      </c>
      <c r="C35" s="4">
        <f t="shared" si="0"/>
        <v>31.25</v>
      </c>
      <c r="D35" s="4">
        <f t="shared" si="1"/>
        <v>0</v>
      </c>
      <c r="E35" s="4">
        <f t="shared" si="2"/>
        <v>31.25</v>
      </c>
    </row>
    <row r="36" spans="2:6" x14ac:dyDescent="0.25">
      <c r="B36" s="4">
        <f t="shared" si="3"/>
        <v>3</v>
      </c>
      <c r="C36" s="4">
        <f t="shared" si="0"/>
        <v>39</v>
      </c>
      <c r="D36" s="4">
        <f t="shared" si="1"/>
        <v>0</v>
      </c>
      <c r="E36" s="4">
        <f t="shared" si="2"/>
        <v>39</v>
      </c>
    </row>
    <row r="37" spans="2:6" x14ac:dyDescent="0.25">
      <c r="B37" s="4">
        <f t="shared" si="3"/>
        <v>3.5</v>
      </c>
      <c r="C37" s="4">
        <f t="shared" si="0"/>
        <v>39</v>
      </c>
      <c r="D37" s="4">
        <f t="shared" si="1"/>
        <v>10.125</v>
      </c>
      <c r="E37" s="4">
        <f t="shared" si="2"/>
        <v>49.125</v>
      </c>
    </row>
    <row r="38" spans="2:6" x14ac:dyDescent="0.25">
      <c r="B38" s="6">
        <f t="shared" si="3"/>
        <v>4</v>
      </c>
      <c r="C38" s="4">
        <f t="shared" si="0"/>
        <v>39</v>
      </c>
      <c r="D38" s="4">
        <f t="shared" si="1"/>
        <v>20.5</v>
      </c>
      <c r="E38" s="4">
        <f t="shared" si="2"/>
        <v>59.5</v>
      </c>
    </row>
    <row r="39" spans="2:6" x14ac:dyDescent="0.25">
      <c r="B39" s="6">
        <f t="shared" si="3"/>
        <v>4.5</v>
      </c>
      <c r="C39" s="4">
        <f t="shared" si="0"/>
        <v>39</v>
      </c>
      <c r="D39" s="4">
        <f t="shared" si="1"/>
        <v>31.125</v>
      </c>
      <c r="E39" s="4">
        <f t="shared" si="2"/>
        <v>70.125</v>
      </c>
    </row>
    <row r="40" spans="2:6" x14ac:dyDescent="0.25">
      <c r="B40" s="6">
        <f t="shared" si="3"/>
        <v>5</v>
      </c>
      <c r="C40" s="4">
        <f t="shared" si="0"/>
        <v>39</v>
      </c>
      <c r="D40" s="4">
        <f t="shared" si="1"/>
        <v>42</v>
      </c>
      <c r="E40" s="4">
        <f t="shared" si="2"/>
        <v>81</v>
      </c>
    </row>
    <row r="42" spans="2:6" x14ac:dyDescent="0.25">
      <c r="B42" s="7" t="s">
        <v>16</v>
      </c>
    </row>
    <row r="44" spans="2:6" x14ac:dyDescent="0.25">
      <c r="B44" s="5" t="s">
        <v>5</v>
      </c>
      <c r="C44" s="5" t="s">
        <v>17</v>
      </c>
      <c r="D44" s="5" t="s">
        <v>18</v>
      </c>
      <c r="E44" s="5" t="s">
        <v>19</v>
      </c>
      <c r="F44" s="5" t="s">
        <v>20</v>
      </c>
    </row>
    <row r="45" spans="2:6" x14ac:dyDescent="0.25">
      <c r="B45" s="4">
        <v>0</v>
      </c>
      <c r="C45" s="4">
        <f>IF(B45&lt;$C$8,$C$6+2*SQRT(B45^2+(B45*$C$9)),$C$6+2*SQRT($C$8^2+($C$8*$C$9)))</f>
        <v>10</v>
      </c>
      <c r="D45" s="4">
        <f t="shared" ref="D45:D55" si="4">IF(B45&gt;$C$8,($C$7-$C$12)+2*SQRT((B45-$C$8)^2+((B45-$C$8)*$C$9)),0)</f>
        <v>0</v>
      </c>
      <c r="E45" s="4">
        <f>+C45+D45</f>
        <v>10</v>
      </c>
      <c r="F45" s="4">
        <f>+E30/E45</f>
        <v>0</v>
      </c>
    </row>
    <row r="46" spans="2:6" x14ac:dyDescent="0.25">
      <c r="B46" s="4">
        <f>+C11/10</f>
        <v>0.5</v>
      </c>
      <c r="C46" s="4">
        <f t="shared" ref="C46:C55" si="5">IF(B46&lt;$C$8,$C$6+2*SQRT(B46^2+(B46*$C$9)),$C$6+2*SQRT($C$8^2+($C$8*$C$9)))</f>
        <v>11.732050807568877</v>
      </c>
      <c r="D46" s="4">
        <f t="shared" si="4"/>
        <v>0</v>
      </c>
      <c r="E46" s="4">
        <f t="shared" ref="E46:E55" si="6">+C46+D46</f>
        <v>11.732050807568877</v>
      </c>
      <c r="F46" s="4">
        <f t="shared" ref="F46:F55" si="7">+E31/E46</f>
        <v>0.44749209546663293</v>
      </c>
    </row>
    <row r="47" spans="2:6" x14ac:dyDescent="0.25">
      <c r="B47" s="4">
        <f>+B46+($C$11/10)</f>
        <v>1</v>
      </c>
      <c r="C47" s="4">
        <f t="shared" si="5"/>
        <v>12.82842712474619</v>
      </c>
      <c r="D47" s="4">
        <f t="shared" si="4"/>
        <v>0</v>
      </c>
      <c r="E47" s="4">
        <f t="shared" si="6"/>
        <v>12.82842712474619</v>
      </c>
      <c r="F47" s="4">
        <f t="shared" si="7"/>
        <v>0.85747066986730336</v>
      </c>
    </row>
    <row r="48" spans="2:6" x14ac:dyDescent="0.25">
      <c r="B48" s="4">
        <f t="shared" ref="B48:B55" si="8">+B47+($C$11/10)</f>
        <v>1.5</v>
      </c>
      <c r="C48" s="4">
        <f t="shared" si="5"/>
        <v>13.872983346207416</v>
      </c>
      <c r="D48" s="4">
        <f t="shared" si="4"/>
        <v>0</v>
      </c>
      <c r="E48" s="4">
        <f t="shared" si="6"/>
        <v>13.872983346207416</v>
      </c>
      <c r="F48" s="4">
        <f t="shared" si="7"/>
        <v>1.2434239679755537</v>
      </c>
    </row>
    <row r="49" spans="2:6" x14ac:dyDescent="0.25">
      <c r="B49" s="4">
        <f t="shared" si="8"/>
        <v>2</v>
      </c>
      <c r="C49" s="4">
        <f t="shared" si="5"/>
        <v>14.898979485566356</v>
      </c>
      <c r="D49" s="4">
        <f t="shared" si="4"/>
        <v>0</v>
      </c>
      <c r="E49" s="4">
        <f t="shared" si="6"/>
        <v>14.898979485566356</v>
      </c>
      <c r="F49" s="4">
        <f>+E34/E49</f>
        <v>1.6108485835053612</v>
      </c>
    </row>
    <row r="50" spans="2:6" x14ac:dyDescent="0.25">
      <c r="B50" s="4">
        <f t="shared" si="8"/>
        <v>2.5</v>
      </c>
      <c r="C50" s="4">
        <f t="shared" si="5"/>
        <v>15.916079783099615</v>
      </c>
      <c r="D50" s="4">
        <f t="shared" si="4"/>
        <v>0</v>
      </c>
      <c r="E50" s="4">
        <f t="shared" si="6"/>
        <v>15.916079783099615</v>
      </c>
      <c r="F50" s="4">
        <f t="shared" si="7"/>
        <v>1.9634231812021077</v>
      </c>
    </row>
    <row r="51" spans="2:6" x14ac:dyDescent="0.25">
      <c r="B51" s="4">
        <f t="shared" si="8"/>
        <v>3</v>
      </c>
      <c r="C51" s="4">
        <f t="shared" si="5"/>
        <v>16.928203230275507</v>
      </c>
      <c r="D51" s="4">
        <f t="shared" si="4"/>
        <v>0</v>
      </c>
      <c r="E51" s="4">
        <f t="shared" si="6"/>
        <v>16.928203230275507</v>
      </c>
      <c r="F51" s="4">
        <f t="shared" si="7"/>
        <v>2.3038475772933684</v>
      </c>
    </row>
    <row r="52" spans="2:6" x14ac:dyDescent="0.25">
      <c r="B52" s="4">
        <f t="shared" si="8"/>
        <v>3.5</v>
      </c>
      <c r="C52" s="4">
        <f t="shared" si="5"/>
        <v>16.928203230275507</v>
      </c>
      <c r="D52" s="4">
        <f t="shared" si="4"/>
        <v>5.7320508075688767</v>
      </c>
      <c r="E52" s="4">
        <f t="shared" si="6"/>
        <v>22.660254037844382</v>
      </c>
      <c r="F52" s="4">
        <f t="shared" si="7"/>
        <v>2.1678927305032607</v>
      </c>
    </row>
    <row r="53" spans="2:6" x14ac:dyDescent="0.25">
      <c r="B53" s="4">
        <f t="shared" si="8"/>
        <v>4</v>
      </c>
      <c r="C53" s="4">
        <f t="shared" si="5"/>
        <v>16.928203230275507</v>
      </c>
      <c r="D53" s="4">
        <f>IF(B53&gt;$C$8,($C$7-$C$12)+2*SQRT((B53-$C$8)^2+((B53-$C$8)*$C$9)),0)</f>
        <v>6.8284271247461898</v>
      </c>
      <c r="E53" s="4">
        <f t="shared" si="6"/>
        <v>23.756630355021699</v>
      </c>
      <c r="F53" s="4">
        <f t="shared" si="7"/>
        <v>2.5045639516558307</v>
      </c>
    </row>
    <row r="54" spans="2:6" x14ac:dyDescent="0.25">
      <c r="B54" s="4">
        <f t="shared" si="8"/>
        <v>4.5</v>
      </c>
      <c r="C54" s="4">
        <f t="shared" si="5"/>
        <v>16.928203230275507</v>
      </c>
      <c r="D54" s="4">
        <f t="shared" ref="D54:D55" si="9">IF(B54&gt;$C$8,($C$7-$C$12)+2*SQRT((B54-$C$8)^2+((B54-$C$8)*$C$9)),0)</f>
        <v>7.872983346207417</v>
      </c>
      <c r="E54" s="4">
        <f t="shared" si="6"/>
        <v>24.801186576482923</v>
      </c>
      <c r="F54" s="4">
        <f t="shared" si="7"/>
        <v>2.8274856843540785</v>
      </c>
    </row>
    <row r="55" spans="2:6" x14ac:dyDescent="0.25">
      <c r="B55" s="4">
        <f t="shared" si="8"/>
        <v>5</v>
      </c>
      <c r="C55" s="4">
        <f t="shared" si="5"/>
        <v>16.928203230275507</v>
      </c>
      <c r="D55" s="4">
        <f t="shared" si="9"/>
        <v>8.8989794855663558</v>
      </c>
      <c r="E55" s="4">
        <f t="shared" si="6"/>
        <v>25.827182715841865</v>
      </c>
      <c r="F55" s="4">
        <f t="shared" si="7"/>
        <v>3.1362305711461227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2023-06-16T16:16:30Z</dcterms:created>
  <dcterms:modified xsi:type="dcterms:W3CDTF">2023-06-16T17:57:56Z</dcterms:modified>
</cp:coreProperties>
</file>