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adrian/Desktop/Tp3/"/>
    </mc:Choice>
  </mc:AlternateContent>
  <bookViews>
    <workbookView xWindow="7520" yWindow="2300" windowWidth="28800" windowHeight="16680" tabRatio="987"/>
  </bookViews>
  <sheets>
    <sheet name="Métricas" sheetId="1" r:id="rId1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9" i="1" l="1"/>
  <c r="N29" i="1"/>
  <c r="J28" i="1"/>
  <c r="N28" i="1"/>
  <c r="J27" i="1"/>
  <c r="N27" i="1"/>
  <c r="J26" i="1"/>
  <c r="N26" i="1"/>
  <c r="J25" i="1"/>
  <c r="N25" i="1"/>
  <c r="J24" i="1"/>
  <c r="N24" i="1"/>
  <c r="E35" i="1"/>
  <c r="E45" i="1"/>
  <c r="L31" i="1"/>
  <c r="E46" i="1"/>
  <c r="E48" i="1"/>
  <c r="F45" i="1"/>
  <c r="M31" i="1"/>
  <c r="E38" i="1"/>
  <c r="K31" i="1"/>
  <c r="E40" i="1"/>
  <c r="G31" i="1"/>
  <c r="F31" i="1"/>
  <c r="J30" i="1"/>
  <c r="N30" i="1"/>
  <c r="B30" i="1"/>
  <c r="B24" i="1"/>
  <c r="J23" i="1"/>
  <c r="N23" i="1"/>
  <c r="B23" i="1"/>
  <c r="J22" i="1"/>
  <c r="N22" i="1"/>
  <c r="B22" i="1"/>
  <c r="J21" i="1"/>
  <c r="N21" i="1"/>
  <c r="B21" i="1"/>
  <c r="J20" i="1"/>
  <c r="N20" i="1"/>
  <c r="B20" i="1"/>
  <c r="J19" i="1"/>
  <c r="N19" i="1"/>
  <c r="B19" i="1"/>
  <c r="J18" i="1"/>
  <c r="J31" i="1"/>
  <c r="E47" i="1"/>
  <c r="B18" i="1"/>
  <c r="E13" i="1"/>
  <c r="E44" i="1"/>
  <c r="E9" i="1"/>
  <c r="E43" i="1"/>
  <c r="E5" i="1"/>
  <c r="E42" i="1"/>
  <c r="N18" i="1"/>
  <c r="N31" i="1"/>
  <c r="F43" i="1"/>
  <c r="E39" i="1"/>
  <c r="E41" i="1"/>
  <c r="F47" i="1"/>
  <c r="F44" i="1"/>
  <c r="F46" i="1"/>
  <c r="F42" i="1"/>
</calcChain>
</file>

<file path=xl/sharedStrings.xml><?xml version="1.0" encoding="utf-8"?>
<sst xmlns="http://schemas.openxmlformats.org/spreadsheetml/2006/main" count="64" uniqueCount="46">
  <si>
    <t>PROYECTO:</t>
  </si>
  <si>
    <t>Análisis</t>
  </si>
  <si>
    <t>Tiempo Estimado</t>
  </si>
  <si>
    <t>Hora Inicio</t>
  </si>
  <si>
    <t>Hora Fin</t>
  </si>
  <si>
    <t>Tiempo Real</t>
  </si>
  <si>
    <t>Preparación de la Prueba</t>
  </si>
  <si>
    <t>Diseño</t>
  </si>
  <si>
    <t>Desarrollo y correctivos</t>
  </si>
  <si>
    <t>Nº Incremento</t>
  </si>
  <si>
    <t>Descripción de las tareas del Incremento</t>
  </si>
  <si>
    <t>Estimación</t>
  </si>
  <si>
    <t>Desarrollo</t>
  </si>
  <si>
    <t>Correctivos</t>
  </si>
  <si>
    <t>Líneas Reales</t>
  </si>
  <si>
    <t>Líneas Cód.</t>
  </si>
  <si>
    <t>Tiempo</t>
  </si>
  <si>
    <t>Errores Lógicos</t>
  </si>
  <si>
    <t>Tiempo Correción E.L.</t>
  </si>
  <si>
    <t>TOTALES Desarrollo</t>
  </si>
  <si>
    <t>-</t>
  </si>
  <si>
    <t>Ejecución de la Prueba</t>
  </si>
  <si>
    <t>Resumen</t>
  </si>
  <si>
    <t>Líneas de Código (LOC)</t>
  </si>
  <si>
    <t>LOC / Hora</t>
  </si>
  <si>
    <t>Errores Lógicos / 100 LOC</t>
  </si>
  <si>
    <t>Porcentaje Errores Lógicos</t>
  </si>
  <si>
    <t>Tiempo de Análisis</t>
  </si>
  <si>
    <t>Tiempo de Preparación de Prueba</t>
  </si>
  <si>
    <t>Tiempo de Diseño</t>
  </si>
  <si>
    <t>Tiempo de Ejecución de Prueba</t>
  </si>
  <si>
    <t>Tiempo Resolución Errores Lógicos</t>
  </si>
  <si>
    <t>Tiempo Efectivo de Desarrollo</t>
  </si>
  <si>
    <t>Tiempo Total</t>
  </si>
  <si>
    <t>Clase Capa</t>
  </si>
  <si>
    <t>Clase Punial</t>
  </si>
  <si>
    <t>Clase ItemDecorator</t>
  </si>
  <si>
    <t>Clase Unidad</t>
  </si>
  <si>
    <t>Clase Arquero</t>
  </si>
  <si>
    <t>Clase Caballero</t>
  </si>
  <si>
    <t>Clase Soldado</t>
  </si>
  <si>
    <t>Clase Lancero</t>
  </si>
  <si>
    <t>Arquero Test</t>
  </si>
  <si>
    <t>Caballero Test</t>
  </si>
  <si>
    <t>Lancero Test</t>
  </si>
  <si>
    <t>Soldado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</si>
</sst>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h]:mm"/>
    <numFmt numFmtId="165" formatCode="h:mm;@"/>
    <numFmt numFmtId="166" formatCode="0.0%"/>
  </numFmts>
  <fonts count="7" x14ac:knownFonts="1">
    <font>
      <sz val="11"/>
      <color rgb="FF00000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6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1F497D"/>
        <bgColor rgb="FF333333"/>
      </patternFill>
    </fill>
    <fill>
      <patternFill patternType="solid">
        <fgColor rgb="FF0070C0"/>
        <bgColor rgb="FF0066FF"/>
      </patternFill>
    </fill>
    <fill>
      <patternFill patternType="solid">
        <fgColor rgb="FF558ED5"/>
        <bgColor rgb="FF4F81BD"/>
      </patternFill>
    </fill>
    <fill>
      <patternFill patternType="solid">
        <fgColor rgb="FF95B3D7"/>
        <bgColor rgb="FF9999FF"/>
      </patternFill>
    </fill>
    <fill>
      <patternFill patternType="solid">
        <fgColor rgb="FFB9CDE5"/>
        <bgColor rgb="FFC6D9F1"/>
      </patternFill>
    </fill>
    <fill>
      <patternFill patternType="solid">
        <fgColor rgb="FFDCE6F2"/>
        <bgColor rgb="FFC6D9F1"/>
      </patternFill>
    </fill>
    <fill>
      <patternFill patternType="solid">
        <fgColor rgb="FFC6D9F1"/>
        <bgColor rgb="FFB9CDE5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6" fillId="0" borderId="0" applyBorder="0" applyProtection="0"/>
  </cellStyleXfs>
  <cellXfs count="81">
    <xf numFmtId="0" fontId="0" fillId="0" borderId="0" xfId="0"/>
    <xf numFmtId="0" fontId="0" fillId="2" borderId="0" xfId="0" applyFill="1" applyBorder="1" applyAlignment="1" applyProtection="1">
      <alignment vertical="center" wrapText="1"/>
    </xf>
    <xf numFmtId="0" fontId="0" fillId="0" borderId="0" xfId="0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right" vertical="center" wrapText="1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vertical="center" wrapText="1"/>
    </xf>
    <xf numFmtId="0" fontId="4" fillId="2" borderId="0" xfId="0" applyFont="1" applyFill="1" applyBorder="1" applyAlignment="1" applyProtection="1">
      <alignment vertical="center" wrapText="1"/>
    </xf>
    <xf numFmtId="0" fontId="3" fillId="4" borderId="0" xfId="0" applyFont="1" applyFill="1" applyAlignment="1" applyProtection="1">
      <alignment vertical="center" wrapText="1"/>
    </xf>
    <xf numFmtId="0" fontId="5" fillId="2" borderId="0" xfId="0" applyFont="1" applyFill="1" applyBorder="1" applyAlignment="1" applyProtection="1">
      <alignment horizontal="center" vertical="center" wrapText="1"/>
    </xf>
    <xf numFmtId="0" fontId="5" fillId="5" borderId="2" xfId="0" applyFont="1" applyFill="1" applyBorder="1" applyAlignment="1" applyProtection="1">
      <alignment horizontal="center" vertical="center" wrapText="1"/>
    </xf>
    <xf numFmtId="0" fontId="5" fillId="5" borderId="3" xfId="0" applyFont="1" applyFill="1" applyBorder="1" applyAlignment="1" applyProtection="1">
      <alignment horizontal="center" vertical="center" wrapText="1"/>
    </xf>
    <xf numFmtId="0" fontId="5" fillId="5" borderId="4" xfId="0" applyFont="1" applyFill="1" applyBorder="1" applyAlignment="1" applyProtection="1">
      <alignment horizontal="center" vertical="center" wrapText="1"/>
    </xf>
    <xf numFmtId="0" fontId="5" fillId="2" borderId="5" xfId="0" applyFont="1" applyFill="1" applyBorder="1" applyAlignment="1" applyProtection="1">
      <alignment vertical="center" wrapText="1"/>
    </xf>
    <xf numFmtId="0" fontId="5" fillId="2" borderId="0" xfId="0" applyFont="1" applyFill="1" applyBorder="1" applyAlignment="1" applyProtection="1">
      <alignment vertical="center" wrapText="1"/>
    </xf>
    <xf numFmtId="0" fontId="5" fillId="6" borderId="6" xfId="0" applyFont="1" applyFill="1" applyBorder="1" applyAlignment="1" applyProtection="1">
      <alignment horizontal="center" vertical="center" wrapText="1"/>
    </xf>
    <xf numFmtId="0" fontId="5" fillId="6" borderId="3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4" fontId="0" fillId="7" borderId="7" xfId="0" applyNumberFormat="1" applyFill="1" applyBorder="1" applyAlignment="1" applyProtection="1">
      <alignment horizontal="center" vertical="center" wrapText="1"/>
      <protection locked="0"/>
    </xf>
    <xf numFmtId="165" fontId="0" fillId="7" borderId="8" xfId="0" applyNumberFormat="1" applyFill="1" applyBorder="1" applyAlignment="1" applyProtection="1">
      <alignment horizontal="center" vertical="center" wrapText="1"/>
      <protection locked="0"/>
    </xf>
    <xf numFmtId="164" fontId="5" fillId="5" borderId="9" xfId="0" applyNumberFormat="1" applyFont="1" applyFill="1" applyBorder="1" applyAlignment="1" applyProtection="1">
      <alignment horizontal="center" vertical="center" wrapText="1"/>
    </xf>
    <xf numFmtId="0" fontId="0" fillId="2" borderId="5" xfId="0" applyFill="1" applyBorder="1" applyAlignment="1" applyProtection="1">
      <alignment vertical="center" wrapText="1"/>
    </xf>
    <xf numFmtId="0" fontId="0" fillId="7" borderId="6" xfId="0" applyFill="1" applyBorder="1" applyAlignment="1" applyProtection="1">
      <alignment horizontal="center" vertical="center" wrapText="1"/>
    </xf>
    <xf numFmtId="0" fontId="0" fillId="7" borderId="3" xfId="0" applyFill="1" applyBorder="1" applyAlignment="1" applyProtection="1">
      <alignment horizontal="center" vertical="center" wrapText="1"/>
    </xf>
    <xf numFmtId="0" fontId="0" fillId="2" borderId="10" xfId="0" applyFill="1" applyBorder="1" applyAlignment="1" applyProtection="1">
      <alignment vertical="center" wrapText="1"/>
    </xf>
    <xf numFmtId="0" fontId="0" fillId="2" borderId="11" xfId="0" applyFill="1" applyBorder="1" applyAlignment="1" applyProtection="1">
      <alignment vertical="center" wrapText="1"/>
    </xf>
    <xf numFmtId="0" fontId="5" fillId="5" borderId="11" xfId="0" applyFont="1" applyFill="1" applyBorder="1" applyAlignment="1" applyProtection="1">
      <alignment horizontal="center" vertical="center" wrapText="1"/>
    </xf>
    <xf numFmtId="0" fontId="5" fillId="5" borderId="6" xfId="0" applyFont="1" applyFill="1" applyBorder="1" applyAlignment="1" applyProtection="1">
      <alignment horizontal="center" vertical="center" wrapText="1"/>
    </xf>
    <xf numFmtId="0" fontId="5" fillId="5" borderId="13" xfId="0" applyFont="1" applyFill="1" applyBorder="1" applyAlignment="1" applyProtection="1">
      <alignment horizontal="center" vertical="center" wrapText="1"/>
    </xf>
    <xf numFmtId="0" fontId="5" fillId="5" borderId="14" xfId="0" applyFont="1" applyFill="1" applyBorder="1" applyAlignment="1" applyProtection="1">
      <alignment horizontal="center" vertical="center" wrapText="1"/>
    </xf>
    <xf numFmtId="1" fontId="5" fillId="5" borderId="2" xfId="0" applyNumberFormat="1" applyFont="1" applyFill="1" applyBorder="1" applyAlignment="1" applyProtection="1">
      <alignment horizontal="center" vertical="center" wrapText="1"/>
    </xf>
    <xf numFmtId="1" fontId="0" fillId="7" borderId="13" xfId="0" applyNumberFormat="1" applyFill="1" applyBorder="1" applyAlignment="1" applyProtection="1">
      <alignment horizontal="center" vertical="center" wrapText="1"/>
      <protection locked="0"/>
    </xf>
    <xf numFmtId="164" fontId="0" fillId="7" borderId="14" xfId="0" applyNumberFormat="1" applyFill="1" applyBorder="1" applyAlignment="1" applyProtection="1">
      <alignment horizontal="center" vertical="center" wrapText="1"/>
      <protection locked="0"/>
    </xf>
    <xf numFmtId="165" fontId="0" fillId="7" borderId="6" xfId="0" applyNumberFormat="1" applyFill="1" applyBorder="1" applyAlignment="1" applyProtection="1">
      <alignment horizontal="center" vertical="center" wrapText="1"/>
      <protection locked="0"/>
    </xf>
    <xf numFmtId="165" fontId="0" fillId="7" borderId="3" xfId="0" applyNumberFormat="1" applyFill="1" applyBorder="1" applyAlignment="1" applyProtection="1">
      <alignment horizontal="center" vertical="center" wrapText="1"/>
      <protection locked="0"/>
    </xf>
    <xf numFmtId="164" fontId="5" fillId="5" borderId="11" xfId="0" applyNumberFormat="1" applyFont="1" applyFill="1" applyBorder="1" applyAlignment="1" applyProtection="1">
      <alignment horizontal="center" vertical="center" wrapText="1"/>
    </xf>
    <xf numFmtId="0" fontId="0" fillId="7" borderId="13" xfId="0" applyFill="1" applyBorder="1" applyAlignment="1" applyProtection="1">
      <alignment horizontal="center" vertical="center" wrapText="1"/>
      <protection locked="0"/>
    </xf>
    <xf numFmtId="165" fontId="0" fillId="7" borderId="14" xfId="0" applyNumberFormat="1" applyFill="1" applyBorder="1" applyAlignment="1" applyProtection="1">
      <alignment horizontal="center" vertical="center" wrapText="1"/>
      <protection locked="0"/>
    </xf>
    <xf numFmtId="1" fontId="0" fillId="7" borderId="6" xfId="0" applyNumberFormat="1" applyFill="1" applyBorder="1" applyAlignment="1" applyProtection="1">
      <alignment horizontal="center" vertical="center" wrapText="1"/>
      <protection locked="0"/>
    </xf>
    <xf numFmtId="164" fontId="5" fillId="5" borderId="4" xfId="0" applyNumberFormat="1" applyFont="1" applyFill="1" applyBorder="1" applyAlignment="1" applyProtection="1">
      <alignment horizontal="center" vertical="center" wrapText="1"/>
    </xf>
    <xf numFmtId="1" fontId="5" fillId="5" borderId="16" xfId="0" applyNumberFormat="1" applyFont="1" applyFill="1" applyBorder="1" applyAlignment="1" applyProtection="1">
      <alignment horizontal="center" vertical="center" wrapText="1"/>
    </xf>
    <xf numFmtId="164" fontId="5" fillId="5" borderId="17" xfId="0" applyNumberFormat="1" applyFont="1" applyFill="1" applyBorder="1" applyAlignment="1" applyProtection="1">
      <alignment horizontal="center" vertical="center" wrapText="1"/>
    </xf>
    <xf numFmtId="164" fontId="5" fillId="5" borderId="18" xfId="0" applyNumberFormat="1" applyFont="1" applyFill="1" applyBorder="1" applyAlignment="1" applyProtection="1">
      <alignment horizontal="center" vertical="center" wrapText="1"/>
    </xf>
    <xf numFmtId="164" fontId="5" fillId="5" borderId="8" xfId="0" applyNumberFormat="1" applyFont="1" applyFill="1" applyBorder="1" applyAlignment="1" applyProtection="1">
      <alignment horizontal="center" vertical="center" wrapText="1"/>
    </xf>
    <xf numFmtId="164" fontId="5" fillId="5" borderId="19" xfId="0" applyNumberFormat="1" applyFont="1" applyFill="1" applyBorder="1" applyAlignment="1" applyProtection="1">
      <alignment horizontal="center" vertical="center" wrapText="1"/>
    </xf>
    <xf numFmtId="0" fontId="5" fillId="5" borderId="16" xfId="0" applyFont="1" applyFill="1" applyBorder="1" applyAlignment="1" applyProtection="1">
      <alignment horizontal="center" vertical="center" wrapText="1"/>
    </xf>
    <xf numFmtId="1" fontId="5" fillId="5" borderId="18" xfId="0" applyNumberFormat="1" applyFont="1" applyFill="1" applyBorder="1" applyAlignment="1" applyProtection="1">
      <alignment horizontal="center" vertical="center" wrapText="1"/>
    </xf>
    <xf numFmtId="0" fontId="5" fillId="8" borderId="6" xfId="0" applyFont="1" applyFill="1" applyBorder="1" applyAlignment="1" applyProtection="1">
      <alignment horizontal="center" vertical="center" wrapText="1"/>
    </xf>
    <xf numFmtId="0" fontId="5" fillId="8" borderId="3" xfId="0" applyFont="1" applyFill="1" applyBorder="1" applyAlignment="1" applyProtection="1">
      <alignment horizontal="center"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166" fontId="5" fillId="5" borderId="3" xfId="1" applyNumberFormat="1" applyFont="1" applyFill="1" applyBorder="1" applyAlignment="1" applyProtection="1">
      <alignment horizontal="center" vertical="center" wrapText="1"/>
    </xf>
    <xf numFmtId="164" fontId="5" fillId="5" borderId="3" xfId="0" applyNumberFormat="1" applyFont="1" applyFill="1" applyBorder="1" applyAlignment="1" applyProtection="1">
      <alignment horizontal="center" vertical="center" wrapText="1"/>
    </xf>
    <xf numFmtId="0" fontId="0" fillId="6" borderId="25" xfId="0" applyFill="1" applyBorder="1" applyAlignment="1" applyProtection="1">
      <alignment vertical="center" wrapText="1"/>
    </xf>
    <xf numFmtId="0" fontId="0" fillId="6" borderId="26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49" fontId="5" fillId="5" borderId="2" xfId="0" applyNumberFormat="1" applyFont="1" applyFill="1" applyBorder="1" applyAlignment="1" applyProtection="1">
      <alignment horizontal="left" vertical="center" wrapText="1"/>
    </xf>
    <xf numFmtId="49" fontId="5" fillId="5" borderId="7" xfId="0" applyNumberFormat="1" applyFont="1" applyFill="1" applyBorder="1" applyAlignment="1" applyProtection="1">
      <alignment horizontal="left" vertical="center" wrapText="1"/>
    </xf>
    <xf numFmtId="164" fontId="5" fillId="5" borderId="8" xfId="0" applyNumberFormat="1" applyFont="1" applyFill="1" applyBorder="1" applyAlignment="1" applyProtection="1">
      <alignment horizontal="center" vertical="center" wrapText="1"/>
    </xf>
    <xf numFmtId="2" fontId="5" fillId="5" borderId="3" xfId="0" applyNumberFormat="1" applyFont="1" applyFill="1" applyBorder="1" applyAlignment="1" applyProtection="1">
      <alignment horizontal="center" vertical="center" wrapText="1"/>
    </xf>
    <xf numFmtId="1" fontId="5" fillId="5" borderId="3" xfId="0" applyNumberFormat="1" applyFont="1" applyFill="1" applyBorder="1" applyAlignment="1" applyProtection="1">
      <alignment horizontal="center" vertical="center" wrapText="1"/>
    </xf>
    <xf numFmtId="166" fontId="5" fillId="5" borderId="3" xfId="1" applyNumberFormat="1" applyFont="1" applyFill="1" applyBorder="1" applyAlignment="1" applyProtection="1">
      <alignment horizontal="center" vertical="center" wrapText="1"/>
    </xf>
    <xf numFmtId="0" fontId="5" fillId="5" borderId="15" xfId="0" applyFont="1" applyFill="1" applyBorder="1" applyAlignment="1" applyProtection="1">
      <alignment horizontal="right" vertical="center" wrapText="1"/>
    </xf>
    <xf numFmtId="0" fontId="4" fillId="3" borderId="1" xfId="0" applyFont="1" applyFill="1" applyBorder="1" applyAlignment="1" applyProtection="1">
      <alignment horizontal="left" vertical="center" wrapText="1"/>
    </xf>
    <xf numFmtId="49" fontId="0" fillId="7" borderId="11" xfId="0" applyNumberFormat="1" applyFill="1" applyBorder="1" applyAlignment="1" applyProtection="1">
      <alignment horizontal="left" vertical="center" wrapText="1"/>
      <protection locked="0"/>
    </xf>
    <xf numFmtId="0" fontId="5" fillId="5" borderId="6" xfId="0" applyFont="1" applyFill="1" applyBorder="1" applyAlignment="1" applyProtection="1">
      <alignment horizontal="center" vertical="center" wrapText="1"/>
    </xf>
    <xf numFmtId="0" fontId="5" fillId="5" borderId="4" xfId="0" applyFont="1" applyFill="1" applyBorder="1" applyAlignment="1" applyProtection="1">
      <alignment horizontal="center" vertical="center" wrapText="1"/>
    </xf>
    <xf numFmtId="0" fontId="5" fillId="5" borderId="2" xfId="0" applyFont="1" applyFill="1" applyBorder="1" applyAlignment="1" applyProtection="1">
      <alignment horizontal="center" vertical="center" wrapText="1"/>
    </xf>
    <xf numFmtId="0" fontId="5" fillId="5" borderId="11" xfId="0" applyFont="1" applyFill="1" applyBorder="1" applyAlignment="1" applyProtection="1">
      <alignment horizontal="center" vertical="center" wrapText="1"/>
    </xf>
    <xf numFmtId="0" fontId="5" fillId="5" borderId="12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5" fillId="2" borderId="0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right" vertical="center" wrapText="1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20" fontId="0" fillId="7" borderId="3" xfId="0" applyNumberForma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B9CDE5"/>
      <rgbColor rgb="FF558ED5"/>
      <rgbColor rgb="FF9999FF"/>
      <rgbColor rgb="FF993366"/>
      <rgbColor rgb="FFFFFFCC"/>
      <rgbColor rgb="FFDCE6F2"/>
      <rgbColor rgb="FF660066"/>
      <rgbColor rgb="FFFF8080"/>
      <rgbColor rgb="FF0070C0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5B3D7"/>
      <rgbColor rgb="FFFF99CC"/>
      <rgbColor rgb="FFCC99FF"/>
      <rgbColor rgb="FFFFCC99"/>
      <rgbColor rgb="FF0066FF"/>
      <rgbColor rgb="FF33CCCC"/>
      <rgbColor rgb="FF99CC00"/>
      <rgbColor rgb="FFFFC000"/>
      <rgbColor rgb="FFFF9900"/>
      <rgbColor rgb="FFFF6600"/>
      <rgbColor rgb="FF4F81BD"/>
      <rgbColor rgb="FF969696"/>
      <rgbColor rgb="FF002060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0335910652920962"/>
          <c:y val="0.0740548040235865"/>
          <c:w val="0.401460481099656"/>
          <c:h val="0.851370100589664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</c:spPr>
          </c:dPt>
          <c:dPt>
            <c:idx val="1"/>
            <c:bubble3D val="0"/>
            <c:spPr>
              <a:solidFill>
                <a:srgbClr val="00B0F0"/>
              </a:solidFill>
              <a:ln>
                <a:noFill/>
              </a:ln>
            </c:spPr>
          </c:dPt>
          <c:dPt>
            <c:idx val="2"/>
            <c:bubble3D val="0"/>
            <c:spPr>
              <a:solidFill>
                <a:srgbClr val="0066FF"/>
              </a:solidFill>
              <a:ln>
                <a:noFill/>
              </a:ln>
            </c:spPr>
          </c:dPt>
          <c:dPt>
            <c:idx val="3"/>
            <c:bubble3D val="0"/>
            <c:spPr>
              <a:solidFill>
                <a:srgbClr val="009900"/>
              </a:solidFill>
              <a:ln>
                <a:noFill/>
              </a:ln>
            </c:spPr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</c:spPr>
          </c:dPt>
          <c:dPt>
            <c:idx val="5"/>
            <c:bubble3D val="0"/>
            <c:spPr>
              <a:solidFill>
                <a:srgbClr val="002060"/>
              </a:solidFill>
              <a:ln>
                <a:noFill/>
              </a:ln>
            </c:spPr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Métricas!$B$42:$D$47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Métricas!$E$42:$E$47</c:f>
              <c:numCache>
                <c:formatCode>[h]:mm</c:formatCode>
                <c:ptCount val="6"/>
                <c:pt idx="0">
                  <c:v>0.0083333333333333</c:v>
                </c:pt>
                <c:pt idx="1">
                  <c:v>0.0125</c:v>
                </c:pt>
                <c:pt idx="2">
                  <c:v>0.023611111111111</c:v>
                </c:pt>
                <c:pt idx="3">
                  <c:v>0.1875</c:v>
                </c:pt>
                <c:pt idx="4">
                  <c:v>0.0104166666666667</c:v>
                </c:pt>
                <c:pt idx="5">
                  <c:v>0.140277777777777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50609162491052"/>
          <c:y val="0.221392636488387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38160</xdr:colOff>
      <xdr:row>37</xdr:row>
      <xdr:rowOff>30960</xdr:rowOff>
    </xdr:from>
    <xdr:to>
      <xdr:col>11</xdr:col>
      <xdr:colOff>417960</xdr:colOff>
      <xdr:row>48</xdr:row>
      <xdr:rowOff>10800</xdr:rowOff>
    </xdr:to>
    <xdr:graphicFrame macro="">
      <xdr:nvGraphicFramePr>
        <xdr:cNvPr id="2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9"/>
  <sheetViews>
    <sheetView tabSelected="1" topLeftCell="A8" workbookViewId="0">
      <selection activeCell="L23" sqref="L23"/>
    </sheetView>
  </sheetViews>
  <sheetFormatPr baseColWidth="10" defaultColWidth="9.1640625" defaultRowHeight="15" x14ac:dyDescent="0.2"/>
  <cols>
    <col min="1" max="1" width="9.1640625" style="1"/>
    <col min="2" max="14" width="9.1640625" style="2"/>
    <col min="15" max="15" width="9.1640625" style="1"/>
    <col min="16" max="1024" width="0" style="2" hidden="1"/>
    <col min="1025" max="1025" width="0" hidden="1"/>
  </cols>
  <sheetData>
    <row r="1" spans="1:1024" s="3" customFormat="1" ht="23.25" customHeight="1" x14ac:dyDescent="0.2">
      <c r="B1" s="78" t="s">
        <v>0</v>
      </c>
      <c r="C1" s="78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024" ht="5.25" customHeight="1" x14ac:dyDescent="0.2">
      <c r="A2" s="3"/>
      <c r="B2" s="4"/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8" customFormat="1" ht="15" customHeight="1" x14ac:dyDescent="0.2">
      <c r="A3" s="6"/>
      <c r="B3" s="68" t="s">
        <v>1</v>
      </c>
      <c r="C3" s="68"/>
      <c r="D3" s="68"/>
      <c r="E3" s="68"/>
      <c r="F3" s="7"/>
      <c r="G3" s="7"/>
      <c r="H3" s="7"/>
      <c r="I3" s="7"/>
      <c r="J3" s="7"/>
      <c r="K3" s="7"/>
      <c r="L3" s="7"/>
      <c r="M3" s="7"/>
      <c r="N3" s="7"/>
      <c r="O3" s="6"/>
    </row>
    <row r="4" spans="1:1024" s="16" customFormat="1" ht="30" x14ac:dyDescent="0.2">
      <c r="A4" s="9"/>
      <c r="B4" s="10" t="s">
        <v>2</v>
      </c>
      <c r="C4" s="11" t="s">
        <v>3</v>
      </c>
      <c r="D4" s="11" t="s">
        <v>4</v>
      </c>
      <c r="E4" s="12" t="s">
        <v>5</v>
      </c>
      <c r="F4" s="13"/>
      <c r="G4" s="14"/>
      <c r="H4" s="14"/>
      <c r="I4" s="14"/>
      <c r="J4" s="14"/>
      <c r="K4" s="14"/>
      <c r="L4" s="14"/>
      <c r="M4" s="14"/>
      <c r="N4" s="14"/>
      <c r="O4" s="9"/>
      <c r="P4" s="15"/>
    </row>
    <row r="5" spans="1:1024" s="23" customFormat="1" x14ac:dyDescent="0.2">
      <c r="A5" s="17"/>
      <c r="B5" s="18">
        <v>1.0416666666666666E-2</v>
      </c>
      <c r="C5" s="19">
        <v>0.80902777777777779</v>
      </c>
      <c r="D5" s="19">
        <v>0.81736111111111109</v>
      </c>
      <c r="E5" s="20">
        <f>IFERROR(IF(OR(ISBLANK(C5),ISBLANK(D5)),"Completar",IF(D5&gt;=C5,D5-C5,"Error")),"Error")</f>
        <v>8.3333333333333037E-3</v>
      </c>
      <c r="F5" s="21"/>
      <c r="G5" s="1"/>
      <c r="H5" s="1"/>
      <c r="I5" s="1"/>
      <c r="J5" s="1"/>
      <c r="K5" s="1"/>
      <c r="L5" s="1"/>
      <c r="M5" s="1"/>
      <c r="N5" s="1"/>
      <c r="O5" s="17"/>
      <c r="P5" s="22"/>
    </row>
    <row r="6" spans="1:1024" s="25" customFormat="1" ht="6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24"/>
    </row>
    <row r="7" spans="1:1024" s="8" customFormat="1" ht="15" customHeight="1" x14ac:dyDescent="0.2">
      <c r="A7" s="6"/>
      <c r="B7" s="68" t="s">
        <v>6</v>
      </c>
      <c r="C7" s="68"/>
      <c r="D7" s="68"/>
      <c r="E7" s="68"/>
      <c r="F7" s="7"/>
      <c r="G7" s="7"/>
      <c r="H7" s="7"/>
      <c r="I7" s="7"/>
      <c r="J7" s="7"/>
      <c r="K7" s="7"/>
      <c r="L7" s="7"/>
      <c r="M7" s="7"/>
      <c r="N7" s="7"/>
      <c r="O7" s="6"/>
    </row>
    <row r="8" spans="1:1024" s="16" customFormat="1" ht="30" x14ac:dyDescent="0.2">
      <c r="A8" s="9"/>
      <c r="B8" s="10" t="s">
        <v>2</v>
      </c>
      <c r="C8" s="11" t="s">
        <v>3</v>
      </c>
      <c r="D8" s="11" t="s">
        <v>4</v>
      </c>
      <c r="E8" s="12" t="s">
        <v>5</v>
      </c>
      <c r="F8" s="77"/>
      <c r="G8" s="77"/>
      <c r="H8" s="77"/>
      <c r="I8" s="77"/>
      <c r="J8" s="77"/>
      <c r="K8" s="77"/>
      <c r="L8" s="77"/>
      <c r="M8" s="77"/>
      <c r="N8" s="77"/>
      <c r="O8" s="9"/>
      <c r="P8" s="15"/>
    </row>
    <row r="9" spans="1:1024" s="23" customFormat="1" x14ac:dyDescent="0.2">
      <c r="A9" s="17"/>
      <c r="B9" s="18">
        <v>1.3888888888888888E-2</v>
      </c>
      <c r="C9" s="19">
        <v>0.81874999999999998</v>
      </c>
      <c r="D9" s="19">
        <v>0.83124999999999993</v>
      </c>
      <c r="E9" s="20">
        <f>IFERROR(IF(OR(ISBLANK(C9),ISBLANK(D9)),"Completar",IF(D9&gt;=C9,D9-C9,"Error")),"Error")</f>
        <v>1.2499999999999956E-2</v>
      </c>
      <c r="F9" s="76"/>
      <c r="G9" s="76"/>
      <c r="H9" s="76"/>
      <c r="I9" s="76"/>
      <c r="J9" s="76"/>
      <c r="K9" s="76"/>
      <c r="L9" s="76"/>
      <c r="M9" s="76"/>
      <c r="N9" s="76"/>
      <c r="O9" s="17"/>
      <c r="P9" s="22"/>
    </row>
    <row r="10" spans="1:1024" s="25" customFormat="1" ht="6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24"/>
    </row>
    <row r="11" spans="1:1024" s="8" customFormat="1" ht="15" customHeight="1" x14ac:dyDescent="0.2">
      <c r="A11" s="6"/>
      <c r="B11" s="68" t="s">
        <v>7</v>
      </c>
      <c r="C11" s="68"/>
      <c r="D11" s="68"/>
      <c r="E11" s="68"/>
      <c r="F11" s="7"/>
      <c r="G11" s="7"/>
      <c r="H11" s="7"/>
      <c r="I11" s="7"/>
      <c r="J11" s="7"/>
      <c r="K11" s="7"/>
      <c r="L11" s="7"/>
      <c r="M11" s="7"/>
      <c r="N11" s="7"/>
      <c r="O11" s="6"/>
    </row>
    <row r="12" spans="1:1024" s="16" customFormat="1" ht="30" x14ac:dyDescent="0.2">
      <c r="A12" s="9"/>
      <c r="B12" s="10" t="s">
        <v>2</v>
      </c>
      <c r="C12" s="11" t="s">
        <v>3</v>
      </c>
      <c r="D12" s="11" t="s">
        <v>4</v>
      </c>
      <c r="E12" s="12" t="s">
        <v>5</v>
      </c>
      <c r="F12" s="77"/>
      <c r="G12" s="77"/>
      <c r="H12" s="77"/>
      <c r="I12" s="77"/>
      <c r="J12" s="77"/>
      <c r="K12" s="77"/>
      <c r="L12" s="77"/>
      <c r="M12" s="77"/>
      <c r="N12" s="77"/>
      <c r="O12" s="9"/>
      <c r="P12" s="15"/>
    </row>
    <row r="13" spans="1:1024" s="23" customFormat="1" x14ac:dyDescent="0.2">
      <c r="A13" s="17"/>
      <c r="B13" s="18">
        <v>2.7777777777777776E-2</v>
      </c>
      <c r="C13" s="19">
        <v>0.83333333333333337</v>
      </c>
      <c r="D13" s="19">
        <v>0.8569444444444444</v>
      </c>
      <c r="E13" s="20">
        <f>IFERROR(IF(OR(ISBLANK(C13),ISBLANK(D13)),"Completar",IF(D13&gt;=C13,D13-C13,"Error")),"Error")</f>
        <v>2.3611111111111027E-2</v>
      </c>
      <c r="F13" s="76"/>
      <c r="G13" s="76"/>
      <c r="H13" s="76"/>
      <c r="I13" s="76"/>
      <c r="J13" s="76"/>
      <c r="K13" s="76"/>
      <c r="L13" s="76"/>
      <c r="M13" s="76"/>
      <c r="N13" s="76"/>
      <c r="O13" s="17"/>
      <c r="P13" s="22"/>
    </row>
    <row r="14" spans="1:1024" s="25" customFormat="1" ht="6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24"/>
    </row>
    <row r="15" spans="1:1024" s="8" customFormat="1" ht="15" customHeight="1" x14ac:dyDescent="0.2">
      <c r="A15" s="6"/>
      <c r="B15" s="68" t="s">
        <v>8</v>
      </c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"/>
    </row>
    <row r="16" spans="1:1024" s="16" customFormat="1" ht="16.5" customHeight="1" x14ac:dyDescent="0.2">
      <c r="A16" s="9"/>
      <c r="B16" s="72" t="s">
        <v>9</v>
      </c>
      <c r="C16" s="73" t="s">
        <v>10</v>
      </c>
      <c r="D16" s="73"/>
      <c r="E16" s="73"/>
      <c r="F16" s="74" t="s">
        <v>11</v>
      </c>
      <c r="G16" s="74"/>
      <c r="H16" s="75" t="s">
        <v>12</v>
      </c>
      <c r="I16" s="75"/>
      <c r="J16" s="75"/>
      <c r="K16" s="74" t="s">
        <v>13</v>
      </c>
      <c r="L16" s="74"/>
      <c r="M16" s="70" t="s">
        <v>14</v>
      </c>
      <c r="N16" s="71" t="s">
        <v>5</v>
      </c>
      <c r="O16" s="9"/>
      <c r="P16" s="15"/>
    </row>
    <row r="17" spans="1:1024" ht="45" x14ac:dyDescent="0.2">
      <c r="A17" s="9"/>
      <c r="B17" s="72"/>
      <c r="C17" s="73"/>
      <c r="D17" s="73"/>
      <c r="E17" s="73"/>
      <c r="F17" s="28" t="s">
        <v>15</v>
      </c>
      <c r="G17" s="29" t="s">
        <v>16</v>
      </c>
      <c r="H17" s="27" t="s">
        <v>3</v>
      </c>
      <c r="I17" s="11" t="s">
        <v>4</v>
      </c>
      <c r="J17" s="26" t="s">
        <v>16</v>
      </c>
      <c r="K17" s="28" t="s">
        <v>17</v>
      </c>
      <c r="L17" s="29" t="s">
        <v>18</v>
      </c>
      <c r="M17" s="70"/>
      <c r="N17" s="71"/>
      <c r="O17" s="9"/>
      <c r="P17" s="15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s="23" customFormat="1" x14ac:dyDescent="0.2">
      <c r="A18" s="17"/>
      <c r="B18" s="30">
        <f t="shared" ref="B18:B30" si="0">ROW($B18)-16</f>
        <v>2</v>
      </c>
      <c r="C18" s="69" t="s">
        <v>35</v>
      </c>
      <c r="D18" s="69"/>
      <c r="E18" s="69"/>
      <c r="F18" s="31"/>
      <c r="G18" s="32">
        <v>3.472222222222222E-3</v>
      </c>
      <c r="H18" s="33">
        <v>0.88680555555555562</v>
      </c>
      <c r="I18" s="34">
        <v>0.88958333333333339</v>
      </c>
      <c r="J18" s="35">
        <f t="shared" ref="J18:J29" si="1">IFERROR(IF(OR(ISBLANK(H18),ISBLANK(I18)),"",IF(I18&gt;=H18,I18-H18,"Error")),"Error")</f>
        <v>2.7777777777777679E-3</v>
      </c>
      <c r="K18" s="36">
        <v>0</v>
      </c>
      <c r="L18" s="37">
        <v>0</v>
      </c>
      <c r="M18" s="38"/>
      <c r="N18" s="39">
        <f t="shared" ref="N18:N29" si="2">IFERROR(IF(OR(J18="",ISBLANK(L18)),"",J18+L18),"Error")</f>
        <v>2.7777777777777679E-3</v>
      </c>
      <c r="O18" s="17"/>
      <c r="P18" s="22"/>
    </row>
    <row r="19" spans="1:1024" s="23" customFormat="1" x14ac:dyDescent="0.2">
      <c r="A19" s="17"/>
      <c r="B19" s="30">
        <f t="shared" si="0"/>
        <v>3</v>
      </c>
      <c r="C19" s="69" t="s">
        <v>34</v>
      </c>
      <c r="D19" s="69"/>
      <c r="E19" s="69"/>
      <c r="F19" s="31"/>
      <c r="G19" s="32">
        <v>6.9444444444444441E-3</v>
      </c>
      <c r="H19" s="33">
        <v>0.89097222222222217</v>
      </c>
      <c r="I19" s="34">
        <v>0.89722222222222225</v>
      </c>
      <c r="J19" s="35">
        <f t="shared" si="1"/>
        <v>6.2500000000000888E-3</v>
      </c>
      <c r="K19" s="36">
        <v>0</v>
      </c>
      <c r="L19" s="37">
        <v>0</v>
      </c>
      <c r="M19" s="38"/>
      <c r="N19" s="39">
        <f t="shared" si="2"/>
        <v>6.2500000000000888E-3</v>
      </c>
      <c r="O19" s="17"/>
      <c r="P19" s="22"/>
    </row>
    <row r="20" spans="1:1024" s="23" customFormat="1" x14ac:dyDescent="0.2">
      <c r="A20" s="17"/>
      <c r="B20" s="30">
        <f t="shared" si="0"/>
        <v>4</v>
      </c>
      <c r="C20" s="69" t="s">
        <v>35</v>
      </c>
      <c r="D20" s="69"/>
      <c r="E20" s="69"/>
      <c r="F20" s="31"/>
      <c r="G20" s="32">
        <v>3.472222222222222E-3</v>
      </c>
      <c r="H20" s="33">
        <v>0.89861111111111114</v>
      </c>
      <c r="I20" s="34">
        <v>0.90138888888888891</v>
      </c>
      <c r="J20" s="35">
        <f t="shared" si="1"/>
        <v>2.7777777777777679E-3</v>
      </c>
      <c r="K20" s="36">
        <v>0</v>
      </c>
      <c r="L20" s="37">
        <v>0</v>
      </c>
      <c r="M20" s="38"/>
      <c r="N20" s="39">
        <f t="shared" si="2"/>
        <v>2.7777777777777679E-3</v>
      </c>
      <c r="O20" s="17"/>
      <c r="P20" s="22"/>
    </row>
    <row r="21" spans="1:1024" s="23" customFormat="1" x14ac:dyDescent="0.2">
      <c r="A21" s="17"/>
      <c r="B21" s="30">
        <f t="shared" si="0"/>
        <v>5</v>
      </c>
      <c r="C21" s="69" t="s">
        <v>36</v>
      </c>
      <c r="D21" s="69"/>
      <c r="E21" s="69"/>
      <c r="F21" s="31"/>
      <c r="G21" s="32">
        <v>1.0416666666666666E-2</v>
      </c>
      <c r="H21" s="33">
        <v>0.86944444444444446</v>
      </c>
      <c r="I21" s="34">
        <v>0.88194444444444453</v>
      </c>
      <c r="J21" s="35">
        <f t="shared" si="1"/>
        <v>1.2500000000000067E-2</v>
      </c>
      <c r="K21" s="36">
        <v>0</v>
      </c>
      <c r="L21" s="37">
        <v>0</v>
      </c>
      <c r="M21" s="38"/>
      <c r="N21" s="39">
        <f t="shared" si="2"/>
        <v>1.2500000000000067E-2</v>
      </c>
      <c r="O21" s="17"/>
      <c r="P21" s="22"/>
    </row>
    <row r="22" spans="1:1024" s="23" customFormat="1" x14ac:dyDescent="0.2">
      <c r="A22" s="17"/>
      <c r="B22" s="30">
        <f t="shared" si="0"/>
        <v>6</v>
      </c>
      <c r="C22" s="69" t="s">
        <v>37</v>
      </c>
      <c r="D22" s="69"/>
      <c r="E22" s="69"/>
      <c r="F22" s="31"/>
      <c r="G22" s="32">
        <v>1.3888888888888888E-2</v>
      </c>
      <c r="H22" s="33">
        <v>0.85763888888888884</v>
      </c>
      <c r="I22" s="34">
        <v>0.86805555555555547</v>
      </c>
      <c r="J22" s="35">
        <f t="shared" si="1"/>
        <v>1.041666666666663E-2</v>
      </c>
      <c r="K22" s="36">
        <v>2</v>
      </c>
      <c r="L22" s="37">
        <v>1.0416666666666666E-2</v>
      </c>
      <c r="M22" s="38"/>
      <c r="N22" s="39">
        <f t="shared" si="2"/>
        <v>2.0833333333333294E-2</v>
      </c>
      <c r="O22" s="17"/>
      <c r="P22" s="22"/>
    </row>
    <row r="23" spans="1:1024" s="23" customFormat="1" x14ac:dyDescent="0.2">
      <c r="A23" s="17"/>
      <c r="B23" s="30">
        <f t="shared" si="0"/>
        <v>7</v>
      </c>
      <c r="C23" s="69" t="s">
        <v>38</v>
      </c>
      <c r="D23" s="69"/>
      <c r="E23" s="69"/>
      <c r="F23" s="31"/>
      <c r="G23" s="32">
        <v>6.9444444444444441E-3</v>
      </c>
      <c r="H23" s="33">
        <v>0.90277777777777779</v>
      </c>
      <c r="I23" s="34">
        <v>0.91111111111111109</v>
      </c>
      <c r="J23" s="35">
        <f t="shared" si="1"/>
        <v>8.3333333333333037E-3</v>
      </c>
      <c r="K23" s="36">
        <v>0</v>
      </c>
      <c r="L23" s="37">
        <v>0</v>
      </c>
      <c r="M23" s="38"/>
      <c r="N23" s="39">
        <f t="shared" si="2"/>
        <v>8.3333333333333037E-3</v>
      </c>
      <c r="O23" s="17"/>
      <c r="P23" s="22"/>
    </row>
    <row r="24" spans="1:1024" s="23" customFormat="1" x14ac:dyDescent="0.2">
      <c r="A24" s="17"/>
      <c r="B24" s="30">
        <f t="shared" si="0"/>
        <v>8</v>
      </c>
      <c r="C24" s="69" t="s">
        <v>39</v>
      </c>
      <c r="D24" s="69"/>
      <c r="E24" s="69"/>
      <c r="F24" s="31"/>
      <c r="G24" s="32">
        <v>6.9444444444444441E-3</v>
      </c>
      <c r="H24" s="33">
        <v>0.91180555555555554</v>
      </c>
      <c r="I24" s="34">
        <v>0.9145833333333333</v>
      </c>
      <c r="J24" s="35">
        <f t="shared" si="1"/>
        <v>2.7777777777777679E-3</v>
      </c>
      <c r="K24" s="36">
        <v>0</v>
      </c>
      <c r="L24" s="37">
        <v>0</v>
      </c>
      <c r="M24" s="38"/>
      <c r="N24" s="39">
        <f t="shared" si="2"/>
        <v>2.7777777777777679E-3</v>
      </c>
      <c r="O24" s="17"/>
      <c r="P24" s="22"/>
    </row>
    <row r="25" spans="1:1024" s="23" customFormat="1" x14ac:dyDescent="0.2">
      <c r="A25" s="17"/>
      <c r="B25" s="30">
        <v>9</v>
      </c>
      <c r="C25" s="69" t="s">
        <v>40</v>
      </c>
      <c r="D25" s="69"/>
      <c r="E25" s="69"/>
      <c r="F25" s="31"/>
      <c r="G25" s="32">
        <v>6.9444444444444441E-3</v>
      </c>
      <c r="H25" s="33">
        <v>0.9145833333333333</v>
      </c>
      <c r="I25" s="34">
        <v>0.92083333333333339</v>
      </c>
      <c r="J25" s="35">
        <f t="shared" si="1"/>
        <v>6.2500000000000888E-3</v>
      </c>
      <c r="K25" s="36">
        <v>0</v>
      </c>
      <c r="L25" s="37">
        <v>0</v>
      </c>
      <c r="M25" s="38"/>
      <c r="N25" s="39">
        <f t="shared" si="2"/>
        <v>6.2500000000000888E-3</v>
      </c>
      <c r="O25" s="17"/>
      <c r="P25" s="22"/>
    </row>
    <row r="26" spans="1:1024" s="23" customFormat="1" x14ac:dyDescent="0.2">
      <c r="A26" s="17"/>
      <c r="B26" s="30">
        <v>10</v>
      </c>
      <c r="C26" s="69" t="s">
        <v>42</v>
      </c>
      <c r="D26" s="69"/>
      <c r="E26" s="69"/>
      <c r="F26" s="31"/>
      <c r="G26" s="80">
        <v>2.0833333333333332E-2</v>
      </c>
      <c r="H26" s="33">
        <v>0.92152777777777783</v>
      </c>
      <c r="I26" s="34">
        <v>0.94861111111111107</v>
      </c>
      <c r="J26" s="35">
        <f t="shared" si="1"/>
        <v>2.7083333333333237E-2</v>
      </c>
      <c r="K26" s="36">
        <v>0</v>
      </c>
      <c r="L26" s="37">
        <v>0</v>
      </c>
      <c r="M26" s="38"/>
      <c r="N26" s="39">
        <f t="shared" si="2"/>
        <v>2.7083333333333237E-2</v>
      </c>
      <c r="O26" s="17"/>
      <c r="P26" s="22"/>
    </row>
    <row r="27" spans="1:1024" s="23" customFormat="1" x14ac:dyDescent="0.2">
      <c r="A27" s="17"/>
      <c r="B27" s="30">
        <v>11</v>
      </c>
      <c r="C27" s="69" t="s">
        <v>43</v>
      </c>
      <c r="D27" s="69"/>
      <c r="E27" s="69"/>
      <c r="F27" s="31"/>
      <c r="G27" s="32">
        <v>2.0833333333333332E-2</v>
      </c>
      <c r="H27" s="33">
        <v>0.95000000000000007</v>
      </c>
      <c r="I27" s="34">
        <v>0.96875</v>
      </c>
      <c r="J27" s="35">
        <f t="shared" si="1"/>
        <v>1.8749999999999933E-2</v>
      </c>
      <c r="K27" s="36">
        <v>0</v>
      </c>
      <c r="L27" s="37">
        <v>0</v>
      </c>
      <c r="M27" s="38"/>
      <c r="N27" s="39">
        <f t="shared" si="2"/>
        <v>1.8749999999999933E-2</v>
      </c>
      <c r="O27" s="17"/>
      <c r="P27" s="22"/>
    </row>
    <row r="28" spans="1:1024" s="23" customFormat="1" x14ac:dyDescent="0.2">
      <c r="A28" s="17"/>
      <c r="B28" s="30">
        <v>12</v>
      </c>
      <c r="C28" s="69" t="s">
        <v>44</v>
      </c>
      <c r="D28" s="69"/>
      <c r="E28" s="69"/>
      <c r="F28" s="31"/>
      <c r="G28" s="32">
        <v>2.0833333333333332E-2</v>
      </c>
      <c r="H28" s="33">
        <v>0.97013888888888899</v>
      </c>
      <c r="I28" s="34">
        <v>0.97916666666666663</v>
      </c>
      <c r="J28" s="35">
        <f t="shared" si="1"/>
        <v>9.0277777777776347E-3</v>
      </c>
      <c r="K28" s="36">
        <v>0</v>
      </c>
      <c r="L28" s="37">
        <v>0</v>
      </c>
      <c r="M28" s="38"/>
      <c r="N28" s="39">
        <f t="shared" si="2"/>
        <v>9.0277777777776347E-3</v>
      </c>
      <c r="O28" s="17"/>
      <c r="P28" s="22"/>
    </row>
    <row r="29" spans="1:1024" s="23" customFormat="1" x14ac:dyDescent="0.2">
      <c r="A29" s="17"/>
      <c r="B29" s="30">
        <v>13</v>
      </c>
      <c r="C29" s="69" t="s">
        <v>45</v>
      </c>
      <c r="D29" s="69"/>
      <c r="E29" s="69"/>
      <c r="F29" s="31"/>
      <c r="G29" s="32">
        <v>4.1666666666666664E-2</v>
      </c>
      <c r="H29" s="33">
        <v>0.98055555555555562</v>
      </c>
      <c r="I29" s="34">
        <v>0.99305555555555547</v>
      </c>
      <c r="J29" s="35">
        <f t="shared" si="1"/>
        <v>1.2499999999999845E-2</v>
      </c>
      <c r="K29" s="36">
        <v>0</v>
      </c>
      <c r="L29" s="37">
        <v>0</v>
      </c>
      <c r="M29" s="38"/>
      <c r="N29" s="39">
        <f t="shared" si="2"/>
        <v>1.2499999999999845E-2</v>
      </c>
      <c r="O29" s="17"/>
      <c r="P29" s="22"/>
    </row>
    <row r="30" spans="1:1024" s="23" customFormat="1" x14ac:dyDescent="0.2">
      <c r="A30" s="17"/>
      <c r="B30" s="30">
        <f t="shared" si="0"/>
        <v>14</v>
      </c>
      <c r="C30" s="69" t="s">
        <v>41</v>
      </c>
      <c r="D30" s="69"/>
      <c r="E30" s="69"/>
      <c r="F30" s="31"/>
      <c r="G30" s="32">
        <v>2.0833333333333332E-2</v>
      </c>
      <c r="H30" s="33">
        <v>6.9444444444444441E-3</v>
      </c>
      <c r="I30" s="34">
        <v>2.7777777777777776E-2</v>
      </c>
      <c r="J30" s="35">
        <f>IFERROR(IF(OR(ISBLANK(H30),ISBLANK(I30)),"",IF(I30&gt;=H30,I30-H30,"Error")),"Error")</f>
        <v>2.0833333333333332E-2</v>
      </c>
      <c r="K30" s="36">
        <v>0</v>
      </c>
      <c r="L30" s="37">
        <v>0</v>
      </c>
      <c r="M30" s="38"/>
      <c r="N30" s="39">
        <f>IFERROR(IF(OR(J30="",ISBLANK(L30)),"",J30+L30),"Error")</f>
        <v>2.0833333333333332E-2</v>
      </c>
      <c r="O30" s="17"/>
      <c r="P30" s="22"/>
    </row>
    <row r="31" spans="1:1024" s="48" customFormat="1" ht="15.75" customHeight="1" x14ac:dyDescent="0.2">
      <c r="A31" s="9"/>
      <c r="B31" s="67" t="s">
        <v>19</v>
      </c>
      <c r="C31" s="67"/>
      <c r="D31" s="67"/>
      <c r="E31" s="67"/>
      <c r="F31" s="40" t="str">
        <f>IF(SUM(F18:F30)=0,"Completar",SUM(F18:F30))</f>
        <v>Completar</v>
      </c>
      <c r="G31" s="41">
        <f>IF(SUM(G18:G30)=0,"Completar",SUM(G18:G30))</f>
        <v>0.18402777777777776</v>
      </c>
      <c r="H31" s="42" t="s">
        <v>20</v>
      </c>
      <c r="I31" s="43" t="s">
        <v>20</v>
      </c>
      <c r="J31" s="44">
        <f>IF(OR(COUNTIF(J18:J30,"Error")&gt;0,COUNTIF(J18:J30,"Completar")&gt;0),"Error",IF(SUM(J18:J30)=0,"Completar",SUM(J18:J30)))</f>
        <v>0.14027777777777747</v>
      </c>
      <c r="K31" s="45">
        <f>SUM(K18:K30)</f>
        <v>2</v>
      </c>
      <c r="L31" s="41">
        <f>SUM(L18:L30)</f>
        <v>1.0416666666666666E-2</v>
      </c>
      <c r="M31" s="46" t="str">
        <f>IF(SUM(M18:M30)=0,"Completar",SUM(M18:M30))</f>
        <v>Completar</v>
      </c>
      <c r="N31" s="20">
        <f>IF(OR(COUNTIF(N18:N30,"Error")&gt;0,COUNTIF(N18:N30,"Completar")&gt;0),"Error",IF(SUM(N18:N30)=0,"Completar",SUM(N18:N30)))</f>
        <v>0.15069444444444413</v>
      </c>
      <c r="O31" s="9"/>
      <c r="P31" s="47"/>
    </row>
    <row r="32" spans="1:1024" s="24" customFormat="1" ht="6" customHeight="1" x14ac:dyDescent="0.2">
      <c r="A32" s="1"/>
      <c r="B32" s="17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024" s="8" customFormat="1" ht="15" customHeight="1" x14ac:dyDescent="0.2">
      <c r="A33" s="6"/>
      <c r="B33" s="68" t="s">
        <v>21</v>
      </c>
      <c r="C33" s="68"/>
      <c r="D33" s="68"/>
      <c r="E33" s="68"/>
      <c r="F33" s="7"/>
      <c r="G33" s="7"/>
      <c r="H33" s="7"/>
      <c r="I33" s="7"/>
      <c r="J33" s="7"/>
      <c r="K33" s="7"/>
      <c r="L33" s="7"/>
      <c r="M33" s="7"/>
      <c r="N33" s="7"/>
      <c r="O33" s="6"/>
    </row>
    <row r="34" spans="1:1024" s="16" customFormat="1" ht="30" x14ac:dyDescent="0.2">
      <c r="A34" s="9"/>
      <c r="B34" s="10" t="s">
        <v>2</v>
      </c>
      <c r="C34" s="11" t="s">
        <v>3</v>
      </c>
      <c r="D34" s="11" t="s">
        <v>4</v>
      </c>
      <c r="E34" s="12" t="s">
        <v>5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15"/>
    </row>
    <row r="35" spans="1:1024" s="23" customFormat="1" x14ac:dyDescent="0.2">
      <c r="A35" s="17"/>
      <c r="B35" s="18">
        <v>0.375</v>
      </c>
      <c r="C35" s="19">
        <v>0.80555555555555547</v>
      </c>
      <c r="D35" s="19">
        <v>0.99305555555555547</v>
      </c>
      <c r="E35" s="20">
        <f>IFERROR(IF(OR(ISBLANK(C35),ISBLANK(D35)),"Completar",IF(D35&gt;=C35,D35-C35,"Error")),"Error")</f>
        <v>0.1875</v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22"/>
    </row>
    <row r="36" spans="1:1024" s="24" customFormat="1" ht="6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024" ht="15" customHeight="1" x14ac:dyDescent="0.2">
      <c r="A37"/>
      <c r="B37" s="68" t="s">
        <v>22</v>
      </c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ht="15" customHeight="1" x14ac:dyDescent="0.2">
      <c r="A38"/>
      <c r="B38" s="61" t="s">
        <v>23</v>
      </c>
      <c r="C38" s="61"/>
      <c r="D38" s="61"/>
      <c r="E38" s="65" t="str">
        <f>M31</f>
        <v>Completar</v>
      </c>
      <c r="F38" s="65"/>
      <c r="G38" s="49"/>
      <c r="H38" s="50"/>
      <c r="I38" s="50"/>
      <c r="J38" s="50"/>
      <c r="K38" s="50"/>
      <c r="L38" s="50"/>
      <c r="M38" s="50"/>
      <c r="N38" s="51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ht="15" customHeight="1" x14ac:dyDescent="0.2">
      <c r="A39"/>
      <c r="B39" s="61" t="s">
        <v>24</v>
      </c>
      <c r="C39" s="61"/>
      <c r="D39" s="61"/>
      <c r="E39" s="64" t="str">
        <f>IF(M31="Completar","Completar",IFERROR(M31/(N31*24),"Error"))</f>
        <v>Completar</v>
      </c>
      <c r="F39" s="64"/>
      <c r="G39" s="52"/>
      <c r="H39" s="53"/>
      <c r="I39" s="53"/>
      <c r="J39" s="53"/>
      <c r="K39" s="53"/>
      <c r="L39" s="53"/>
      <c r="M39" s="53"/>
      <c r="N39" s="54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15" customHeight="1" x14ac:dyDescent="0.2">
      <c r="A40"/>
      <c r="B40" s="61" t="s">
        <v>25</v>
      </c>
      <c r="C40" s="61"/>
      <c r="D40" s="61"/>
      <c r="E40" s="65" t="str">
        <f>IF(K31=0,0,IFERROR(ROUNDUP(K31/(M31/100),0),"Error"))</f>
        <v>Error</v>
      </c>
      <c r="F40" s="65"/>
      <c r="G40" s="52"/>
      <c r="H40" s="53"/>
      <c r="I40" s="53"/>
      <c r="J40" s="53"/>
      <c r="K40" s="53"/>
      <c r="L40" s="53"/>
      <c r="M40" s="53"/>
      <c r="N40" s="54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15" customHeight="1" x14ac:dyDescent="0.2">
      <c r="A41"/>
      <c r="B41" s="61" t="s">
        <v>26</v>
      </c>
      <c r="C41" s="61"/>
      <c r="D41" s="61"/>
      <c r="E41" s="66" t="str">
        <f>IF(K31=0,0,IFERROR(K31/M31,"Error"))</f>
        <v>Error</v>
      </c>
      <c r="F41" s="66"/>
      <c r="G41" s="52"/>
      <c r="H41" s="53"/>
      <c r="I41" s="53"/>
      <c r="J41" s="53"/>
      <c r="K41" s="53"/>
      <c r="L41" s="53"/>
      <c r="M41" s="53"/>
      <c r="N41" s="54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15" customHeight="1" x14ac:dyDescent="0.2">
      <c r="A42"/>
      <c r="B42" s="61" t="s">
        <v>27</v>
      </c>
      <c r="C42" s="61"/>
      <c r="D42" s="61"/>
      <c r="E42" s="56">
        <f>E5</f>
        <v>8.3333333333333037E-3</v>
      </c>
      <c r="F42" s="55">
        <f>IF(E42="Completar",E42,IFERROR(E42/$E$48,"Error"))</f>
        <v>2.177858439201447E-2</v>
      </c>
      <c r="G42" s="52"/>
      <c r="H42" s="53"/>
      <c r="I42" s="53"/>
      <c r="J42" s="53"/>
      <c r="K42" s="53"/>
      <c r="L42" s="53"/>
      <c r="M42" s="53"/>
      <c r="N42" s="54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ht="15" customHeight="1" x14ac:dyDescent="0.2">
      <c r="A43"/>
      <c r="B43" s="61" t="s">
        <v>28</v>
      </c>
      <c r="C43" s="61"/>
      <c r="D43" s="61"/>
      <c r="E43" s="56">
        <f>E9</f>
        <v>1.2499999999999956E-2</v>
      </c>
      <c r="F43" s="55">
        <f>IF(E43="Completar",E43,IFERROR(E43/$E$48,"Error"))</f>
        <v>3.2667876588021706E-2</v>
      </c>
      <c r="G43" s="52"/>
      <c r="H43" s="53"/>
      <c r="I43" s="53"/>
      <c r="J43" s="53"/>
      <c r="K43" s="53"/>
      <c r="L43" s="53"/>
      <c r="M43" s="53"/>
      <c r="N43" s="54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ht="15" customHeight="1" x14ac:dyDescent="0.2">
      <c r="A44"/>
      <c r="B44" s="61" t="s">
        <v>29</v>
      </c>
      <c r="C44" s="61"/>
      <c r="D44" s="61"/>
      <c r="E44" s="56">
        <f>E13</f>
        <v>2.3611111111111027E-2</v>
      </c>
      <c r="F44" s="55">
        <f>IF(E44="Completar",E44,IFERROR(E44/$E$48,"Error"))</f>
        <v>6.1705989110707661E-2</v>
      </c>
      <c r="G44" s="52"/>
      <c r="H44" s="53"/>
      <c r="I44" s="53"/>
      <c r="J44" s="53"/>
      <c r="K44" s="53"/>
      <c r="L44" s="53"/>
      <c r="M44" s="53"/>
      <c r="N44" s="5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ht="15" customHeight="1" x14ac:dyDescent="0.2">
      <c r="A45"/>
      <c r="B45" s="61" t="s">
        <v>30</v>
      </c>
      <c r="C45" s="61"/>
      <c r="D45" s="61"/>
      <c r="E45" s="56">
        <f>E35</f>
        <v>0.1875</v>
      </c>
      <c r="F45" s="55">
        <f>IF(E45="Completar",E45,IFERROR(E45/$E$48,"Error"))</f>
        <v>0.49001814882032729</v>
      </c>
      <c r="G45" s="52"/>
      <c r="H45" s="53"/>
      <c r="I45" s="53"/>
      <c r="J45" s="53"/>
      <c r="K45" s="53"/>
      <c r="L45" s="53"/>
      <c r="M45" s="53"/>
      <c r="N45" s="54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ht="15" customHeight="1" x14ac:dyDescent="0.2">
      <c r="A46"/>
      <c r="B46" s="61" t="s">
        <v>31</v>
      </c>
      <c r="C46" s="61"/>
      <c r="D46" s="61"/>
      <c r="E46" s="56">
        <f>L31</f>
        <v>1.0416666666666666E-2</v>
      </c>
      <c r="F46" s="55">
        <f>IF(E46="Completar",E46,IFERROR(E46/$E$48,"Completar"))</f>
        <v>2.722323049001818E-2</v>
      </c>
      <c r="G46" s="52"/>
      <c r="H46" s="53"/>
      <c r="I46" s="53"/>
      <c r="J46" s="53"/>
      <c r="K46" s="53"/>
      <c r="L46" s="53"/>
      <c r="M46" s="53"/>
      <c r="N46" s="54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ht="15" customHeight="1" x14ac:dyDescent="0.2">
      <c r="A47"/>
      <c r="B47" s="61" t="s">
        <v>32</v>
      </c>
      <c r="C47" s="61"/>
      <c r="D47" s="61"/>
      <c r="E47" s="56">
        <f>J31</f>
        <v>0.14027777777777747</v>
      </c>
      <c r="F47" s="55">
        <f>IF(E47="Completar",E47,IFERROR(E47/$E$48,"Completar"))</f>
        <v>0.36660617059891071</v>
      </c>
      <c r="G47" s="52"/>
      <c r="H47" s="53"/>
      <c r="I47" s="53"/>
      <c r="J47" s="53"/>
      <c r="K47" s="53"/>
      <c r="L47" s="53"/>
      <c r="M47" s="53"/>
      <c r="N47" s="54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ht="15" customHeight="1" x14ac:dyDescent="0.2">
      <c r="A48"/>
      <c r="B48" s="62" t="s">
        <v>33</v>
      </c>
      <c r="C48" s="62"/>
      <c r="D48" s="62"/>
      <c r="E48" s="63">
        <f>IF(COUNTIF(E42:E47,"Error")&gt;0,"Error",IF(SUM(E42:E47)=0,"Completar",SUM(E42:E47)))</f>
        <v>0.38263888888888842</v>
      </c>
      <c r="F48" s="63"/>
      <c r="G48" s="57"/>
      <c r="H48" s="58"/>
      <c r="I48" s="58"/>
      <c r="J48" s="58"/>
      <c r="K48" s="58"/>
      <c r="L48" s="58"/>
      <c r="M48" s="58"/>
      <c r="N48" s="59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5" s="60" customFormat="1" ht="6" customHeight="1" x14ac:dyDescent="0.2">
      <c r="A49" s="1"/>
      <c r="O49" s="1"/>
    </row>
  </sheetData>
  <mergeCells count="49">
    <mergeCell ref="B1:C1"/>
    <mergeCell ref="D1:N1"/>
    <mergeCell ref="B3:E3"/>
    <mergeCell ref="B7:E7"/>
    <mergeCell ref="F8:N8"/>
    <mergeCell ref="F9:N9"/>
    <mergeCell ref="B11:E11"/>
    <mergeCell ref="F12:N12"/>
    <mergeCell ref="F13:N13"/>
    <mergeCell ref="B15:N15"/>
    <mergeCell ref="B16:B17"/>
    <mergeCell ref="C16:E17"/>
    <mergeCell ref="F16:G16"/>
    <mergeCell ref="H16:J16"/>
    <mergeCell ref="K16:L16"/>
    <mergeCell ref="M16:M17"/>
    <mergeCell ref="N16:N17"/>
    <mergeCell ref="C18:E18"/>
    <mergeCell ref="C19:E19"/>
    <mergeCell ref="C20:E20"/>
    <mergeCell ref="C21:E21"/>
    <mergeCell ref="C22:E22"/>
    <mergeCell ref="C23:E23"/>
    <mergeCell ref="C24:E24"/>
    <mergeCell ref="C30:E30"/>
    <mergeCell ref="C25:E25"/>
    <mergeCell ref="C26:E26"/>
    <mergeCell ref="C27:E27"/>
    <mergeCell ref="C28:E28"/>
    <mergeCell ref="C29:E29"/>
    <mergeCell ref="B31:E31"/>
    <mergeCell ref="B33:E33"/>
    <mergeCell ref="B37:N37"/>
    <mergeCell ref="B38:D38"/>
    <mergeCell ref="E38:F38"/>
    <mergeCell ref="B39:D39"/>
    <mergeCell ref="E39:F39"/>
    <mergeCell ref="B40:D40"/>
    <mergeCell ref="E40:F40"/>
    <mergeCell ref="B41:D41"/>
    <mergeCell ref="E41:F41"/>
    <mergeCell ref="B47:D47"/>
    <mergeCell ref="B48:D48"/>
    <mergeCell ref="E48:F48"/>
    <mergeCell ref="B42:D42"/>
    <mergeCell ref="B43:D43"/>
    <mergeCell ref="B44:D44"/>
    <mergeCell ref="B45:D45"/>
    <mergeCell ref="B46:D4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subject/>
  <dc:creator>Lucas Ponce de Léon</dc:creator>
  <dc:description>Universidad Nacional de La Matanza
Cátedra de Programación Avanzada</dc:description>
  <cp:lastModifiedBy>Usuario de Microsoft Office</cp:lastModifiedBy>
  <cp:revision>1</cp:revision>
  <dcterms:created xsi:type="dcterms:W3CDTF">2014-04-14T14:00:11Z</dcterms:created>
  <dcterms:modified xsi:type="dcterms:W3CDTF">2017-10-01T21:36:32Z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