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1670" windowHeight="4635" activeTab="2"/>
  </bookViews>
  <sheets>
    <sheet name="Training" sheetId="2" r:id="rId1"/>
    <sheet name="Data Uji" sheetId="3" r:id="rId2"/>
    <sheet name="Hasil" sheetId="4" r:id="rId3"/>
  </sheets>
  <calcPr calcId="152511"/>
</workbook>
</file>

<file path=xl/calcChain.xml><?xml version="1.0" encoding="utf-8"?>
<calcChain xmlns="http://schemas.openxmlformats.org/spreadsheetml/2006/main">
  <c r="Z4" i="2" l="1"/>
  <c r="AA4" i="2"/>
  <c r="AB4" i="2"/>
  <c r="AC4" i="2"/>
  <c r="AD4" i="2"/>
  <c r="AE4" i="2"/>
  <c r="Y4" i="2"/>
  <c r="AF5" i="2"/>
  <c r="AF6" i="2"/>
  <c r="AF7" i="2"/>
  <c r="Z7" i="2"/>
  <c r="AA7" i="2"/>
  <c r="AB7" i="2"/>
  <c r="AC7" i="2"/>
  <c r="AD7" i="2"/>
  <c r="AE7" i="2"/>
  <c r="Y5" i="2"/>
  <c r="Y7" i="2"/>
  <c r="Z6" i="2"/>
  <c r="AA6" i="2"/>
  <c r="AB6" i="2"/>
  <c r="AC6" i="2"/>
  <c r="AD6" i="2"/>
  <c r="AE6" i="2"/>
  <c r="Y6" i="2"/>
  <c r="Z5" i="2"/>
  <c r="AA5" i="2"/>
  <c r="AB5" i="2"/>
  <c r="AC5" i="2"/>
  <c r="AD5" i="2"/>
  <c r="AE5" i="2"/>
  <c r="AF4" i="2" l="1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C18" i="4"/>
  <c r="D18" i="4"/>
  <c r="E18" i="4"/>
  <c r="F18" i="4"/>
  <c r="G18" i="4"/>
  <c r="H18" i="4"/>
  <c r="C16" i="4"/>
  <c r="D16" i="4"/>
  <c r="E16" i="4"/>
  <c r="F16" i="4"/>
  <c r="G16" i="4"/>
  <c r="H16" i="4"/>
  <c r="C17" i="4"/>
  <c r="D17" i="4"/>
  <c r="E17" i="4"/>
  <c r="F17" i="4"/>
  <c r="G17" i="4"/>
  <c r="H17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15" i="4"/>
  <c r="D15" i="4"/>
  <c r="E15" i="4"/>
  <c r="F15" i="4"/>
  <c r="G15" i="4"/>
  <c r="H15" i="4"/>
  <c r="C14" i="4"/>
  <c r="D14" i="4"/>
  <c r="E14" i="4"/>
  <c r="F14" i="4"/>
  <c r="G14" i="4"/>
  <c r="H14" i="4"/>
  <c r="C13" i="4"/>
  <c r="D13" i="4"/>
  <c r="E13" i="4"/>
  <c r="F13" i="4"/>
  <c r="G13" i="4"/>
  <c r="H13" i="4"/>
  <c r="C12" i="4"/>
  <c r="D12" i="4"/>
  <c r="E12" i="4"/>
  <c r="F12" i="4"/>
  <c r="G12" i="4"/>
  <c r="H12" i="4"/>
  <c r="C11" i="4"/>
  <c r="D11" i="4"/>
  <c r="E11" i="4"/>
  <c r="F11" i="4"/>
  <c r="G11" i="4"/>
  <c r="H11" i="4"/>
  <c r="C10" i="4"/>
  <c r="D10" i="4"/>
  <c r="E10" i="4"/>
  <c r="F10" i="4"/>
  <c r="G10" i="4"/>
  <c r="H10" i="4"/>
  <c r="C9" i="4"/>
  <c r="D9" i="4"/>
  <c r="E9" i="4"/>
  <c r="F9" i="4"/>
  <c r="G9" i="4"/>
  <c r="H9" i="4"/>
  <c r="C8" i="4"/>
  <c r="D8" i="4"/>
  <c r="E8" i="4"/>
  <c r="F8" i="4"/>
  <c r="G8" i="4"/>
  <c r="H8" i="4"/>
  <c r="C7" i="4"/>
  <c r="D7" i="4"/>
  <c r="E7" i="4"/>
  <c r="F7" i="4"/>
  <c r="G7" i="4"/>
  <c r="H7" i="4"/>
  <c r="C6" i="4"/>
  <c r="D6" i="4"/>
  <c r="E6" i="4"/>
  <c r="F6" i="4"/>
  <c r="G6" i="4"/>
  <c r="H6" i="4"/>
  <c r="C5" i="4"/>
  <c r="D5" i="4"/>
  <c r="E5" i="4"/>
  <c r="F5" i="4"/>
  <c r="G5" i="4"/>
  <c r="H5" i="4"/>
  <c r="C4" i="4"/>
  <c r="D4" i="4"/>
  <c r="E4" i="4"/>
  <c r="F4" i="4"/>
  <c r="G4" i="4"/>
  <c r="H4" i="4"/>
  <c r="B21" i="4"/>
  <c r="B20" i="4"/>
  <c r="B19" i="4"/>
  <c r="B18" i="4"/>
  <c r="B17" i="4"/>
  <c r="B16" i="4"/>
  <c r="B15" i="4"/>
  <c r="B14" i="4"/>
  <c r="U14" i="4" s="1"/>
  <c r="B13" i="4"/>
  <c r="B12" i="4"/>
  <c r="B11" i="4"/>
  <c r="B10" i="4"/>
  <c r="B9" i="4"/>
  <c r="B8" i="4"/>
  <c r="B7" i="4"/>
  <c r="B6" i="4"/>
  <c r="B5" i="4"/>
  <c r="B4" i="4"/>
  <c r="C3" i="4"/>
  <c r="D3" i="4"/>
  <c r="E3" i="4"/>
  <c r="F3" i="4"/>
  <c r="G3" i="4"/>
  <c r="H3" i="4"/>
  <c r="B3" i="4"/>
  <c r="P17" i="2"/>
  <c r="P16" i="2"/>
  <c r="U10" i="4" l="1"/>
  <c r="U3" i="4"/>
  <c r="U7" i="4"/>
  <c r="U4" i="4"/>
  <c r="U20" i="4"/>
  <c r="U5" i="4"/>
  <c r="U9" i="4"/>
  <c r="U13" i="4"/>
  <c r="U21" i="4"/>
  <c r="U19" i="4"/>
  <c r="U8" i="4"/>
  <c r="U18" i="4"/>
  <c r="U17" i="4"/>
  <c r="U16" i="4"/>
  <c r="U15" i="4"/>
  <c r="U12" i="4"/>
  <c r="U11" i="4"/>
  <c r="U6" i="4"/>
  <c r="P18" i="2"/>
  <c r="Q12" i="2" l="1"/>
  <c r="R12" i="2"/>
  <c r="S12" i="2"/>
  <c r="T12" i="2"/>
  <c r="U12" i="2"/>
  <c r="V12" i="2"/>
  <c r="P12" i="2"/>
  <c r="Q6" i="2"/>
  <c r="R6" i="2"/>
  <c r="S6" i="2"/>
  <c r="T6" i="2"/>
  <c r="U6" i="2"/>
  <c r="V6" i="2"/>
  <c r="P6" i="2"/>
  <c r="Q11" i="2"/>
  <c r="R11" i="2"/>
  <c r="S11" i="2"/>
  <c r="T11" i="2"/>
  <c r="U11" i="2"/>
  <c r="V11" i="2"/>
  <c r="P11" i="2"/>
  <c r="Q5" i="2"/>
  <c r="R5" i="2"/>
  <c r="S5" i="2"/>
  <c r="T5" i="2"/>
  <c r="U5" i="2"/>
  <c r="V5" i="2"/>
  <c r="P5" i="2"/>
  <c r="L20" i="2"/>
  <c r="L21" i="2"/>
  <c r="L19" i="3"/>
  <c r="L20" i="3"/>
  <c r="K20" i="4" l="1"/>
  <c r="K16" i="4"/>
  <c r="K12" i="4"/>
  <c r="K8" i="4"/>
  <c r="K5" i="4"/>
  <c r="K15" i="4"/>
  <c r="K7" i="4"/>
  <c r="K18" i="4"/>
  <c r="K10" i="4"/>
  <c r="K4" i="4"/>
  <c r="K19" i="4"/>
  <c r="K11" i="4"/>
  <c r="K3" i="4"/>
  <c r="K14" i="4"/>
  <c r="K21" i="4"/>
  <c r="K17" i="4"/>
  <c r="K13" i="4"/>
  <c r="K9" i="4"/>
  <c r="K6" i="4"/>
  <c r="L4" i="4"/>
  <c r="L8" i="4"/>
  <c r="L12" i="4"/>
  <c r="L16" i="4"/>
  <c r="L20" i="4"/>
  <c r="L6" i="4"/>
  <c r="L14" i="4"/>
  <c r="L9" i="4"/>
  <c r="L13" i="4"/>
  <c r="L21" i="4"/>
  <c r="L3" i="4"/>
  <c r="L7" i="4"/>
  <c r="L11" i="4"/>
  <c r="L15" i="4"/>
  <c r="L19" i="4"/>
  <c r="L10" i="4"/>
  <c r="L18" i="4"/>
  <c r="L5" i="4"/>
  <c r="L1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N4" i="4"/>
  <c r="N8" i="4"/>
  <c r="N12" i="4"/>
  <c r="N16" i="4"/>
  <c r="N20" i="4"/>
  <c r="N15" i="4"/>
  <c r="N19" i="4"/>
  <c r="N5" i="4"/>
  <c r="N9" i="4"/>
  <c r="N13" i="4"/>
  <c r="N17" i="4"/>
  <c r="N21" i="4"/>
  <c r="N6" i="4"/>
  <c r="N10" i="4"/>
  <c r="N14" i="4"/>
  <c r="N18" i="4"/>
  <c r="N3" i="4"/>
  <c r="N7" i="4"/>
  <c r="N11" i="4"/>
  <c r="Q3" i="4"/>
  <c r="Q5" i="4"/>
  <c r="Q7" i="4"/>
  <c r="V7" i="4" s="1"/>
  <c r="W7" i="4" s="1"/>
  <c r="Q9" i="4"/>
  <c r="Q11" i="4"/>
  <c r="Q13" i="4"/>
  <c r="Q15" i="4"/>
  <c r="Q17" i="4"/>
  <c r="Q19" i="4"/>
  <c r="Q21" i="4"/>
  <c r="Q4" i="4"/>
  <c r="Q6" i="4"/>
  <c r="Q8" i="4"/>
  <c r="Q10" i="4"/>
  <c r="Q12" i="4"/>
  <c r="Q14" i="4"/>
  <c r="Q16" i="4"/>
  <c r="Q18" i="4"/>
  <c r="Q20" i="4"/>
  <c r="L3" i="2"/>
  <c r="L4" i="2"/>
  <c r="L22" i="2"/>
  <c r="L5" i="2"/>
  <c r="L6" i="2"/>
  <c r="L7" i="2"/>
  <c r="L8" i="2"/>
  <c r="L9" i="2"/>
  <c r="L10" i="2"/>
  <c r="L11" i="2"/>
  <c r="L12" i="2"/>
  <c r="L13" i="2"/>
  <c r="L19" i="2"/>
  <c r="L14" i="2"/>
  <c r="L25" i="2"/>
  <c r="L15" i="2"/>
  <c r="L16" i="2"/>
  <c r="L24" i="2"/>
  <c r="L17" i="2"/>
  <c r="L18" i="2"/>
  <c r="L23" i="2"/>
  <c r="L26" i="2"/>
  <c r="L3" i="3"/>
  <c r="L18" i="3"/>
  <c r="L17" i="3"/>
  <c r="L16" i="3"/>
  <c r="L15" i="3"/>
  <c r="L14" i="3"/>
  <c r="L13" i="3"/>
  <c r="L12" i="3"/>
  <c r="L11" i="3"/>
  <c r="L10" i="3"/>
  <c r="L21" i="3"/>
  <c r="L9" i="3"/>
  <c r="L8" i="3"/>
  <c r="L7" i="3"/>
  <c r="L6" i="3"/>
  <c r="L5" i="3"/>
  <c r="L4" i="3"/>
  <c r="V9" i="4" l="1"/>
  <c r="W9" i="4" s="1"/>
  <c r="V14" i="4"/>
  <c r="W14" i="4" s="1"/>
  <c r="V6" i="4"/>
  <c r="W6" i="4" s="1"/>
  <c r="V17" i="4"/>
  <c r="W17" i="4" s="1"/>
  <c r="V15" i="4"/>
  <c r="W15" i="4" s="1"/>
  <c r="V16" i="4"/>
  <c r="W16" i="4" s="1"/>
  <c r="V8" i="4"/>
  <c r="W8" i="4" s="1"/>
  <c r="V19" i="4"/>
  <c r="W19" i="4" s="1"/>
  <c r="V11" i="4"/>
  <c r="W11" i="4" s="1"/>
  <c r="V3" i="4"/>
  <c r="W3" i="4" s="1"/>
  <c r="V20" i="4"/>
  <c r="W20" i="4" s="1"/>
  <c r="V4" i="4"/>
  <c r="W4" i="4" s="1"/>
  <c r="V12" i="4"/>
  <c r="W12" i="4" s="1"/>
  <c r="V18" i="4"/>
  <c r="W18" i="4" s="1"/>
  <c r="V10" i="4"/>
  <c r="W10" i="4" s="1"/>
  <c r="V21" i="4"/>
  <c r="W21" i="4" s="1"/>
  <c r="V13" i="4"/>
  <c r="W13" i="4" s="1"/>
  <c r="V5" i="4"/>
  <c r="W5" i="4" s="1"/>
</calcChain>
</file>

<file path=xl/sharedStrings.xml><?xml version="1.0" encoding="utf-8"?>
<sst xmlns="http://schemas.openxmlformats.org/spreadsheetml/2006/main" count="362" uniqueCount="106">
  <si>
    <r>
      <rPr>
        <b/>
        <sz val="10"/>
        <rFont val="Calibri"/>
        <family val="1"/>
      </rPr>
      <t>NO</t>
    </r>
  </si>
  <si>
    <r>
      <rPr>
        <b/>
        <sz val="10"/>
        <rFont val="Calibri"/>
        <family val="1"/>
      </rPr>
      <t>NAMA SISWA</t>
    </r>
  </si>
  <si>
    <r>
      <rPr>
        <b/>
        <sz val="10"/>
        <rFont val="Calibri"/>
        <family val="1"/>
      </rPr>
      <t>NIS</t>
    </r>
  </si>
  <si>
    <r>
      <rPr>
        <b/>
        <sz val="10"/>
        <rFont val="Calibri"/>
        <family val="1"/>
      </rPr>
      <t>NISN</t>
    </r>
  </si>
  <si>
    <r>
      <rPr>
        <b/>
        <sz val="10"/>
        <rFont val="Calibri"/>
        <family val="1"/>
      </rPr>
      <t>BIDANG STUDI</t>
    </r>
  </si>
  <si>
    <r>
      <rPr>
        <b/>
        <sz val="10"/>
        <rFont val="Calibri"/>
        <family val="1"/>
      </rPr>
      <t>Agama</t>
    </r>
  </si>
  <si>
    <r>
      <rPr>
        <b/>
        <sz val="10"/>
        <rFont val="Calibri"/>
        <family val="1"/>
      </rPr>
      <t>Pkn</t>
    </r>
  </si>
  <si>
    <r>
      <rPr>
        <b/>
        <sz val="10"/>
        <rFont val="Calibri"/>
        <family val="1"/>
      </rPr>
      <t>MM</t>
    </r>
  </si>
  <si>
    <r>
      <rPr>
        <b/>
        <sz val="10"/>
        <rFont val="Calibri"/>
        <family val="1"/>
      </rPr>
      <t>IPA</t>
    </r>
  </si>
  <si>
    <r>
      <rPr>
        <b/>
        <sz val="10"/>
        <rFont val="Calibri"/>
        <family val="1"/>
      </rPr>
      <t>IPS</t>
    </r>
  </si>
  <si>
    <r>
      <rPr>
        <b/>
        <sz val="10"/>
        <rFont val="Calibri"/>
        <family val="1"/>
      </rPr>
      <t>B.pak- pak</t>
    </r>
  </si>
  <si>
    <r>
      <rPr>
        <sz val="10"/>
        <rFont val="Calibri"/>
        <family val="1"/>
      </rPr>
      <t>EGI LAJORTA GINTING</t>
    </r>
  </si>
  <si>
    <r>
      <rPr>
        <sz val="10"/>
        <rFont val="Calibri"/>
        <family val="1"/>
      </rPr>
      <t>FIRMAN            ALADES PADANG</t>
    </r>
  </si>
  <si>
    <r>
      <rPr>
        <sz val="10"/>
        <rFont val="Calibri"/>
        <family val="1"/>
      </rPr>
      <t>VALERIE  CLARIZZA  BR SEBAYANG</t>
    </r>
  </si>
  <si>
    <r>
      <rPr>
        <sz val="10"/>
        <rFont val="Calibri"/>
        <family val="1"/>
      </rPr>
      <t>GERY  EVAN  NICOLAS PINEM</t>
    </r>
  </si>
  <si>
    <r>
      <rPr>
        <sz val="10"/>
        <rFont val="Calibri"/>
        <family val="1"/>
      </rPr>
      <t>ROULITA TONDANG</t>
    </r>
  </si>
  <si>
    <r>
      <rPr>
        <sz val="10"/>
        <rFont val="Calibri"/>
        <family val="1"/>
      </rPr>
      <t>DEREL            KRISTIAN SODIPTA SOLIN</t>
    </r>
  </si>
  <si>
    <r>
      <rPr>
        <sz val="10"/>
        <rFont val="Calibri"/>
        <family val="1"/>
      </rPr>
      <t>DEVI     ANJELITA     BR SEMBIRING</t>
    </r>
  </si>
  <si>
    <r>
      <rPr>
        <sz val="10"/>
        <rFont val="Calibri"/>
        <family val="1"/>
      </rPr>
      <t>DITA BR PINEM</t>
    </r>
  </si>
  <si>
    <r>
      <rPr>
        <sz val="10"/>
        <rFont val="Calibri"/>
        <family val="1"/>
      </rPr>
      <t>ZERIKHO            ADITIA KARO-KARO</t>
    </r>
  </si>
  <si>
    <t>Rata -Rata</t>
  </si>
  <si>
    <t>Kelas</t>
  </si>
  <si>
    <t>Negeri</t>
  </si>
  <si>
    <t>Swasta</t>
  </si>
  <si>
    <t>MM</t>
  </si>
  <si>
    <t>IPA</t>
  </si>
  <si>
    <t>IPS</t>
  </si>
  <si>
    <t>PKN</t>
  </si>
  <si>
    <t>ARHAN TARIGAN</t>
  </si>
  <si>
    <t>ALEKSA PUTRA KARO-KARO</t>
  </si>
  <si>
    <t>ELPHYTA SAULI BR MANALU</t>
  </si>
  <si>
    <t>BREMA KARO KARO</t>
  </si>
  <si>
    <t>SELIN ERIKA GINTING</t>
  </si>
  <si>
    <t>REVAN SITUMORANG</t>
  </si>
  <si>
    <t>MERIATI KRISTINA SOLIN</t>
  </si>
  <si>
    <t>PUTRI PINEM</t>
  </si>
  <si>
    <t>CLARA SPANYA PADANG</t>
  </si>
  <si>
    <t>SAKA PINEM</t>
  </si>
  <si>
    <t>EMIA SEMBIRING</t>
  </si>
  <si>
    <t>ANGGA EDDI SURANTA BARUS</t>
  </si>
  <si>
    <t>NURSYARIFAH KARO KARO</t>
  </si>
  <si>
    <t>CESIA BR SOLIN</t>
  </si>
  <si>
    <t>JONA CRISTIAN GINTING</t>
  </si>
  <si>
    <t>CHARISSA PUTRI PINEM</t>
  </si>
  <si>
    <t>DANIEL SIMAMORA</t>
  </si>
  <si>
    <t>SIFA NAILA AZHARI BERUTU</t>
  </si>
  <si>
    <t>ANDIKA PRATAMA SITUMORANG</t>
  </si>
  <si>
    <t>REJA RIFALDY GINTING</t>
  </si>
  <si>
    <t>HARTA SASTA BR PINEM</t>
  </si>
  <si>
    <t>FRANSISCUS SIHOMBING</t>
  </si>
  <si>
    <t>JOIN IMANUEL DEPARI</t>
  </si>
  <si>
    <t>RIFKY AGANTA PINEM</t>
  </si>
  <si>
    <t>BRIKZEN STIVEN MUNTHE</t>
  </si>
  <si>
    <t>SELVI BR TARIGAN</t>
  </si>
  <si>
    <t>RONAL SEMBIRING</t>
  </si>
  <si>
    <t>RIAN DELON</t>
  </si>
  <si>
    <t>DANIEL SEMBIRING</t>
  </si>
  <si>
    <t>PUTRA SEPTIANTA GINTING</t>
  </si>
  <si>
    <t>RONAL TONDANG</t>
  </si>
  <si>
    <t>JASTRA WANDI NADEAK</t>
  </si>
  <si>
    <t>MONIKA SIMBOLON</t>
  </si>
  <si>
    <t>ERWINA LIMBONG</t>
  </si>
  <si>
    <t>Status</t>
  </si>
  <si>
    <t>B.I</t>
  </si>
  <si>
    <t>Agama</t>
  </si>
  <si>
    <t>Standar Deviasi</t>
  </si>
  <si>
    <t>Total</t>
  </si>
  <si>
    <t>Probabilitas Kelas</t>
  </si>
  <si>
    <t>Probabilitas Negeri</t>
  </si>
  <si>
    <t>Probabilitas Swasta</t>
  </si>
  <si>
    <t>Hasil Prediksi</t>
  </si>
  <si>
    <t>Kode</t>
  </si>
  <si>
    <t>Mtk</t>
  </si>
  <si>
    <t>Ipa</t>
  </si>
  <si>
    <t>Ips</t>
  </si>
  <si>
    <t>Pkn</t>
  </si>
  <si>
    <t>Mulok</t>
  </si>
  <si>
    <t>Hasil</t>
  </si>
  <si>
    <t>Prediksi</t>
  </si>
  <si>
    <t>Hasil Sebenarnya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</si>
  <si>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</si>
  <si>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</si>
  <si>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</si>
  <si>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</si>
  <si>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</si>
  <si>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</si>
  <si>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</si>
  <si>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</si>
  <si>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</si>
  <si>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</si>
  <si>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</si>
  <si>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</si>
  <si>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</si>
  <si>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</si>
  <si>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</si>
  <si>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</si>
  <si>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</si>
  <si>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</si>
  <si>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</si>
  <si>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Pak-Pak</t>
  </si>
  <si>
    <t>Rata-rata Nilai Per Tahun</t>
  </si>
  <si>
    <t>No</t>
  </si>
  <si>
    <t>Nama Siswa</t>
  </si>
  <si>
    <t>Validasi</t>
  </si>
  <si>
    <t>Benar</t>
  </si>
  <si>
    <t>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</si>
</sst>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"/>
    <numFmt numFmtId="165" formatCode="0.0000"/>
  </numFmts>
  <fonts count="8" x14ac:knownFonts="1">
    <font>
      <sz val="10"/>
      <color rgb="FF000000"/>
      <name val="Times New Roman"/>
      <charset val="204"/>
    </font>
    <font>
      <b/>
      <sz val="10"/>
      <name val="Calibri"/>
    </font>
    <font>
      <sz val="10"/>
      <color rgb="FF000000"/>
      <name val="Calibri"/>
      <family val="2"/>
    </font>
    <font>
      <sz val="10"/>
      <name val="Calibri"/>
    </font>
    <font>
      <b/>
      <sz val="10"/>
      <name val="Calibri"/>
      <family val="1"/>
    </font>
    <font>
      <sz val="10"/>
      <name val="Calibri"/>
      <family val="1"/>
    </font>
    <font>
      <sz val="10"/>
      <color rgb="FF000000"/>
      <name val="Times New Roman"/>
      <family val="1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shrinkToFit="1"/>
    </xf>
    <xf numFmtId="1" fontId="2" fillId="0" borderId="2" xfId="0" applyNumberFormat="1" applyFont="1" applyFill="1" applyBorder="1" applyAlignment="1">
      <alignment horizontal="center" vertical="center" shrinkToFit="1"/>
    </xf>
    <xf numFmtId="164" fontId="2" fillId="0" borderId="2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0" xfId="0" applyAlignment="1"/>
    <xf numFmtId="0" fontId="6" fillId="0" borderId="2" xfId="0" applyFont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0" fillId="0" borderId="2" xfId="0" applyBorder="1"/>
    <xf numFmtId="165" fontId="0" fillId="0" borderId="2" xfId="0" applyNumberFormat="1" applyBorder="1"/>
    <xf numFmtId="0" fontId="6" fillId="0" borderId="0" xfId="0" applyFont="1"/>
    <xf numFmtId="0" fontId="0" fillId="0" borderId="6" xfId="0" applyBorder="1"/>
    <xf numFmtId="165" fontId="0" fillId="0" borderId="6" xfId="0" applyNumberFormat="1" applyBorder="1"/>
    <xf numFmtId="165" fontId="0" fillId="0" borderId="0" xfId="0" applyNumberFormat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/>
    <xf numFmtId="0" fontId="0" fillId="0" borderId="2" xfId="0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 shrinkToFi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top" shrinkToFit="1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opLeftCell="E1" zoomScale="70" zoomScaleNormal="70" workbookViewId="0">
      <selection activeCell="Y3" sqref="Y3:AG3"/>
    </sheetView>
  </sheetViews>
  <sheetFormatPr defaultRowHeight="12.75" x14ac:dyDescent="0.2"/>
  <cols>
    <col min="1" max="1" width="6.83203125" style="6" customWidth="1"/>
    <col min="2" max="2" width="23.5" style="6" customWidth="1"/>
    <col min="3" max="3" width="7.5" style="6" customWidth="1"/>
    <col min="4" max="4" width="18.6640625" style="6" customWidth="1"/>
    <col min="5" max="5" width="9.83203125" style="6" customWidth="1"/>
    <col min="6" max="6" width="8.6640625" style="6" customWidth="1"/>
    <col min="7" max="7" width="14" style="6" customWidth="1"/>
    <col min="8" max="8" width="9.1640625" style="6" customWidth="1"/>
    <col min="9" max="9" width="6.5" style="6" customWidth="1"/>
    <col min="10" max="10" width="10" style="6" customWidth="1"/>
    <col min="11" max="11" width="12" style="6" customWidth="1"/>
    <col min="12" max="12" width="8" style="6" customWidth="1"/>
    <col min="13" max="13" width="8.83203125" style="6" customWidth="1"/>
    <col min="14" max="14" width="9.33203125" style="6" customWidth="1"/>
    <col min="15" max="15" width="8.1640625" style="6" customWidth="1"/>
    <col min="16" max="17" width="7.83203125" style="6" customWidth="1"/>
    <col min="18" max="24" width="9.33203125" style="6"/>
    <col min="25" max="25" width="10.5" style="6" bestFit="1" customWidth="1"/>
    <col min="26" max="16384" width="9.33203125" style="6"/>
  </cols>
  <sheetData>
    <row r="1" spans="1:33" ht="15" customHeight="1" x14ac:dyDescent="0.2">
      <c r="A1" s="44" t="s">
        <v>0</v>
      </c>
      <c r="B1" s="46" t="s">
        <v>1</v>
      </c>
      <c r="C1" s="46" t="s">
        <v>2</v>
      </c>
      <c r="D1" s="46" t="s">
        <v>3</v>
      </c>
      <c r="E1" s="48" t="s">
        <v>4</v>
      </c>
      <c r="F1" s="49"/>
      <c r="G1" s="49"/>
      <c r="H1" s="49"/>
      <c r="I1" s="49"/>
      <c r="J1" s="49"/>
      <c r="K1" s="49"/>
      <c r="L1" s="49"/>
      <c r="M1" s="50"/>
      <c r="N1" s="4"/>
      <c r="O1" s="5"/>
      <c r="P1" s="5"/>
      <c r="Q1" s="5"/>
    </row>
    <row r="2" spans="1:33" ht="30" customHeight="1" x14ac:dyDescent="0.2">
      <c r="A2" s="45"/>
      <c r="B2" s="47"/>
      <c r="C2" s="47"/>
      <c r="D2" s="47"/>
      <c r="E2" s="4" t="s">
        <v>7</v>
      </c>
      <c r="F2" s="4" t="s">
        <v>8</v>
      </c>
      <c r="G2" s="4" t="s">
        <v>9</v>
      </c>
      <c r="H2" s="4" t="s">
        <v>6</v>
      </c>
      <c r="I2" s="7" t="s">
        <v>63</v>
      </c>
      <c r="J2" s="4" t="s">
        <v>5</v>
      </c>
      <c r="K2" s="4" t="s">
        <v>10</v>
      </c>
      <c r="L2" s="8" t="s">
        <v>66</v>
      </c>
      <c r="M2" s="16" t="s">
        <v>62</v>
      </c>
    </row>
    <row r="3" spans="1:33" ht="15" customHeight="1" x14ac:dyDescent="0.2">
      <c r="A3" s="9">
        <v>1</v>
      </c>
      <c r="B3" s="2" t="s">
        <v>11</v>
      </c>
      <c r="C3" s="10">
        <v>1092</v>
      </c>
      <c r="D3" s="11">
        <v>106025053</v>
      </c>
      <c r="E3" s="10">
        <v>73</v>
      </c>
      <c r="F3" s="10">
        <v>73</v>
      </c>
      <c r="G3" s="10">
        <v>75</v>
      </c>
      <c r="H3" s="10">
        <v>75</v>
      </c>
      <c r="I3" s="10">
        <v>70</v>
      </c>
      <c r="J3" s="10">
        <v>75</v>
      </c>
      <c r="K3" s="10">
        <v>76</v>
      </c>
      <c r="L3" s="18">
        <f t="shared" ref="L3:L19" si="0">SUM(E3:K3)</f>
        <v>517</v>
      </c>
      <c r="M3" s="13" t="s">
        <v>22</v>
      </c>
      <c r="O3" s="40" t="s">
        <v>20</v>
      </c>
      <c r="P3" s="41"/>
      <c r="Q3" s="41"/>
      <c r="R3" s="41"/>
      <c r="S3" s="41"/>
      <c r="T3" s="41"/>
      <c r="U3" s="41"/>
      <c r="V3" s="42"/>
      <c r="Y3" s="61" t="s">
        <v>100</v>
      </c>
      <c r="Z3" s="62"/>
      <c r="AA3" s="62"/>
      <c r="AB3" s="62"/>
      <c r="AC3" s="62"/>
      <c r="AD3" s="62"/>
      <c r="AE3" s="62"/>
      <c r="AF3" s="62"/>
      <c r="AG3" s="63"/>
    </row>
    <row r="4" spans="1:33" ht="24.95" customHeight="1" x14ac:dyDescent="0.2">
      <c r="A4" s="9">
        <v>2</v>
      </c>
      <c r="B4" s="2" t="s">
        <v>15</v>
      </c>
      <c r="C4" s="10">
        <v>1109</v>
      </c>
      <c r="D4" s="11">
        <v>113161641</v>
      </c>
      <c r="E4" s="10">
        <v>77</v>
      </c>
      <c r="F4" s="10">
        <v>80</v>
      </c>
      <c r="G4" s="10">
        <v>78</v>
      </c>
      <c r="H4" s="10">
        <v>82</v>
      </c>
      <c r="I4" s="10">
        <v>78</v>
      </c>
      <c r="J4" s="10">
        <v>86</v>
      </c>
      <c r="K4" s="10">
        <v>88</v>
      </c>
      <c r="L4" s="18">
        <f t="shared" si="0"/>
        <v>569</v>
      </c>
      <c r="M4" s="13" t="s">
        <v>22</v>
      </c>
      <c r="O4" s="35" t="s">
        <v>21</v>
      </c>
      <c r="P4" s="35" t="s">
        <v>24</v>
      </c>
      <c r="Q4" s="35" t="s">
        <v>25</v>
      </c>
      <c r="R4" s="35" t="s">
        <v>26</v>
      </c>
      <c r="S4" s="35" t="s">
        <v>27</v>
      </c>
      <c r="T4" s="8" t="s">
        <v>63</v>
      </c>
      <c r="U4" s="8" t="s">
        <v>64</v>
      </c>
      <c r="V4" s="8" t="s">
        <v>99</v>
      </c>
      <c r="W4" s="13"/>
      <c r="X4" s="13"/>
      <c r="Y4" s="18">
        <f>AVERAGE(E3:E6,E20:E22)</f>
        <v>78.142857142857139</v>
      </c>
      <c r="Z4" s="18">
        <f t="shared" ref="Z4:AE4" si="1">AVERAGE(F3:F6,F20:F22)</f>
        <v>80.428571428571431</v>
      </c>
      <c r="AA4" s="18">
        <f t="shared" si="1"/>
        <v>81.285714285714292</v>
      </c>
      <c r="AB4" s="18">
        <f t="shared" si="1"/>
        <v>82</v>
      </c>
      <c r="AC4" s="18">
        <f t="shared" si="1"/>
        <v>79.571428571428569</v>
      </c>
      <c r="AD4" s="18">
        <f t="shared" si="1"/>
        <v>83.285714285714292</v>
      </c>
      <c r="AE4" s="18">
        <f t="shared" si="1"/>
        <v>86.142857142857139</v>
      </c>
      <c r="AF4" s="18">
        <f>AVERAGE(Y4:AE4)</f>
        <v>81.551020408163254</v>
      </c>
      <c r="AG4" s="18">
        <v>2023</v>
      </c>
    </row>
    <row r="5" spans="1:33" ht="24.95" customHeight="1" x14ac:dyDescent="0.2">
      <c r="A5" s="9">
        <v>3</v>
      </c>
      <c r="B5" s="2" t="s">
        <v>17</v>
      </c>
      <c r="C5" s="10">
        <v>1113</v>
      </c>
      <c r="D5" s="11">
        <v>112992012</v>
      </c>
      <c r="E5" s="10">
        <v>75</v>
      </c>
      <c r="F5" s="10">
        <v>78</v>
      </c>
      <c r="G5" s="10">
        <v>78</v>
      </c>
      <c r="H5" s="10">
        <v>79</v>
      </c>
      <c r="I5" s="10">
        <v>78</v>
      </c>
      <c r="J5" s="10">
        <v>80</v>
      </c>
      <c r="K5" s="10">
        <v>85</v>
      </c>
      <c r="L5" s="18">
        <f t="shared" si="0"/>
        <v>553</v>
      </c>
      <c r="M5" s="13" t="s">
        <v>22</v>
      </c>
      <c r="O5" s="35" t="s">
        <v>22</v>
      </c>
      <c r="P5" s="18">
        <f t="shared" ref="P5:V5" si="2">AVERAGE(E3:E21)</f>
        <v>74.327894736842111</v>
      </c>
      <c r="Q5" s="18">
        <f t="shared" si="2"/>
        <v>78.538421052631577</v>
      </c>
      <c r="R5" s="18">
        <f t="shared" si="2"/>
        <v>77.202105263157904</v>
      </c>
      <c r="S5" s="18">
        <f t="shared" si="2"/>
        <v>78.525263157894742</v>
      </c>
      <c r="T5" s="18">
        <f t="shared" si="2"/>
        <v>77.986315789473679</v>
      </c>
      <c r="U5" s="18">
        <f t="shared" si="2"/>
        <v>79.053684210526313</v>
      </c>
      <c r="V5" s="18">
        <f t="shared" si="2"/>
        <v>81.94736842105263</v>
      </c>
      <c r="W5" s="15"/>
      <c r="X5" s="15"/>
      <c r="Y5" s="18">
        <f>AVERAGE(E7:E11)</f>
        <v>70.846000000000004</v>
      </c>
      <c r="Z5" s="18">
        <f t="shared" ref="Z5:AE5" si="3">AVERAGE(F7:F11)</f>
        <v>78.445999999999998</v>
      </c>
      <c r="AA5" s="18">
        <f t="shared" si="3"/>
        <v>75.968000000000004</v>
      </c>
      <c r="AB5" s="18">
        <f t="shared" si="3"/>
        <v>77.995999999999995</v>
      </c>
      <c r="AC5" s="18">
        <f t="shared" si="3"/>
        <v>77.548000000000002</v>
      </c>
      <c r="AD5" s="18">
        <f t="shared" si="3"/>
        <v>74.604000000000013</v>
      </c>
      <c r="AE5" s="18">
        <f t="shared" si="3"/>
        <v>83</v>
      </c>
      <c r="AF5" s="18">
        <f t="shared" ref="AF5:AF7" si="4">AVERAGE(Y5:AE5)</f>
        <v>76.915428571428578</v>
      </c>
      <c r="AG5" s="35">
        <v>2022</v>
      </c>
    </row>
    <row r="6" spans="1:33" ht="24.75" customHeight="1" x14ac:dyDescent="0.2">
      <c r="A6" s="9">
        <v>4</v>
      </c>
      <c r="B6" s="2" t="s">
        <v>18</v>
      </c>
      <c r="C6" s="10">
        <v>1115</v>
      </c>
      <c r="D6" s="11">
        <v>115205330</v>
      </c>
      <c r="E6" s="10">
        <v>77</v>
      </c>
      <c r="F6" s="10">
        <v>80</v>
      </c>
      <c r="G6" s="10">
        <v>82</v>
      </c>
      <c r="H6" s="10">
        <v>83</v>
      </c>
      <c r="I6" s="10">
        <v>80</v>
      </c>
      <c r="J6" s="10">
        <v>86</v>
      </c>
      <c r="K6" s="10">
        <v>88</v>
      </c>
      <c r="L6" s="18">
        <f t="shared" si="0"/>
        <v>576</v>
      </c>
      <c r="M6" s="13" t="s">
        <v>22</v>
      </c>
      <c r="O6" s="35" t="s">
        <v>23</v>
      </c>
      <c r="P6" s="18">
        <f>AVERAGE(E22:E26)</f>
        <v>68.8</v>
      </c>
      <c r="Q6" s="18">
        <f t="shared" ref="Q6:V6" si="5">AVERAGE(F22:F26)</f>
        <v>71.8</v>
      </c>
      <c r="R6" s="18">
        <f t="shared" si="5"/>
        <v>73.400000000000006</v>
      </c>
      <c r="S6" s="18">
        <f t="shared" si="5"/>
        <v>76.2</v>
      </c>
      <c r="T6" s="18">
        <f t="shared" si="5"/>
        <v>72.599999999999994</v>
      </c>
      <c r="U6" s="18">
        <f t="shared" si="5"/>
        <v>77.8</v>
      </c>
      <c r="V6" s="18">
        <f t="shared" si="5"/>
        <v>76.400000000000006</v>
      </c>
      <c r="Y6" s="18">
        <f>AVERAGE(E11:E17)</f>
        <v>69.032857142857139</v>
      </c>
      <c r="Z6" s="18">
        <f t="shared" ref="Z6:AE6" si="6">AVERAGE(F11:F17)</f>
        <v>73.028571428571425</v>
      </c>
      <c r="AA6" s="18">
        <f t="shared" si="6"/>
        <v>70.614285714285714</v>
      </c>
      <c r="AB6" s="18">
        <f t="shared" si="6"/>
        <v>73.631428571428586</v>
      </c>
      <c r="AC6" s="18">
        <f t="shared" si="6"/>
        <v>73.142857142857139</v>
      </c>
      <c r="AD6" s="18">
        <f t="shared" si="6"/>
        <v>76.118571428571414</v>
      </c>
      <c r="AE6" s="18">
        <f t="shared" si="6"/>
        <v>78</v>
      </c>
      <c r="AF6" s="18">
        <f t="shared" si="4"/>
        <v>73.366938775510192</v>
      </c>
      <c r="AG6" s="35">
        <v>2021</v>
      </c>
    </row>
    <row r="7" spans="1:33" ht="15" customHeight="1" x14ac:dyDescent="0.2">
      <c r="A7" s="9">
        <v>5</v>
      </c>
      <c r="B7" s="14" t="s">
        <v>28</v>
      </c>
      <c r="C7" s="3">
        <v>1074</v>
      </c>
      <c r="D7" s="3">
        <v>89664250</v>
      </c>
      <c r="E7" s="17">
        <v>70.14</v>
      </c>
      <c r="F7" s="17">
        <v>85.03</v>
      </c>
      <c r="G7" s="17">
        <v>80.099999999999994</v>
      </c>
      <c r="H7" s="17">
        <v>78.569999999999993</v>
      </c>
      <c r="I7" s="17">
        <v>80.14</v>
      </c>
      <c r="J7" s="17">
        <v>71.5</v>
      </c>
      <c r="K7" s="3">
        <v>85</v>
      </c>
      <c r="L7" s="18">
        <f t="shared" si="0"/>
        <v>550.48</v>
      </c>
      <c r="M7" s="13" t="s">
        <v>22</v>
      </c>
      <c r="Y7" s="35">
        <f>AVERAGE(E17:E18,E23:E24,E26)</f>
        <v>73</v>
      </c>
      <c r="Z7" s="35">
        <f t="shared" ref="Z7:AE7" si="7">AVERAGE(F17:F18,F23:F24,F26)</f>
        <v>74.2</v>
      </c>
      <c r="AA7" s="35">
        <f t="shared" si="7"/>
        <v>75.400000000000006</v>
      </c>
      <c r="AB7" s="35">
        <f t="shared" si="7"/>
        <v>75.599999999999994</v>
      </c>
      <c r="AC7" s="35">
        <f t="shared" si="7"/>
        <v>75</v>
      </c>
      <c r="AD7" s="35">
        <f t="shared" si="7"/>
        <v>79</v>
      </c>
      <c r="AE7" s="35">
        <f t="shared" si="7"/>
        <v>74.8</v>
      </c>
      <c r="AF7" s="18">
        <f t="shared" si="4"/>
        <v>75.285714285714292</v>
      </c>
      <c r="AG7" s="35">
        <v>2020</v>
      </c>
    </row>
    <row r="8" spans="1:33" ht="24.95" customHeight="1" x14ac:dyDescent="0.2">
      <c r="A8" s="9">
        <v>6</v>
      </c>
      <c r="B8" s="14" t="s">
        <v>29</v>
      </c>
      <c r="C8" s="3">
        <v>1080</v>
      </c>
      <c r="D8" s="3">
        <v>96308764</v>
      </c>
      <c r="E8" s="17">
        <v>68.23</v>
      </c>
      <c r="F8" s="17">
        <v>75.709999999999994</v>
      </c>
      <c r="G8" s="17">
        <v>70.12</v>
      </c>
      <c r="H8" s="17">
        <v>72.14</v>
      </c>
      <c r="I8" s="17">
        <v>72.17</v>
      </c>
      <c r="J8" s="17">
        <v>70.62</v>
      </c>
      <c r="K8" s="3">
        <v>80</v>
      </c>
      <c r="L8" s="18">
        <f t="shared" si="0"/>
        <v>508.99</v>
      </c>
      <c r="M8" s="13" t="s">
        <v>22</v>
      </c>
    </row>
    <row r="9" spans="1:33" ht="24.95" customHeight="1" x14ac:dyDescent="0.2">
      <c r="A9" s="9">
        <v>7</v>
      </c>
      <c r="B9" s="14" t="s">
        <v>30</v>
      </c>
      <c r="C9" s="3">
        <v>1091</v>
      </c>
      <c r="D9" s="3">
        <v>109541975</v>
      </c>
      <c r="E9" s="17">
        <v>78.3</v>
      </c>
      <c r="F9" s="17">
        <v>85.16</v>
      </c>
      <c r="G9" s="17">
        <v>80.7</v>
      </c>
      <c r="H9" s="17">
        <v>85.28</v>
      </c>
      <c r="I9" s="17">
        <v>85.2</v>
      </c>
      <c r="J9" s="17">
        <v>85.92</v>
      </c>
      <c r="K9" s="3">
        <v>85</v>
      </c>
      <c r="L9" s="18">
        <f t="shared" si="0"/>
        <v>585.55999999999995</v>
      </c>
      <c r="M9" s="13" t="s">
        <v>22</v>
      </c>
      <c r="O9" s="43" t="s">
        <v>65</v>
      </c>
      <c r="P9" s="43"/>
      <c r="Q9" s="43"/>
      <c r="R9" s="43"/>
      <c r="S9" s="43"/>
      <c r="T9" s="43"/>
      <c r="U9" s="43"/>
      <c r="V9" s="43"/>
    </row>
    <row r="10" spans="1:33" ht="15" customHeight="1" x14ac:dyDescent="0.2">
      <c r="A10" s="9">
        <v>8</v>
      </c>
      <c r="B10" s="14" t="s">
        <v>32</v>
      </c>
      <c r="C10" s="3">
        <v>1095</v>
      </c>
      <c r="D10" s="3">
        <v>101591258</v>
      </c>
      <c r="E10" s="17">
        <v>72.33</v>
      </c>
      <c r="F10" s="17">
        <v>78.13</v>
      </c>
      <c r="G10" s="17">
        <v>80.62</v>
      </c>
      <c r="H10" s="17">
        <v>82.57</v>
      </c>
      <c r="I10" s="17">
        <v>80.23</v>
      </c>
      <c r="J10" s="17">
        <v>72.150000000000006</v>
      </c>
      <c r="K10" s="3">
        <v>85</v>
      </c>
      <c r="L10" s="18">
        <f t="shared" si="0"/>
        <v>551.03</v>
      </c>
      <c r="M10" s="13" t="s">
        <v>22</v>
      </c>
      <c r="O10" s="35" t="s">
        <v>21</v>
      </c>
      <c r="P10" s="35" t="s">
        <v>24</v>
      </c>
      <c r="Q10" s="35" t="s">
        <v>25</v>
      </c>
      <c r="R10" s="35" t="s">
        <v>26</v>
      </c>
      <c r="S10" s="35" t="s">
        <v>27</v>
      </c>
      <c r="T10" s="8" t="s">
        <v>63</v>
      </c>
      <c r="U10" s="8" t="s">
        <v>64</v>
      </c>
      <c r="V10" s="8" t="s">
        <v>99</v>
      </c>
      <c r="W10" s="13"/>
      <c r="X10" s="13"/>
    </row>
    <row r="11" spans="1:33" ht="24.95" customHeight="1" x14ac:dyDescent="0.2">
      <c r="A11" s="9">
        <v>9</v>
      </c>
      <c r="B11" s="14" t="s">
        <v>33</v>
      </c>
      <c r="C11" s="3">
        <v>1096</v>
      </c>
      <c r="D11" s="3">
        <v>103513001</v>
      </c>
      <c r="E11" s="17">
        <v>65.23</v>
      </c>
      <c r="F11" s="17">
        <v>68.2</v>
      </c>
      <c r="G11" s="17">
        <v>68.3</v>
      </c>
      <c r="H11" s="17">
        <v>71.42</v>
      </c>
      <c r="I11" s="17">
        <v>70</v>
      </c>
      <c r="J11" s="17">
        <v>72.83</v>
      </c>
      <c r="K11" s="3">
        <v>80</v>
      </c>
      <c r="L11" s="18">
        <f t="shared" si="0"/>
        <v>495.98</v>
      </c>
      <c r="M11" s="13" t="s">
        <v>22</v>
      </c>
      <c r="O11" s="35" t="s">
        <v>22</v>
      </c>
      <c r="P11" s="36">
        <f t="shared" ref="P11:V11" si="8">_xlfn.STDEV.P(E3:E21)</f>
        <v>7.0872068426866823</v>
      </c>
      <c r="Q11" s="36">
        <f t="shared" si="8"/>
        <v>6.4826872783615332</v>
      </c>
      <c r="R11" s="36">
        <f t="shared" si="8"/>
        <v>7.2752381613737667</v>
      </c>
      <c r="S11" s="36">
        <f t="shared" si="8"/>
        <v>6.3020551104348845</v>
      </c>
      <c r="T11" s="36">
        <f t="shared" si="8"/>
        <v>6.5187092769289166</v>
      </c>
      <c r="U11" s="36">
        <f t="shared" si="8"/>
        <v>6.1827324997475746</v>
      </c>
      <c r="V11" s="36">
        <f t="shared" si="8"/>
        <v>5.2060054816329426</v>
      </c>
      <c r="W11" s="19"/>
      <c r="X11" s="19"/>
    </row>
    <row r="12" spans="1:33" ht="15" customHeight="1" x14ac:dyDescent="0.2">
      <c r="A12" s="9">
        <v>10</v>
      </c>
      <c r="B12" s="14" t="s">
        <v>38</v>
      </c>
      <c r="C12" s="3">
        <v>1066</v>
      </c>
      <c r="D12" s="3">
        <v>88201246</v>
      </c>
      <c r="E12" s="3">
        <v>70</v>
      </c>
      <c r="F12" s="3">
        <v>75</v>
      </c>
      <c r="G12" s="3">
        <v>75</v>
      </c>
      <c r="H12" s="3">
        <v>80</v>
      </c>
      <c r="I12" s="3">
        <v>70</v>
      </c>
      <c r="J12" s="3">
        <v>75</v>
      </c>
      <c r="K12" s="3">
        <v>80</v>
      </c>
      <c r="L12" s="18">
        <f t="shared" si="0"/>
        <v>525</v>
      </c>
      <c r="M12" s="13" t="s">
        <v>22</v>
      </c>
      <c r="O12" s="35" t="s">
        <v>23</v>
      </c>
      <c r="P12" s="35">
        <f>_xlfn.STDEV.P(E22:E26)</f>
        <v>5.2306787322488075</v>
      </c>
      <c r="Q12" s="35">
        <f t="shared" ref="Q12:V12" si="9">_xlfn.STDEV.P(F22:F26)</f>
        <v>5.1146847410177685</v>
      </c>
      <c r="R12" s="35">
        <f t="shared" si="9"/>
        <v>5.2383203414835178</v>
      </c>
      <c r="S12" s="35">
        <f t="shared" si="9"/>
        <v>5.6709787515031298</v>
      </c>
      <c r="T12" s="35">
        <f t="shared" si="9"/>
        <v>3.7202150475476548</v>
      </c>
      <c r="U12" s="35">
        <f t="shared" si="9"/>
        <v>3.3105890714493698</v>
      </c>
      <c r="V12" s="35">
        <f t="shared" si="9"/>
        <v>6.7705243519243021</v>
      </c>
    </row>
    <row r="13" spans="1:33" ht="24.75" customHeight="1" x14ac:dyDescent="0.2">
      <c r="A13" s="9">
        <v>11</v>
      </c>
      <c r="B13" s="14" t="s">
        <v>40</v>
      </c>
      <c r="C13" s="3">
        <v>1071</v>
      </c>
      <c r="D13" s="3">
        <v>86576252</v>
      </c>
      <c r="E13" s="3">
        <v>80</v>
      </c>
      <c r="F13" s="3">
        <v>85</v>
      </c>
      <c r="G13" s="3">
        <v>80</v>
      </c>
      <c r="H13" s="3">
        <v>85</v>
      </c>
      <c r="I13" s="3">
        <v>85</v>
      </c>
      <c r="J13" s="3">
        <v>85</v>
      </c>
      <c r="K13" s="3">
        <v>85</v>
      </c>
      <c r="L13" s="18">
        <f t="shared" si="0"/>
        <v>585</v>
      </c>
      <c r="M13" s="13" t="s">
        <v>22</v>
      </c>
    </row>
    <row r="14" spans="1:33" ht="12.95" customHeight="1" x14ac:dyDescent="0.2">
      <c r="A14" s="9">
        <v>12</v>
      </c>
      <c r="B14" s="14" t="s">
        <v>46</v>
      </c>
      <c r="C14" s="3">
        <v>1078</v>
      </c>
      <c r="D14" s="3">
        <v>99669012</v>
      </c>
      <c r="E14" s="3">
        <v>65</v>
      </c>
      <c r="F14" s="3">
        <v>70</v>
      </c>
      <c r="G14" s="3">
        <v>65</v>
      </c>
      <c r="H14" s="3">
        <v>68</v>
      </c>
      <c r="I14" s="3">
        <v>70</v>
      </c>
      <c r="J14" s="3">
        <v>75</v>
      </c>
      <c r="K14" s="3">
        <v>72</v>
      </c>
      <c r="L14" s="18">
        <f t="shared" si="0"/>
        <v>485</v>
      </c>
      <c r="M14" s="13" t="s">
        <v>22</v>
      </c>
    </row>
    <row r="15" spans="1:33" x14ac:dyDescent="0.2">
      <c r="A15" s="9">
        <v>13</v>
      </c>
      <c r="B15" s="14" t="s">
        <v>48</v>
      </c>
      <c r="C15" s="3">
        <v>1081</v>
      </c>
      <c r="D15" s="3">
        <v>95729367</v>
      </c>
      <c r="E15" s="3">
        <v>65</v>
      </c>
      <c r="F15" s="3">
        <v>70</v>
      </c>
      <c r="G15" s="3">
        <v>68</v>
      </c>
      <c r="H15" s="3">
        <v>68</v>
      </c>
      <c r="I15" s="3">
        <v>75</v>
      </c>
      <c r="J15" s="3">
        <v>75</v>
      </c>
      <c r="K15" s="3">
        <v>80</v>
      </c>
      <c r="L15" s="18">
        <f t="shared" si="0"/>
        <v>501</v>
      </c>
      <c r="M15" s="13" t="s">
        <v>22</v>
      </c>
      <c r="O15" s="39" t="s">
        <v>67</v>
      </c>
      <c r="P15" s="39"/>
      <c r="Q15" s="39"/>
    </row>
    <row r="16" spans="1:33" ht="25.5" x14ac:dyDescent="0.2">
      <c r="A16" s="9">
        <v>14</v>
      </c>
      <c r="B16" s="14" t="s">
        <v>49</v>
      </c>
      <c r="C16" s="3">
        <v>1082</v>
      </c>
      <c r="D16" s="3">
        <v>108364768</v>
      </c>
      <c r="E16" s="3">
        <v>65</v>
      </c>
      <c r="F16" s="3">
        <v>70</v>
      </c>
      <c r="G16" s="3">
        <v>65</v>
      </c>
      <c r="H16" s="3">
        <v>70</v>
      </c>
      <c r="I16" s="3">
        <v>70</v>
      </c>
      <c r="J16" s="3">
        <v>72</v>
      </c>
      <c r="K16" s="3">
        <v>72</v>
      </c>
      <c r="L16" s="18">
        <f t="shared" si="0"/>
        <v>484</v>
      </c>
      <c r="M16" s="13" t="s">
        <v>22</v>
      </c>
      <c r="O16" s="16" t="s">
        <v>22</v>
      </c>
      <c r="P16" s="19">
        <f>COUNTIF(M3:M26,O16)/COUNTA(M3:M26)</f>
        <v>0.79166666666666663</v>
      </c>
    </row>
    <row r="17" spans="1:24" x14ac:dyDescent="0.2">
      <c r="A17" s="9">
        <v>15</v>
      </c>
      <c r="B17" s="14" t="s">
        <v>59</v>
      </c>
      <c r="C17" s="3">
        <v>1133</v>
      </c>
      <c r="D17" s="3">
        <v>75883099</v>
      </c>
      <c r="E17" s="3">
        <v>73</v>
      </c>
      <c r="F17" s="3">
        <v>73</v>
      </c>
      <c r="G17" s="3">
        <v>73</v>
      </c>
      <c r="H17" s="3">
        <v>73</v>
      </c>
      <c r="I17" s="3">
        <v>72</v>
      </c>
      <c r="J17" s="3">
        <v>78</v>
      </c>
      <c r="K17" s="3">
        <v>77</v>
      </c>
      <c r="L17" s="18">
        <f t="shared" si="0"/>
        <v>519</v>
      </c>
      <c r="M17" s="13" t="s">
        <v>22</v>
      </c>
      <c r="O17" s="16" t="s">
        <v>23</v>
      </c>
      <c r="P17" s="19">
        <f>COUNTIF(M3:M26,O17)/COUNTA(M3:M26)</f>
        <v>0.20833333333333334</v>
      </c>
    </row>
    <row r="18" spans="1:24" x14ac:dyDescent="0.2">
      <c r="A18" s="9">
        <v>16</v>
      </c>
      <c r="B18" s="14" t="s">
        <v>60</v>
      </c>
      <c r="C18" s="3">
        <v>1135</v>
      </c>
      <c r="D18" s="3">
        <v>69512854</v>
      </c>
      <c r="E18" s="3">
        <v>89</v>
      </c>
      <c r="F18" s="3">
        <v>87</v>
      </c>
      <c r="G18" s="3">
        <v>85</v>
      </c>
      <c r="H18" s="3">
        <v>85</v>
      </c>
      <c r="I18" s="3">
        <v>87</v>
      </c>
      <c r="J18" s="3">
        <v>85</v>
      </c>
      <c r="K18" s="3">
        <v>80</v>
      </c>
      <c r="L18" s="18">
        <f t="shared" si="0"/>
        <v>598</v>
      </c>
      <c r="M18" s="13" t="s">
        <v>22</v>
      </c>
      <c r="P18" s="6">
        <f>SUM(P16:P17)</f>
        <v>1</v>
      </c>
    </row>
    <row r="19" spans="1:24" x14ac:dyDescent="0.2">
      <c r="A19" s="9">
        <v>17</v>
      </c>
      <c r="B19" s="14" t="s">
        <v>44</v>
      </c>
      <c r="C19" s="3">
        <v>1076</v>
      </c>
      <c r="D19" s="3">
        <v>96678954</v>
      </c>
      <c r="E19" s="3">
        <v>80</v>
      </c>
      <c r="F19" s="3">
        <v>85</v>
      </c>
      <c r="G19" s="3">
        <v>85</v>
      </c>
      <c r="H19" s="3">
        <v>80</v>
      </c>
      <c r="I19" s="3">
        <v>85</v>
      </c>
      <c r="J19" s="3">
        <v>80</v>
      </c>
      <c r="K19" s="3">
        <v>80</v>
      </c>
      <c r="L19" s="18">
        <f t="shared" si="0"/>
        <v>575</v>
      </c>
      <c r="M19" s="13" t="s">
        <v>22</v>
      </c>
    </row>
    <row r="20" spans="1:24" ht="25.5" x14ac:dyDescent="0.2">
      <c r="A20" s="9">
        <v>18</v>
      </c>
      <c r="B20" s="2" t="s">
        <v>13</v>
      </c>
      <c r="C20" s="10">
        <v>1107</v>
      </c>
      <c r="D20" s="11">
        <v>119531531</v>
      </c>
      <c r="E20" s="10">
        <v>87</v>
      </c>
      <c r="F20" s="10">
        <v>88</v>
      </c>
      <c r="G20" s="10">
        <v>90</v>
      </c>
      <c r="H20" s="10">
        <v>87</v>
      </c>
      <c r="I20" s="10">
        <v>88</v>
      </c>
      <c r="J20" s="10">
        <v>89</v>
      </c>
      <c r="K20" s="10">
        <v>90</v>
      </c>
      <c r="L20" s="18">
        <f t="shared" ref="L20:L21" si="10">SUM(E20:K20)</f>
        <v>619</v>
      </c>
      <c r="M20" s="16" t="s">
        <v>22</v>
      </c>
    </row>
    <row r="21" spans="1:24" ht="25.5" x14ac:dyDescent="0.2">
      <c r="A21" s="9">
        <v>19</v>
      </c>
      <c r="B21" s="2" t="s">
        <v>14</v>
      </c>
      <c r="C21" s="10">
        <v>1108</v>
      </c>
      <c r="D21" s="11">
        <v>113883943</v>
      </c>
      <c r="E21" s="10">
        <v>82</v>
      </c>
      <c r="F21" s="10">
        <v>86</v>
      </c>
      <c r="G21" s="10">
        <v>88</v>
      </c>
      <c r="H21" s="10">
        <v>87</v>
      </c>
      <c r="I21" s="10">
        <v>86</v>
      </c>
      <c r="J21" s="10">
        <v>88</v>
      </c>
      <c r="K21" s="10">
        <v>89</v>
      </c>
      <c r="L21" s="18">
        <f t="shared" si="10"/>
        <v>606</v>
      </c>
      <c r="M21" s="16" t="s">
        <v>22</v>
      </c>
      <c r="N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25.5" x14ac:dyDescent="0.2">
      <c r="A22" s="9">
        <v>20</v>
      </c>
      <c r="B22" s="2" t="s">
        <v>16</v>
      </c>
      <c r="C22" s="10">
        <v>1111</v>
      </c>
      <c r="D22" s="11">
        <v>101987321</v>
      </c>
      <c r="E22" s="10">
        <v>76</v>
      </c>
      <c r="F22" s="10">
        <v>78</v>
      </c>
      <c r="G22" s="10">
        <v>78</v>
      </c>
      <c r="H22" s="10">
        <v>81</v>
      </c>
      <c r="I22" s="10">
        <v>77</v>
      </c>
      <c r="J22" s="10">
        <v>79</v>
      </c>
      <c r="K22" s="10">
        <v>87</v>
      </c>
      <c r="L22" s="18">
        <f>SUM(E22:K22)</f>
        <v>556</v>
      </c>
      <c r="M22" s="13" t="s">
        <v>23</v>
      </c>
      <c r="N22" s="15"/>
      <c r="P22" s="15"/>
      <c r="Q22" s="15"/>
      <c r="R22" s="15"/>
      <c r="S22" s="15"/>
      <c r="T22" s="15"/>
      <c r="U22" s="15"/>
      <c r="V22" s="15"/>
      <c r="W22" s="15"/>
    </row>
    <row r="23" spans="1:24" x14ac:dyDescent="0.2">
      <c r="A23" s="9">
        <v>21</v>
      </c>
      <c r="B23" s="14" t="s">
        <v>61</v>
      </c>
      <c r="C23" s="3">
        <v>3309</v>
      </c>
      <c r="D23" s="3">
        <v>62558931</v>
      </c>
      <c r="E23" s="3">
        <v>71</v>
      </c>
      <c r="F23" s="3">
        <v>75</v>
      </c>
      <c r="G23" s="3">
        <v>75</v>
      </c>
      <c r="H23" s="3">
        <v>74</v>
      </c>
      <c r="I23" s="3">
        <v>73</v>
      </c>
      <c r="J23" s="3">
        <v>76</v>
      </c>
      <c r="K23" s="3">
        <v>77</v>
      </c>
      <c r="L23" s="18">
        <f>SUM(E23:K23)</f>
        <v>521</v>
      </c>
      <c r="M23" s="13" t="s">
        <v>23</v>
      </c>
      <c r="N23" s="12"/>
      <c r="Q23" s="12"/>
      <c r="R23" s="12"/>
      <c r="S23" s="12"/>
      <c r="T23" s="12"/>
      <c r="U23" s="12"/>
    </row>
    <row r="24" spans="1:24" x14ac:dyDescent="0.2">
      <c r="A24" s="9">
        <v>22</v>
      </c>
      <c r="B24" s="14" t="s">
        <v>58</v>
      </c>
      <c r="C24" s="3">
        <v>1065</v>
      </c>
      <c r="D24" s="3">
        <v>81550052</v>
      </c>
      <c r="E24" s="3">
        <v>61</v>
      </c>
      <c r="F24" s="3">
        <v>63</v>
      </c>
      <c r="G24" s="3">
        <v>65</v>
      </c>
      <c r="H24" s="3">
        <v>66</v>
      </c>
      <c r="I24" s="3">
        <v>67</v>
      </c>
      <c r="J24" s="3">
        <v>73</v>
      </c>
      <c r="K24" s="3">
        <v>66</v>
      </c>
      <c r="L24" s="18">
        <f>SUM(E24:K24)</f>
        <v>461</v>
      </c>
      <c r="M24" s="13" t="s">
        <v>23</v>
      </c>
      <c r="N24" s="12"/>
    </row>
    <row r="25" spans="1:24" x14ac:dyDescent="0.2">
      <c r="A25" s="9">
        <v>23</v>
      </c>
      <c r="B25" s="14" t="s">
        <v>47</v>
      </c>
      <c r="C25" s="3">
        <v>1079</v>
      </c>
      <c r="D25" s="3">
        <v>98591068</v>
      </c>
      <c r="E25" s="3">
        <v>65</v>
      </c>
      <c r="F25" s="3">
        <v>70</v>
      </c>
      <c r="G25" s="3">
        <v>70</v>
      </c>
      <c r="H25" s="3">
        <v>80</v>
      </c>
      <c r="I25" s="3">
        <v>70</v>
      </c>
      <c r="J25" s="3">
        <v>78</v>
      </c>
      <c r="K25" s="3">
        <v>78</v>
      </c>
      <c r="L25" s="18">
        <f>SUM(E25:K25)</f>
        <v>511</v>
      </c>
      <c r="M25" s="13" t="s">
        <v>23</v>
      </c>
      <c r="N25" s="12"/>
    </row>
    <row r="26" spans="1:24" x14ac:dyDescent="0.2">
      <c r="A26" s="9">
        <v>24</v>
      </c>
      <c r="B26" s="14" t="s">
        <v>56</v>
      </c>
      <c r="C26" s="3">
        <v>1063</v>
      </c>
      <c r="D26" s="3">
        <v>85400406</v>
      </c>
      <c r="E26" s="3">
        <v>71</v>
      </c>
      <c r="F26" s="3">
        <v>73</v>
      </c>
      <c r="G26" s="3">
        <v>79</v>
      </c>
      <c r="H26" s="3">
        <v>80</v>
      </c>
      <c r="I26" s="3">
        <v>76</v>
      </c>
      <c r="J26" s="3">
        <v>83</v>
      </c>
      <c r="K26" s="3">
        <v>74</v>
      </c>
      <c r="L26" s="18">
        <f>SUM(E26:K26)</f>
        <v>536</v>
      </c>
      <c r="M26" s="13" t="s">
        <v>23</v>
      </c>
      <c r="N26" s="15"/>
    </row>
    <row r="27" spans="1:24" x14ac:dyDescent="0.2">
      <c r="N27" s="15"/>
    </row>
    <row r="28" spans="1:24" x14ac:dyDescent="0.2">
      <c r="N28" s="12"/>
    </row>
    <row r="29" spans="1:24" x14ac:dyDescent="0.2">
      <c r="N29" s="12"/>
    </row>
  </sheetData>
  <mergeCells count="9">
    <mergeCell ref="Y3:AG3"/>
    <mergeCell ref="O15:Q15"/>
    <mergeCell ref="O3:V3"/>
    <mergeCell ref="O9:V9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4" zoomScale="85" zoomScaleNormal="85" workbookViewId="0">
      <selection activeCell="A25" sqref="A25:C44"/>
    </sheetView>
  </sheetViews>
  <sheetFormatPr defaultRowHeight="12.75" x14ac:dyDescent="0.2"/>
  <cols>
    <col min="1" max="1" width="5.33203125" customWidth="1"/>
    <col min="2" max="2" width="33.1640625" customWidth="1"/>
    <col min="4" max="4" width="17" customWidth="1"/>
  </cols>
  <sheetData>
    <row r="1" spans="1:13" x14ac:dyDescent="0.2">
      <c r="A1" s="34"/>
      <c r="B1" s="67" t="s">
        <v>1</v>
      </c>
      <c r="C1" s="67" t="s">
        <v>2</v>
      </c>
      <c r="D1" s="67" t="s">
        <v>3</v>
      </c>
      <c r="E1" s="67" t="s">
        <v>4</v>
      </c>
      <c r="F1" s="67"/>
      <c r="G1" s="67"/>
      <c r="H1" s="67"/>
      <c r="I1" s="67"/>
      <c r="J1" s="67"/>
      <c r="K1" s="67"/>
      <c r="L1" s="67"/>
      <c r="M1" s="67"/>
    </row>
    <row r="2" spans="1:13" ht="25.5" x14ac:dyDescent="0.2">
      <c r="A2" s="34" t="s">
        <v>101</v>
      </c>
      <c r="B2" s="67"/>
      <c r="C2" s="67"/>
      <c r="D2" s="67"/>
      <c r="E2" s="4" t="s">
        <v>7</v>
      </c>
      <c r="F2" s="4" t="s">
        <v>8</v>
      </c>
      <c r="G2" s="4" t="s">
        <v>9</v>
      </c>
      <c r="H2" s="4" t="s">
        <v>6</v>
      </c>
      <c r="I2" s="7" t="s">
        <v>63</v>
      </c>
      <c r="J2" s="4" t="s">
        <v>5</v>
      </c>
      <c r="K2" s="4" t="s">
        <v>10</v>
      </c>
      <c r="L2" s="37" t="s">
        <v>66</v>
      </c>
      <c r="M2" s="37" t="s">
        <v>62</v>
      </c>
    </row>
    <row r="3" spans="1:13" x14ac:dyDescent="0.2">
      <c r="A3" s="68">
        <v>1</v>
      </c>
      <c r="B3" s="2" t="s">
        <v>12</v>
      </c>
      <c r="C3" s="10">
        <v>1106</v>
      </c>
      <c r="D3" s="11">
        <v>104496933</v>
      </c>
      <c r="E3" s="10">
        <v>78</v>
      </c>
      <c r="F3" s="10">
        <v>78</v>
      </c>
      <c r="G3" s="10">
        <v>80</v>
      </c>
      <c r="H3" s="10">
        <v>81</v>
      </c>
      <c r="I3" s="10">
        <v>80</v>
      </c>
      <c r="J3" s="10">
        <v>86</v>
      </c>
      <c r="K3" s="10">
        <v>88</v>
      </c>
      <c r="L3" s="18">
        <f t="shared" ref="L3:L18" si="0">SUM(E3:K3)</f>
        <v>571</v>
      </c>
      <c r="M3" s="34" t="s">
        <v>22</v>
      </c>
    </row>
    <row r="4" spans="1:13" x14ac:dyDescent="0.2">
      <c r="A4" s="69">
        <v>2</v>
      </c>
      <c r="B4" s="2" t="s">
        <v>19</v>
      </c>
      <c r="C4" s="10">
        <v>1160</v>
      </c>
      <c r="D4" s="11">
        <v>99727603</v>
      </c>
      <c r="E4" s="10">
        <v>75</v>
      </c>
      <c r="F4" s="10">
        <v>78</v>
      </c>
      <c r="G4" s="10">
        <v>80</v>
      </c>
      <c r="H4" s="10">
        <v>79</v>
      </c>
      <c r="I4" s="10">
        <v>78</v>
      </c>
      <c r="J4" s="10">
        <v>80</v>
      </c>
      <c r="K4" s="10">
        <v>85</v>
      </c>
      <c r="L4" s="18">
        <f t="shared" si="0"/>
        <v>555</v>
      </c>
      <c r="M4" s="34" t="s">
        <v>22</v>
      </c>
    </row>
    <row r="5" spans="1:13" x14ac:dyDescent="0.2">
      <c r="A5" s="68">
        <v>3</v>
      </c>
      <c r="B5" s="14" t="s">
        <v>34</v>
      </c>
      <c r="C5" s="3">
        <v>1097</v>
      </c>
      <c r="D5" s="3">
        <v>104222481</v>
      </c>
      <c r="E5" s="17">
        <v>70</v>
      </c>
      <c r="F5" s="17">
        <v>80.7</v>
      </c>
      <c r="G5" s="17">
        <v>80.8</v>
      </c>
      <c r="H5" s="17">
        <v>75.14</v>
      </c>
      <c r="I5" s="17">
        <v>75.16</v>
      </c>
      <c r="J5" s="17">
        <v>82.26</v>
      </c>
      <c r="K5" s="3">
        <v>85</v>
      </c>
      <c r="L5" s="18">
        <f t="shared" si="0"/>
        <v>549.05999999999995</v>
      </c>
      <c r="M5" s="34" t="s">
        <v>22</v>
      </c>
    </row>
    <row r="6" spans="1:13" x14ac:dyDescent="0.2">
      <c r="A6" s="69">
        <v>4</v>
      </c>
      <c r="B6" s="14" t="s">
        <v>35</v>
      </c>
      <c r="C6" s="3">
        <v>1098</v>
      </c>
      <c r="D6" s="3">
        <v>111252216</v>
      </c>
      <c r="E6" s="17">
        <v>80</v>
      </c>
      <c r="F6" s="17">
        <v>72.2</v>
      </c>
      <c r="G6" s="17">
        <v>76</v>
      </c>
      <c r="H6" s="17">
        <v>70.569999999999993</v>
      </c>
      <c r="I6" s="17">
        <v>75</v>
      </c>
      <c r="J6" s="17">
        <v>75.94</v>
      </c>
      <c r="K6" s="3">
        <v>80</v>
      </c>
      <c r="L6" s="18">
        <f t="shared" si="0"/>
        <v>529.71</v>
      </c>
      <c r="M6" s="34" t="s">
        <v>22</v>
      </c>
    </row>
    <row r="7" spans="1:13" x14ac:dyDescent="0.2">
      <c r="A7" s="68">
        <v>5</v>
      </c>
      <c r="B7" s="14" t="s">
        <v>36</v>
      </c>
      <c r="C7" s="3">
        <v>1101</v>
      </c>
      <c r="D7" s="3">
        <v>117018160</v>
      </c>
      <c r="E7" s="17">
        <v>75.14</v>
      </c>
      <c r="F7" s="17">
        <v>82.2</v>
      </c>
      <c r="G7" s="17">
        <v>85.3</v>
      </c>
      <c r="H7" s="17">
        <v>80.14</v>
      </c>
      <c r="I7" s="17">
        <v>85</v>
      </c>
      <c r="J7" s="17">
        <v>84.15</v>
      </c>
      <c r="K7" s="3">
        <v>85</v>
      </c>
      <c r="L7" s="18">
        <f t="shared" si="0"/>
        <v>576.92999999999995</v>
      </c>
      <c r="M7" s="34" t="s">
        <v>22</v>
      </c>
    </row>
    <row r="8" spans="1:13" x14ac:dyDescent="0.2">
      <c r="A8" s="69">
        <v>6</v>
      </c>
      <c r="B8" s="14" t="s">
        <v>37</v>
      </c>
      <c r="C8" s="3">
        <v>1103</v>
      </c>
      <c r="D8" s="3">
        <v>94760339</v>
      </c>
      <c r="E8" s="17">
        <v>78.23</v>
      </c>
      <c r="F8" s="17">
        <v>85.15</v>
      </c>
      <c r="G8" s="17">
        <v>85.7</v>
      </c>
      <c r="H8" s="17">
        <v>80.42</v>
      </c>
      <c r="I8" s="17">
        <v>83</v>
      </c>
      <c r="J8" s="17">
        <v>74.709999999999994</v>
      </c>
      <c r="K8" s="3">
        <v>85</v>
      </c>
      <c r="L8" s="18">
        <f t="shared" si="0"/>
        <v>572.21</v>
      </c>
      <c r="M8" s="34" t="s">
        <v>22</v>
      </c>
    </row>
    <row r="9" spans="1:13" x14ac:dyDescent="0.2">
      <c r="A9" s="68">
        <v>7</v>
      </c>
      <c r="B9" s="14" t="s">
        <v>31</v>
      </c>
      <c r="C9" s="3">
        <v>1093</v>
      </c>
      <c r="D9" s="3">
        <v>101473656</v>
      </c>
      <c r="E9" s="17">
        <v>65.5</v>
      </c>
      <c r="F9" s="17">
        <v>74.83</v>
      </c>
      <c r="G9" s="17">
        <v>70.7</v>
      </c>
      <c r="H9" s="17">
        <v>75.42</v>
      </c>
      <c r="I9" s="17">
        <v>72.2</v>
      </c>
      <c r="J9" s="17">
        <v>70.62</v>
      </c>
      <c r="K9" s="3">
        <v>80</v>
      </c>
      <c r="L9" s="18">
        <f t="shared" si="0"/>
        <v>509.27</v>
      </c>
      <c r="M9" s="34" t="s">
        <v>22</v>
      </c>
    </row>
    <row r="10" spans="1:13" x14ac:dyDescent="0.2">
      <c r="A10" s="69">
        <v>8</v>
      </c>
      <c r="B10" s="14" t="s">
        <v>42</v>
      </c>
      <c r="C10" s="3">
        <v>1073</v>
      </c>
      <c r="D10" s="3">
        <v>89969669</v>
      </c>
      <c r="E10" s="3">
        <v>80</v>
      </c>
      <c r="F10" s="3">
        <v>85</v>
      </c>
      <c r="G10" s="3">
        <v>85</v>
      </c>
      <c r="H10" s="3">
        <v>82</v>
      </c>
      <c r="I10" s="3">
        <v>85</v>
      </c>
      <c r="J10" s="3">
        <v>78</v>
      </c>
      <c r="K10" s="3">
        <v>80</v>
      </c>
      <c r="L10" s="18">
        <f t="shared" si="0"/>
        <v>575</v>
      </c>
      <c r="M10" s="34" t="s">
        <v>22</v>
      </c>
    </row>
    <row r="11" spans="1:13" x14ac:dyDescent="0.2">
      <c r="A11" s="68">
        <v>9</v>
      </c>
      <c r="B11" s="14" t="s">
        <v>43</v>
      </c>
      <c r="C11" s="3">
        <v>1075</v>
      </c>
      <c r="D11" s="3">
        <v>93013722</v>
      </c>
      <c r="E11" s="3">
        <v>73</v>
      </c>
      <c r="F11" s="3">
        <v>75</v>
      </c>
      <c r="G11" s="3">
        <v>85</v>
      </c>
      <c r="H11" s="3">
        <v>70</v>
      </c>
      <c r="I11" s="3">
        <v>71</v>
      </c>
      <c r="J11" s="3">
        <v>81</v>
      </c>
      <c r="K11" s="3">
        <v>70</v>
      </c>
      <c r="L11" s="18">
        <f t="shared" si="0"/>
        <v>525</v>
      </c>
      <c r="M11" s="34" t="s">
        <v>22</v>
      </c>
    </row>
    <row r="12" spans="1:13" x14ac:dyDescent="0.2">
      <c r="A12" s="69">
        <v>10</v>
      </c>
      <c r="B12" s="14" t="s">
        <v>50</v>
      </c>
      <c r="C12" s="3">
        <v>1089</v>
      </c>
      <c r="D12" s="3">
        <v>94552337</v>
      </c>
      <c r="E12" s="3">
        <v>78</v>
      </c>
      <c r="F12" s="3">
        <v>70</v>
      </c>
      <c r="G12" s="3">
        <v>83</v>
      </c>
      <c r="H12" s="3">
        <v>75</v>
      </c>
      <c r="I12" s="3">
        <v>72</v>
      </c>
      <c r="J12" s="3">
        <v>70</v>
      </c>
      <c r="K12" s="3">
        <v>75</v>
      </c>
      <c r="L12" s="18">
        <f t="shared" si="0"/>
        <v>523</v>
      </c>
      <c r="M12" s="34" t="s">
        <v>22</v>
      </c>
    </row>
    <row r="13" spans="1:13" x14ac:dyDescent="0.2">
      <c r="A13" s="68">
        <v>11</v>
      </c>
      <c r="B13" s="14" t="s">
        <v>51</v>
      </c>
      <c r="C13" s="3">
        <v>1137</v>
      </c>
      <c r="D13" s="3">
        <v>87237632</v>
      </c>
      <c r="E13" s="3">
        <v>80</v>
      </c>
      <c r="F13" s="3">
        <v>82</v>
      </c>
      <c r="G13" s="3">
        <v>80</v>
      </c>
      <c r="H13" s="3">
        <v>80</v>
      </c>
      <c r="I13" s="3">
        <v>75</v>
      </c>
      <c r="J13" s="3">
        <v>80</v>
      </c>
      <c r="K13" s="3">
        <v>80</v>
      </c>
      <c r="L13" s="18">
        <f t="shared" si="0"/>
        <v>557</v>
      </c>
      <c r="M13" s="34" t="s">
        <v>22</v>
      </c>
    </row>
    <row r="14" spans="1:13" x14ac:dyDescent="0.2">
      <c r="A14" s="69">
        <v>12</v>
      </c>
      <c r="B14" s="14" t="s">
        <v>52</v>
      </c>
      <c r="C14" s="3">
        <v>1044</v>
      </c>
      <c r="D14" s="3">
        <v>75503865</v>
      </c>
      <c r="E14" s="3">
        <v>65</v>
      </c>
      <c r="F14" s="3">
        <v>66</v>
      </c>
      <c r="G14" s="3">
        <v>64</v>
      </c>
      <c r="H14" s="3">
        <v>65</v>
      </c>
      <c r="I14" s="3">
        <v>65</v>
      </c>
      <c r="J14" s="3">
        <v>70</v>
      </c>
      <c r="K14" s="3">
        <v>69</v>
      </c>
      <c r="L14" s="18">
        <f t="shared" si="0"/>
        <v>464</v>
      </c>
      <c r="M14" s="34" t="s">
        <v>22</v>
      </c>
    </row>
    <row r="15" spans="1:13" x14ac:dyDescent="0.2">
      <c r="A15" s="68">
        <v>13</v>
      </c>
      <c r="B15" s="14" t="s">
        <v>53</v>
      </c>
      <c r="C15" s="3">
        <v>1045</v>
      </c>
      <c r="D15" s="3">
        <v>73730710</v>
      </c>
      <c r="E15" s="3">
        <v>73</v>
      </c>
      <c r="F15" s="3">
        <v>83</v>
      </c>
      <c r="G15" s="3">
        <v>71</v>
      </c>
      <c r="H15" s="3">
        <v>70</v>
      </c>
      <c r="I15" s="3">
        <v>75</v>
      </c>
      <c r="J15" s="3">
        <v>71</v>
      </c>
      <c r="K15" s="3">
        <v>77</v>
      </c>
      <c r="L15" s="18">
        <f t="shared" si="0"/>
        <v>520</v>
      </c>
      <c r="M15" s="34" t="s">
        <v>22</v>
      </c>
    </row>
    <row r="16" spans="1:13" x14ac:dyDescent="0.2">
      <c r="A16" s="69">
        <v>14</v>
      </c>
      <c r="B16" s="14" t="s">
        <v>54</v>
      </c>
      <c r="C16" s="3">
        <v>1052</v>
      </c>
      <c r="D16" s="3">
        <v>76814694</v>
      </c>
      <c r="E16" s="3">
        <v>70</v>
      </c>
      <c r="F16" s="3">
        <v>70</v>
      </c>
      <c r="G16" s="3">
        <v>80</v>
      </c>
      <c r="H16" s="3">
        <v>73</v>
      </c>
      <c r="I16" s="3">
        <v>77</v>
      </c>
      <c r="J16" s="3">
        <v>70</v>
      </c>
      <c r="K16" s="3">
        <v>74</v>
      </c>
      <c r="L16" s="18">
        <f t="shared" si="0"/>
        <v>514</v>
      </c>
      <c r="M16" s="34" t="s">
        <v>22</v>
      </c>
    </row>
    <row r="17" spans="1:13" x14ac:dyDescent="0.2">
      <c r="A17" s="68">
        <v>15</v>
      </c>
      <c r="B17" s="14" t="s">
        <v>55</v>
      </c>
      <c r="C17" s="3">
        <v>1061</v>
      </c>
      <c r="D17" s="3">
        <v>77233125</v>
      </c>
      <c r="E17" s="3">
        <v>71</v>
      </c>
      <c r="F17" s="3">
        <v>78</v>
      </c>
      <c r="G17" s="3">
        <v>83</v>
      </c>
      <c r="H17" s="3">
        <v>72</v>
      </c>
      <c r="I17" s="3">
        <v>71</v>
      </c>
      <c r="J17" s="3">
        <v>70</v>
      </c>
      <c r="K17" s="3">
        <v>76</v>
      </c>
      <c r="L17" s="18">
        <f t="shared" si="0"/>
        <v>521</v>
      </c>
      <c r="M17" s="34" t="s">
        <v>22</v>
      </c>
    </row>
    <row r="18" spans="1:13" x14ac:dyDescent="0.2">
      <c r="A18" s="69">
        <v>16</v>
      </c>
      <c r="B18" s="14" t="s">
        <v>57</v>
      </c>
      <c r="C18" s="3">
        <v>1064</v>
      </c>
      <c r="D18" s="3">
        <v>88111737</v>
      </c>
      <c r="E18" s="3">
        <v>74</v>
      </c>
      <c r="F18" s="3">
        <v>72</v>
      </c>
      <c r="G18" s="3">
        <v>73</v>
      </c>
      <c r="H18" s="3">
        <v>85</v>
      </c>
      <c r="I18" s="3">
        <v>70</v>
      </c>
      <c r="J18" s="3">
        <v>73</v>
      </c>
      <c r="K18" s="3">
        <v>85</v>
      </c>
      <c r="L18" s="18">
        <f t="shared" si="0"/>
        <v>532</v>
      </c>
      <c r="M18" s="34" t="s">
        <v>22</v>
      </c>
    </row>
    <row r="19" spans="1:13" x14ac:dyDescent="0.2">
      <c r="A19" s="68">
        <v>17</v>
      </c>
      <c r="B19" s="14" t="s">
        <v>45</v>
      </c>
      <c r="C19" s="3">
        <v>1077</v>
      </c>
      <c r="D19" s="3">
        <v>92861868</v>
      </c>
      <c r="E19" s="3">
        <v>65</v>
      </c>
      <c r="F19" s="3">
        <v>70</v>
      </c>
      <c r="G19" s="3">
        <v>68</v>
      </c>
      <c r="H19" s="3">
        <v>70</v>
      </c>
      <c r="I19" s="3">
        <v>72</v>
      </c>
      <c r="J19" s="3">
        <v>78</v>
      </c>
      <c r="K19" s="3">
        <v>82</v>
      </c>
      <c r="L19" s="18">
        <f t="shared" ref="L19:L20" si="1">SUM(E19:K19)</f>
        <v>505</v>
      </c>
      <c r="M19" s="33" t="s">
        <v>23</v>
      </c>
    </row>
    <row r="20" spans="1:13" x14ac:dyDescent="0.2">
      <c r="A20" s="69">
        <v>18</v>
      </c>
      <c r="B20" s="14" t="s">
        <v>39</v>
      </c>
      <c r="C20" s="3">
        <v>993</v>
      </c>
      <c r="D20" s="3">
        <v>98351198</v>
      </c>
      <c r="E20" s="3">
        <v>65</v>
      </c>
      <c r="F20" s="3">
        <v>75</v>
      </c>
      <c r="G20" s="3">
        <v>76</v>
      </c>
      <c r="H20" s="3">
        <v>70</v>
      </c>
      <c r="I20" s="3">
        <v>70</v>
      </c>
      <c r="J20" s="3">
        <v>72</v>
      </c>
      <c r="K20" s="3">
        <v>80</v>
      </c>
      <c r="L20" s="18">
        <f t="shared" si="1"/>
        <v>508</v>
      </c>
      <c r="M20" s="33" t="s">
        <v>23</v>
      </c>
    </row>
    <row r="21" spans="1:13" x14ac:dyDescent="0.2">
      <c r="A21" s="68">
        <v>19</v>
      </c>
      <c r="B21" s="14" t="s">
        <v>41</v>
      </c>
      <c r="C21" s="3">
        <v>1072</v>
      </c>
      <c r="D21" s="3">
        <v>86967637</v>
      </c>
      <c r="E21" s="3">
        <v>68</v>
      </c>
      <c r="F21" s="3">
        <v>70</v>
      </c>
      <c r="G21" s="3">
        <v>70</v>
      </c>
      <c r="H21" s="3">
        <v>75</v>
      </c>
      <c r="I21" s="3">
        <v>75</v>
      </c>
      <c r="J21" s="3">
        <v>78</v>
      </c>
      <c r="K21" s="3">
        <v>80</v>
      </c>
      <c r="L21" s="18">
        <f>SUM(E21:K21)</f>
        <v>516</v>
      </c>
      <c r="M21" s="33" t="s">
        <v>23</v>
      </c>
    </row>
    <row r="22" spans="1:13" x14ac:dyDescent="0.2">
      <c r="A22" s="64"/>
    </row>
    <row r="23" spans="1:13" x14ac:dyDescent="0.2">
      <c r="B23" s="1"/>
      <c r="C23" s="1"/>
      <c r="D23" s="1"/>
      <c r="E23" s="1"/>
      <c r="F23" s="1"/>
      <c r="G23" s="1"/>
      <c r="H23" s="1"/>
      <c r="I23" s="1"/>
    </row>
    <row r="24" spans="1:13" x14ac:dyDescent="0.2">
      <c r="C24" s="64"/>
      <c r="D24" s="64"/>
      <c r="E24" s="64"/>
      <c r="F24" s="64"/>
      <c r="G24" s="64"/>
      <c r="H24" s="64"/>
      <c r="I24" s="64"/>
    </row>
    <row r="25" spans="1:13" x14ac:dyDescent="0.2">
      <c r="A25" s="34" t="s">
        <v>101</v>
      </c>
      <c r="B25" s="34" t="s">
        <v>102</v>
      </c>
      <c r="C25" s="10" t="s">
        <v>71</v>
      </c>
      <c r="D25" s="64"/>
      <c r="E25" s="64"/>
      <c r="F25" s="64"/>
      <c r="G25" s="64"/>
      <c r="H25" s="64"/>
      <c r="I25" s="64"/>
    </row>
    <row r="26" spans="1:13" x14ac:dyDescent="0.2">
      <c r="A26" s="33">
        <v>1</v>
      </c>
      <c r="B26" s="2" t="s">
        <v>12</v>
      </c>
      <c r="C26" s="17" t="s">
        <v>80</v>
      </c>
      <c r="D26" s="65"/>
      <c r="E26" s="65"/>
      <c r="F26" s="65"/>
      <c r="G26" s="65"/>
      <c r="H26" s="65"/>
      <c r="I26" s="66"/>
    </row>
    <row r="27" spans="1:13" x14ac:dyDescent="0.2">
      <c r="A27" s="33">
        <v>2</v>
      </c>
      <c r="B27" s="2" t="s">
        <v>19</v>
      </c>
      <c r="C27" s="17" t="s">
        <v>81</v>
      </c>
      <c r="D27" s="65"/>
      <c r="E27" s="65"/>
      <c r="F27" s="65"/>
      <c r="G27" s="65"/>
      <c r="H27" s="65"/>
      <c r="I27" s="66"/>
    </row>
    <row r="28" spans="1:13" x14ac:dyDescent="0.2">
      <c r="A28" s="33">
        <v>3</v>
      </c>
      <c r="B28" s="14" t="s">
        <v>34</v>
      </c>
      <c r="C28" s="17" t="s">
        <v>82</v>
      </c>
      <c r="D28" s="65"/>
      <c r="E28" s="65"/>
      <c r="F28" s="65"/>
      <c r="G28" s="65"/>
      <c r="H28" s="65"/>
      <c r="I28" s="66"/>
    </row>
    <row r="29" spans="1:13" x14ac:dyDescent="0.2">
      <c r="A29" s="33">
        <v>4</v>
      </c>
      <c r="B29" s="14" t="s">
        <v>35</v>
      </c>
      <c r="C29" s="17" t="s">
        <v>83</v>
      </c>
      <c r="D29" s="65"/>
      <c r="E29" s="65"/>
      <c r="F29" s="65"/>
      <c r="G29" s="65"/>
      <c r="H29" s="65"/>
      <c r="I29" s="66"/>
    </row>
    <row r="30" spans="1:13" x14ac:dyDescent="0.2">
      <c r="A30" s="33">
        <v>5</v>
      </c>
      <c r="B30" s="14" t="s">
        <v>36</v>
      </c>
      <c r="C30" s="17" t="s">
        <v>84</v>
      </c>
      <c r="D30" s="65"/>
      <c r="E30" s="65"/>
      <c r="F30" s="65"/>
      <c r="G30" s="65"/>
      <c r="H30" s="65"/>
      <c r="I30" s="66"/>
    </row>
    <row r="31" spans="1:13" x14ac:dyDescent="0.2">
      <c r="A31" s="33">
        <v>6</v>
      </c>
      <c r="B31" s="14" t="s">
        <v>37</v>
      </c>
      <c r="C31" s="17" t="s">
        <v>85</v>
      </c>
      <c r="D31" s="66"/>
      <c r="E31" s="66"/>
      <c r="F31" s="66"/>
      <c r="G31" s="66"/>
      <c r="H31" s="66"/>
      <c r="I31" s="66"/>
    </row>
    <row r="32" spans="1:13" x14ac:dyDescent="0.2">
      <c r="A32" s="33">
        <v>7</v>
      </c>
      <c r="B32" s="14" t="s">
        <v>31</v>
      </c>
      <c r="C32" s="17" t="s">
        <v>86</v>
      </c>
      <c r="D32" s="66"/>
      <c r="E32" s="66"/>
      <c r="F32" s="66"/>
      <c r="G32" s="66"/>
      <c r="H32" s="66"/>
      <c r="I32" s="66"/>
    </row>
    <row r="33" spans="1:9" x14ac:dyDescent="0.2">
      <c r="A33" s="33">
        <v>8</v>
      </c>
      <c r="B33" s="14" t="s">
        <v>42</v>
      </c>
      <c r="C33" s="17" t="s">
        <v>87</v>
      </c>
      <c r="D33" s="66"/>
      <c r="E33" s="66"/>
      <c r="F33" s="66"/>
      <c r="G33" s="66"/>
      <c r="H33" s="66"/>
      <c r="I33" s="66"/>
    </row>
    <row r="34" spans="1:9" x14ac:dyDescent="0.2">
      <c r="A34" s="33">
        <v>9</v>
      </c>
      <c r="B34" s="14" t="s">
        <v>43</v>
      </c>
      <c r="C34" s="17" t="s">
        <v>88</v>
      </c>
      <c r="D34" s="66"/>
      <c r="E34" s="66"/>
      <c r="F34" s="66"/>
      <c r="G34" s="66"/>
      <c r="H34" s="66"/>
      <c r="I34" s="66"/>
    </row>
    <row r="35" spans="1:9" x14ac:dyDescent="0.2">
      <c r="A35" s="33">
        <v>10</v>
      </c>
      <c r="B35" s="14" t="s">
        <v>50</v>
      </c>
      <c r="C35" s="17" t="s">
        <v>89</v>
      </c>
      <c r="D35" s="66"/>
      <c r="E35" s="66"/>
      <c r="F35" s="66"/>
      <c r="G35" s="66"/>
      <c r="H35" s="66"/>
      <c r="I35" s="66"/>
    </row>
    <row r="36" spans="1:9" x14ac:dyDescent="0.2">
      <c r="A36" s="33">
        <v>11</v>
      </c>
      <c r="B36" s="14" t="s">
        <v>51</v>
      </c>
      <c r="C36" s="17" t="s">
        <v>90</v>
      </c>
      <c r="D36" s="66"/>
      <c r="E36" s="66"/>
      <c r="F36" s="66"/>
      <c r="G36" s="66"/>
      <c r="H36" s="66"/>
      <c r="I36" s="66"/>
    </row>
    <row r="37" spans="1:9" x14ac:dyDescent="0.2">
      <c r="A37" s="33">
        <v>12</v>
      </c>
      <c r="B37" s="14" t="s">
        <v>52</v>
      </c>
      <c r="C37" s="17" t="s">
        <v>91</v>
      </c>
      <c r="D37" s="66"/>
      <c r="E37" s="66"/>
      <c r="F37" s="66"/>
      <c r="G37" s="66"/>
      <c r="H37" s="66"/>
      <c r="I37" s="66"/>
    </row>
    <row r="38" spans="1:9" x14ac:dyDescent="0.2">
      <c r="A38" s="33">
        <v>13</v>
      </c>
      <c r="B38" s="14" t="s">
        <v>53</v>
      </c>
      <c r="C38" s="17" t="s">
        <v>92</v>
      </c>
      <c r="D38" s="66"/>
      <c r="E38" s="66"/>
      <c r="F38" s="66"/>
      <c r="G38" s="66"/>
      <c r="H38" s="66"/>
      <c r="I38" s="66"/>
    </row>
    <row r="39" spans="1:9" x14ac:dyDescent="0.2">
      <c r="A39" s="33">
        <v>14</v>
      </c>
      <c r="B39" s="14" t="s">
        <v>54</v>
      </c>
      <c r="C39" s="17" t="s">
        <v>93</v>
      </c>
      <c r="D39" s="66"/>
      <c r="E39" s="66"/>
      <c r="F39" s="66"/>
      <c r="G39" s="66"/>
      <c r="H39" s="66"/>
      <c r="I39" s="66"/>
    </row>
    <row r="40" spans="1:9" x14ac:dyDescent="0.2">
      <c r="A40" s="33">
        <v>15</v>
      </c>
      <c r="B40" s="14" t="s">
        <v>55</v>
      </c>
      <c r="C40" s="17" t="s">
        <v>94</v>
      </c>
      <c r="D40" s="66"/>
      <c r="E40" s="66"/>
      <c r="F40" s="66"/>
      <c r="G40" s="66"/>
      <c r="H40" s="66"/>
      <c r="I40" s="66"/>
    </row>
    <row r="41" spans="1:9" x14ac:dyDescent="0.2">
      <c r="A41" s="33">
        <v>16</v>
      </c>
      <c r="B41" s="14" t="s">
        <v>57</v>
      </c>
      <c r="C41" s="17" t="s">
        <v>95</v>
      </c>
      <c r="D41" s="66"/>
      <c r="E41" s="66"/>
      <c r="F41" s="66"/>
      <c r="G41" s="66"/>
      <c r="H41" s="66"/>
      <c r="I41" s="66"/>
    </row>
    <row r="42" spans="1:9" x14ac:dyDescent="0.2">
      <c r="A42" s="33">
        <v>17</v>
      </c>
      <c r="B42" s="14" t="s">
        <v>45</v>
      </c>
      <c r="C42" s="17" t="s">
        <v>96</v>
      </c>
      <c r="D42" s="66"/>
      <c r="E42" s="66"/>
      <c r="F42" s="66"/>
      <c r="G42" s="66"/>
      <c r="H42" s="66"/>
      <c r="I42" s="66"/>
    </row>
    <row r="43" spans="1:9" x14ac:dyDescent="0.2">
      <c r="A43" s="33">
        <v>18</v>
      </c>
      <c r="B43" s="14" t="s">
        <v>39</v>
      </c>
      <c r="C43" s="17" t="s">
        <v>97</v>
      </c>
    </row>
    <row r="44" spans="1:9" x14ac:dyDescent="0.2">
      <c r="A44" s="33">
        <v>19</v>
      </c>
      <c r="B44" s="14" t="s">
        <v>41</v>
      </c>
      <c r="C44" s="17" t="s">
        <v>98</v>
      </c>
    </row>
  </sheetData>
  <mergeCells count="4">
    <mergeCell ref="B1:B2"/>
    <mergeCell ref="C1:C2"/>
    <mergeCell ref="D1:D2"/>
    <mergeCell ref="E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topLeftCell="N1" zoomScaleNormal="100" workbookViewId="0">
      <selection activeCell="AC1" sqref="AC1"/>
    </sheetView>
  </sheetViews>
  <sheetFormatPr defaultRowHeight="12.75" x14ac:dyDescent="0.2"/>
  <cols>
    <col min="2" max="2" width="9.83203125" bestFit="1" customWidth="1"/>
    <col min="5" max="5" width="9.6640625" bestFit="1" customWidth="1"/>
    <col min="21" max="22" width="12.5" bestFit="1" customWidth="1"/>
  </cols>
  <sheetData>
    <row r="1" spans="1:33" ht="19.5" x14ac:dyDescent="0.3">
      <c r="A1" s="20"/>
      <c r="B1" s="52" t="s">
        <v>68</v>
      </c>
      <c r="C1" s="53"/>
      <c r="D1" s="53"/>
      <c r="E1" s="20"/>
      <c r="F1" s="20"/>
      <c r="G1" s="20"/>
      <c r="H1" s="20"/>
      <c r="I1" s="21"/>
      <c r="J1" s="20"/>
      <c r="K1" s="52" t="s">
        <v>69</v>
      </c>
      <c r="L1" s="53"/>
      <c r="M1" s="53"/>
      <c r="N1" s="20"/>
      <c r="O1" s="20"/>
      <c r="P1" s="20"/>
      <c r="Q1" s="20"/>
      <c r="R1" s="20"/>
      <c r="S1" s="20"/>
      <c r="T1" s="54" t="s">
        <v>70</v>
      </c>
      <c r="U1" s="54"/>
      <c r="V1" s="54"/>
      <c r="W1" s="54"/>
      <c r="X1" s="22"/>
      <c r="Y1" s="20"/>
      <c r="Z1" s="20"/>
      <c r="AA1" s="20"/>
      <c r="AB1" s="20"/>
      <c r="AC1" s="27" t="s">
        <v>103</v>
      </c>
      <c r="AD1" s="20"/>
      <c r="AE1" s="20"/>
    </row>
    <row r="2" spans="1:33" x14ac:dyDescent="0.2">
      <c r="A2" s="23" t="s">
        <v>71</v>
      </c>
      <c r="B2" s="23" t="s">
        <v>72</v>
      </c>
      <c r="C2" s="23" t="s">
        <v>73</v>
      </c>
      <c r="D2" s="23" t="s">
        <v>74</v>
      </c>
      <c r="E2" s="23" t="s">
        <v>75</v>
      </c>
      <c r="F2" s="23" t="s">
        <v>63</v>
      </c>
      <c r="G2" s="23" t="s">
        <v>64</v>
      </c>
      <c r="H2" s="23" t="s">
        <v>76</v>
      </c>
      <c r="I2" s="20"/>
      <c r="J2" s="23" t="s">
        <v>71</v>
      </c>
      <c r="K2" s="23" t="s">
        <v>72</v>
      </c>
      <c r="L2" s="23" t="s">
        <v>73</v>
      </c>
      <c r="M2" s="23" t="s">
        <v>74</v>
      </c>
      <c r="N2" s="23" t="s">
        <v>75</v>
      </c>
      <c r="O2" s="23" t="s">
        <v>63</v>
      </c>
      <c r="P2" s="23" t="s">
        <v>64</v>
      </c>
      <c r="Q2" s="23" t="s">
        <v>76</v>
      </c>
      <c r="R2" s="20"/>
      <c r="S2" s="20"/>
      <c r="T2" s="24" t="s">
        <v>71</v>
      </c>
      <c r="U2" s="24" t="s">
        <v>22</v>
      </c>
      <c r="V2" s="24" t="s">
        <v>23</v>
      </c>
      <c r="W2" s="24" t="s">
        <v>77</v>
      </c>
      <c r="X2" s="24" t="s">
        <v>78</v>
      </c>
      <c r="Y2" s="25"/>
      <c r="Z2" s="20"/>
      <c r="AA2" s="37" t="s">
        <v>71</v>
      </c>
      <c r="AB2" s="43" t="s">
        <v>70</v>
      </c>
      <c r="AC2" s="43"/>
      <c r="AD2" s="51" t="s">
        <v>79</v>
      </c>
      <c r="AE2" s="51"/>
      <c r="AF2" s="68"/>
      <c r="AG2" s="34" t="s">
        <v>103</v>
      </c>
    </row>
    <row r="3" spans="1:33" x14ac:dyDescent="0.2">
      <c r="A3" s="25" t="s">
        <v>80</v>
      </c>
      <c r="B3" s="26">
        <f>1 / (SQRT(2 * PI() *Training!P11^2)) * EXP(-(('Data Uji'!E3 -Training!P5)^2) / (2 *Training!P11^2))</f>
        <v>4.9219766624834668E-2</v>
      </c>
      <c r="C3" s="26">
        <f>1 / (SQRT(2 * PI() *Training!Q11^2)) * EXP(-(('Data Uji'!F3 -Training!Q5)^2) / (2 *Training!Q11^2))</f>
        <v>6.1327756164210767E-2</v>
      </c>
      <c r="D3" s="26">
        <f>1 / (SQRT(2 * PI() *Training!R11^2)) * EXP(-(('Data Uji'!G3 -Training!R5)^2) / (2 *Training!R11^2))</f>
        <v>5.0926844055405374E-2</v>
      </c>
      <c r="E3" s="26">
        <f>1 / (SQRT(2 * PI() *Training!S11^2)) * EXP(-(('Data Uji'!H3 -Training!S5)^2) / (2 *Training!S11^2))</f>
        <v>5.8606130665503242E-2</v>
      </c>
      <c r="F3" s="26">
        <f>1 / (SQRT(2 * PI() *Training!T11^2)) * EXP(-(('Data Uji'!I3 -Training!T5)^2) / (2 *Training!T11^2))</f>
        <v>5.8348178755439239E-2</v>
      </c>
      <c r="G3" s="26">
        <f>1 / (SQRT(2 * PI() *Training!U11^2)) * EXP(-(('Data Uji'!J3 -Training!U5)^2) / (2 *Training!U11^2))</f>
        <v>3.4326835320080441E-2</v>
      </c>
      <c r="H3" s="26">
        <f>1 / (SQRT(2 * PI() *Training!V11^2)) * EXP(-(('Data Uji'!K3 -Training!V5)^2) / (2 *Training!V11^2))</f>
        <v>3.898416595232701E-2</v>
      </c>
      <c r="I3" s="20"/>
      <c r="J3" s="25" t="s">
        <v>80</v>
      </c>
      <c r="K3" s="26">
        <f>1 / (SQRT(2 * PI() *Training!P12^2)) * EXP(-(('Data Uji'!E3 -Training!P6)^2) / (2 *Training!P12^2))</f>
        <v>1.624023936208074E-2</v>
      </c>
      <c r="L3" s="26">
        <f>1 / (SQRT(2 * PI() *Training!Q12^2)) * EXP(-(('Data Uji'!F3 -Training!Q6)^2) / (2 *Training!Q12^2))</f>
        <v>3.7411999767609228E-2</v>
      </c>
      <c r="M3" s="26">
        <f>1 / (SQRT(2 * PI() *Training!R12^2)) * EXP(-(('Data Uji'!G3 -Training!R6)^2) / (2 *Training!R12^2))</f>
        <v>3.4435364218383495E-2</v>
      </c>
      <c r="N3" s="26">
        <f>1 / (SQRT(2 * PI() *Training!S12^2)) * EXP(-(('Data Uji'!H3 -Training!S6)^2) / (2 *Training!S12^2))</f>
        <v>4.916815060230989E-2</v>
      </c>
      <c r="O3" s="26">
        <f>1 / (SQRT(2 * PI() *Training!T12^2)) * EXP(-(('Data Uji'!I3 -Training!T6)^2) / (2 *Training!T12^2))</f>
        <v>1.4830881152271167E-2</v>
      </c>
      <c r="P3" s="26">
        <f>1 / (SQRT(2 * PI() *Training!U12^2)) * EXP(-(('Data Uji'!J3 -Training!U6)^2) / (2 *Training!U12^2))</f>
        <v>5.6078777868048884E-3</v>
      </c>
      <c r="Q3" s="26">
        <f>1 / (SQRT(2 * PI() *Training!V12^2)) * EXP(-(('Data Uji'!K3 -Training!V6)^2) / (2 *Training!V12^2))</f>
        <v>1.3578999195743706E-2</v>
      </c>
      <c r="R3" s="20"/>
      <c r="S3" s="20"/>
      <c r="T3" s="24" t="s">
        <v>80</v>
      </c>
      <c r="U3" s="25">
        <f>B3*C3*D3*E3*F3*G3*H3*Training!P16</f>
        <v>5.5690115140013157E-10</v>
      </c>
      <c r="V3" s="25">
        <f>K3*L3*M3*N3*O3*P3*Q3*Training!P17</f>
        <v>2.4203820487116683E-13</v>
      </c>
      <c r="W3" s="25">
        <f>MAX(U3:V3)</f>
        <v>5.5690115140013157E-10</v>
      </c>
      <c r="X3" s="51" t="s">
        <v>22</v>
      </c>
      <c r="Y3" s="51"/>
      <c r="Z3" s="20"/>
      <c r="AA3" s="38" t="s">
        <v>80</v>
      </c>
      <c r="AB3" s="51" t="s">
        <v>22</v>
      </c>
      <c r="AC3" s="51"/>
      <c r="AD3" s="51" t="s">
        <v>22</v>
      </c>
      <c r="AE3" s="51"/>
      <c r="AF3" s="70">
        <v>2023</v>
      </c>
      <c r="AG3" s="34" t="s">
        <v>104</v>
      </c>
    </row>
    <row r="4" spans="1:33" x14ac:dyDescent="0.2">
      <c r="A4" s="25" t="s">
        <v>81</v>
      </c>
      <c r="B4" s="26">
        <f>1 / (SQRT(2 * PI() *Training!P11^2)) * EXP(-(('Data Uji'!E4 -Training!P5)^2) / (2 *Training!P11^2))</f>
        <v>5.6037927335173807E-2</v>
      </c>
      <c r="C4" s="26">
        <f>1 / (SQRT(2 * PI() *Training!Q11^2)) * EXP(-(('Data Uji'!F4 -Training!Q5)^2) / (2 *Training!Q11^2))</f>
        <v>6.1327756164210767E-2</v>
      </c>
      <c r="D4" s="26">
        <f>1 / (SQRT(2 * PI() *Training!R11^2)) * EXP(-(('Data Uji'!G4 -Training!R5)^2) / (2 *Training!R11^2))</f>
        <v>5.0926844055405374E-2</v>
      </c>
      <c r="E4" s="26">
        <f>1 / (SQRT(2 * PI() *Training!S11^2)) * EXP(-(('Data Uji'!H4 -Training!S5)^2) / (2 *Training!S11^2))</f>
        <v>6.3124162292439903E-2</v>
      </c>
      <c r="F4" s="26">
        <f>1 / (SQRT(2 * PI() *Training!T11^2)) * EXP(-(('Data Uji'!I4 -Training!T5)^2) / (2 *Training!T11^2))</f>
        <v>6.1199446767664901E-2</v>
      </c>
      <c r="G4" s="26">
        <f>1 / (SQRT(2 * PI() *Training!U11^2)) * EXP(-(('Data Uji'!J4 -Training!U5)^2) / (2 *Training!U11^2))</f>
        <v>6.377383943803186E-2</v>
      </c>
      <c r="H4" s="26">
        <f>1 / (SQRT(2 * PI() *Training!V11^2)) * EXP(-(('Data Uji'!K4 -Training!V5)^2) / (2 *Training!V11^2))</f>
        <v>6.4527439915337589E-2</v>
      </c>
      <c r="I4" s="20"/>
      <c r="J4" s="25" t="s">
        <v>81</v>
      </c>
      <c r="K4" s="26">
        <f>1 / (SQRT(2 * PI() *Training!P12^2)) * EXP(-(('Data Uji'!E4 -Training!P6)^2) / (2 *Training!P12^2))</f>
        <v>3.7780395075458217E-2</v>
      </c>
      <c r="L4" s="26">
        <f>1 / (SQRT(2 * PI() *Training!Q12^2)) * EXP(-(('Data Uji'!F4 -Training!Q6)^2) / (2 *Training!Q12^2))</f>
        <v>3.7411999767609228E-2</v>
      </c>
      <c r="M4" s="26">
        <f>1 / (SQRT(2 * PI() *Training!R12^2)) * EXP(-(('Data Uji'!G4 -Training!R6)^2) / (2 *Training!R12^2))</f>
        <v>3.4435364218383495E-2</v>
      </c>
      <c r="N4" s="26">
        <f>1 / (SQRT(2 * PI() *Training!S12^2)) * EXP(-(('Data Uji'!H4 -Training!S6)^2) / (2 *Training!S12^2))</f>
        <v>6.2275274957819468E-2</v>
      </c>
      <c r="O4" s="26">
        <f>1 / (SQRT(2 * PI() *Training!T12^2)) * EXP(-(('Data Uji'!I4 -Training!T6)^2) / (2 *Training!T12^2))</f>
        <v>3.7396123996409368E-2</v>
      </c>
      <c r="P4" s="26">
        <f>1 / (SQRT(2 * PI() *Training!U12^2)) * EXP(-(('Data Uji'!J4 -Training!U6)^2) / (2 *Training!U12^2))</f>
        <v>9.6629848609731644E-2</v>
      </c>
      <c r="Q4" s="26">
        <f>1 / (SQRT(2 * PI() *Training!V12^2)) * EXP(-(('Data Uji'!K4 -Training!V6)^2) / (2 *Training!V12^2))</f>
        <v>2.6298691547135683E-2</v>
      </c>
      <c r="R4" s="20"/>
      <c r="S4" s="20"/>
      <c r="T4" s="25" t="s">
        <v>81</v>
      </c>
      <c r="U4" s="25">
        <f>B4*C4*D4*E4*F4*G4*H4*Training!P16</f>
        <v>2.2027153838900663E-9</v>
      </c>
      <c r="V4" s="25">
        <f>K4*L4*M4*N4*O4*P4*Q4*Training!P17</f>
        <v>6.0010679848138764E-11</v>
      </c>
      <c r="W4" s="25">
        <f t="shared" ref="W4:W21" si="0">MAX(U4:V4)</f>
        <v>2.2027153838900663E-9</v>
      </c>
      <c r="X4" s="51" t="s">
        <v>22</v>
      </c>
      <c r="Y4" s="51"/>
      <c r="Z4" s="20"/>
      <c r="AA4" s="38" t="s">
        <v>81</v>
      </c>
      <c r="AB4" s="51" t="s">
        <v>22</v>
      </c>
      <c r="AC4" s="51"/>
      <c r="AD4" s="51" t="s">
        <v>22</v>
      </c>
      <c r="AE4" s="51"/>
      <c r="AF4" s="70">
        <v>2023</v>
      </c>
      <c r="AG4" s="34" t="s">
        <v>104</v>
      </c>
    </row>
    <row r="5" spans="1:33" x14ac:dyDescent="0.2">
      <c r="A5" s="25" t="s">
        <v>82</v>
      </c>
      <c r="B5" s="26">
        <f>1 / (SQRT(2 * PI() *Training!P11^2)) * EXP(-(('Data Uji'!E5 -Training!P5)^2) / (2 *Training!P11^2))</f>
        <v>4.6715256939471303E-2</v>
      </c>
      <c r="C5" s="26">
        <f>1 / (SQRT(2 * PI() *Training!Q11^2)) * EXP(-(('Data Uji'!F5 -Training!Q5)^2) / (2 *Training!Q11^2))</f>
        <v>5.8211965592361005E-2</v>
      </c>
      <c r="D5" s="26">
        <f>1 / (SQRT(2 * PI() *Training!R11^2)) * EXP(-(('Data Uji'!G5 -Training!R5)^2) / (2 *Training!R11^2))</f>
        <v>4.8523848338861836E-2</v>
      </c>
      <c r="E5" s="26">
        <f>1 / (SQRT(2 * PI() *Training!S11^2)) * EXP(-(('Data Uji'!H5 -Training!S5)^2) / (2 *Training!S11^2))</f>
        <v>5.4798682829359575E-2</v>
      </c>
      <c r="F5" s="26">
        <f>1 / (SQRT(2 * PI() *Training!T11^2)) * EXP(-(('Data Uji'!I5 -Training!T5)^2) / (2 *Training!T11^2))</f>
        <v>5.5709402935507184E-2</v>
      </c>
      <c r="G5" s="26">
        <f>1 / (SQRT(2 * PI() *Training!U11^2)) * EXP(-(('Data Uji'!J5 -Training!U5)^2) / (2 *Training!U11^2))</f>
        <v>5.6406679023224139E-2</v>
      </c>
      <c r="H5" s="26">
        <f>1 / (SQRT(2 * PI() *Training!V11^2)) * EXP(-(('Data Uji'!K5 -Training!V5)^2) / (2 *Training!V11^2))</f>
        <v>6.4527439915337589E-2</v>
      </c>
      <c r="I5" s="20"/>
      <c r="J5" s="25" t="s">
        <v>82</v>
      </c>
      <c r="K5" s="26">
        <f>1 / (SQRT(2 * PI() *Training!P12^2)) * EXP(-(('Data Uji'!E5 -Training!P6)^2) / (2 *Training!P12^2))</f>
        <v>7.4288778441958345E-2</v>
      </c>
      <c r="L5" s="26">
        <f>1 / (SQRT(2 * PI() *Training!Q12^2)) * EXP(-(('Data Uji'!F5 -Training!Q6)^2) / (2 *Training!Q12^2))</f>
        <v>1.7162870919966634E-2</v>
      </c>
      <c r="M5" s="26">
        <f>1 / (SQRT(2 * PI() *Training!R12^2)) * EXP(-(('Data Uji'!G5 -Training!R6)^2) / (2 *Training!R12^2))</f>
        <v>2.8078451546169118E-2</v>
      </c>
      <c r="N5" s="26">
        <f>1 / (SQRT(2 * PI() *Training!S12^2)) * EXP(-(('Data Uji'!H5 -Training!S6)^2) / (2 *Training!S12^2))</f>
        <v>6.9129815298178438E-2</v>
      </c>
      <c r="O5" s="26">
        <f>1 / (SQRT(2 * PI() *Training!T12^2)) * EXP(-(('Data Uji'!I5 -Training!T6)^2) / (2 *Training!T12^2))</f>
        <v>8.4628599488365847E-2</v>
      </c>
      <c r="P5" s="26">
        <f>1 / (SQRT(2 * PI() *Training!U12^2)) * EXP(-(('Data Uji'!J5 -Training!U6)^2) / (2 *Training!U12^2))</f>
        <v>4.8629342378631868E-2</v>
      </c>
      <c r="Q5" s="26">
        <f>1 / (SQRT(2 * PI() *Training!V12^2)) * EXP(-(('Data Uji'!K5 -Training!V6)^2) / (2 *Training!V12^2))</f>
        <v>2.6298691547135683E-2</v>
      </c>
      <c r="R5" s="20"/>
      <c r="S5" s="20"/>
      <c r="T5" s="24" t="s">
        <v>82</v>
      </c>
      <c r="U5" s="25">
        <f>B5*C5*D5*E5*F5*G5*H5*Training!P16</f>
        <v>1.1607593525782887E-9</v>
      </c>
      <c r="V5" s="25">
        <f>K5*L5*M5*N5*O5*P5*Q5*Training!P17</f>
        <v>5.5803335452607902E-11</v>
      </c>
      <c r="W5" s="25">
        <f t="shared" si="0"/>
        <v>1.1607593525782887E-9</v>
      </c>
      <c r="X5" s="51" t="s">
        <v>22</v>
      </c>
      <c r="Y5" s="51"/>
      <c r="Z5" s="20"/>
      <c r="AA5" s="38" t="s">
        <v>82</v>
      </c>
      <c r="AB5" s="51" t="s">
        <v>22</v>
      </c>
      <c r="AC5" s="51"/>
      <c r="AD5" s="51" t="s">
        <v>22</v>
      </c>
      <c r="AE5" s="51"/>
      <c r="AF5" s="68">
        <v>2022</v>
      </c>
      <c r="AG5" s="34" t="s">
        <v>104</v>
      </c>
    </row>
    <row r="6" spans="1:33" x14ac:dyDescent="0.2">
      <c r="A6" s="25" t="s">
        <v>83</v>
      </c>
      <c r="B6" s="26">
        <f>1 / (SQRT(2 * PI() *Training!P11^2)) * EXP(-(('Data Uji'!E6 -Training!P5)^2) / (2 *Training!P11^2))</f>
        <v>4.0864481859800753E-2</v>
      </c>
      <c r="C6" s="26">
        <f>1 / (SQRT(2 * PI() *Training!Q11^2)) * EXP(-(('Data Uji'!F6 -Training!Q5)^2) / (2 *Training!Q11^2))</f>
        <v>3.8156192850731248E-2</v>
      </c>
      <c r="D6" s="26">
        <f>1 / (SQRT(2 * PI() *Training!R11^2)) * EXP(-(('Data Uji'!G6 -Training!R5)^2) / (2 *Training!R11^2))</f>
        <v>5.409216325595978E-2</v>
      </c>
      <c r="E6" s="26">
        <f>1 / (SQRT(2 * PI() *Training!S11^2)) * EXP(-(('Data Uji'!H6 -Training!S5)^2) / (2 *Training!S11^2))</f>
        <v>2.8537084732736397E-2</v>
      </c>
      <c r="F6" s="26">
        <f>1 / (SQRT(2 * PI() *Training!T11^2)) * EXP(-(('Data Uji'!I6 -Training!T5)^2) / (2 *Training!T11^2))</f>
        <v>5.5103093998242175E-2</v>
      </c>
      <c r="G6" s="26">
        <f>1 / (SQRT(2 * PI() *Training!U11^2)) * EXP(-(('Data Uji'!J6 -Training!U5)^2) / (2 *Training!U11^2))</f>
        <v>5.6840269391429159E-2</v>
      </c>
      <c r="H6" s="26">
        <f>1 / (SQRT(2 * PI() *Training!V11^2)) * EXP(-(('Data Uji'!K6 -Training!V5)^2) / (2 *Training!V11^2))</f>
        <v>7.145320251830152E-2</v>
      </c>
      <c r="I6" s="20"/>
      <c r="J6" s="25" t="s">
        <v>83</v>
      </c>
      <c r="K6" s="26">
        <f>1 / (SQRT(2 * PI() *Training!P12^2)) * EXP(-(('Data Uji'!E6 -Training!P6)^2) / (2 *Training!P12^2))</f>
        <v>7.7050660306650929E-3</v>
      </c>
      <c r="L6" s="26">
        <f>1 / (SQRT(2 * PI() *Training!Q12^2)) * EXP(-(('Data Uji'!F6 -Training!Q6)^2) / (2 *Training!Q12^2))</f>
        <v>7.7761222268909982E-2</v>
      </c>
      <c r="M6" s="26">
        <f>1 / (SQRT(2 * PI() *Training!R12^2)) * EXP(-(('Data Uji'!G6 -Training!R6)^2) / (2 *Training!R12^2))</f>
        <v>6.7332161275562949E-2</v>
      </c>
      <c r="N6" s="26">
        <f>1 / (SQRT(2 * PI() *Training!S12^2)) * EXP(-(('Data Uji'!H6 -Training!S6)^2) / (2 *Training!S12^2))</f>
        <v>4.2976564755289048E-2</v>
      </c>
      <c r="O6" s="26">
        <f>1 / (SQRT(2 * PI() *Training!T12^2)) * EXP(-(('Data Uji'!I6 -Training!T6)^2) / (2 *Training!T12^2))</f>
        <v>8.7090062567997145E-2</v>
      </c>
      <c r="P6" s="26">
        <f>1 / (SQRT(2 * PI() *Training!U12^2)) * EXP(-(('Data Uji'!J6 -Training!U6)^2) / (2 *Training!U12^2))</f>
        <v>0.10291075309980734</v>
      </c>
      <c r="Q6" s="26">
        <f>1 / (SQRT(2 * PI() *Training!V12^2)) * EXP(-(('Data Uji'!K6 -Training!V6)^2) / (2 *Training!V12^2))</f>
        <v>5.115585499640804E-2</v>
      </c>
      <c r="R6" s="20"/>
      <c r="S6" s="20"/>
      <c r="T6" s="25" t="s">
        <v>83</v>
      </c>
      <c r="U6" s="25">
        <f>B6*C6*D6*E6*F6*G6*H6*Training!P16</f>
        <v>4.264333448631543E-10</v>
      </c>
      <c r="V6" s="25">
        <f>K6*L6*M6*N6*O6*P6*Q6*Training!P17</f>
        <v>1.6560641870109825E-10</v>
      </c>
      <c r="W6" s="25">
        <f t="shared" si="0"/>
        <v>4.264333448631543E-10</v>
      </c>
      <c r="X6" s="51" t="s">
        <v>22</v>
      </c>
      <c r="Y6" s="51"/>
      <c r="Z6" s="20"/>
      <c r="AA6" s="38" t="s">
        <v>83</v>
      </c>
      <c r="AB6" s="51" t="s">
        <v>22</v>
      </c>
      <c r="AC6" s="51"/>
      <c r="AD6" s="51" t="s">
        <v>22</v>
      </c>
      <c r="AE6" s="51"/>
      <c r="AF6" s="68">
        <v>2022</v>
      </c>
      <c r="AG6" s="34" t="s">
        <v>104</v>
      </c>
    </row>
    <row r="7" spans="1:33" x14ac:dyDescent="0.2">
      <c r="A7" s="25" t="s">
        <v>84</v>
      </c>
      <c r="B7" s="26">
        <f>1 / (SQRT(2 * PI() *Training!P11^2)) * EXP(-(('Data Uji'!E7 -Training!P5)^2) / (2 *Training!P11^2))</f>
        <v>5.5922135932182773E-2</v>
      </c>
      <c r="C7" s="26">
        <f>1 / (SQRT(2 * PI() *Training!Q11^2)) * EXP(-(('Data Uji'!F7 -Training!Q5)^2) / (2 *Training!Q11^2))</f>
        <v>5.2466160720486377E-2</v>
      </c>
      <c r="D7" s="26">
        <f>1 / (SQRT(2 * PI() *Training!R11^2)) * EXP(-(('Data Uji'!G7 -Training!R5)^2) / (2 *Training!R11^2))</f>
        <v>2.9514180371556297E-2</v>
      </c>
      <c r="E7" s="26">
        <f>1 / (SQRT(2 * PI() *Training!S11^2)) * EXP(-(('Data Uji'!H7 -Training!S5)^2) / (2 *Training!S11^2))</f>
        <v>6.1259297029937286E-2</v>
      </c>
      <c r="F7" s="26">
        <f>1 / (SQRT(2 * PI() *Training!T11^2)) * EXP(-(('Data Uji'!I7 -Training!T5)^2) / (2 *Training!T11^2))</f>
        <v>3.4306201149172294E-2</v>
      </c>
      <c r="G7" s="26">
        <f>1 / (SQRT(2 * PI() *Training!U11^2)) * EXP(-(('Data Uji'!J7 -Training!U5)^2) / (2 *Training!U11^2))</f>
        <v>4.593998733906425E-2</v>
      </c>
      <c r="H7" s="26">
        <f>1 / (SQRT(2 * PI() *Training!V11^2)) * EXP(-(('Data Uji'!K7 -Training!V5)^2) / (2 *Training!V11^2))</f>
        <v>6.4527439915337589E-2</v>
      </c>
      <c r="I7" s="20"/>
      <c r="J7" s="25" t="s">
        <v>84</v>
      </c>
      <c r="K7" s="26">
        <f>1 / (SQRT(2 * PI() *Training!P12^2)) * EXP(-(('Data Uji'!E7 -Training!P6)^2) / (2 *Training!P12^2))</f>
        <v>3.6587512217738795E-2</v>
      </c>
      <c r="L7" s="26">
        <f>1 / (SQRT(2 * PI() *Training!Q12^2)) * EXP(-(('Data Uji'!F7 -Training!Q6)^2) / (2 *Training!Q12^2))</f>
        <v>9.8692384757325183E-3</v>
      </c>
      <c r="M7" s="26">
        <f>1 / (SQRT(2 * PI() *Training!R12^2)) * EXP(-(('Data Uji'!G7 -Training!R6)^2) / (2 *Training!R12^2))</f>
        <v>5.7687689343518768E-3</v>
      </c>
      <c r="N7" s="26">
        <f>1 / (SQRT(2 * PI() *Training!S12^2)) * EXP(-(('Data Uji'!H7 -Training!S6)^2) / (2 *Training!S12^2))</f>
        <v>5.5263105789859331E-2</v>
      </c>
      <c r="O7" s="26">
        <f>1 / (SQRT(2 * PI() *Training!T12^2)) * EXP(-(('Data Uji'!I7 -Training!T6)^2) / (2 *Training!T12^2))</f>
        <v>4.1483350828004027E-4</v>
      </c>
      <c r="P7" s="26">
        <f>1 / (SQRT(2 * PI() *Training!U12^2)) * EXP(-(('Data Uji'!J7 -Training!U6)^2) / (2 *Training!U12^2))</f>
        <v>1.9147276678779919E-2</v>
      </c>
      <c r="Q7" s="26">
        <f>1 / (SQRT(2 * PI() *Training!V12^2)) * EXP(-(('Data Uji'!K7 -Training!V6)^2) / (2 *Training!V12^2))</f>
        <v>2.6298691547135683E-2</v>
      </c>
      <c r="R7" s="20"/>
      <c r="S7" s="20"/>
      <c r="T7" s="24" t="s">
        <v>84</v>
      </c>
      <c r="U7" s="25">
        <f>B7*C7*D7*E7*F7*G7*H7*Training!P16</f>
        <v>4.2708671973064496E-10</v>
      </c>
      <c r="V7" s="25">
        <f>K7*L7*M7*N7*O7*P7*Q7*Training!P17</f>
        <v>5.0096651975085809E-15</v>
      </c>
      <c r="W7" s="25">
        <f t="shared" si="0"/>
        <v>4.2708671973064496E-10</v>
      </c>
      <c r="X7" s="51" t="s">
        <v>22</v>
      </c>
      <c r="Y7" s="51"/>
      <c r="Z7" s="20"/>
      <c r="AA7" s="38" t="s">
        <v>84</v>
      </c>
      <c r="AB7" s="51" t="s">
        <v>22</v>
      </c>
      <c r="AC7" s="51"/>
      <c r="AD7" s="51" t="s">
        <v>22</v>
      </c>
      <c r="AE7" s="51"/>
      <c r="AF7" s="68">
        <v>2022</v>
      </c>
      <c r="AG7" s="34" t="s">
        <v>104</v>
      </c>
    </row>
    <row r="8" spans="1:33" x14ac:dyDescent="0.2">
      <c r="A8" s="25" t="s">
        <v>85</v>
      </c>
      <c r="B8" s="26">
        <f>1 / (SQRT(2 * PI() *Training!P11^2)) * EXP(-(('Data Uji'!E8 -Training!P5)^2) / (2 *Training!P11^2))</f>
        <v>4.8373583531107073E-2</v>
      </c>
      <c r="C8" s="26">
        <f>1 / (SQRT(2 * PI() *Training!Q11^2)) * EXP(-(('Data Uji'!F8 -Training!Q5)^2) / (2 *Training!Q11^2))</f>
        <v>3.6583653603569237E-2</v>
      </c>
      <c r="D8" s="26">
        <f>1 / (SQRT(2 * PI() *Training!R11^2)) * EXP(-(('Data Uji'!G8 -Training!R5)^2) / (2 *Training!R11^2))</f>
        <v>2.7720198009921568E-2</v>
      </c>
      <c r="E8" s="26">
        <f>1 / (SQRT(2 * PI() *Training!S11^2)) * EXP(-(('Data Uji'!H8 -Training!S5)^2) / (2 *Training!S11^2))</f>
        <v>6.0506125184578909E-2</v>
      </c>
      <c r="F8" s="26">
        <f>1 / (SQRT(2 * PI() *Training!T11^2)) * EXP(-(('Data Uji'!I8 -Training!T5)^2) / (2 *Training!T11^2))</f>
        <v>4.5529745125237456E-2</v>
      </c>
      <c r="G8" s="26">
        <f>1 / (SQRT(2 * PI() *Training!U11^2)) * EXP(-(('Data Uji'!J8 -Training!U5)^2) / (2 *Training!U11^2))</f>
        <v>5.0413930946863895E-2</v>
      </c>
      <c r="H8" s="26">
        <f>1 / (SQRT(2 * PI() *Training!V11^2)) * EXP(-(('Data Uji'!K8 -Training!V5)^2) / (2 *Training!V11^2))</f>
        <v>6.4527439915337589E-2</v>
      </c>
      <c r="I8" s="20"/>
      <c r="J8" s="25" t="s">
        <v>85</v>
      </c>
      <c r="K8" s="26">
        <f>1 / (SQRT(2 * PI() *Training!P12^2)) * EXP(-(('Data Uji'!E8 -Training!P6)^2) / (2 *Training!P12^2))</f>
        <v>1.501704895427617E-2</v>
      </c>
      <c r="L8" s="26">
        <f>1 / (SQRT(2 * PI() *Training!Q12^2)) * EXP(-(('Data Uji'!F8 -Training!Q6)^2) / (2 *Training!Q12^2))</f>
        <v>2.586505233523381E-3</v>
      </c>
      <c r="M8" s="26">
        <f>1 / (SQRT(2 * PI() *Training!R12^2)) * EXP(-(('Data Uji'!G8 -Training!R6)^2) / (2 *Training!R12^2))</f>
        <v>4.8359319535521183E-3</v>
      </c>
      <c r="N8" s="26">
        <f>1 / (SQRT(2 * PI() *Training!S12^2)) * EXP(-(('Data Uji'!H8 -Training!S6)^2) / (2 *Training!S12^2))</f>
        <v>5.3334485692934565E-2</v>
      </c>
      <c r="O8" s="26">
        <f>1 / (SQRT(2 * PI() *Training!T12^2)) * EXP(-(('Data Uji'!I8 -Training!T6)^2) / (2 *Training!T12^2))</f>
        <v>2.1544184359268493E-3</v>
      </c>
      <c r="P8" s="26">
        <f>1 / (SQRT(2 * PI() *Training!U12^2)) * EXP(-(('Data Uji'!J8 -Training!U6)^2) / (2 *Training!U12^2))</f>
        <v>7.7952689778513523E-2</v>
      </c>
      <c r="Q8" s="26">
        <f>1 / (SQRT(2 * PI() *Training!V12^2)) * EXP(-(('Data Uji'!K8 -Training!V6)^2) / (2 *Training!V12^2))</f>
        <v>2.6298691547135683E-2</v>
      </c>
      <c r="R8" s="20"/>
      <c r="S8" s="20"/>
      <c r="T8" s="24" t="s">
        <v>85</v>
      </c>
      <c r="U8" s="25">
        <f>B8*C8*D8*E8*F8*G8*H8*Training!P16</f>
        <v>3.4803553061505884E-10</v>
      </c>
      <c r="V8" s="25">
        <f>K8*L8*M8*N8*O8*P8*Q8*Training!P17</f>
        <v>9.2180766874940144E-15</v>
      </c>
      <c r="W8" s="25">
        <f t="shared" si="0"/>
        <v>3.4803553061505884E-10</v>
      </c>
      <c r="X8" s="51" t="s">
        <v>22</v>
      </c>
      <c r="Y8" s="51"/>
      <c r="Z8" s="20"/>
      <c r="AA8" s="38" t="s">
        <v>85</v>
      </c>
      <c r="AB8" s="51" t="s">
        <v>22</v>
      </c>
      <c r="AC8" s="51"/>
      <c r="AD8" s="51" t="s">
        <v>22</v>
      </c>
      <c r="AE8" s="51"/>
      <c r="AF8" s="68">
        <v>2022</v>
      </c>
      <c r="AG8" s="34" t="s">
        <v>104</v>
      </c>
    </row>
    <row r="9" spans="1:33" x14ac:dyDescent="0.2">
      <c r="A9" s="25" t="s">
        <v>86</v>
      </c>
      <c r="B9" s="26">
        <f>1 / (SQRT(2 * PI() *Training!P11^2)) * EXP(-(('Data Uji'!E9 -Training!P5)^2) / (2 *Training!P11^2))</f>
        <v>2.5913225516699969E-2</v>
      </c>
      <c r="C9" s="26">
        <f>1 / (SQRT(2 * PI() *Training!Q11^2)) * EXP(-(('Data Uji'!F9 -Training!Q5)^2) / (2 *Training!Q11^2))</f>
        <v>5.2251104781448267E-2</v>
      </c>
      <c r="D9" s="26">
        <f>1 / (SQRT(2 * PI() *Training!R11^2)) * EXP(-(('Data Uji'!G9 -Training!R5)^2) / (2 *Training!R11^2))</f>
        <v>3.6780312718615177E-2</v>
      </c>
      <c r="E9" s="26">
        <f>1 / (SQRT(2 * PI() *Training!S11^2)) * EXP(-(('Data Uji'!H9 -Training!S5)^2) / (2 *Training!S11^2))</f>
        <v>5.6066893303617138E-2</v>
      </c>
      <c r="F9" s="26">
        <f>1 / (SQRT(2 * PI() *Training!T11^2)) * EXP(-(('Data Uji'!I9 -Training!T5)^2) / (2 *Training!T11^2))</f>
        <v>4.1271877617411322E-2</v>
      </c>
      <c r="G9" s="26">
        <f>1 / (SQRT(2 * PI() *Training!U11^2)) * EXP(-(('Data Uji'!J9 -Training!U5)^2) / (2 *Training!U11^2))</f>
        <v>2.5449904514923218E-2</v>
      </c>
      <c r="H9" s="26">
        <f>1 / (SQRT(2 * PI() *Training!V11^2)) * EXP(-(('Data Uji'!K9 -Training!V5)^2) / (2 *Training!V11^2))</f>
        <v>7.145320251830152E-2</v>
      </c>
      <c r="I9" s="20"/>
      <c r="J9" s="25" t="s">
        <v>86</v>
      </c>
      <c r="K9" s="26">
        <f>1 / (SQRT(2 * PI() *Training!P12^2)) * EXP(-(('Data Uji'!E9 -Training!P6)^2) / (2 *Training!P12^2))</f>
        <v>6.2505999335617624E-2</v>
      </c>
      <c r="L9" s="26">
        <f>1 / (SQRT(2 * PI() *Training!Q12^2)) * EXP(-(('Data Uji'!F9 -Training!Q6)^2) / (2 *Training!Q12^2))</f>
        <v>6.5445979706423449E-2</v>
      </c>
      <c r="M9" s="26">
        <f>1 / (SQRT(2 * PI() *Training!R12^2)) * EXP(-(('Data Uji'!G9 -Training!R6)^2) / (2 *Training!R12^2))</f>
        <v>6.668503516343216E-2</v>
      </c>
      <c r="N9" s="26">
        <f>1 / (SQRT(2 * PI() *Training!S12^2)) * EXP(-(('Data Uji'!H9 -Training!S6)^2) / (2 *Training!S12^2))</f>
        <v>6.9685765272797587E-2</v>
      </c>
      <c r="O9" s="26">
        <f>1 / (SQRT(2 * PI() *Training!T12^2)) * EXP(-(('Data Uji'!I9 -Training!T6)^2) / (2 *Training!T12^2))</f>
        <v>0.1066182740992303</v>
      </c>
      <c r="P9" s="26">
        <f>1 / (SQRT(2 * PI() *Training!U12^2)) * EXP(-(('Data Uji'!J9 -Training!U6)^2) / (2 *Training!U12^2))</f>
        <v>1.1471291688582987E-2</v>
      </c>
      <c r="Q9" s="26">
        <f>1 / (SQRT(2 * PI() *Training!V12^2)) * EXP(-(('Data Uji'!K9 -Training!V6)^2) / (2 *Training!V12^2))</f>
        <v>5.115585499640804E-2</v>
      </c>
      <c r="R9" s="20"/>
      <c r="S9" s="20"/>
      <c r="T9" s="25" t="s">
        <v>86</v>
      </c>
      <c r="U9" s="25">
        <f>B9*C9*D9*E9*F9*G9*H9*Training!P16</f>
        <v>1.6589882264215742E-10</v>
      </c>
      <c r="V9" s="25">
        <f>K9*L9*M9*N9*O9*P9*Q9*Training!P17</f>
        <v>2.4778511621527239E-10</v>
      </c>
      <c r="W9" s="25">
        <f t="shared" si="0"/>
        <v>2.4778511621527239E-10</v>
      </c>
      <c r="X9" s="55" t="s">
        <v>23</v>
      </c>
      <c r="Y9" s="51"/>
      <c r="Z9" s="27"/>
      <c r="AA9" s="38" t="s">
        <v>86</v>
      </c>
      <c r="AB9" s="55" t="s">
        <v>23</v>
      </c>
      <c r="AC9" s="51"/>
      <c r="AD9" s="51" t="s">
        <v>22</v>
      </c>
      <c r="AE9" s="51"/>
      <c r="AF9" s="68">
        <v>2022</v>
      </c>
      <c r="AG9" s="34" t="s">
        <v>105</v>
      </c>
    </row>
    <row r="10" spans="1:33" x14ac:dyDescent="0.2">
      <c r="A10" s="25" t="s">
        <v>87</v>
      </c>
      <c r="B10" s="26">
        <f>1 / (SQRT(2 * PI() *Training!P11^2)) * EXP(-(('Data Uji'!E10 -Training!P5)^2) / (2 *Training!P11^2))</f>
        <v>4.0864481859800753E-2</v>
      </c>
      <c r="C10" s="26">
        <f>1 / (SQRT(2 * PI() *Training!Q11^2)) * EXP(-(('Data Uji'!F10 -Training!Q5)^2) / (2 *Training!Q11^2))</f>
        <v>3.7447218130526552E-2</v>
      </c>
      <c r="D10" s="26">
        <f>1 / (SQRT(2 * PI() *Training!R11^2)) * EXP(-(('Data Uji'!G10 -Training!R5)^2) / (2 *Training!R11^2))</f>
        <v>3.0874147797530366E-2</v>
      </c>
      <c r="E10" s="26">
        <f>1 / (SQRT(2 * PI() *Training!S11^2)) * EXP(-(('Data Uji'!H10 -Training!S5)^2) / (2 *Training!S11^2))</f>
        <v>5.4376871445885003E-2</v>
      </c>
      <c r="F10" s="26">
        <f>1 / (SQRT(2 * PI() *Training!T11^2)) * EXP(-(('Data Uji'!I10 -Training!T5)^2) / (2 *Training!T11^2))</f>
        <v>3.4306201149172294E-2</v>
      </c>
      <c r="G10" s="26">
        <f>1 / (SQRT(2 * PI() *Training!U11^2)) * EXP(-(('Data Uji'!J10 -Training!U5)^2) / (2 *Training!U11^2))</f>
        <v>6.3594964933570419E-2</v>
      </c>
      <c r="H10" s="26">
        <f>1 / (SQRT(2 * PI() *Training!V11^2)) * EXP(-(('Data Uji'!K10 -Training!V5)^2) / (2 *Training!V11^2))</f>
        <v>7.145320251830152E-2</v>
      </c>
      <c r="I10" s="20"/>
      <c r="J10" s="25" t="s">
        <v>87</v>
      </c>
      <c r="K10" s="26">
        <f>1 / (SQRT(2 * PI() *Training!P12^2)) * EXP(-(('Data Uji'!E10 -Training!P6)^2) / (2 *Training!P12^2))</f>
        <v>7.7050660306650929E-3</v>
      </c>
      <c r="L10" s="26">
        <f>1 / (SQRT(2 * PI() *Training!Q12^2)) * EXP(-(('Data Uji'!F10 -Training!Q6)^2) / (2 *Training!Q12^2))</f>
        <v>2.7910720047404124E-3</v>
      </c>
      <c r="M10" s="26">
        <f>1 / (SQRT(2 * PI() *Training!R12^2)) * EXP(-(('Data Uji'!G10 -Training!R6)^2) / (2 *Training!R12^2))</f>
        <v>6.5595421126361571E-3</v>
      </c>
      <c r="N10" s="26">
        <f>1 / (SQRT(2 * PI() *Training!S12^2)) * EXP(-(('Data Uji'!H10 -Training!S6)^2) / (2 *Training!S12^2))</f>
        <v>4.1697662554023261E-2</v>
      </c>
      <c r="O10" s="26">
        <f>1 / (SQRT(2 * PI() *Training!T12^2)) * EXP(-(('Data Uji'!I10 -Training!T6)^2) / (2 *Training!T12^2))</f>
        <v>4.1483350828004027E-4</v>
      </c>
      <c r="P10" s="26">
        <f>1 / (SQRT(2 * PI() *Training!U12^2)) * EXP(-(('Data Uji'!J10 -Training!U6)^2) / (2 *Training!U12^2))</f>
        <v>0.12028522379913283</v>
      </c>
      <c r="Q10" s="26">
        <f>1 / (SQRT(2 * PI() *Training!V12^2)) * EXP(-(('Data Uji'!K10 -Training!V6)^2) / (2 *Training!V12^2))</f>
        <v>5.115585499640804E-2</v>
      </c>
      <c r="R10" s="20"/>
      <c r="S10" s="20"/>
      <c r="T10" s="24" t="s">
        <v>87</v>
      </c>
      <c r="U10" s="25">
        <f>B10*C10*D10*E10*F10*G10*H10*Training!P16</f>
        <v>3.1705468330326876E-10</v>
      </c>
      <c r="V10" s="25">
        <f>K10*L10*M10*N10*O10*P10*Q10*Training!P17</f>
        <v>3.1280440536537993E-15</v>
      </c>
      <c r="W10" s="25">
        <f t="shared" si="0"/>
        <v>3.1705468330326876E-10</v>
      </c>
      <c r="X10" s="51" t="s">
        <v>22</v>
      </c>
      <c r="Y10" s="51"/>
      <c r="Z10" s="20"/>
      <c r="AA10" s="38" t="s">
        <v>87</v>
      </c>
      <c r="AB10" s="51" t="s">
        <v>22</v>
      </c>
      <c r="AC10" s="51"/>
      <c r="AD10" s="51" t="s">
        <v>22</v>
      </c>
      <c r="AE10" s="51"/>
      <c r="AF10" s="68">
        <v>2021</v>
      </c>
      <c r="AG10" s="34" t="s">
        <v>104</v>
      </c>
    </row>
    <row r="11" spans="1:33" x14ac:dyDescent="0.2">
      <c r="A11" s="25" t="s">
        <v>88</v>
      </c>
      <c r="B11" s="26">
        <f>1 / (SQRT(2 * PI() *Training!P11^2)) * EXP(-(('Data Uji'!E11 -Training!P5)^2) / (2 *Training!P11^2))</f>
        <v>5.5311044735507783E-2</v>
      </c>
      <c r="C11" s="26">
        <f>1 / (SQRT(2 * PI() *Training!Q11^2)) * EXP(-(('Data Uji'!F11 -Training!Q5)^2) / (2 *Training!Q11^2))</f>
        <v>5.3022611592672395E-2</v>
      </c>
      <c r="D11" s="26">
        <f>1 / (SQRT(2 * PI() *Training!R11^2)) * EXP(-(('Data Uji'!G11 -Training!R5)^2) / (2 *Training!R11^2))</f>
        <v>3.0874147797530366E-2</v>
      </c>
      <c r="E11" s="26">
        <f>1 / (SQRT(2 * PI() *Training!S11^2)) * EXP(-(('Data Uji'!H11 -Training!S5)^2) / (2 *Training!S11^2))</f>
        <v>2.5354107232875827E-2</v>
      </c>
      <c r="F11" s="26">
        <f>1 / (SQRT(2 * PI() *Training!T11^2)) * EXP(-(('Data Uji'!I11 -Training!T5)^2) / (2 *Training!T11^2))</f>
        <v>3.4461217156295874E-2</v>
      </c>
      <c r="G11" s="26">
        <f>1 / (SQRT(2 * PI() *Training!U11^2)) * EXP(-(('Data Uji'!J11 -Training!U5)^2) / (2 *Training!U11^2))</f>
        <v>6.1405986336194811E-2</v>
      </c>
      <c r="H11" s="26">
        <f>1 / (SQRT(2 * PI() *Training!V11^2)) * EXP(-(('Data Uji'!K11 -Training!V5)^2) / (2 *Training!V11^2))</f>
        <v>5.5050946299758105E-3</v>
      </c>
      <c r="I11" s="20"/>
      <c r="J11" s="25" t="s">
        <v>88</v>
      </c>
      <c r="K11" s="26">
        <f>1 / (SQRT(2 * PI() *Training!P12^2)) * EXP(-(('Data Uji'!E11 -Training!P6)^2) / (2 *Training!P12^2))</f>
        <v>5.5252151363610759E-2</v>
      </c>
      <c r="L11" s="26">
        <f>1 / (SQRT(2 * PI() *Training!Q12^2)) * EXP(-(('Data Uji'!F11 -Training!Q6)^2) / (2 *Training!Q12^2))</f>
        <v>6.413449277733245E-2</v>
      </c>
      <c r="M11" s="26">
        <f>1 / (SQRT(2 * PI() *Training!R12^2)) * EXP(-(('Data Uji'!G11 -Training!R6)^2) / (2 *Training!R12^2))</f>
        <v>6.5595421126361571E-3</v>
      </c>
      <c r="N11" s="26">
        <f>1 / (SQRT(2 * PI() *Training!S12^2)) * EXP(-(('Data Uji'!H11 -Training!S6)^2) / (2 *Training!S12^2))</f>
        <v>3.8699172125527252E-2</v>
      </c>
      <c r="O11" s="26">
        <f>1 / (SQRT(2 * PI() *Training!T12^2)) * EXP(-(('Data Uji'!I11 -Training!T6)^2) / (2 *Training!T12^2))</f>
        <v>9.7763346003383739E-2</v>
      </c>
      <c r="P11" s="26">
        <f>1 / (SQRT(2 * PI() *Training!U12^2)) * EXP(-(('Data Uji'!J11 -Training!U6)^2) / (2 *Training!U12^2))</f>
        <v>7.5530558321382446E-2</v>
      </c>
      <c r="Q11" s="26">
        <f>1 / (SQRT(2 * PI() *Training!V12^2)) * EXP(-(('Data Uji'!K11 -Training!V6)^2) / (2 *Training!V12^2))</f>
        <v>3.7692714666738777E-2</v>
      </c>
      <c r="R11" s="20"/>
      <c r="S11" s="20"/>
      <c r="T11" s="25" t="s">
        <v>88</v>
      </c>
      <c r="U11" s="25">
        <f>B11*C11*D11*E11*F11*G11*H11*Training!P16</f>
        <v>2.1172139662201789E-11</v>
      </c>
      <c r="V11" s="25">
        <f>K11*L11*M11*N11*O11*P11*Q11*Training!P17</f>
        <v>5.2159207956291982E-11</v>
      </c>
      <c r="W11" s="25">
        <f t="shared" si="0"/>
        <v>5.2159207956291982E-11</v>
      </c>
      <c r="X11" s="55" t="s">
        <v>23</v>
      </c>
      <c r="Y11" s="51"/>
      <c r="Z11" s="27"/>
      <c r="AA11" s="38" t="s">
        <v>88</v>
      </c>
      <c r="AB11" s="55" t="s">
        <v>23</v>
      </c>
      <c r="AC11" s="51"/>
      <c r="AD11" s="51" t="s">
        <v>22</v>
      </c>
      <c r="AE11" s="51"/>
      <c r="AF11" s="68">
        <v>2021</v>
      </c>
      <c r="AG11" s="34" t="s">
        <v>105</v>
      </c>
    </row>
    <row r="12" spans="1:33" x14ac:dyDescent="0.2">
      <c r="A12" s="25" t="s">
        <v>89</v>
      </c>
      <c r="B12" s="26">
        <f>1 / (SQRT(2 * PI() *Training!P11^2)) * EXP(-(('Data Uji'!E12 -Training!P5)^2) / (2 *Training!P11^2))</f>
        <v>4.9219766624834668E-2</v>
      </c>
      <c r="C12" s="26">
        <f>1 / (SQRT(2 * PI() *Training!Q11^2)) * EXP(-(('Data Uji'!F12 -Training!Q5)^2) / (2 *Training!Q11^2))</f>
        <v>2.5849479145178135E-2</v>
      </c>
      <c r="D12" s="26">
        <f>1 / (SQRT(2 * PI() *Training!R11^2)) * EXP(-(('Data Uji'!G12 -Training!R5)^2) / (2 *Training!R11^2))</f>
        <v>3.9916396968846128E-2</v>
      </c>
      <c r="E12" s="26">
        <f>1 / (SQRT(2 * PI() *Training!S11^2)) * EXP(-(('Data Uji'!H12 -Training!S5)^2) / (2 *Training!S11^2))</f>
        <v>5.4135286998467265E-2</v>
      </c>
      <c r="F12" s="26">
        <f>1 / (SQRT(2 * PI() *Training!T11^2)) * EXP(-(('Data Uji'!I12 -Training!T5)^2) / (2 *Training!T11^2))</f>
        <v>4.0144154487838798E-2</v>
      </c>
      <c r="G12" s="26">
        <f>1 / (SQRT(2 * PI() *Training!U11^2)) * EXP(-(('Data Uji'!J12 -Training!U5)^2) / (2 *Training!U11^2))</f>
        <v>2.208494132876172E-2</v>
      </c>
      <c r="H12" s="26">
        <f>1 / (SQRT(2 * PI() *Training!V11^2)) * EXP(-(('Data Uji'!K12 -Training!V5)^2) / (2 *Training!V11^2))</f>
        <v>3.1455395475182134E-2</v>
      </c>
      <c r="I12" s="20"/>
      <c r="J12" s="25" t="s">
        <v>89</v>
      </c>
      <c r="K12" s="26">
        <f>1 / (SQRT(2 * PI() *Training!P12^2)) * EXP(-(('Data Uji'!E12 -Training!P6)^2) / (2 *Training!P12^2))</f>
        <v>1.624023936208074E-2</v>
      </c>
      <c r="L12" s="26">
        <f>1 / (SQRT(2 * PI() *Training!Q12^2)) * EXP(-(('Data Uji'!F12 -Training!Q6)^2) / (2 *Training!Q12^2))</f>
        <v>7.3315670875594E-2</v>
      </c>
      <c r="M12" s="26">
        <f>1 / (SQRT(2 * PI() *Training!R12^2)) * EXP(-(('Data Uji'!G12 -Training!R6)^2) / (2 *Training!R12^2))</f>
        <v>1.420388548387334E-2</v>
      </c>
      <c r="N12" s="26">
        <f>1 / (SQRT(2 * PI() *Training!S12^2)) * EXP(-(('Data Uji'!H12 -Training!S6)^2) / (2 *Training!S12^2))</f>
        <v>6.8790590109474692E-2</v>
      </c>
      <c r="O12" s="26">
        <f>1 / (SQRT(2 * PI() *Training!T12^2)) * EXP(-(('Data Uji'!I12 -Training!T6)^2) / (2 *Training!T12^2))</f>
        <v>0.10585068726034867</v>
      </c>
      <c r="P12" s="26">
        <f>1 / (SQRT(2 * PI() *Training!U12^2)) * EXP(-(('Data Uji'!J12 -Training!U6)^2) / (2 *Training!U12^2))</f>
        <v>7.5093068138280851E-3</v>
      </c>
      <c r="Q12" s="26">
        <f>1 / (SQRT(2 * PI() *Training!V12^2)) * EXP(-(('Data Uji'!K12 -Training!V6)^2) / (2 *Training!V12^2))</f>
        <v>5.7677058859083787E-2</v>
      </c>
      <c r="R12" s="20"/>
      <c r="S12" s="20"/>
      <c r="T12" s="24" t="s">
        <v>89</v>
      </c>
      <c r="U12" s="25">
        <f>B12*C12*D12*E12*F12*G12*H12*Training!P16</f>
        <v>6.0698673133240583E-11</v>
      </c>
      <c r="V12" s="25">
        <f>K12*L12*M12*N12*O12*P12*Q12*Training!P17</f>
        <v>1.1111708404723004E-11</v>
      </c>
      <c r="W12" s="25">
        <f t="shared" si="0"/>
        <v>6.0698673133240583E-11</v>
      </c>
      <c r="X12" s="51" t="s">
        <v>22</v>
      </c>
      <c r="Y12" s="51"/>
      <c r="Z12" s="20"/>
      <c r="AA12" s="38" t="s">
        <v>89</v>
      </c>
      <c r="AB12" s="51" t="s">
        <v>22</v>
      </c>
      <c r="AC12" s="51"/>
      <c r="AD12" s="51" t="s">
        <v>22</v>
      </c>
      <c r="AE12" s="51"/>
      <c r="AF12" s="68">
        <v>2021</v>
      </c>
      <c r="AG12" s="34" t="s">
        <v>104</v>
      </c>
    </row>
    <row r="13" spans="1:33" x14ac:dyDescent="0.2">
      <c r="A13" s="25" t="s">
        <v>90</v>
      </c>
      <c r="B13" s="26">
        <f>1 / (SQRT(2 * PI() *Training!P11^2)) * EXP(-(('Data Uji'!E13 -Training!P5)^2) / (2 *Training!P11^2))</f>
        <v>4.0864481859800753E-2</v>
      </c>
      <c r="C13" s="26">
        <f>1 / (SQRT(2 * PI() *Training!Q11^2)) * EXP(-(('Data Uji'!F13 -Training!Q5)^2) / (2 *Training!Q11^2))</f>
        <v>5.3363026586391658E-2</v>
      </c>
      <c r="D13" s="26">
        <f>1 / (SQRT(2 * PI() *Training!R11^2)) * EXP(-(('Data Uji'!G13 -Training!R5)^2) / (2 *Training!R11^2))</f>
        <v>5.0926844055405374E-2</v>
      </c>
      <c r="E13" s="26">
        <f>1 / (SQRT(2 * PI() *Training!S11^2)) * EXP(-(('Data Uji'!H13 -Training!S5)^2) / (2 *Training!S11^2))</f>
        <v>6.1593779309385088E-2</v>
      </c>
      <c r="F13" s="26">
        <f>1 / (SQRT(2 * PI() *Training!T11^2)) * EXP(-(('Data Uji'!I13 -Training!T5)^2) / (2 *Training!T11^2))</f>
        <v>5.5103093998242175E-2</v>
      </c>
      <c r="G13" s="26">
        <f>1 / (SQRT(2 * PI() *Training!U11^2)) * EXP(-(('Data Uji'!J13 -Training!U5)^2) / (2 *Training!U11^2))</f>
        <v>6.377383943803186E-2</v>
      </c>
      <c r="H13" s="26">
        <f>1 / (SQRT(2 * PI() *Training!V11^2)) * EXP(-(('Data Uji'!K13 -Training!V5)^2) / (2 *Training!V11^2))</f>
        <v>7.145320251830152E-2</v>
      </c>
      <c r="I13" s="20"/>
      <c r="J13" s="25" t="s">
        <v>90</v>
      </c>
      <c r="K13" s="26">
        <f>1 / (SQRT(2 * PI() *Training!P12^2)) * EXP(-(('Data Uji'!E13 -Training!P6)^2) / (2 *Training!P12^2))</f>
        <v>7.7050660306650929E-3</v>
      </c>
      <c r="L13" s="26">
        <f>1 / (SQRT(2 * PI() *Training!Q12^2)) * EXP(-(('Data Uji'!F13 -Training!Q6)^2) / (2 *Training!Q12^2))</f>
        <v>1.0677821917145641E-2</v>
      </c>
      <c r="M13" s="26">
        <f>1 / (SQRT(2 * PI() *Training!R12^2)) * EXP(-(('Data Uji'!G13 -Training!R6)^2) / (2 *Training!R12^2))</f>
        <v>3.4435364218383495E-2</v>
      </c>
      <c r="N13" s="26">
        <f>1 / (SQRT(2 * PI() *Training!S12^2)) * EXP(-(('Data Uji'!H13 -Training!S6)^2) / (2 *Training!S12^2))</f>
        <v>5.6202010824778506E-2</v>
      </c>
      <c r="O13" s="26">
        <f>1 / (SQRT(2 * PI() *Training!T12^2)) * EXP(-(('Data Uji'!I13 -Training!T6)^2) / (2 *Training!T12^2))</f>
        <v>8.7090062567997145E-2</v>
      </c>
      <c r="P13" s="26">
        <f>1 / (SQRT(2 * PI() *Training!U12^2)) * EXP(-(('Data Uji'!J13 -Training!U6)^2) / (2 *Training!U12^2))</f>
        <v>9.6629848609731644E-2</v>
      </c>
      <c r="Q13" s="26">
        <f>1 / (SQRT(2 * PI() *Training!V12^2)) * EXP(-(('Data Uji'!K13 -Training!V6)^2) / (2 *Training!V12^2))</f>
        <v>5.115585499640804E-2</v>
      </c>
      <c r="R13" s="20"/>
      <c r="S13" s="20"/>
      <c r="T13" s="24" t="s">
        <v>90</v>
      </c>
      <c r="U13" s="25">
        <f>B13*C13*D13*E13*F13*G13*H13*Training!P16</f>
        <v>1.3597299797639244E-9</v>
      </c>
      <c r="V13" s="25">
        <f>K13*L13*M13*N13*O13*P13*Q13*Training!P17</f>
        <v>1.4280702945399359E-11</v>
      </c>
      <c r="W13" s="25">
        <f t="shared" si="0"/>
        <v>1.3597299797639244E-9</v>
      </c>
      <c r="X13" s="51" t="s">
        <v>22</v>
      </c>
      <c r="Y13" s="51"/>
      <c r="Z13" s="20"/>
      <c r="AA13" s="38" t="s">
        <v>90</v>
      </c>
      <c r="AB13" s="51" t="s">
        <v>22</v>
      </c>
      <c r="AC13" s="51"/>
      <c r="AD13" s="51" t="s">
        <v>22</v>
      </c>
      <c r="AE13" s="51"/>
      <c r="AF13" s="68">
        <v>2021</v>
      </c>
      <c r="AG13" s="34" t="s">
        <v>104</v>
      </c>
    </row>
    <row r="14" spans="1:33" x14ac:dyDescent="0.2">
      <c r="A14" s="25" t="s">
        <v>91</v>
      </c>
      <c r="B14" s="26">
        <f>1 / (SQRT(2 * PI() *Training!P11^2)) * EXP(-(('Data Uji'!E14 -Training!P5)^2) / (2 *Training!P11^2))</f>
        <v>2.3674239184008603E-2</v>
      </c>
      <c r="C14" s="26">
        <f>1 / (SQRT(2 * PI() *Training!Q11^2)) * EXP(-(('Data Uji'!F14 -Training!Q5)^2) / (2 *Training!Q11^2))</f>
        <v>9.4804706152063108E-3</v>
      </c>
      <c r="D14" s="26">
        <f>1 / (SQRT(2 * PI() *Training!R11^2)) * EXP(-(('Data Uji'!G14 -Training!R5)^2) / (2 *Training!R11^2))</f>
        <v>1.056809287486732E-2</v>
      </c>
      <c r="E14" s="26">
        <f>1 / (SQRT(2 * PI() *Training!S11^2)) * EXP(-(('Data Uji'!H14 -Training!S5)^2) / (2 *Training!S11^2))</f>
        <v>6.3276214621052146E-3</v>
      </c>
      <c r="F14" s="26">
        <f>1 / (SQRT(2 * PI() *Training!T11^2)) * EXP(-(('Data Uji'!I14 -Training!T5)^2) / (2 *Training!T11^2))</f>
        <v>8.4130866111662116E-3</v>
      </c>
      <c r="G14" s="26">
        <f>1 / (SQRT(2 * PI() *Training!U11^2)) * EXP(-(('Data Uji'!J14 -Training!U5)^2) / (2 *Training!U11^2))</f>
        <v>2.208494132876172E-2</v>
      </c>
      <c r="H14" s="26">
        <f>1 / (SQRT(2 * PI() *Training!V11^2)) * EXP(-(('Data Uji'!K14 -Training!V5)^2) / (2 *Training!V11^2))</f>
        <v>3.4778132600499102E-3</v>
      </c>
      <c r="I14" s="20"/>
      <c r="J14" s="25" t="s">
        <v>91</v>
      </c>
      <c r="K14" s="26">
        <f>1 / (SQRT(2 * PI() *Training!P12^2)) * EXP(-(('Data Uji'!E14 -Training!P6)^2) / (2 *Training!P12^2))</f>
        <v>5.857961742181933E-2</v>
      </c>
      <c r="L14" s="26">
        <f>1 / (SQRT(2 * PI() *Training!Q12^2)) * EXP(-(('Data Uji'!F14 -Training!Q6)^2) / (2 *Training!Q12^2))</f>
        <v>4.1006665293541411E-2</v>
      </c>
      <c r="M14" s="26">
        <f>1 / (SQRT(2 * PI() *Training!R12^2)) * EXP(-(('Data Uji'!G14 -Training!R6)^2) / (2 *Training!R12^2))</f>
        <v>1.5222240288252661E-2</v>
      </c>
      <c r="N14" s="26">
        <f>1 / (SQRT(2 * PI() *Training!S12^2)) * EXP(-(('Data Uji'!H14 -Training!S6)^2) / (2 *Training!S12^2))</f>
        <v>1.000621367377906E-2</v>
      </c>
      <c r="O14" s="26">
        <f>1 / (SQRT(2 * PI() *Training!T12^2)) * EXP(-(('Data Uji'!I14 -Training!T6)^2) / (2 *Training!T12^2))</f>
        <v>1.3307530371818976E-2</v>
      </c>
      <c r="P14" s="26">
        <f>1 / (SQRT(2 * PI() *Training!U12^2)) * EXP(-(('Data Uji'!J14 -Training!U6)^2) / (2 *Training!U12^2))</f>
        <v>7.5093068138280851E-3</v>
      </c>
      <c r="Q14" s="26">
        <f>1 / (SQRT(2 * PI() *Training!V12^2)) * EXP(-(('Data Uji'!K14 -Training!V6)^2) / (2 *Training!V12^2))</f>
        <v>3.2425439052184937E-2</v>
      </c>
      <c r="R14" s="20"/>
      <c r="S14" s="20"/>
      <c r="T14" s="25" t="s">
        <v>91</v>
      </c>
      <c r="U14" s="25">
        <f>B14*C14*D14*E14*F14*G14*H14*Training!P16</f>
        <v>7.6779144232764314E-15</v>
      </c>
      <c r="V14" s="25">
        <f>K14*L14*M14*N14*O14*P14*Q14*Training!P17</f>
        <v>2.4699676954141248E-13</v>
      </c>
      <c r="W14" s="25">
        <f t="shared" si="0"/>
        <v>2.4699676954141248E-13</v>
      </c>
      <c r="X14" s="55" t="s">
        <v>23</v>
      </c>
      <c r="Y14" s="51"/>
      <c r="Z14" s="27"/>
      <c r="AA14" s="38" t="s">
        <v>91</v>
      </c>
      <c r="AB14" s="55" t="s">
        <v>23</v>
      </c>
      <c r="AC14" s="51"/>
      <c r="AD14" s="51" t="s">
        <v>22</v>
      </c>
      <c r="AE14" s="51"/>
      <c r="AF14" s="68">
        <v>2020</v>
      </c>
      <c r="AG14" s="34" t="s">
        <v>105</v>
      </c>
    </row>
    <row r="15" spans="1:33" x14ac:dyDescent="0.2">
      <c r="A15" s="25" t="s">
        <v>92</v>
      </c>
      <c r="B15" s="26">
        <f>1 / (SQRT(2 * PI() *Training!P11^2)) * EXP(-(('Data Uji'!E15 -Training!P5)^2) / (2 *Training!P11^2))</f>
        <v>5.5311044735507783E-2</v>
      </c>
      <c r="C15" s="26">
        <f>1 / (SQRT(2 * PI() *Training!Q11^2)) * EXP(-(('Data Uji'!F15 -Training!Q5)^2) / (2 *Training!Q11^2))</f>
        <v>4.8562491299168078E-2</v>
      </c>
      <c r="D15" s="26">
        <f>1 / (SQRT(2 * PI() *Training!R11^2)) * EXP(-(('Data Uji'!G15 -Training!R5)^2) / (2 *Training!R11^2))</f>
        <v>3.8128659000084567E-2</v>
      </c>
      <c r="E15" s="26">
        <f>1 / (SQRT(2 * PI() *Training!S11^2)) * EXP(-(('Data Uji'!H15 -Training!S5)^2) / (2 *Training!S11^2))</f>
        <v>2.5354107232875827E-2</v>
      </c>
      <c r="F15" s="26">
        <f>1 / (SQRT(2 * PI() *Training!T11^2)) * EXP(-(('Data Uji'!I15 -Training!T5)^2) / (2 *Training!T11^2))</f>
        <v>5.5103093998242175E-2</v>
      </c>
      <c r="G15" s="26">
        <f>1 / (SQRT(2 * PI() *Training!U11^2)) * EXP(-(('Data Uji'!J15 -Training!U5)^2) / (2 *Training!U11^2))</f>
        <v>2.7623339825701386E-2</v>
      </c>
      <c r="H15" s="26">
        <f>1 / (SQRT(2 * PI() *Training!V11^2)) * EXP(-(('Data Uji'!K15 -Training!V5)^2) / (2 *Training!V11^2))</f>
        <v>4.878633872135775E-2</v>
      </c>
      <c r="I15" s="20"/>
      <c r="J15" s="25" t="s">
        <v>92</v>
      </c>
      <c r="K15" s="26">
        <f>1 / (SQRT(2 * PI() *Training!P12^2)) * EXP(-(('Data Uji'!E15 -Training!P6)^2) / (2 *Training!P12^2))</f>
        <v>5.5252151363610759E-2</v>
      </c>
      <c r="L15" s="26">
        <f>1 / (SQRT(2 * PI() *Training!Q12^2)) * EXP(-(('Data Uji'!F15 -Training!Q6)^2) / (2 *Training!Q12^2))</f>
        <v>7.0932772242817401E-3</v>
      </c>
      <c r="M15" s="26">
        <f>1 / (SQRT(2 * PI() *Training!R12^2)) * EXP(-(('Data Uji'!G15 -Training!R6)^2) / (2 *Training!R12^2))</f>
        <v>6.8570305468426601E-2</v>
      </c>
      <c r="N15" s="26">
        <f>1 / (SQRT(2 * PI() *Training!S12^2)) * EXP(-(('Data Uji'!H15 -Training!S6)^2) / (2 *Training!S12^2))</f>
        <v>3.8699172125527252E-2</v>
      </c>
      <c r="O15" s="26">
        <f>1 / (SQRT(2 * PI() *Training!T12^2)) * EXP(-(('Data Uji'!I15 -Training!T6)^2) / (2 *Training!T12^2))</f>
        <v>8.7090062567997145E-2</v>
      </c>
      <c r="P15" s="26">
        <f>1 / (SQRT(2 * PI() *Training!U12^2)) * EXP(-(('Data Uji'!J15 -Training!U6)^2) / (2 *Training!U12^2))</f>
        <v>1.4617238536995687E-2</v>
      </c>
      <c r="Q15" s="26">
        <f>1 / (SQRT(2 * PI() *Training!V12^2)) * EXP(-(('Data Uji'!K15 -Training!V6)^2) / (2 *Training!V12^2))</f>
        <v>5.8692474037144511E-2</v>
      </c>
      <c r="R15" s="20"/>
      <c r="S15" s="20"/>
      <c r="T15" s="24" t="s">
        <v>92</v>
      </c>
      <c r="U15" s="25">
        <f>B15*C15*D15*E15*F15*G15*H15*Training!P16</f>
        <v>1.5265303072704023E-10</v>
      </c>
      <c r="V15" s="25">
        <f>K15*L15*M15*N15*O15*P15*Q15*Training!P17</f>
        <v>1.6188589141019561E-11</v>
      </c>
      <c r="W15" s="25">
        <f t="shared" si="0"/>
        <v>1.5265303072704023E-10</v>
      </c>
      <c r="X15" s="51" t="s">
        <v>22</v>
      </c>
      <c r="Y15" s="51"/>
      <c r="Z15" s="20"/>
      <c r="AA15" s="38" t="s">
        <v>92</v>
      </c>
      <c r="AB15" s="51" t="s">
        <v>22</v>
      </c>
      <c r="AC15" s="51"/>
      <c r="AD15" s="51" t="s">
        <v>22</v>
      </c>
      <c r="AE15" s="51"/>
      <c r="AF15" s="68">
        <v>2020</v>
      </c>
      <c r="AG15" s="34" t="s">
        <v>104</v>
      </c>
    </row>
    <row r="16" spans="1:33" x14ac:dyDescent="0.2">
      <c r="A16" s="25" t="s">
        <v>93</v>
      </c>
      <c r="B16" s="26">
        <f>1 / (SQRT(2 * PI() *Training!P11^2)) * EXP(-(('Data Uji'!E16 -Training!P5)^2) / (2 *Training!P11^2))</f>
        <v>4.6715256939471303E-2</v>
      </c>
      <c r="C16" s="26">
        <f>1 / (SQRT(2 * PI() *Training!Q11^2)) * EXP(-(('Data Uji'!F16 -Training!Q5)^2) / (2 *Training!Q11^2))</f>
        <v>2.5849479145178135E-2</v>
      </c>
      <c r="D16" s="26">
        <f>1 / (SQRT(2 * PI() *Training!R11^2)) * EXP(-(('Data Uji'!G16 -Training!R5)^2) / (2 *Training!R11^2))</f>
        <v>5.0926844055405374E-2</v>
      </c>
      <c r="E16" s="26">
        <f>1 / (SQRT(2 * PI() *Training!S11^2)) * EXP(-(('Data Uji'!H16 -Training!S5)^2) / (2 *Training!S11^2))</f>
        <v>4.3103514329519192E-2</v>
      </c>
      <c r="F16" s="26">
        <f>1 / (SQRT(2 * PI() *Training!T11^2)) * EXP(-(('Data Uji'!I16 -Training!T5)^2) / (2 *Training!T11^2))</f>
        <v>6.050304497695682E-2</v>
      </c>
      <c r="G16" s="26">
        <f>1 / (SQRT(2 * PI() *Training!U11^2)) * EXP(-(('Data Uji'!J16 -Training!U5)^2) / (2 *Training!U11^2))</f>
        <v>2.208494132876172E-2</v>
      </c>
      <c r="H16" s="26">
        <f>1 / (SQRT(2 * PI() *Training!V11^2)) * EXP(-(('Data Uji'!K16 -Training!V5)^2) / (2 *Training!V11^2))</f>
        <v>2.3897770302722891E-2</v>
      </c>
      <c r="I16" s="20"/>
      <c r="J16" s="25" t="s">
        <v>93</v>
      </c>
      <c r="K16" s="26">
        <f>1 / (SQRT(2 * PI() *Training!P12^2)) * EXP(-(('Data Uji'!E16 -Training!P6)^2) / (2 *Training!P12^2))</f>
        <v>7.4288778441958345E-2</v>
      </c>
      <c r="L16" s="26">
        <f>1 / (SQRT(2 * PI() *Training!Q12^2)) * EXP(-(('Data Uji'!F16 -Training!Q6)^2) / (2 *Training!Q12^2))</f>
        <v>7.3315670875594E-2</v>
      </c>
      <c r="M16" s="26">
        <f>1 / (SQRT(2 * PI() *Training!R12^2)) * EXP(-(('Data Uji'!G16 -Training!R6)^2) / (2 *Training!R12^2))</f>
        <v>3.4435364218383495E-2</v>
      </c>
      <c r="N16" s="26">
        <f>1 / (SQRT(2 * PI() *Training!S12^2)) * EXP(-(('Data Uji'!H16 -Training!S6)^2) / (2 *Training!S12^2))</f>
        <v>5.9994389140392929E-2</v>
      </c>
      <c r="O16" s="26">
        <f>1 / (SQRT(2 * PI() *Training!T12^2)) * EXP(-(('Data Uji'!I16 -Training!T6)^2) / (2 *Training!T12^2))</f>
        <v>5.3282785504998736E-2</v>
      </c>
      <c r="P16" s="26">
        <f>1 / (SQRT(2 * PI() *Training!U12^2)) * EXP(-(('Data Uji'!J16 -Training!U6)^2) / (2 *Training!U12^2))</f>
        <v>7.5093068138280851E-3</v>
      </c>
      <c r="Q16" s="26">
        <f>1 / (SQRT(2 * PI() *Training!V12^2)) * EXP(-(('Data Uji'!K16 -Training!V6)^2) / (2 *Training!V12^2))</f>
        <v>5.5335296857941772E-2</v>
      </c>
      <c r="R16" s="20"/>
      <c r="S16" s="20"/>
      <c r="T16" s="25" t="s">
        <v>93</v>
      </c>
      <c r="U16" s="25">
        <f>B16*C16*D16*E16*F16*G16*H16*Training!P16</f>
        <v>6.7010553740854363E-11</v>
      </c>
      <c r="V16" s="25">
        <f>K16*L16*M16*N16*O16*P16*Q16*Training!P17</f>
        <v>5.1901884050314578E-11</v>
      </c>
      <c r="W16" s="25">
        <f t="shared" si="0"/>
        <v>6.7010553740854363E-11</v>
      </c>
      <c r="X16" s="51" t="s">
        <v>22</v>
      </c>
      <c r="Y16" s="51"/>
      <c r="Z16" s="20"/>
      <c r="AA16" s="38" t="s">
        <v>93</v>
      </c>
      <c r="AB16" s="51" t="s">
        <v>22</v>
      </c>
      <c r="AC16" s="51"/>
      <c r="AD16" s="51" t="s">
        <v>22</v>
      </c>
      <c r="AE16" s="51"/>
      <c r="AF16" s="68">
        <v>2020</v>
      </c>
      <c r="AG16" s="34" t="s">
        <v>104</v>
      </c>
    </row>
    <row r="17" spans="1:33" x14ac:dyDescent="0.2">
      <c r="A17" s="25" t="s">
        <v>94</v>
      </c>
      <c r="B17" s="26">
        <f>1 / (SQRT(2 * PI() *Training!P11^2)) * EXP(-(('Data Uji'!E17 -Training!P5)^2) / (2 *Training!P11^2))</f>
        <v>5.041458045119538E-2</v>
      </c>
      <c r="C17" s="26">
        <f>1 / (SQRT(2 * PI() *Training!Q11^2)) * EXP(-(('Data Uji'!F17 -Training!Q5)^2) / (2 *Training!Q11^2))</f>
        <v>6.1327756164210767E-2</v>
      </c>
      <c r="D17" s="26">
        <f>1 / (SQRT(2 * PI() *Training!R11^2)) * EXP(-(('Data Uji'!G17 -Training!R5)^2) / (2 *Training!R11^2))</f>
        <v>3.9916396968846128E-2</v>
      </c>
      <c r="E17" s="26">
        <f>1 / (SQRT(2 * PI() *Training!S11^2)) * EXP(-(('Data Uji'!H17 -Training!S5)^2) / (2 *Training!S11^2))</f>
        <v>3.7036185998897873E-2</v>
      </c>
      <c r="F17" s="26">
        <f>1 / (SQRT(2 * PI() *Training!T11^2)) * EXP(-(('Data Uji'!I17 -Training!T5)^2) / (2 *Training!T11^2))</f>
        <v>3.4461217156295874E-2</v>
      </c>
      <c r="G17" s="26">
        <f>1 / (SQRT(2 * PI() *Training!U11^2)) * EXP(-(('Data Uji'!J17 -Training!U5)^2) / (2 *Training!U11^2))</f>
        <v>2.208494132876172E-2</v>
      </c>
      <c r="H17" s="26">
        <f>1 / (SQRT(2 * PI() *Training!V11^2)) * EXP(-(('Data Uji'!K17 -Training!V5)^2) / (2 *Training!V11^2))</f>
        <v>3.9903295516299231E-2</v>
      </c>
      <c r="I17" s="20"/>
      <c r="J17" s="25" t="s">
        <v>94</v>
      </c>
      <c r="K17" s="26">
        <f>1 / (SQRT(2 * PI() *Training!P12^2)) * EXP(-(('Data Uji'!E17 -Training!P6)^2) / (2 *Training!P12^2))</f>
        <v>6.9813360805524083E-2</v>
      </c>
      <c r="L17" s="26">
        <f>1 / (SQRT(2 * PI() *Training!Q12^2)) * EXP(-(('Data Uji'!F17 -Training!Q6)^2) / (2 *Training!Q12^2))</f>
        <v>3.7411999767609228E-2</v>
      </c>
      <c r="M17" s="26">
        <f>1 / (SQRT(2 * PI() *Training!R12^2)) * EXP(-(('Data Uji'!G17 -Training!R6)^2) / (2 *Training!R12^2))</f>
        <v>1.420388548387334E-2</v>
      </c>
      <c r="N17" s="26">
        <f>1 / (SQRT(2 * PI() *Training!S12^2)) * EXP(-(('Data Uji'!H17 -Training!S6)^2) / (2 *Training!S12^2))</f>
        <v>5.3474306824662525E-2</v>
      </c>
      <c r="O17" s="26">
        <f>1 / (SQRT(2 * PI() *Training!T12^2)) * EXP(-(('Data Uji'!I17 -Training!T6)^2) / (2 *Training!T12^2))</f>
        <v>9.7763346003383739E-2</v>
      </c>
      <c r="P17" s="26">
        <f>1 / (SQRT(2 * PI() *Training!U12^2)) * EXP(-(('Data Uji'!J17 -Training!U6)^2) / (2 *Training!U12^2))</f>
        <v>7.5093068138280851E-3</v>
      </c>
      <c r="Q17" s="26">
        <f>1 / (SQRT(2 * PI() *Training!V12^2)) * EXP(-(('Data Uji'!K17 -Training!V6)^2) / (2 *Training!V12^2))</f>
        <v>5.8820651479240045E-2</v>
      </c>
      <c r="R17" s="20"/>
      <c r="S17" s="20"/>
      <c r="T17" s="24" t="s">
        <v>94</v>
      </c>
      <c r="U17" s="25">
        <f>B17*C17*D17*E17*F17*G17*H17*Training!P16</f>
        <v>1.0989269095516569E-10</v>
      </c>
      <c r="V17" s="25">
        <f>K17*L17*M17*N17*O17*P17*Q17*Training!P17</f>
        <v>1.7847043955418314E-11</v>
      </c>
      <c r="W17" s="25">
        <f t="shared" si="0"/>
        <v>1.0989269095516569E-10</v>
      </c>
      <c r="X17" s="51" t="s">
        <v>22</v>
      </c>
      <c r="Y17" s="51"/>
      <c r="Z17" s="20"/>
      <c r="AA17" s="38" t="s">
        <v>94</v>
      </c>
      <c r="AB17" s="51" t="s">
        <v>22</v>
      </c>
      <c r="AC17" s="51"/>
      <c r="AD17" s="51" t="s">
        <v>22</v>
      </c>
      <c r="AE17" s="51"/>
      <c r="AF17" s="68">
        <v>2020</v>
      </c>
      <c r="AG17" s="34" t="s">
        <v>104</v>
      </c>
    </row>
    <row r="18" spans="1:33" x14ac:dyDescent="0.2">
      <c r="A18" s="25" t="s">
        <v>95</v>
      </c>
      <c r="B18" s="26">
        <f>1 / (SQRT(2 * PI() *Training!P11^2)) * EXP(-(('Data Uji'!E18 -Training!P5)^2) / (2 *Training!P11^2))</f>
        <v>5.6230267620203556E-2</v>
      </c>
      <c r="C18" s="26">
        <f>1 / (SQRT(2 * PI() *Training!Q11^2)) * EXP(-(('Data Uji'!F18 -Training!Q5)^2) / (2 *Training!Q11^2))</f>
        <v>3.7004788943445811E-2</v>
      </c>
      <c r="D18" s="26">
        <f>1 / (SQRT(2 * PI() *Training!R11^2)) * EXP(-(('Data Uji'!G18 -Training!R5)^2) / (2 *Training!R11^2))</f>
        <v>4.6410932989040338E-2</v>
      </c>
      <c r="E18" s="26">
        <f>1 / (SQRT(2 * PI() *Training!S11^2)) * EXP(-(('Data Uji'!H18 -Training!S5)^2) / (2 *Training!S11^2))</f>
        <v>3.7343717590584816E-2</v>
      </c>
      <c r="F18" s="26">
        <f>1 / (SQRT(2 * PI() *Training!T11^2)) * EXP(-(('Data Uji'!I18 -Training!T5)^2) / (2 *Training!T11^2))</f>
        <v>2.8894731945224791E-2</v>
      </c>
      <c r="G18" s="26">
        <f>1 / (SQRT(2 * PI() *Training!U11^2)) * EXP(-(('Data Uji'!J18 -Training!U5)^2) / (2 *Training!U11^2))</f>
        <v>3.9953287670475027E-2</v>
      </c>
      <c r="H18" s="26">
        <f>1 / (SQRT(2 * PI() *Training!V11^2)) * EXP(-(('Data Uji'!K18 -Training!V5)^2) / (2 *Training!V11^2))</f>
        <v>6.4527439915337589E-2</v>
      </c>
      <c r="I18" s="20"/>
      <c r="J18" s="25" t="s">
        <v>95</v>
      </c>
      <c r="K18" s="26">
        <f>1 / (SQRT(2 * PI() *Training!P12^2)) * EXP(-(('Data Uji'!E18 -Training!P6)^2) / (2 *Training!P12^2))</f>
        <v>4.6531227792146385E-2</v>
      </c>
      <c r="L18" s="26">
        <f>1 / (SQRT(2 * PI() *Training!Q12^2)) * EXP(-(('Data Uji'!F18 -Training!Q6)^2) / (2 *Training!Q12^2))</f>
        <v>7.7939778384044811E-2</v>
      </c>
      <c r="M18" s="26">
        <f>1 / (SQRT(2 * PI() *Training!R12^2)) * EXP(-(('Data Uji'!G18 -Training!R6)^2) / (2 *Training!R12^2))</f>
        <v>7.5936722321871736E-2</v>
      </c>
      <c r="N18" s="26">
        <f>1 / (SQRT(2 * PI() *Training!S12^2)) * EXP(-(('Data Uji'!H18 -Training!S6)^2) / (2 *Training!S12^2))</f>
        <v>2.1104260174768127E-2</v>
      </c>
      <c r="O18" s="26">
        <f>1 / (SQRT(2 * PI() *Training!T12^2)) * EXP(-(('Data Uji'!I18 -Training!T6)^2) / (2 *Training!T12^2))</f>
        <v>8.3999900767515345E-2</v>
      </c>
      <c r="P18" s="26">
        <f>1 / (SQRT(2 * PI() *Training!U12^2)) * EXP(-(('Data Uji'!J18 -Training!U6)^2) / (2 *Training!U12^2))</f>
        <v>4.2123076019698051E-2</v>
      </c>
      <c r="Q18" s="26">
        <f>1 / (SQRT(2 * PI() *Training!V12^2)) * EXP(-(('Data Uji'!K18 -Training!V6)^2) / (2 *Training!V12^2))</f>
        <v>2.6298691547135683E-2</v>
      </c>
      <c r="R18" s="20"/>
      <c r="S18" s="20"/>
      <c r="T18" s="24" t="s">
        <v>95</v>
      </c>
      <c r="U18" s="25">
        <f>B18*C18*D18*E18*F18*G18*H18*Training!P16</f>
        <v>2.1267866112617043E-10</v>
      </c>
      <c r="V18" s="25">
        <f>K18*L18*M18*N18*O18*P18*Q18*Training!P17</f>
        <v>1.1267236581759055E-10</v>
      </c>
      <c r="W18" s="25">
        <f t="shared" si="0"/>
        <v>2.1267866112617043E-10</v>
      </c>
      <c r="X18" s="55" t="s">
        <v>22</v>
      </c>
      <c r="Y18" s="51"/>
      <c r="Z18" s="27"/>
      <c r="AA18" s="38" t="s">
        <v>95</v>
      </c>
      <c r="AB18" s="55" t="s">
        <v>22</v>
      </c>
      <c r="AC18" s="51"/>
      <c r="AD18" s="55" t="s">
        <v>22</v>
      </c>
      <c r="AE18" s="51"/>
      <c r="AF18" s="68">
        <v>2020</v>
      </c>
      <c r="AG18" s="34" t="s">
        <v>104</v>
      </c>
    </row>
    <row r="19" spans="1:33" x14ac:dyDescent="0.2">
      <c r="A19" s="25" t="s">
        <v>96</v>
      </c>
      <c r="B19" s="26">
        <f>1 / (SQRT(2 * PI() *Training!P11^2)) * EXP(-(('Data Uji'!E19 -Training!P5)^2) / (2 *Training!P11^2))</f>
        <v>2.3674239184008603E-2</v>
      </c>
      <c r="C19" s="26">
        <f>1 / (SQRT(2 * PI() *Training!Q11^2)) * EXP(-(('Data Uji'!F19 -Training!Q5)^2) / (2 *Training!Q11^2))</f>
        <v>2.5849479145178135E-2</v>
      </c>
      <c r="D19" s="26">
        <f>1 / (SQRT(2 * PI() *Training!R11^2)) * EXP(-(('Data Uji'!G19 -Training!R5)^2) / (2 *Training!R11^2))</f>
        <v>2.4641053911676328E-2</v>
      </c>
      <c r="E19" s="26">
        <f>1 / (SQRT(2 * PI() *Training!S11^2)) * EXP(-(('Data Uji'!H19 -Training!S5)^2) / (2 *Training!S11^2))</f>
        <v>2.5354107232875827E-2</v>
      </c>
      <c r="F19" s="26">
        <f>1 / (SQRT(2 * PI() *Training!T11^2)) * EXP(-(('Data Uji'!I19 -Training!T5)^2) / (2 *Training!T11^2))</f>
        <v>4.0144154487838798E-2</v>
      </c>
      <c r="G19" s="26">
        <f>1 / (SQRT(2 * PI() *Training!U11^2)) * EXP(-(('Data Uji'!J19 -Training!U5)^2) / (2 *Training!U11^2))</f>
        <v>6.3594964933570419E-2</v>
      </c>
      <c r="H19" s="26">
        <f>1 / (SQRT(2 * PI() *Training!V11^2)) * EXP(-(('Data Uji'!K19 -Training!V5)^2) / (2 *Training!V11^2))</f>
        <v>7.6627251900927312E-2</v>
      </c>
      <c r="I19" s="20"/>
      <c r="J19" s="25" t="s">
        <v>96</v>
      </c>
      <c r="K19" s="26">
        <f>1 / (SQRT(2 * PI() *Training!P12^2)) * EXP(-(('Data Uji'!E19 -Training!P6)^2) / (2 *Training!P12^2))</f>
        <v>5.857961742181933E-2</v>
      </c>
      <c r="L19" s="26">
        <f>1 / (SQRT(2 * PI() *Training!Q12^2)) * EXP(-(('Data Uji'!F19 -Training!Q6)^2) / (2 *Training!Q12^2))</f>
        <v>7.3315670875594E-2</v>
      </c>
      <c r="M19" s="26">
        <f>1 / (SQRT(2 * PI() *Training!R12^2)) * EXP(-(('Data Uji'!G19 -Training!R6)^2) / (2 *Training!R12^2))</f>
        <v>4.476715559367142E-2</v>
      </c>
      <c r="N19" s="26">
        <f>1 / (SQRT(2 * PI() *Training!S12^2)) * EXP(-(('Data Uji'!H19 -Training!S6)^2) / (2 *Training!S12^2))</f>
        <v>3.8699172125527252E-2</v>
      </c>
      <c r="O19" s="26">
        <f>1 / (SQRT(2 * PI() *Training!T12^2)) * EXP(-(('Data Uji'!I19 -Training!T6)^2) / (2 *Training!T12^2))</f>
        <v>0.10585068726034867</v>
      </c>
      <c r="P19" s="26">
        <f>1 / (SQRT(2 * PI() *Training!U12^2)) * EXP(-(('Data Uji'!J19 -Training!U6)^2) / (2 *Training!U12^2))</f>
        <v>0.12028522379913283</v>
      </c>
      <c r="Q19" s="26">
        <f>1 / (SQRT(2 * PI() *Training!V12^2)) * EXP(-(('Data Uji'!K19 -Training!V6)^2) / (2 *Training!V12^2))</f>
        <v>4.1853644281520004E-2</v>
      </c>
      <c r="R19" s="20"/>
      <c r="S19" s="20"/>
      <c r="T19" s="25" t="s">
        <v>96</v>
      </c>
      <c r="U19" s="25">
        <f>B19*C19*D19*E19*F19*G19*H19*Training!P16</f>
        <v>5.9211503220344788E-11</v>
      </c>
      <c r="V19" s="25">
        <f>K19*L19*M19*N19*O19*P19*Q19*Training!P17</f>
        <v>8.2604274980514119E-10</v>
      </c>
      <c r="W19" s="25">
        <f t="shared" si="0"/>
        <v>8.2604274980514119E-10</v>
      </c>
      <c r="X19" s="55" t="s">
        <v>23</v>
      </c>
      <c r="Y19" s="51"/>
      <c r="Z19" s="27"/>
      <c r="AA19" s="38" t="s">
        <v>96</v>
      </c>
      <c r="AB19" s="55" t="s">
        <v>23</v>
      </c>
      <c r="AC19" s="51"/>
      <c r="AD19" s="55" t="s">
        <v>23</v>
      </c>
      <c r="AE19" s="51"/>
      <c r="AF19" s="68">
        <v>2021</v>
      </c>
      <c r="AG19" s="34" t="s">
        <v>104</v>
      </c>
    </row>
    <row r="20" spans="1:33" x14ac:dyDescent="0.2">
      <c r="A20" s="25" t="s">
        <v>97</v>
      </c>
      <c r="B20" s="26">
        <f>1 / (SQRT(2 * PI() *Training!P11^2)) * EXP(-(('Data Uji'!E20 -Training!P5)^2) / (2 *Training!P11^2))</f>
        <v>2.3674239184008603E-2</v>
      </c>
      <c r="C20" s="26">
        <f>1 / (SQRT(2 * PI() *Training!Q11^2)) * EXP(-(('Data Uji'!F20 -Training!Q5)^2) / (2 *Training!Q11^2))</f>
        <v>5.3022611592672395E-2</v>
      </c>
      <c r="D20" s="26">
        <f>1 / (SQRT(2 * PI() *Training!R11^2)) * EXP(-(('Data Uji'!G20 -Training!R5)^2) / (2 *Training!R11^2))</f>
        <v>5.409216325595978E-2</v>
      </c>
      <c r="E20" s="26">
        <f>1 / (SQRT(2 * PI() *Training!S11^2)) * EXP(-(('Data Uji'!H20 -Training!S5)^2) / (2 *Training!S11^2))</f>
        <v>2.5354107232875827E-2</v>
      </c>
      <c r="F20" s="26">
        <f>1 / (SQRT(2 * PI() *Training!T11^2)) * EXP(-(('Data Uji'!I20 -Training!T5)^2) / (2 *Training!T11^2))</f>
        <v>2.8894731945224791E-2</v>
      </c>
      <c r="G20" s="26">
        <f>1 / (SQRT(2 * PI() *Training!U11^2)) * EXP(-(('Data Uji'!J20 -Training!U5)^2) / (2 *Training!U11^2))</f>
        <v>3.3658514419605108E-2</v>
      </c>
      <c r="H20" s="26">
        <f>1 / (SQRT(2 * PI() *Training!V11^2)) * EXP(-(('Data Uji'!K20 -Training!V5)^2) / (2 *Training!V11^2))</f>
        <v>7.145320251830152E-2</v>
      </c>
      <c r="I20" s="20"/>
      <c r="J20" s="25" t="s">
        <v>97</v>
      </c>
      <c r="K20" s="26">
        <f>1 / (SQRT(2 * PI() *Training!P12^2)) * EXP(-(('Data Uji'!E20 -Training!P6)^2) / (2 *Training!P12^2))</f>
        <v>5.857961742181933E-2</v>
      </c>
      <c r="L20" s="26">
        <f>1 / (SQRT(2 * PI() *Training!Q12^2)) * EXP(-(('Data Uji'!F20 -Training!Q6)^2) / (2 *Training!Q12^2))</f>
        <v>6.413449277733245E-2</v>
      </c>
      <c r="M20" s="26">
        <f>1 / (SQRT(2 * PI() *Training!R12^2)) * EXP(-(('Data Uji'!G20 -Training!R6)^2) / (2 *Training!R12^2))</f>
        <v>6.7332161275562949E-2</v>
      </c>
      <c r="N20" s="26">
        <f>1 / (SQRT(2 * PI() *Training!S12^2)) * EXP(-(('Data Uji'!H20 -Training!S6)^2) / (2 *Training!S12^2))</f>
        <v>3.8699172125527252E-2</v>
      </c>
      <c r="O20" s="26">
        <f>1 / (SQRT(2 * PI() *Training!T12^2)) * EXP(-(('Data Uji'!I20 -Training!T6)^2) / (2 *Training!T12^2))</f>
        <v>8.3999900767515345E-2</v>
      </c>
      <c r="P20" s="26">
        <f>1 / (SQRT(2 * PI() *Training!U12^2)) * EXP(-(('Data Uji'!J20 -Training!U6)^2) / (2 *Training!U12^2))</f>
        <v>2.5972000974588301E-2</v>
      </c>
      <c r="Q20" s="26">
        <f>1 / (SQRT(2 * PI() *Training!V12^2)) * EXP(-(('Data Uji'!K20 -Training!V6)^2) / (2 *Training!V12^2))</f>
        <v>5.115585499640804E-2</v>
      </c>
      <c r="R20" s="20"/>
      <c r="S20" s="20"/>
      <c r="T20" s="24" t="s">
        <v>97</v>
      </c>
      <c r="U20" s="25">
        <f>B20*C20*D20*E20*F20*G20*H20*Training!P16</f>
        <v>9.4710360594936475E-11</v>
      </c>
      <c r="V20" s="25">
        <f>K20*L20*M20*N20*O20*P20*Q20*Training!P17</f>
        <v>2.2761491594439653E-10</v>
      </c>
      <c r="W20" s="25">
        <f t="shared" si="0"/>
        <v>2.2761491594439653E-10</v>
      </c>
      <c r="X20" s="55" t="s">
        <v>23</v>
      </c>
      <c r="Y20" s="51"/>
      <c r="Z20" s="27"/>
      <c r="AA20" s="38" t="s">
        <v>97</v>
      </c>
      <c r="AB20" s="55" t="s">
        <v>23</v>
      </c>
      <c r="AC20" s="51"/>
      <c r="AD20" s="55" t="s">
        <v>23</v>
      </c>
      <c r="AE20" s="51"/>
      <c r="AF20" s="68">
        <v>2021</v>
      </c>
      <c r="AG20" s="34" t="s">
        <v>104</v>
      </c>
    </row>
    <row r="21" spans="1:33" x14ac:dyDescent="0.2">
      <c r="A21" s="28" t="s">
        <v>98</v>
      </c>
      <c r="B21" s="29">
        <f>1 / (SQRT(2 * PI() *Training!P11^2)) * EXP(-(('Data Uji'!E21 -Training!P5)^2) / (2 *Training!P11^2))</f>
        <v>3.7785466135510905E-2</v>
      </c>
      <c r="C21" s="29">
        <f>1 / (SQRT(2 * PI() *Training!Q11^2)) * EXP(-(('Data Uji'!F21 -Training!Q5)^2) / (2 *Training!Q11^2))</f>
        <v>2.5849479145178135E-2</v>
      </c>
      <c r="D21" s="29">
        <f>1 / (SQRT(2 * PI() *Training!R11^2)) * EXP(-(('Data Uji'!G21 -Training!R5)^2) / (2 *Training!R11^2))</f>
        <v>3.3593815074949629E-2</v>
      </c>
      <c r="E21" s="29">
        <f>1 / (SQRT(2 * PI() *Training!S11^2)) * EXP(-(('Data Uji'!H21 -Training!S5)^2) / (2 *Training!S11^2))</f>
        <v>5.4135286998467265E-2</v>
      </c>
      <c r="F21" s="29">
        <f>1 / (SQRT(2 * PI() *Training!T11^2)) * EXP(-(('Data Uji'!I21 -Training!T5)^2) / (2 *Training!T11^2))</f>
        <v>5.5103093998242175E-2</v>
      </c>
      <c r="G21" s="29">
        <f>1 / (SQRT(2 * PI() *Training!U11^2)) * EXP(-(('Data Uji'!J21 -Training!U5)^2) / (2 *Training!U11^2))</f>
        <v>6.3594964933570419E-2</v>
      </c>
      <c r="H21" s="29">
        <f>1 / (SQRT(2 * PI() *Training!V11^2)) * EXP(-(('Data Uji'!K21 -Training!V5)^2) / (2 *Training!V11^2))</f>
        <v>7.145320251830152E-2</v>
      </c>
      <c r="I21" s="20"/>
      <c r="J21" s="28" t="s">
        <v>98</v>
      </c>
      <c r="K21" s="29">
        <f>1 / (SQRT(2 * PI() *Training!P12^2)) * EXP(-(('Data Uji'!E21 -Training!P6)^2) / (2 *Training!P12^2))</f>
        <v>7.5382849804458502E-2</v>
      </c>
      <c r="L21" s="29">
        <f>1 / (SQRT(2 * PI() *Training!Q12^2)) * EXP(-(('Data Uji'!F21 -Training!Q6)^2) / (2 *Training!Q12^2))</f>
        <v>7.3315670875594E-2</v>
      </c>
      <c r="M21" s="29">
        <f>1 / (SQRT(2 * PI() *Training!R12^2)) * EXP(-(('Data Uji'!G21 -Training!R6)^2) / (2 *Training!R12^2))</f>
        <v>6.169324508484781E-2</v>
      </c>
      <c r="N21" s="29">
        <f>1 / (SQRT(2 * PI() *Training!S12^2)) * EXP(-(('Data Uji'!H21 -Training!S6)^2) / (2 *Training!S12^2))</f>
        <v>6.8790590109474692E-2</v>
      </c>
      <c r="O21" s="29">
        <f>1 / (SQRT(2 * PI() *Training!T12^2)) * EXP(-(('Data Uji'!I21 -Training!T6)^2) / (2 *Training!T12^2))</f>
        <v>8.7090062567997145E-2</v>
      </c>
      <c r="P21" s="29">
        <f>1 / (SQRT(2 * PI() *Training!U12^2)) * EXP(-(('Data Uji'!J21 -Training!U6)^2) / (2 *Training!U12^2))</f>
        <v>0.12028522379913283</v>
      </c>
      <c r="Q21" s="29">
        <f>1 / (SQRT(2 * PI() *Training!V12^2)) * EXP(-(('Data Uji'!K21 -Training!V6)^2) / (2 *Training!V12^2))</f>
        <v>5.115585499640804E-2</v>
      </c>
      <c r="R21" s="20"/>
      <c r="S21" s="20"/>
      <c r="T21" s="28" t="s">
        <v>98</v>
      </c>
      <c r="U21" s="28">
        <f>B21*C21*D21*E21*F21*G21*H21*Training!P16</f>
        <v>3.5211062199546415E-10</v>
      </c>
      <c r="V21" s="28">
        <f>K21*L21*M21*N21*O21*P21*Q21*Training!P17</f>
        <v>2.6186111207121131E-9</v>
      </c>
      <c r="W21" s="28">
        <f t="shared" si="0"/>
        <v>2.6186111207121131E-9</v>
      </c>
      <c r="X21" s="58" t="s">
        <v>23</v>
      </c>
      <c r="Y21" s="59"/>
      <c r="Z21" s="27"/>
      <c r="AA21" s="38" t="s">
        <v>98</v>
      </c>
      <c r="AB21" s="55" t="s">
        <v>23</v>
      </c>
      <c r="AC21" s="51"/>
      <c r="AD21" s="55" t="s">
        <v>23</v>
      </c>
      <c r="AE21" s="51"/>
      <c r="AF21" s="68">
        <v>2021</v>
      </c>
      <c r="AG21" s="34" t="s">
        <v>104</v>
      </c>
    </row>
    <row r="22" spans="1:33" x14ac:dyDescent="0.2">
      <c r="A22" s="21"/>
      <c r="B22" s="30"/>
      <c r="C22" s="30"/>
      <c r="D22" s="30"/>
      <c r="E22" s="30"/>
      <c r="F22" s="30"/>
      <c r="G22" s="30"/>
      <c r="H22" s="30"/>
      <c r="I22" s="21"/>
      <c r="J22" s="21"/>
      <c r="K22" s="30"/>
      <c r="L22" s="30"/>
      <c r="M22" s="30"/>
      <c r="N22" s="30"/>
      <c r="O22" s="30"/>
      <c r="P22" s="30"/>
      <c r="Q22" s="30"/>
      <c r="R22" s="21"/>
      <c r="S22" s="21"/>
      <c r="T22" s="31"/>
      <c r="U22" s="21"/>
      <c r="V22" s="21"/>
      <c r="W22" s="21"/>
      <c r="X22" s="21"/>
      <c r="Y22" s="21"/>
      <c r="Z22" s="21"/>
      <c r="AA22" s="21"/>
      <c r="AB22" s="56"/>
      <c r="AC22" s="56"/>
      <c r="AD22" s="56"/>
      <c r="AE22" s="56"/>
    </row>
    <row r="23" spans="1:33" ht="38.25" customHeight="1" x14ac:dyDescent="0.2">
      <c r="A23" s="32"/>
      <c r="B23" s="60"/>
      <c r="C23" s="60"/>
      <c r="D23" s="30"/>
      <c r="F23" s="30"/>
      <c r="G23" s="30"/>
      <c r="H23" s="30"/>
      <c r="I23" s="21"/>
      <c r="J23" s="21"/>
      <c r="K23" s="30"/>
      <c r="L23" s="30"/>
      <c r="M23" s="30"/>
      <c r="N23" s="30"/>
      <c r="O23" s="30"/>
      <c r="P23" s="30"/>
      <c r="Q23" s="30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56"/>
      <c r="AC23" s="56"/>
      <c r="AD23" s="56"/>
      <c r="AE23" s="56"/>
    </row>
    <row r="24" spans="1:33" ht="51" customHeight="1" x14ac:dyDescent="0.2">
      <c r="A24" s="32"/>
      <c r="B24" s="60"/>
      <c r="C24" s="60"/>
      <c r="D24" s="30"/>
      <c r="F24" s="30"/>
      <c r="G24" s="30"/>
      <c r="H24" s="30"/>
      <c r="I24" s="21"/>
      <c r="J24" s="21"/>
      <c r="K24" s="30"/>
      <c r="L24" s="30"/>
      <c r="M24" s="30"/>
      <c r="N24" s="30"/>
      <c r="O24" s="30"/>
      <c r="P24" s="30"/>
      <c r="Q24" s="30"/>
      <c r="R24" s="21"/>
      <c r="S24" s="21"/>
      <c r="T24" s="31"/>
      <c r="U24" s="21"/>
      <c r="V24" s="21"/>
      <c r="W24" s="21"/>
      <c r="X24" s="21"/>
      <c r="Y24" s="21"/>
      <c r="Z24" s="21"/>
      <c r="AA24" s="21"/>
      <c r="AB24" s="56"/>
      <c r="AC24" s="56"/>
      <c r="AD24" s="56"/>
      <c r="AE24" s="56"/>
    </row>
    <row r="25" spans="1:33" ht="38.25" customHeight="1" x14ac:dyDescent="0.2">
      <c r="A25" s="32"/>
      <c r="B25" s="57"/>
      <c r="C25" s="57"/>
      <c r="I25" s="21"/>
      <c r="R25" s="21"/>
      <c r="S25" s="21"/>
      <c r="Y25" s="21"/>
      <c r="Z25" s="21"/>
      <c r="AA25" s="21"/>
      <c r="AB25" s="56"/>
      <c r="AC25" s="56"/>
      <c r="AD25" s="56"/>
      <c r="AE25" s="56"/>
    </row>
    <row r="26" spans="1:33" ht="25.5" customHeight="1" x14ac:dyDescent="0.2">
      <c r="A26" s="32"/>
      <c r="B26" s="57"/>
      <c r="C26" s="57"/>
    </row>
    <row r="27" spans="1:33" ht="38.25" customHeight="1" x14ac:dyDescent="0.2">
      <c r="A27" s="32"/>
      <c r="B27" s="57"/>
      <c r="C27" s="57"/>
    </row>
    <row r="28" spans="1:33" ht="25.5" customHeight="1" x14ac:dyDescent="0.2">
      <c r="A28" s="32"/>
      <c r="B28" s="57"/>
      <c r="C28" s="57"/>
    </row>
    <row r="29" spans="1:33" ht="38.25" customHeight="1" x14ac:dyDescent="0.2">
      <c r="A29" s="32"/>
      <c r="B29" s="57"/>
      <c r="C29" s="57"/>
    </row>
    <row r="30" spans="1:33" ht="38.25" customHeight="1" x14ac:dyDescent="0.2">
      <c r="A30" s="32"/>
      <c r="B30" s="57"/>
      <c r="C30" s="57"/>
    </row>
    <row r="31" spans="1:33" ht="38.25" customHeight="1" x14ac:dyDescent="0.2">
      <c r="A31" s="32"/>
      <c r="B31" s="57"/>
      <c r="C31" s="57"/>
    </row>
    <row r="32" spans="1:33" ht="38.25" customHeight="1" x14ac:dyDescent="0.2">
      <c r="A32" s="32"/>
      <c r="B32" s="57"/>
      <c r="C32" s="57"/>
    </row>
    <row r="33" spans="1:3" ht="38.25" customHeight="1" x14ac:dyDescent="0.2">
      <c r="A33" s="32"/>
      <c r="B33" s="57"/>
      <c r="C33" s="57"/>
    </row>
    <row r="34" spans="1:3" ht="38.25" customHeight="1" x14ac:dyDescent="0.2">
      <c r="A34" s="32"/>
      <c r="B34" s="57"/>
      <c r="C34" s="57"/>
    </row>
    <row r="35" spans="1:3" ht="25.5" customHeight="1" x14ac:dyDescent="0.2">
      <c r="A35" s="32"/>
      <c r="B35" s="57"/>
      <c r="C35" s="57"/>
    </row>
    <row r="36" spans="1:3" ht="38.25" customHeight="1" x14ac:dyDescent="0.2">
      <c r="A36" s="32"/>
      <c r="B36" s="57"/>
      <c r="C36" s="57"/>
    </row>
    <row r="37" spans="1:3" ht="25.5" customHeight="1" x14ac:dyDescent="0.2">
      <c r="A37" s="32"/>
      <c r="B37" s="57"/>
      <c r="C37" s="57"/>
    </row>
    <row r="38" spans="1:3" ht="51" customHeight="1" x14ac:dyDescent="0.2">
      <c r="A38" s="32"/>
      <c r="B38" s="57"/>
      <c r="C38" s="57"/>
    </row>
    <row r="39" spans="1:3" ht="51" customHeight="1" x14ac:dyDescent="0.2">
      <c r="A39" s="32"/>
      <c r="B39" s="57"/>
      <c r="C39" s="57"/>
    </row>
    <row r="40" spans="1:3" ht="51" customHeight="1" x14ac:dyDescent="0.2">
      <c r="A40" s="32"/>
      <c r="B40" s="57"/>
      <c r="C40" s="57"/>
    </row>
    <row r="41" spans="1:3" ht="25.5" customHeight="1" x14ac:dyDescent="0.2">
      <c r="A41" s="32"/>
      <c r="B41" s="57"/>
      <c r="C41" s="57"/>
    </row>
  </sheetData>
  <mergeCells count="89">
    <mergeCell ref="B39:C39"/>
    <mergeCell ref="B40:C40"/>
    <mergeCell ref="B41:C4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5:C35"/>
    <mergeCell ref="B36:C36"/>
    <mergeCell ref="B37:C37"/>
    <mergeCell ref="B38:C38"/>
    <mergeCell ref="B32:C32"/>
    <mergeCell ref="B33:C33"/>
    <mergeCell ref="B34:C34"/>
    <mergeCell ref="X16:Y16"/>
    <mergeCell ref="X17:Y17"/>
    <mergeCell ref="X18:Y18"/>
    <mergeCell ref="X19:Y19"/>
    <mergeCell ref="X20:Y20"/>
    <mergeCell ref="X21:Y21"/>
    <mergeCell ref="X10:Y10"/>
    <mergeCell ref="X11:Y11"/>
    <mergeCell ref="X12:Y12"/>
    <mergeCell ref="X13:Y13"/>
    <mergeCell ref="X14:Y14"/>
    <mergeCell ref="X15:Y15"/>
    <mergeCell ref="AB25:AC25"/>
    <mergeCell ref="AD25:AE25"/>
    <mergeCell ref="X3:Y3"/>
    <mergeCell ref="X4:Y4"/>
    <mergeCell ref="X5:Y5"/>
    <mergeCell ref="X6:Y6"/>
    <mergeCell ref="X7:Y7"/>
    <mergeCell ref="X8:Y8"/>
    <mergeCell ref="X9:Y9"/>
    <mergeCell ref="AB22:AC22"/>
    <mergeCell ref="AD22:AE22"/>
    <mergeCell ref="AB23:AC23"/>
    <mergeCell ref="AD23:AE23"/>
    <mergeCell ref="AB24:AC24"/>
    <mergeCell ref="AD24:AE24"/>
    <mergeCell ref="AB19:AC19"/>
    <mergeCell ref="AD19:AE19"/>
    <mergeCell ref="AB20:AC20"/>
    <mergeCell ref="AD20:AE20"/>
    <mergeCell ref="AB21:AC21"/>
    <mergeCell ref="AD21:AE21"/>
    <mergeCell ref="AB16:AC16"/>
    <mergeCell ref="AD16:AE16"/>
    <mergeCell ref="AB17:AC17"/>
    <mergeCell ref="AD17:AE17"/>
    <mergeCell ref="AB18:AC18"/>
    <mergeCell ref="AD18:AE18"/>
    <mergeCell ref="AB13:AC13"/>
    <mergeCell ref="AD13:AE13"/>
    <mergeCell ref="AB14:AC14"/>
    <mergeCell ref="AD14:AE14"/>
    <mergeCell ref="AB15:AC15"/>
    <mergeCell ref="AD15:AE15"/>
    <mergeCell ref="AB10:AC10"/>
    <mergeCell ref="AD10:AE10"/>
    <mergeCell ref="AB11:AC11"/>
    <mergeCell ref="AD11:AE11"/>
    <mergeCell ref="AB12:AC12"/>
    <mergeCell ref="AD12:AE12"/>
    <mergeCell ref="AB7:AC7"/>
    <mergeCell ref="AD7:AE7"/>
    <mergeCell ref="AB8:AC8"/>
    <mergeCell ref="AD8:AE8"/>
    <mergeCell ref="AB9:AC9"/>
    <mergeCell ref="AD9:AE9"/>
    <mergeCell ref="AB4:AC4"/>
    <mergeCell ref="AD4:AE4"/>
    <mergeCell ref="AB5:AC5"/>
    <mergeCell ref="AD5:AE5"/>
    <mergeCell ref="AB6:AC6"/>
    <mergeCell ref="AD6:AE6"/>
    <mergeCell ref="AB3:AC3"/>
    <mergeCell ref="AD3:AE3"/>
    <mergeCell ref="B1:D1"/>
    <mergeCell ref="K1:M1"/>
    <mergeCell ref="T1:W1"/>
    <mergeCell ref="AB2:AC2"/>
    <mergeCell ref="AD2:AE2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Data Uji</vt:lpstr>
      <vt:lpstr>Hasil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SERVER1</dc:creator>
  <cp:lastModifiedBy>Windows User</cp:lastModifiedBy>
  <dcterms:created xsi:type="dcterms:W3CDTF">2023-07-21T06:43:07Z</dcterms:created>
  <dcterms:modified xsi:type="dcterms:W3CDTF">2023-08-11T09:10:08Z</dcterms:modified>
</cp:coreProperties>
</file>