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Cremona\miasaccion\Seguimiento actualizado\"/>
    </mc:Choice>
  </mc:AlternateContent>
  <xr:revisionPtr revIDLastSave="0" documentId="13_ncr:1_{FDE8A4C0-444B-430F-8182-D7231261F657}" xr6:coauthVersionLast="47" xr6:coauthVersionMax="47" xr10:uidLastSave="{00000000-0000-0000-0000-000000000000}"/>
  <bookViews>
    <workbookView xWindow="-108" yWindow="-108" windowWidth="23256" windowHeight="12576" activeTab="1" xr2:uid="{02901765-F06B-49E1-A6BD-16556505413D}"/>
  </bookViews>
  <sheets>
    <sheet name="Tablero" sheetId="2" r:id="rId1"/>
    <sheet name="Seguimiento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H3" i="2"/>
  <c r="E3" i="2"/>
  <c r="K15" i="2"/>
  <c r="J15" i="2"/>
  <c r="B8" i="2"/>
  <c r="M19" i="2"/>
  <c r="K10" i="2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B12" i="2"/>
  <c r="H13" i="2" l="1"/>
  <c r="H15" i="2" l="1"/>
  <c r="E13" i="2"/>
  <c r="N19" i="2"/>
  <c r="L19" i="2"/>
  <c r="E15" i="2" l="1"/>
  <c r="M15" i="2"/>
  <c r="N15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B30" i="2"/>
  <c r="D30" i="2" l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G5" i="1"/>
  <c r="AF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AC6" i="1"/>
  <c r="AB6" i="1"/>
  <c r="U6" i="1"/>
  <c r="T6" i="1"/>
  <c r="S6" i="1"/>
  <c r="K6" i="1"/>
  <c r="M6" i="1" s="1"/>
  <c r="K5" i="1"/>
  <c r="H7" i="1"/>
  <c r="E6" i="1"/>
  <c r="G6" i="1"/>
  <c r="I6" i="1" s="1"/>
  <c r="G7" i="1"/>
  <c r="I7" i="1" s="1"/>
  <c r="L6" i="1" l="1"/>
  <c r="H6" i="1"/>
  <c r="B13" i="2"/>
  <c r="L15" i="2"/>
  <c r="B15" i="2" l="1"/>
  <c r="B17" i="2" s="1"/>
  <c r="H17" i="2" s="1"/>
  <c r="Y5" i="1"/>
  <c r="X5" i="1"/>
  <c r="Q5" i="1"/>
  <c r="P5" i="1"/>
  <c r="M5" i="1"/>
  <c r="L5" i="1"/>
  <c r="E5" i="1"/>
  <c r="D5" i="1" l="1"/>
  <c r="AI5" i="1"/>
  <c r="AA5" i="1"/>
  <c r="S5" i="1"/>
  <c r="G5" i="1"/>
  <c r="AJ5" i="1" l="1"/>
  <c r="AK5" i="1"/>
  <c r="AC5" i="1"/>
  <c r="AB5" i="1"/>
  <c r="H5" i="1"/>
  <c r="I5" i="1"/>
  <c r="U5" i="1"/>
  <c r="T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juan cremona</author>
  </authors>
  <commentList>
    <comment ref="H17" authorId="0" shapeId="0" xr:uid="{A9DCE561-DDC6-4BE9-9F9F-1E1BBBB3C8E2}">
      <text>
        <r>
          <rPr>
            <b/>
            <sz val="9"/>
            <color indexed="81"/>
            <rFont val="Tahoma"/>
            <family val="2"/>
          </rPr>
          <t>Este resultado es aproximado ya que la comisión que se resta es por ambas operaciones de cada instrumento, considerando la comison inicial únicamente.</t>
        </r>
      </text>
    </comment>
    <comment ref="B21" authorId="0" shapeId="0" xr:uid="{6C9CACBF-0EC6-4C7B-ADF3-612BDF7EF6EE}">
      <text>
        <r>
          <rPr>
            <b/>
            <sz val="9"/>
            <color indexed="81"/>
            <rFont val="Tahoma"/>
            <charset val="1"/>
          </rPr>
          <t xml:space="preserve">Revisar estos datos de ponderacion del indice
</t>
        </r>
      </text>
    </comment>
  </commentList>
</comments>
</file>

<file path=xl/sharedStrings.xml><?xml version="1.0" encoding="utf-8"?>
<sst xmlns="http://schemas.openxmlformats.org/spreadsheetml/2006/main" count="107" uniqueCount="56">
  <si>
    <t>Diferencia entre futuro y spot.</t>
  </si>
  <si>
    <t>WTI</t>
  </si>
  <si>
    <t>V.A</t>
  </si>
  <si>
    <t>V.A%</t>
  </si>
  <si>
    <t>RFX20</t>
  </si>
  <si>
    <t>GGAL</t>
  </si>
  <si>
    <t>AY24</t>
  </si>
  <si>
    <t>Fecha:</t>
  </si>
  <si>
    <t>Precio futuro</t>
  </si>
  <si>
    <t>Precio sub.</t>
  </si>
  <si>
    <t xml:space="preserve">Tomar caucion </t>
  </si>
  <si>
    <t>Importe</t>
  </si>
  <si>
    <t>Tasa</t>
  </si>
  <si>
    <t>Vencimiento</t>
  </si>
  <si>
    <t>RFX20.futuro</t>
  </si>
  <si>
    <t>cantidad</t>
  </si>
  <si>
    <t>Dias</t>
  </si>
  <si>
    <t>RFX20spot</t>
  </si>
  <si>
    <t>Comision</t>
  </si>
  <si>
    <t>Derechos de mercado</t>
  </si>
  <si>
    <t>Interes pagado</t>
  </si>
  <si>
    <t>Comision pagada</t>
  </si>
  <si>
    <t>spot</t>
  </si>
  <si>
    <t>dif</t>
  </si>
  <si>
    <t>Total</t>
  </si>
  <si>
    <t>Renta neta</t>
  </si>
  <si>
    <t>-</t>
  </si>
  <si>
    <t>TNA</t>
  </si>
  <si>
    <t>Tasa futuro(TNA)</t>
  </si>
  <si>
    <t>Vender Rofex20 - GGAL</t>
  </si>
  <si>
    <t>tasa</t>
  </si>
  <si>
    <t>Comision(ALYC)</t>
  </si>
  <si>
    <t>futuro</t>
  </si>
  <si>
    <t>YPF</t>
  </si>
  <si>
    <t>BMA</t>
  </si>
  <si>
    <t>PAMP</t>
  </si>
  <si>
    <t>ALUA</t>
  </si>
  <si>
    <t>BYMA</t>
  </si>
  <si>
    <t>CEPU</t>
  </si>
  <si>
    <t>BBAR</t>
  </si>
  <si>
    <t>Referencia.Rfx.</t>
  </si>
  <si>
    <t>Spot(indice.Rfx)-8 mayores</t>
  </si>
  <si>
    <t>total%:</t>
  </si>
  <si>
    <t>completa indice</t>
  </si>
  <si>
    <t>Entrada a spot(con8)</t>
  </si>
  <si>
    <t>$ por papel</t>
  </si>
  <si>
    <t>Comprar (spot) Rofex20 - GGAL</t>
  </si>
  <si>
    <t>tna</t>
  </si>
  <si>
    <t>Ejecutivo</t>
  </si>
  <si>
    <t>Especulativo</t>
  </si>
  <si>
    <t>Spot</t>
  </si>
  <si>
    <t>Dias. Espec</t>
  </si>
  <si>
    <t>Csto neto caucion</t>
  </si>
  <si>
    <t>Completar</t>
  </si>
  <si>
    <t>Calculo para operar spot</t>
  </si>
  <si>
    <t>Carga de datos para simular y para la que se este realizando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</si>
</sst>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_-* #,##0.000_-;\-* #,##0.000_-;_-* &quot;-&quot;??_-;_-@_-"/>
    <numFmt numFmtId="166" formatCode="0.000%"/>
    <numFmt numFmtId="167" formatCode="0.0000%"/>
    <numFmt numFmtId="168" formatCode="0.0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ck">
        <color auto="1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/>
    <xf numFmtId="43" fontId="0" fillId="0" borderId="0" xfId="1" applyFont="1"/>
    <xf numFmtId="44" fontId="0" fillId="0" borderId="0" xfId="2" applyFont="1"/>
    <xf numFmtId="9" fontId="0" fillId="0" borderId="0" xfId="3" applyFont="1"/>
    <xf numFmtId="44" fontId="5" fillId="8" borderId="6" xfId="2" applyFont="1" applyFill="1" applyBorder="1"/>
    <xf numFmtId="44" fontId="5" fillId="8" borderId="7" xfId="2" applyFont="1" applyFill="1" applyBorder="1"/>
    <xf numFmtId="0" fontId="5" fillId="8" borderId="7" xfId="0" applyFont="1" applyFill="1" applyBorder="1"/>
    <xf numFmtId="9" fontId="5" fillId="8" borderId="8" xfId="3" applyFont="1" applyFill="1" applyBorder="1"/>
    <xf numFmtId="43" fontId="5" fillId="8" borderId="7" xfId="1" applyFont="1" applyFill="1" applyBorder="1"/>
    <xf numFmtId="44" fontId="5" fillId="8" borderId="9" xfId="2" applyFont="1" applyFill="1" applyBorder="1"/>
    <xf numFmtId="44" fontId="5" fillId="8" borderId="0" xfId="2" applyFont="1" applyFill="1" applyBorder="1"/>
    <xf numFmtId="43" fontId="5" fillId="8" borderId="0" xfId="1" applyFont="1" applyFill="1" applyBorder="1"/>
    <xf numFmtId="9" fontId="5" fillId="8" borderId="10" xfId="3" applyFont="1" applyFill="1" applyBorder="1"/>
    <xf numFmtId="9" fontId="0" fillId="9" borderId="0" xfId="3" applyFont="1" applyFill="1"/>
    <xf numFmtId="10" fontId="0" fillId="0" borderId="0" xfId="3" applyNumberFormat="1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11" xfId="0" applyFont="1" applyBorder="1"/>
    <xf numFmtId="2" fontId="0" fillId="9" borderId="12" xfId="0" applyNumberFormat="1" applyFill="1" applyBorder="1"/>
    <xf numFmtId="0" fontId="4" fillId="11" borderId="4" xfId="0" applyFont="1" applyFill="1" applyBorder="1"/>
    <xf numFmtId="0" fontId="4" fillId="11" borderId="5" xfId="0" applyFont="1" applyFill="1" applyBorder="1"/>
    <xf numFmtId="44" fontId="0" fillId="4" borderId="0" xfId="2" applyFont="1" applyFill="1"/>
    <xf numFmtId="44" fontId="0" fillId="0" borderId="12" xfId="2" applyFont="1" applyBorder="1"/>
    <xf numFmtId="44" fontId="0" fillId="9" borderId="12" xfId="0" applyNumberFormat="1" applyFill="1" applyBorder="1"/>
    <xf numFmtId="44" fontId="0" fillId="0" borderId="12" xfId="2" applyFont="1" applyBorder="1" applyAlignment="1">
      <alignment horizontal="right"/>
    </xf>
    <xf numFmtId="44" fontId="0" fillId="0" borderId="0" xfId="0" applyNumberFormat="1"/>
    <xf numFmtId="0" fontId="0" fillId="0" borderId="16" xfId="0" applyBorder="1"/>
    <xf numFmtId="10" fontId="0" fillId="15" borderId="0" xfId="3" applyNumberFormat="1" applyFont="1" applyFill="1" applyBorder="1"/>
    <xf numFmtId="0" fontId="0" fillId="0" borderId="22" xfId="0" applyBorder="1"/>
    <xf numFmtId="0" fontId="0" fillId="0" borderId="19" xfId="0" applyBorder="1"/>
    <xf numFmtId="0" fontId="0" fillId="10" borderId="22" xfId="0" applyFill="1" applyBorder="1"/>
    <xf numFmtId="0" fontId="0" fillId="16" borderId="0" xfId="0" applyFill="1"/>
    <xf numFmtId="10" fontId="0" fillId="16" borderId="0" xfId="3" applyNumberFormat="1" applyFont="1" applyFill="1" applyBorder="1"/>
    <xf numFmtId="44" fontId="0" fillId="18" borderId="12" xfId="0" applyNumberFormat="1" applyFill="1" applyBorder="1"/>
    <xf numFmtId="44" fontId="0" fillId="18" borderId="12" xfId="2" applyFont="1" applyFill="1" applyBorder="1"/>
    <xf numFmtId="44" fontId="0" fillId="5" borderId="12" xfId="0" applyNumberFormat="1" applyFill="1" applyBorder="1"/>
    <xf numFmtId="167" fontId="0" fillId="9" borderId="0" xfId="3" applyNumberFormat="1" applyFont="1" applyFill="1"/>
    <xf numFmtId="168" fontId="0" fillId="9" borderId="0" xfId="3" applyNumberFormat="1" applyFont="1" applyFill="1"/>
    <xf numFmtId="164" fontId="0" fillId="9" borderId="15" xfId="0" applyNumberFormat="1" applyFill="1" applyBorder="1"/>
    <xf numFmtId="0" fontId="0" fillId="16" borderId="23" xfId="0" applyFill="1" applyBorder="1"/>
    <xf numFmtId="0" fontId="0" fillId="18" borderId="17" xfId="0" applyFill="1" applyBorder="1"/>
    <xf numFmtId="10" fontId="0" fillId="18" borderId="17" xfId="3" applyNumberFormat="1" applyFont="1" applyFill="1" applyBorder="1"/>
    <xf numFmtId="0" fontId="0" fillId="18" borderId="22" xfId="0" applyFill="1" applyBorder="1"/>
    <xf numFmtId="10" fontId="0" fillId="18" borderId="22" xfId="3" applyNumberFormat="1" applyFont="1" applyFill="1" applyBorder="1"/>
    <xf numFmtId="0" fontId="0" fillId="7" borderId="0" xfId="0" applyFill="1"/>
    <xf numFmtId="0" fontId="0" fillId="7" borderId="20" xfId="0" applyFill="1" applyBorder="1"/>
    <xf numFmtId="10" fontId="0" fillId="7" borderId="0" xfId="3" applyNumberFormat="1" applyFont="1" applyFill="1" applyBorder="1"/>
    <xf numFmtId="9" fontId="0" fillId="7" borderId="20" xfId="3" applyFont="1" applyFill="1" applyBorder="1"/>
    <xf numFmtId="0" fontId="0" fillId="7" borderId="21" xfId="0" applyFill="1" applyBorder="1"/>
    <xf numFmtId="165" fontId="0" fillId="7" borderId="22" xfId="1" applyNumberFormat="1" applyFont="1" applyFill="1" applyBorder="1"/>
    <xf numFmtId="0" fontId="0" fillId="7" borderId="22" xfId="0" applyFill="1" applyBorder="1"/>
    <xf numFmtId="10" fontId="0" fillId="7" borderId="22" xfId="3" applyNumberFormat="1" applyFont="1" applyFill="1" applyBorder="1"/>
    <xf numFmtId="9" fontId="0" fillId="7" borderId="23" xfId="3" applyFont="1" applyFill="1" applyBorder="1"/>
    <xf numFmtId="0" fontId="2" fillId="2" borderId="0" xfId="0" applyFont="1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3" fontId="0" fillId="3" borderId="12" xfId="0" applyNumberFormat="1" applyFill="1" applyBorder="1"/>
    <xf numFmtId="0" fontId="0" fillId="0" borderId="0" xfId="0" applyBorder="1"/>
    <xf numFmtId="10" fontId="0" fillId="0" borderId="0" xfId="3" applyNumberFormat="1" applyFont="1" applyBorder="1"/>
    <xf numFmtId="10" fontId="0" fillId="0" borderId="0" xfId="3" applyNumberFormat="1" applyFont="1" applyBorder="1" applyAlignment="1">
      <alignment horizontal="center" vertical="center"/>
    </xf>
    <xf numFmtId="44" fontId="0" fillId="0" borderId="0" xfId="2" applyFont="1" applyBorder="1"/>
    <xf numFmtId="0" fontId="0" fillId="14" borderId="16" xfId="0" applyFill="1" applyBorder="1"/>
    <xf numFmtId="0" fontId="0" fillId="0" borderId="17" xfId="0" applyBorder="1"/>
    <xf numFmtId="0" fontId="6" fillId="13" borderId="21" xfId="0" applyFont="1" applyFill="1" applyBorder="1"/>
    <xf numFmtId="10" fontId="0" fillId="8" borderId="22" xfId="0" applyNumberFormat="1" applyFill="1" applyBorder="1"/>
    <xf numFmtId="9" fontId="0" fillId="18" borderId="22" xfId="3" applyFont="1" applyFill="1" applyBorder="1"/>
    <xf numFmtId="0" fontId="0" fillId="7" borderId="24" xfId="0" applyFill="1" applyBorder="1"/>
    <xf numFmtId="0" fontId="0" fillId="7" borderId="25" xfId="0" applyFill="1" applyBorder="1" applyAlignment="1">
      <alignment horizontal="center" vertical="center" wrapText="1"/>
    </xf>
    <xf numFmtId="0" fontId="0" fillId="7" borderId="26" xfId="0" applyFill="1" applyBorder="1"/>
    <xf numFmtId="164" fontId="0" fillId="0" borderId="27" xfId="3" applyNumberFormat="1" applyFont="1" applyBorder="1"/>
    <xf numFmtId="0" fontId="0" fillId="0" borderId="27" xfId="0" applyBorder="1"/>
    <xf numFmtId="0" fontId="0" fillId="0" borderId="28" xfId="0" applyBorder="1"/>
    <xf numFmtId="10" fontId="8" fillId="16" borderId="29" xfId="0" applyNumberFormat="1" applyFont="1" applyFill="1" applyBorder="1"/>
    <xf numFmtId="164" fontId="0" fillId="0" borderId="28" xfId="3" applyNumberFormat="1" applyFont="1" applyBorder="1"/>
    <xf numFmtId="0" fontId="0" fillId="10" borderId="30" xfId="0" applyFill="1" applyBorder="1"/>
    <xf numFmtId="0" fontId="0" fillId="16" borderId="31" xfId="0" applyFill="1" applyBorder="1"/>
    <xf numFmtId="166" fontId="0" fillId="0" borderId="32" xfId="3" applyNumberFormat="1" applyFont="1" applyBorder="1"/>
    <xf numFmtId="0" fontId="0" fillId="16" borderId="33" xfId="0" applyFill="1" applyBorder="1"/>
    <xf numFmtId="0" fontId="0" fillId="0" borderId="34" xfId="0" applyBorder="1"/>
    <xf numFmtId="164" fontId="0" fillId="0" borderId="36" xfId="3" applyNumberFormat="1" applyFont="1" applyBorder="1"/>
    <xf numFmtId="44" fontId="0" fillId="0" borderId="35" xfId="2" applyFont="1" applyBorder="1" applyAlignment="1">
      <alignment horizontal="right" indent="1"/>
    </xf>
    <xf numFmtId="0" fontId="0" fillId="7" borderId="19" xfId="0" applyFill="1" applyBorder="1"/>
    <xf numFmtId="0" fontId="0" fillId="16" borderId="19" xfId="0" applyFill="1" applyBorder="1"/>
    <xf numFmtId="0" fontId="0" fillId="16" borderId="0" xfId="0" applyFill="1" applyBorder="1"/>
    <xf numFmtId="9" fontId="0" fillId="16" borderId="37" xfId="3" applyFont="1" applyFill="1" applyBorder="1"/>
    <xf numFmtId="0" fontId="0" fillId="16" borderId="38" xfId="0" applyFill="1" applyBorder="1"/>
    <xf numFmtId="0" fontId="0" fillId="0" borderId="39" xfId="0" applyBorder="1"/>
    <xf numFmtId="0" fontId="0" fillId="0" borderId="40" xfId="0" applyBorder="1"/>
    <xf numFmtId="10" fontId="0" fillId="0" borderId="41" xfId="3" applyNumberFormat="1" applyFont="1" applyBorder="1"/>
    <xf numFmtId="43" fontId="0" fillId="0" borderId="42" xfId="1" applyFont="1" applyBorder="1"/>
    <xf numFmtId="0" fontId="0" fillId="16" borderId="43" xfId="0" applyFill="1" applyBorder="1"/>
    <xf numFmtId="10" fontId="0" fillId="0" borderId="44" xfId="3" applyNumberFormat="1" applyFont="1" applyBorder="1"/>
    <xf numFmtId="2" fontId="0" fillId="0" borderId="45" xfId="3" applyNumberFormat="1" applyFont="1" applyBorder="1"/>
    <xf numFmtId="0" fontId="0" fillId="0" borderId="46" xfId="0" applyBorder="1"/>
    <xf numFmtId="10" fontId="0" fillId="0" borderId="47" xfId="3" applyNumberFormat="1" applyFont="1" applyBorder="1"/>
    <xf numFmtId="0" fontId="0" fillId="16" borderId="48" xfId="0" applyFill="1" applyBorder="1"/>
    <xf numFmtId="164" fontId="0" fillId="0" borderId="49" xfId="3" applyNumberFormat="1" applyFont="1" applyBorder="1"/>
    <xf numFmtId="0" fontId="0" fillId="17" borderId="50" xfId="0" applyFill="1" applyBorder="1"/>
    <xf numFmtId="0" fontId="0" fillId="18" borderId="48" xfId="0" applyFill="1" applyBorder="1"/>
    <xf numFmtId="10" fontId="0" fillId="18" borderId="48" xfId="3" applyNumberFormat="1" applyFont="1" applyFill="1" applyBorder="1"/>
    <xf numFmtId="9" fontId="0" fillId="18" borderId="51" xfId="3" applyFont="1" applyFill="1" applyBorder="1"/>
    <xf numFmtId="0" fontId="0" fillId="15" borderId="29" xfId="0" applyFill="1" applyBorder="1"/>
    <xf numFmtId="0" fontId="0" fillId="15" borderId="0" xfId="0" applyFill="1" applyBorder="1"/>
    <xf numFmtId="9" fontId="0" fillId="15" borderId="37" xfId="3" applyFont="1" applyFill="1" applyBorder="1"/>
    <xf numFmtId="0" fontId="0" fillId="0" borderId="52" xfId="0" applyBorder="1"/>
    <xf numFmtId="9" fontId="0" fillId="18" borderId="53" xfId="3" applyFont="1" applyFill="1" applyBorder="1"/>
    <xf numFmtId="0" fontId="0" fillId="0" borderId="29" xfId="0" applyBorder="1"/>
    <xf numFmtId="9" fontId="0" fillId="0" borderId="37" xfId="3" applyFont="1" applyBorder="1"/>
    <xf numFmtId="0" fontId="0" fillId="17" borderId="54" xfId="0" applyFill="1" applyBorder="1"/>
    <xf numFmtId="9" fontId="0" fillId="18" borderId="55" xfId="3" applyFont="1" applyFill="1" applyBorder="1"/>
    <xf numFmtId="0" fontId="6" fillId="15" borderId="29" xfId="0" applyFont="1" applyFill="1" applyBorder="1"/>
    <xf numFmtId="0" fontId="6" fillId="15" borderId="0" xfId="0" applyFont="1" applyFill="1" applyBorder="1"/>
    <xf numFmtId="0" fontId="6" fillId="15" borderId="37" xfId="0" applyFont="1" applyFill="1" applyBorder="1"/>
    <xf numFmtId="10" fontId="0" fillId="16" borderId="37" xfId="3" applyNumberFormat="1" applyFont="1" applyFill="1" applyBorder="1"/>
    <xf numFmtId="0" fontId="0" fillId="18" borderId="29" xfId="0" applyFill="1" applyBorder="1"/>
    <xf numFmtId="0" fontId="0" fillId="18" borderId="0" xfId="0" applyFill="1" applyBorder="1"/>
    <xf numFmtId="0" fontId="0" fillId="18" borderId="37" xfId="0" applyFill="1" applyBorder="1"/>
    <xf numFmtId="0" fontId="0" fillId="18" borderId="52" xfId="0" applyFill="1" applyBorder="1"/>
    <xf numFmtId="0" fontId="0" fillId="18" borderId="53" xfId="0" applyFill="1" applyBorder="1"/>
    <xf numFmtId="0" fontId="0" fillId="7" borderId="29" xfId="0" applyFill="1" applyBorder="1"/>
    <xf numFmtId="0" fontId="0" fillId="7" borderId="0" xfId="0" applyFill="1" applyBorder="1"/>
    <xf numFmtId="0" fontId="0" fillId="7" borderId="37" xfId="0" applyFill="1" applyBorder="1"/>
    <xf numFmtId="0" fontId="0" fillId="7" borderId="29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56" xfId="0" applyFill="1" applyBorder="1"/>
    <xf numFmtId="0" fontId="0" fillId="7" borderId="33" xfId="0" applyFill="1" applyBorder="1"/>
    <xf numFmtId="0" fontId="0" fillId="7" borderId="57" xfId="0" applyFill="1" applyBorder="1"/>
    <xf numFmtId="0" fontId="0" fillId="0" borderId="58" xfId="0" applyBorder="1"/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0" xfId="0" applyFill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B6EC-5267-47BC-AEFD-EA4A74EC6045}">
  <dimension ref="A1:N30"/>
  <sheetViews>
    <sheetView topLeftCell="B1" workbookViewId="0">
      <selection activeCell="O12" sqref="O12"/>
    </sheetView>
  </sheetViews>
  <sheetFormatPr baseColWidth="10" defaultRowHeight="14.4" x14ac:dyDescent="0.3"/>
  <cols>
    <col min="1" max="1" width="21.44140625" customWidth="1"/>
    <col min="2" max="2" width="22.6640625" customWidth="1"/>
    <col min="3" max="3" width="13.6640625" customWidth="1"/>
    <col min="4" max="4" width="18.33203125" customWidth="1"/>
    <col min="5" max="5" width="18.6640625" customWidth="1"/>
    <col min="7" max="7" width="21.109375" customWidth="1"/>
    <col min="8" max="8" width="17.5546875" customWidth="1"/>
    <col min="14" max="14" width="15.77734375" customWidth="1"/>
  </cols>
  <sheetData>
    <row r="1" spans="1:14" x14ac:dyDescent="0.3">
      <c r="A1" s="59" t="s">
        <v>10</v>
      </c>
      <c r="B1" s="59"/>
      <c r="D1" s="59" t="s">
        <v>46</v>
      </c>
      <c r="E1" s="59"/>
      <c r="G1" s="59" t="s">
        <v>29</v>
      </c>
      <c r="H1" s="59"/>
      <c r="M1" s="17"/>
      <c r="N1" s="6"/>
    </row>
    <row r="2" spans="1:14" ht="15" thickBot="1" x14ac:dyDescent="0.35">
      <c r="M2" s="17"/>
      <c r="N2" s="6"/>
    </row>
    <row r="3" spans="1:14" ht="15.6" thickTop="1" thickBot="1" x14ac:dyDescent="0.35">
      <c r="A3" s="21" t="s">
        <v>11</v>
      </c>
      <c r="B3" s="87">
        <v>70000</v>
      </c>
      <c r="D3" s="18" t="s">
        <v>11</v>
      </c>
      <c r="E3" s="69">
        <f>K8*N8</f>
        <v>72000</v>
      </c>
      <c r="G3" s="18" t="s">
        <v>11</v>
      </c>
      <c r="H3" s="69">
        <f>K6*N8</f>
        <v>78000</v>
      </c>
      <c r="J3" s="142" t="s">
        <v>53</v>
      </c>
      <c r="K3" s="143"/>
      <c r="L3" s="143"/>
      <c r="M3" s="143"/>
      <c r="N3" s="144"/>
    </row>
    <row r="4" spans="1:14" ht="15" thickBot="1" x14ac:dyDescent="0.35">
      <c r="B4" s="88"/>
      <c r="J4" s="145"/>
      <c r="K4" s="146"/>
      <c r="L4" s="146"/>
      <c r="M4" s="146"/>
      <c r="N4" s="147"/>
    </row>
    <row r="5" spans="1:14" ht="15.6" thickTop="1" thickBot="1" x14ac:dyDescent="0.35">
      <c r="A5" s="32" t="s">
        <v>12</v>
      </c>
      <c r="B5" s="82">
        <v>0.6</v>
      </c>
      <c r="C5" s="103"/>
      <c r="D5" s="106" t="s">
        <v>18</v>
      </c>
      <c r="E5" s="107">
        <v>5.7999999999999996E-3</v>
      </c>
      <c r="F5" s="108"/>
      <c r="G5" s="106" t="s">
        <v>28</v>
      </c>
      <c r="H5" s="109">
        <v>7.0000000000000001E-3</v>
      </c>
      <c r="I5" s="141"/>
      <c r="J5" s="50"/>
      <c r="K5" s="50"/>
      <c r="L5" s="50"/>
      <c r="M5" s="50"/>
      <c r="N5" s="51"/>
    </row>
    <row r="6" spans="1:14" ht="15.6" thickTop="1" thickBot="1" x14ac:dyDescent="0.35">
      <c r="A6" s="32" t="s">
        <v>13</v>
      </c>
      <c r="B6" s="83" t="s">
        <v>26</v>
      </c>
      <c r="C6" s="37"/>
      <c r="D6" s="18" t="s">
        <v>13</v>
      </c>
      <c r="E6" s="19"/>
      <c r="F6" s="37"/>
      <c r="G6" s="18" t="s">
        <v>13</v>
      </c>
      <c r="H6" s="19"/>
      <c r="I6" s="95"/>
      <c r="J6" s="21" t="s">
        <v>14</v>
      </c>
      <c r="K6" s="22">
        <v>78000</v>
      </c>
      <c r="L6" s="103"/>
      <c r="M6" s="104" t="s">
        <v>16</v>
      </c>
      <c r="N6" s="105">
        <v>55</v>
      </c>
    </row>
    <row r="7" spans="1:14" ht="15" thickBot="1" x14ac:dyDescent="0.35">
      <c r="A7" s="21" t="s">
        <v>16</v>
      </c>
      <c r="B7" s="84">
        <v>30</v>
      </c>
      <c r="C7" s="37"/>
      <c r="D7" s="18" t="s">
        <v>16</v>
      </c>
      <c r="E7" s="19"/>
      <c r="F7" s="37"/>
      <c r="G7" s="18" t="s">
        <v>16</v>
      </c>
      <c r="H7" s="19">
        <v>56</v>
      </c>
      <c r="I7" s="95"/>
      <c r="J7" s="96"/>
      <c r="K7" s="96"/>
      <c r="L7" s="96"/>
      <c r="M7" s="38"/>
      <c r="N7" s="97"/>
    </row>
    <row r="8" spans="1:14" ht="15" thickBot="1" x14ac:dyDescent="0.35">
      <c r="B8" s="85">
        <f>(B5/365)*B7</f>
        <v>4.9315068493150684E-2</v>
      </c>
      <c r="C8" s="37"/>
      <c r="D8" s="37"/>
      <c r="E8" s="37"/>
      <c r="F8" s="37"/>
      <c r="G8" s="37"/>
      <c r="H8" s="45"/>
      <c r="I8" s="98"/>
      <c r="J8" s="99" t="s">
        <v>17</v>
      </c>
      <c r="K8" s="100">
        <v>72000</v>
      </c>
      <c r="L8" s="90"/>
      <c r="M8" s="101" t="s">
        <v>15</v>
      </c>
      <c r="N8" s="102">
        <v>1</v>
      </c>
    </row>
    <row r="9" spans="1:14" ht="15" thickBot="1" x14ac:dyDescent="0.35">
      <c r="A9" s="21" t="s">
        <v>31</v>
      </c>
      <c r="B9" s="86">
        <v>5.0000000000000001E-3</v>
      </c>
      <c r="C9" s="37"/>
      <c r="D9" s="37"/>
      <c r="E9" s="37"/>
      <c r="F9" s="37"/>
      <c r="G9" s="20" t="s">
        <v>18</v>
      </c>
      <c r="H9" s="92">
        <v>5.0000000000000001E-3</v>
      </c>
      <c r="J9" s="94"/>
      <c r="K9" s="50"/>
      <c r="L9" s="50"/>
      <c r="M9" s="52"/>
      <c r="N9" s="53"/>
    </row>
    <row r="10" spans="1:14" ht="15" thickBot="1" x14ac:dyDescent="0.35">
      <c r="A10" s="21" t="s">
        <v>19</v>
      </c>
      <c r="B10" s="89">
        <v>4.4999999999999999E-4</v>
      </c>
      <c r="C10" s="90"/>
      <c r="D10" s="90"/>
      <c r="E10" s="90"/>
      <c r="F10" s="90"/>
      <c r="G10" s="91" t="s">
        <v>19</v>
      </c>
      <c r="H10" s="93">
        <v>17</v>
      </c>
      <c r="J10" s="21" t="s">
        <v>27</v>
      </c>
      <c r="K10" s="44">
        <f>((K6/K8-1)/N6)*365</f>
        <v>0.55303030303030254</v>
      </c>
      <c r="L10" s="50"/>
      <c r="M10" s="52"/>
      <c r="N10" s="53"/>
    </row>
    <row r="11" spans="1:14" ht="15" thickBot="1" x14ac:dyDescent="0.35">
      <c r="J11" s="54"/>
      <c r="K11" s="55"/>
      <c r="L11" s="56"/>
      <c r="M11" s="57"/>
      <c r="N11" s="58"/>
    </row>
    <row r="12" spans="1:14" ht="15" thickBot="1" x14ac:dyDescent="0.35">
      <c r="A12" s="18" t="s">
        <v>20</v>
      </c>
      <c r="B12" s="28">
        <f>((B5/365)*B7)*B3</f>
        <v>3452.0547945205481</v>
      </c>
      <c r="G12" s="18" t="s">
        <v>20</v>
      </c>
      <c r="H12" s="30">
        <v>0</v>
      </c>
      <c r="M12" s="17"/>
      <c r="N12" s="6"/>
    </row>
    <row r="13" spans="1:14" ht="15.6" thickTop="1" thickBot="1" x14ac:dyDescent="0.35">
      <c r="A13" s="18" t="s">
        <v>21</v>
      </c>
      <c r="B13" s="28">
        <f>(B10+B9)*B3</f>
        <v>381.5</v>
      </c>
      <c r="D13" s="18" t="s">
        <v>21</v>
      </c>
      <c r="E13" s="40">
        <f>E3*E5</f>
        <v>417.59999999999997</v>
      </c>
      <c r="G13" s="18" t="s">
        <v>21</v>
      </c>
      <c r="H13" s="39">
        <f>H3*H9+H10</f>
        <v>407</v>
      </c>
      <c r="J13" s="110" t="s">
        <v>48</v>
      </c>
      <c r="K13" s="111"/>
      <c r="L13" s="111"/>
      <c r="M13" s="112"/>
      <c r="N13" s="113"/>
    </row>
    <row r="14" spans="1:14" ht="15" thickBot="1" x14ac:dyDescent="0.35">
      <c r="H14" s="31"/>
      <c r="J14" s="114" t="s">
        <v>22</v>
      </c>
      <c r="K14" s="115" t="s">
        <v>32</v>
      </c>
      <c r="L14" s="115" t="s">
        <v>23</v>
      </c>
      <c r="M14" s="33" t="s">
        <v>30</v>
      </c>
      <c r="N14" s="116" t="s">
        <v>47</v>
      </c>
    </row>
    <row r="15" spans="1:14" ht="15" thickBot="1" x14ac:dyDescent="0.35">
      <c r="A15" s="18" t="s">
        <v>24</v>
      </c>
      <c r="B15" s="24">
        <f>B12+B13+B3</f>
        <v>73833.554794520547</v>
      </c>
      <c r="D15" s="18" t="s">
        <v>24</v>
      </c>
      <c r="E15" s="29">
        <f>E3+E13</f>
        <v>72417.600000000006</v>
      </c>
      <c r="G15" s="18" t="s">
        <v>24</v>
      </c>
      <c r="H15" s="29">
        <f>H3+H12+H13</f>
        <v>78407</v>
      </c>
      <c r="J15" s="117">
        <f>K8</f>
        <v>72000</v>
      </c>
      <c r="K15" s="34">
        <f>K6</f>
        <v>78000</v>
      </c>
      <c r="L15" s="48">
        <f>K15-J15</f>
        <v>6000</v>
      </c>
      <c r="M15" s="49">
        <f>K15/J15-1</f>
        <v>8.3333333333333259E-2</v>
      </c>
      <c r="N15" s="118">
        <f>365*M15/H7</f>
        <v>0.54315476190476142</v>
      </c>
    </row>
    <row r="16" spans="1:14" ht="15" thickBot="1" x14ac:dyDescent="0.35">
      <c r="J16" s="119"/>
      <c r="K16" s="70"/>
      <c r="L16" s="70"/>
      <c r="M16" s="71"/>
      <c r="N16" s="120"/>
    </row>
    <row r="17" spans="1:14" ht="15" thickBot="1" x14ac:dyDescent="0.35">
      <c r="A17" s="18" t="s">
        <v>52</v>
      </c>
      <c r="B17" s="24">
        <f>B15-B3</f>
        <v>3833.5547945205471</v>
      </c>
      <c r="G17" s="23" t="s">
        <v>25</v>
      </c>
      <c r="H17" s="41">
        <f>(H3-E3)-(E13*2)-(H13*2)-B17</f>
        <v>517.24520547945303</v>
      </c>
      <c r="J17" s="121" t="s">
        <v>49</v>
      </c>
      <c r="K17" s="46"/>
      <c r="L17" s="46"/>
      <c r="M17" s="47"/>
      <c r="N17" s="122"/>
    </row>
    <row r="18" spans="1:14" x14ac:dyDescent="0.3">
      <c r="J18" s="123" t="s">
        <v>50</v>
      </c>
      <c r="K18" s="124" t="s">
        <v>32</v>
      </c>
      <c r="L18" s="124" t="s">
        <v>23</v>
      </c>
      <c r="M18" s="124" t="s">
        <v>30</v>
      </c>
      <c r="N18" s="125" t="s">
        <v>47</v>
      </c>
    </row>
    <row r="19" spans="1:14" x14ac:dyDescent="0.3">
      <c r="J19" s="119">
        <v>72000</v>
      </c>
      <c r="K19" s="70">
        <v>78000</v>
      </c>
      <c r="L19" s="96">
        <f>K19-J19</f>
        <v>6000</v>
      </c>
      <c r="M19" s="38">
        <f>K19/J19-1</f>
        <v>8.3333333333333259E-2</v>
      </c>
      <c r="N19" s="126">
        <f>365*M19/M21</f>
        <v>1.013888888888888</v>
      </c>
    </row>
    <row r="20" spans="1:14" ht="15" thickBot="1" x14ac:dyDescent="0.35">
      <c r="J20" s="127"/>
      <c r="K20" s="128"/>
      <c r="L20" s="128"/>
      <c r="M20" s="128"/>
      <c r="N20" s="129"/>
    </row>
    <row r="21" spans="1:14" ht="15" thickBot="1" x14ac:dyDescent="0.35">
      <c r="A21" s="74" t="s">
        <v>41</v>
      </c>
      <c r="B21" s="75" t="s">
        <v>40</v>
      </c>
      <c r="C21" s="75" t="s">
        <v>43</v>
      </c>
      <c r="D21" s="75" t="s">
        <v>44</v>
      </c>
      <c r="E21" s="75" t="s">
        <v>45</v>
      </c>
      <c r="F21" s="79"/>
      <c r="J21" s="130"/>
      <c r="K21" s="48"/>
      <c r="L21" s="48" t="s">
        <v>51</v>
      </c>
      <c r="M21" s="36">
        <v>30</v>
      </c>
      <c r="N21" s="131"/>
    </row>
    <row r="22" spans="1:14" x14ac:dyDescent="0.3">
      <c r="A22" s="35" t="s">
        <v>5</v>
      </c>
      <c r="B22" s="71">
        <v>0.2036</v>
      </c>
      <c r="C22" s="72">
        <v>3.32E-2</v>
      </c>
      <c r="D22" s="71">
        <f>B22+C22</f>
        <v>0.23680000000000001</v>
      </c>
      <c r="E22" s="73">
        <f>(E3*D22)</f>
        <v>17049.600000000002</v>
      </c>
      <c r="F22" s="80" t="s">
        <v>54</v>
      </c>
      <c r="J22" s="132"/>
      <c r="K22" s="133"/>
      <c r="L22" s="133"/>
      <c r="M22" s="133"/>
      <c r="N22" s="134"/>
    </row>
    <row r="23" spans="1:14" x14ac:dyDescent="0.3">
      <c r="A23" s="35" t="s">
        <v>33</v>
      </c>
      <c r="B23" s="71">
        <v>0.17649999999999999</v>
      </c>
      <c r="C23" s="72"/>
      <c r="D23" s="71">
        <f>B23+C22</f>
        <v>0.2097</v>
      </c>
      <c r="E23" s="73">
        <f>(E3*D23)</f>
        <v>15098.4</v>
      </c>
      <c r="F23" s="80"/>
      <c r="J23" s="135" t="s">
        <v>55</v>
      </c>
      <c r="K23" s="136"/>
      <c r="L23" s="136"/>
      <c r="M23" s="136"/>
      <c r="N23" s="137"/>
    </row>
    <row r="24" spans="1:14" x14ac:dyDescent="0.3">
      <c r="A24" s="35" t="s">
        <v>34</v>
      </c>
      <c r="B24" s="71">
        <v>0.1051</v>
      </c>
      <c r="C24" s="72"/>
      <c r="D24" s="71">
        <f>B24+C22</f>
        <v>0.13830000000000001</v>
      </c>
      <c r="E24" s="73">
        <f>(E3*D24)</f>
        <v>9957.6</v>
      </c>
      <c r="F24" s="80"/>
      <c r="J24" s="135"/>
      <c r="K24" s="136"/>
      <c r="L24" s="136"/>
      <c r="M24" s="136"/>
      <c r="N24" s="137"/>
    </row>
    <row r="25" spans="1:14" ht="15" thickBot="1" x14ac:dyDescent="0.35">
      <c r="A25" s="35" t="s">
        <v>35</v>
      </c>
      <c r="B25" s="71">
        <v>7.7100000000000002E-2</v>
      </c>
      <c r="C25" s="72"/>
      <c r="D25" s="71">
        <f>B25+C22</f>
        <v>0.11030000000000001</v>
      </c>
      <c r="E25" s="73">
        <f>(E3*D25)</f>
        <v>7941.6</v>
      </c>
      <c r="F25" s="80"/>
      <c r="J25" s="138"/>
      <c r="K25" s="139"/>
      <c r="L25" s="139"/>
      <c r="M25" s="139"/>
      <c r="N25" s="140"/>
    </row>
    <row r="26" spans="1:14" ht="15" thickTop="1" x14ac:dyDescent="0.3">
      <c r="A26" s="35" t="s">
        <v>36</v>
      </c>
      <c r="B26" s="71">
        <v>4.2799999999999998E-2</v>
      </c>
      <c r="C26" s="72"/>
      <c r="D26" s="71">
        <f>B26+C22</f>
        <v>7.5999999999999998E-2</v>
      </c>
      <c r="E26" s="73">
        <f>(E3*D26)</f>
        <v>5472</v>
      </c>
      <c r="F26" s="80"/>
    </row>
    <row r="27" spans="1:14" x14ac:dyDescent="0.3">
      <c r="A27" s="35" t="s">
        <v>37</v>
      </c>
      <c r="B27" s="71">
        <v>4.4999999999999998E-2</v>
      </c>
      <c r="C27" s="72"/>
      <c r="D27" s="71">
        <f>B27+C22</f>
        <v>7.8199999999999992E-2</v>
      </c>
      <c r="E27" s="73">
        <f>(E3*D27)</f>
        <v>5630.4</v>
      </c>
      <c r="F27" s="80"/>
    </row>
    <row r="28" spans="1:14" x14ac:dyDescent="0.3">
      <c r="A28" s="35" t="s">
        <v>38</v>
      </c>
      <c r="B28" s="71">
        <v>4.2599999999999999E-2</v>
      </c>
      <c r="C28" s="72"/>
      <c r="D28" s="71">
        <f>B28+C22</f>
        <v>7.5800000000000006E-2</v>
      </c>
      <c r="E28" s="73">
        <f>(E3*D28)</f>
        <v>5457.6</v>
      </c>
      <c r="F28" s="80"/>
    </row>
    <row r="29" spans="1:14" x14ac:dyDescent="0.3">
      <c r="A29" s="35" t="s">
        <v>39</v>
      </c>
      <c r="B29" s="71">
        <v>4.1700000000000001E-2</v>
      </c>
      <c r="C29" s="72"/>
      <c r="D29" s="71">
        <f>B29+C22</f>
        <v>7.4899999999999994E-2</v>
      </c>
      <c r="E29" s="73">
        <f>(E3*D29)</f>
        <v>5392.7999999999993</v>
      </c>
      <c r="F29" s="80"/>
    </row>
    <row r="30" spans="1:14" ht="15" thickBot="1" x14ac:dyDescent="0.35">
      <c r="A30" s="76" t="s">
        <v>42</v>
      </c>
      <c r="B30" s="77">
        <f>SUM(B22:B29)</f>
        <v>0.73439999999999994</v>
      </c>
      <c r="C30" s="34"/>
      <c r="D30" s="78">
        <f>SUM(D22:D29)</f>
        <v>0.99999999999999989</v>
      </c>
      <c r="E30" s="34"/>
      <c r="F30" s="81"/>
    </row>
  </sheetData>
  <mergeCells count="7">
    <mergeCell ref="A1:B1"/>
    <mergeCell ref="D1:E1"/>
    <mergeCell ref="G1:H1"/>
    <mergeCell ref="C22:C29"/>
    <mergeCell ref="F22:F29"/>
    <mergeCell ref="J23:N24"/>
    <mergeCell ref="J3:N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8C66-0F50-40EC-8507-99528A75BE03}">
  <dimension ref="A1:AW2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4" sqref="E14"/>
    </sheetView>
  </sheetViews>
  <sheetFormatPr baseColWidth="10" defaultRowHeight="14.4" x14ac:dyDescent="0.3"/>
  <cols>
    <col min="2" max="3" width="11.5546875" style="5"/>
    <col min="5" max="5" width="11.5546875" style="6"/>
    <col min="6" max="7" width="11.5546875" style="5"/>
    <col min="8" max="8" width="11.5546875" style="4"/>
    <col min="9" max="9" width="11.5546875" style="6"/>
    <col min="10" max="11" width="11.5546875" style="5"/>
    <col min="13" max="13" width="11.5546875" style="6"/>
    <col min="14" max="15" width="11.6640625" style="5" bestFit="1" customWidth="1"/>
    <col min="16" max="16" width="11.5546875" style="4"/>
    <col min="17" max="17" width="11.5546875" style="6"/>
    <col min="18" max="18" width="11.6640625" style="5" bestFit="1" customWidth="1"/>
    <col min="19" max="19" width="11.5546875" style="5"/>
    <col min="20" max="20" width="11.5546875" style="4"/>
    <col min="21" max="21" width="11.5546875" style="6"/>
    <col min="22" max="23" width="11.5546875" style="5"/>
    <col min="24" max="24" width="11.5546875" style="4"/>
    <col min="25" max="25" width="11.5546875" style="6"/>
    <col min="26" max="27" width="11.6640625" style="5" bestFit="1" customWidth="1"/>
    <col min="28" max="28" width="11.5546875" style="4"/>
    <col min="29" max="29" width="11.5546875" style="6"/>
    <col min="30" max="30" width="11.6640625" style="5" bestFit="1" customWidth="1"/>
    <col min="31" max="31" width="11.5546875" style="5"/>
    <col min="32" max="32" width="11.5546875" style="4"/>
    <col min="33" max="33" width="11.5546875" style="6"/>
    <col min="34" max="35" width="11.5546875" style="5"/>
    <col min="36" max="36" width="11.5546875" style="4"/>
    <col min="37" max="37" width="11.5546875" style="6"/>
    <col min="38" max="39" width="11.5546875" style="5"/>
    <col min="40" max="40" width="11.5546875" style="4"/>
    <col min="41" max="41" width="11.5546875" style="6"/>
    <col min="42" max="43" width="11.5546875" style="5"/>
    <col min="44" max="44" width="11.5546875" style="4"/>
    <col min="45" max="45" width="11.5546875" style="6"/>
    <col min="46" max="47" width="11.5546875" style="5"/>
    <col min="48" max="48" width="11.5546875" style="4"/>
    <col min="49" max="49" width="11.5546875" style="6"/>
  </cols>
  <sheetData>
    <row r="1" spans="1:49" ht="23.4" x14ac:dyDescent="0.45">
      <c r="A1" s="1"/>
      <c r="B1" s="60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6"/>
    </row>
    <row r="2" spans="1:49" x14ac:dyDescent="0.3">
      <c r="A2" s="3"/>
      <c r="B2" s="65" t="s">
        <v>1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6" t="s">
        <v>4</v>
      </c>
      <c r="O2" s="67"/>
      <c r="P2" s="67"/>
      <c r="Q2" s="67"/>
      <c r="R2" s="67"/>
      <c r="S2" s="67"/>
      <c r="T2" s="67"/>
      <c r="U2" s="67"/>
      <c r="V2" s="68" t="s">
        <v>5</v>
      </c>
      <c r="W2" s="68"/>
      <c r="X2" s="68"/>
      <c r="Y2" s="68"/>
      <c r="Z2" s="68"/>
      <c r="AA2" s="68"/>
      <c r="AB2" s="68"/>
      <c r="AC2" s="68"/>
      <c r="AD2" s="64" t="s">
        <v>6</v>
      </c>
      <c r="AE2" s="64"/>
      <c r="AF2" s="64"/>
      <c r="AG2" s="64"/>
      <c r="AH2" s="64"/>
      <c r="AI2" s="64"/>
      <c r="AJ2" s="64"/>
      <c r="AK2" s="64"/>
      <c r="AL2"/>
      <c r="AM2"/>
      <c r="AN2"/>
      <c r="AO2"/>
      <c r="AP2"/>
      <c r="AQ2"/>
      <c r="AR2"/>
      <c r="AS2"/>
      <c r="AT2"/>
      <c r="AU2"/>
      <c r="AV2"/>
      <c r="AW2"/>
    </row>
    <row r="3" spans="1:49" x14ac:dyDescent="0.3">
      <c r="B3" s="62">
        <v>43952</v>
      </c>
      <c r="C3" s="63"/>
      <c r="D3" s="63"/>
      <c r="E3" s="63"/>
      <c r="F3" s="62">
        <v>44013</v>
      </c>
      <c r="G3" s="63"/>
      <c r="H3" s="63"/>
      <c r="I3" s="63"/>
      <c r="J3" s="62">
        <v>44075</v>
      </c>
      <c r="K3" s="63"/>
      <c r="L3" s="63"/>
      <c r="M3" s="63"/>
      <c r="N3" s="62">
        <v>43983</v>
      </c>
      <c r="O3" s="63"/>
      <c r="P3" s="63"/>
      <c r="Q3" s="63"/>
      <c r="R3" s="62">
        <v>44075</v>
      </c>
      <c r="S3" s="63"/>
      <c r="T3" s="63"/>
      <c r="U3" s="63"/>
      <c r="V3" s="62">
        <v>43922</v>
      </c>
      <c r="W3" s="63"/>
      <c r="X3" s="63"/>
      <c r="Y3" s="63"/>
      <c r="Z3" s="62">
        <v>43983</v>
      </c>
      <c r="AA3" s="63"/>
      <c r="AB3" s="63"/>
      <c r="AC3" s="63"/>
      <c r="AD3" s="62">
        <v>43983</v>
      </c>
      <c r="AE3" s="63"/>
      <c r="AF3" s="63"/>
      <c r="AG3" s="63"/>
      <c r="AH3" s="63"/>
      <c r="AI3" s="63"/>
      <c r="AJ3" s="63"/>
      <c r="AK3" s="63"/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3">
      <c r="A4" t="s">
        <v>7</v>
      </c>
      <c r="B4" s="7" t="s">
        <v>8</v>
      </c>
      <c r="C4" s="8" t="s">
        <v>9</v>
      </c>
      <c r="D4" s="9" t="s">
        <v>2</v>
      </c>
      <c r="E4" s="10" t="s">
        <v>3</v>
      </c>
      <c r="F4" s="7" t="s">
        <v>8</v>
      </c>
      <c r="G4" s="8" t="s">
        <v>9</v>
      </c>
      <c r="H4" s="11" t="s">
        <v>2</v>
      </c>
      <c r="I4" s="10" t="s">
        <v>3</v>
      </c>
      <c r="J4" s="7" t="s">
        <v>8</v>
      </c>
      <c r="K4" s="8" t="s">
        <v>9</v>
      </c>
      <c r="L4" s="9" t="s">
        <v>2</v>
      </c>
      <c r="M4" s="10" t="s">
        <v>3</v>
      </c>
      <c r="N4" s="12" t="s">
        <v>8</v>
      </c>
      <c r="O4" s="13" t="s">
        <v>9</v>
      </c>
      <c r="P4" s="14" t="s">
        <v>2</v>
      </c>
      <c r="Q4" s="15" t="s">
        <v>3</v>
      </c>
      <c r="R4" s="12" t="s">
        <v>8</v>
      </c>
      <c r="S4" s="13" t="s">
        <v>9</v>
      </c>
      <c r="T4" s="14" t="s">
        <v>2</v>
      </c>
      <c r="U4" s="15" t="s">
        <v>3</v>
      </c>
      <c r="V4" s="12" t="s">
        <v>8</v>
      </c>
      <c r="W4" s="13" t="s">
        <v>9</v>
      </c>
      <c r="X4" s="14" t="s">
        <v>2</v>
      </c>
      <c r="Y4" s="15" t="s">
        <v>3</v>
      </c>
      <c r="Z4" s="12" t="s">
        <v>8</v>
      </c>
      <c r="AA4" s="13" t="s">
        <v>9</v>
      </c>
      <c r="AB4" s="14" t="s">
        <v>2</v>
      </c>
      <c r="AC4" s="15" t="s">
        <v>3</v>
      </c>
      <c r="AD4" s="12" t="s">
        <v>8</v>
      </c>
      <c r="AE4" s="13" t="s">
        <v>9</v>
      </c>
      <c r="AF4" s="14" t="s">
        <v>2</v>
      </c>
      <c r="AG4" s="15" t="s">
        <v>3</v>
      </c>
      <c r="AH4" s="12" t="s">
        <v>8</v>
      </c>
      <c r="AI4" s="13" t="s">
        <v>9</v>
      </c>
      <c r="AJ4" s="14" t="s">
        <v>2</v>
      </c>
      <c r="AK4" s="15" t="s">
        <v>3</v>
      </c>
      <c r="AL4"/>
      <c r="AM4"/>
      <c r="AN4"/>
      <c r="AO4"/>
      <c r="AP4"/>
      <c r="AQ4"/>
      <c r="AR4"/>
      <c r="AS4"/>
      <c r="AT4"/>
      <c r="AU4"/>
      <c r="AV4"/>
      <c r="AW4"/>
    </row>
    <row r="5" spans="1:49" x14ac:dyDescent="0.3">
      <c r="A5" s="2">
        <v>44113</v>
      </c>
      <c r="B5" s="27">
        <v>14.07</v>
      </c>
      <c r="D5" s="4">
        <f>B5-C5</f>
        <v>14.07</v>
      </c>
      <c r="E5" s="16" t="e">
        <f>B5/C5-1</f>
        <v>#DIV/0!</v>
      </c>
      <c r="F5" s="27">
        <v>24</v>
      </c>
      <c r="G5" s="5">
        <f>C5</f>
        <v>0</v>
      </c>
      <c r="H5" s="4">
        <f>F5-G5</f>
        <v>24</v>
      </c>
      <c r="I5" s="16" t="e">
        <f>F5/G5-1</f>
        <v>#DIV/0!</v>
      </c>
      <c r="J5" s="27">
        <v>28.3</v>
      </c>
      <c r="K5" s="5">
        <f>C5</f>
        <v>0</v>
      </c>
      <c r="L5" s="4">
        <f>J5-K5</f>
        <v>28.3</v>
      </c>
      <c r="M5" s="16" t="e">
        <f>J5/K5-1</f>
        <v>#DIV/0!</v>
      </c>
      <c r="N5" s="27">
        <v>39100</v>
      </c>
      <c r="O5" s="5">
        <v>38936.339999999997</v>
      </c>
      <c r="P5" s="4">
        <f>N5-O5</f>
        <v>163.66000000000349</v>
      </c>
      <c r="Q5" s="43">
        <f>N5/O5-1</f>
        <v>4.203271288467425E-3</v>
      </c>
      <c r="R5" s="27">
        <v>41900</v>
      </c>
      <c r="S5" s="5">
        <f>O5</f>
        <v>38936.339999999997</v>
      </c>
      <c r="T5" s="4">
        <f>R5-S5</f>
        <v>2963.6600000000035</v>
      </c>
      <c r="U5" s="16">
        <f>R5/S5-1</f>
        <v>7.6115526009892243E-2</v>
      </c>
      <c r="V5" s="27">
        <v>74.45</v>
      </c>
      <c r="W5" s="5">
        <v>74.599999999999994</v>
      </c>
      <c r="X5" s="4">
        <f>V5-W5</f>
        <v>-0.14999999999999147</v>
      </c>
      <c r="Y5" s="42">
        <f>V5/W5-1</f>
        <v>-2.0107238605896471E-3</v>
      </c>
      <c r="Z5" s="27">
        <v>76.900000000000006</v>
      </c>
      <c r="AA5" s="5">
        <f>W5</f>
        <v>74.599999999999994</v>
      </c>
      <c r="AB5" s="4">
        <f>Z5-AA5</f>
        <v>2.3000000000000114</v>
      </c>
      <c r="AC5" s="16">
        <f>Z5/AA5-1</f>
        <v>3.0831099195710587E-2</v>
      </c>
      <c r="AD5" s="27">
        <v>2580</v>
      </c>
      <c r="AE5" s="5">
        <v>2570</v>
      </c>
      <c r="AF5" s="4">
        <f>AD5-AE5</f>
        <v>10</v>
      </c>
      <c r="AG5" s="16">
        <f>AD5/AE5-1</f>
        <v>3.8910505836575737E-3</v>
      </c>
      <c r="AH5" s="27"/>
      <c r="AI5" s="5">
        <f>AE5</f>
        <v>2570</v>
      </c>
      <c r="AJ5" s="4">
        <f>AH5-AI5</f>
        <v>-2570</v>
      </c>
      <c r="AK5" s="16">
        <f>AH5/AI5-1</f>
        <v>-1</v>
      </c>
      <c r="AL5"/>
      <c r="AM5"/>
      <c r="AN5"/>
      <c r="AO5"/>
      <c r="AP5"/>
      <c r="AQ5"/>
      <c r="AR5"/>
      <c r="AS5"/>
      <c r="AT5"/>
      <c r="AU5"/>
      <c r="AV5"/>
      <c r="AW5"/>
    </row>
    <row r="6" spans="1:49" x14ac:dyDescent="0.3">
      <c r="A6" s="2">
        <v>44114</v>
      </c>
      <c r="B6" s="27"/>
      <c r="D6" s="4">
        <f t="shared" ref="D6:D26" si="0">B6-C6</f>
        <v>0</v>
      </c>
      <c r="E6" s="16" t="e">
        <f>B6/C6-1</f>
        <v>#DIV/0!</v>
      </c>
      <c r="F6" s="27"/>
      <c r="G6" s="5">
        <f t="shared" ref="G6:G7" si="1">C6</f>
        <v>0</v>
      </c>
      <c r="H6" s="4">
        <f>F6-G6</f>
        <v>0</v>
      </c>
      <c r="I6" s="16" t="e">
        <f t="shared" ref="I6" si="2">F6/G6-1</f>
        <v>#DIV/0!</v>
      </c>
      <c r="J6" s="27"/>
      <c r="K6" s="5">
        <f>C6</f>
        <v>0</v>
      </c>
      <c r="L6" s="4">
        <f>J6-K6</f>
        <v>0</v>
      </c>
      <c r="M6" s="16" t="e">
        <f>J6/K6-1</f>
        <v>#DIV/0!</v>
      </c>
      <c r="N6" s="27"/>
      <c r="P6" s="4">
        <f t="shared" ref="P6:P26" si="3">N6-O6</f>
        <v>0</v>
      </c>
      <c r="Q6" s="43" t="e">
        <f t="shared" ref="Q6:Q26" si="4">N6/O6-1</f>
        <v>#DIV/0!</v>
      </c>
      <c r="R6" s="27"/>
      <c r="S6" s="5">
        <f>O6</f>
        <v>0</v>
      </c>
      <c r="T6" s="4">
        <f>R6-S6</f>
        <v>0</v>
      </c>
      <c r="U6" s="16" t="e">
        <f>R6/S6-1</f>
        <v>#DIV/0!</v>
      </c>
      <c r="V6" s="27"/>
      <c r="X6" s="4">
        <f t="shared" ref="X6:X26" si="5">V6-W6</f>
        <v>0</v>
      </c>
      <c r="Y6" s="16" t="e">
        <f t="shared" ref="Y6:Y26" si="6">V6/W6-1</f>
        <v>#DIV/0!</v>
      </c>
      <c r="Z6" s="27"/>
      <c r="AB6" s="4">
        <f>Z6-AA6</f>
        <v>0</v>
      </c>
      <c r="AC6" s="16" t="e">
        <f>Z6/AA6-1</f>
        <v>#DIV/0!</v>
      </c>
      <c r="AD6" s="27"/>
      <c r="AF6" s="4">
        <f t="shared" ref="AF6:AF26" si="7">AD6-AE6</f>
        <v>0</v>
      </c>
      <c r="AG6" s="16" t="e">
        <f t="shared" ref="AG6:AG26" si="8">AD6/AE6-1</f>
        <v>#DIV/0!</v>
      </c>
      <c r="AH6" s="27"/>
      <c r="AJ6" s="4">
        <f t="shared" ref="AJ6:AJ26" si="9">AH6-AI6</f>
        <v>0</v>
      </c>
      <c r="AK6" s="16" t="e">
        <f t="shared" ref="AK6:AK26" si="10">AH6/AI6-1</f>
        <v>#DIV/0!</v>
      </c>
    </row>
    <row r="7" spans="1:49" x14ac:dyDescent="0.3">
      <c r="A7" s="2">
        <v>44115</v>
      </c>
      <c r="B7" s="27"/>
      <c r="D7" s="4">
        <f t="shared" si="0"/>
        <v>0</v>
      </c>
      <c r="E7" s="16" t="e">
        <f t="shared" ref="E7:E26" si="11">B7/C7-1</f>
        <v>#DIV/0!</v>
      </c>
      <c r="F7" s="27"/>
      <c r="G7" s="5">
        <f t="shared" si="1"/>
        <v>0</v>
      </c>
      <c r="H7" s="4">
        <f>F7-G7</f>
        <v>0</v>
      </c>
      <c r="I7" s="16" t="e">
        <f>F7/G7-1</f>
        <v>#DIV/0!</v>
      </c>
      <c r="J7" s="27"/>
      <c r="L7" s="4">
        <f t="shared" ref="L7:L26" si="12">J7-K7</f>
        <v>0</v>
      </c>
      <c r="M7" s="16" t="e">
        <f t="shared" ref="M7:M26" si="13">J7/K7-1</f>
        <v>#DIV/0!</v>
      </c>
      <c r="N7" s="27"/>
      <c r="P7" s="4">
        <f t="shared" si="3"/>
        <v>0</v>
      </c>
      <c r="Q7" s="43" t="e">
        <f t="shared" si="4"/>
        <v>#DIV/0!</v>
      </c>
      <c r="R7" s="27"/>
      <c r="T7" s="4">
        <f t="shared" ref="T7:T26" si="14">R7-S7</f>
        <v>0</v>
      </c>
      <c r="U7" s="16" t="e">
        <f t="shared" ref="U7:U26" si="15">R7/S7-1</f>
        <v>#DIV/0!</v>
      </c>
      <c r="V7" s="27"/>
      <c r="X7" s="4">
        <f t="shared" si="5"/>
        <v>0</v>
      </c>
      <c r="Y7" s="16" t="e">
        <f t="shared" si="6"/>
        <v>#DIV/0!</v>
      </c>
      <c r="Z7" s="27"/>
      <c r="AB7" s="4">
        <f t="shared" ref="AB7:AB26" si="16">Z7-AA7</f>
        <v>0</v>
      </c>
      <c r="AC7" s="16" t="e">
        <f t="shared" ref="AC7:AC26" si="17">Z7/AA7-1</f>
        <v>#DIV/0!</v>
      </c>
      <c r="AD7" s="27"/>
      <c r="AF7" s="4">
        <f t="shared" si="7"/>
        <v>0</v>
      </c>
      <c r="AG7" s="16" t="e">
        <f t="shared" si="8"/>
        <v>#DIV/0!</v>
      </c>
      <c r="AH7" s="27"/>
      <c r="AJ7" s="4">
        <f t="shared" si="9"/>
        <v>0</v>
      </c>
      <c r="AK7" s="16" t="e">
        <f t="shared" si="10"/>
        <v>#DIV/0!</v>
      </c>
    </row>
    <row r="8" spans="1:49" x14ac:dyDescent="0.3">
      <c r="A8" s="2">
        <v>44116</v>
      </c>
      <c r="B8" s="27"/>
      <c r="D8" s="4">
        <f t="shared" si="0"/>
        <v>0</v>
      </c>
      <c r="E8" s="16" t="e">
        <f t="shared" si="11"/>
        <v>#DIV/0!</v>
      </c>
      <c r="F8" s="27"/>
      <c r="H8" s="4">
        <f t="shared" ref="H8:H26" si="18">F8-G8</f>
        <v>0</v>
      </c>
      <c r="I8" s="16" t="e">
        <f t="shared" ref="I8:I26" si="19">F8/G8-1</f>
        <v>#DIV/0!</v>
      </c>
      <c r="J8" s="27"/>
      <c r="L8" s="4">
        <f t="shared" si="12"/>
        <v>0</v>
      </c>
      <c r="M8" s="16" t="e">
        <f t="shared" si="13"/>
        <v>#DIV/0!</v>
      </c>
      <c r="N8" s="27"/>
      <c r="P8" s="4">
        <f t="shared" si="3"/>
        <v>0</v>
      </c>
      <c r="Q8" s="43" t="e">
        <f t="shared" si="4"/>
        <v>#DIV/0!</v>
      </c>
      <c r="R8" s="27"/>
      <c r="T8" s="4">
        <f t="shared" si="14"/>
        <v>0</v>
      </c>
      <c r="U8" s="16" t="e">
        <f t="shared" si="15"/>
        <v>#DIV/0!</v>
      </c>
      <c r="V8" s="27"/>
      <c r="X8" s="4">
        <f t="shared" si="5"/>
        <v>0</v>
      </c>
      <c r="Y8" s="16" t="e">
        <f t="shared" si="6"/>
        <v>#DIV/0!</v>
      </c>
      <c r="Z8" s="27"/>
      <c r="AB8" s="4">
        <f t="shared" si="16"/>
        <v>0</v>
      </c>
      <c r="AC8" s="16" t="e">
        <f t="shared" si="17"/>
        <v>#DIV/0!</v>
      </c>
      <c r="AD8" s="27"/>
      <c r="AF8" s="4">
        <f t="shared" si="7"/>
        <v>0</v>
      </c>
      <c r="AG8" s="16" t="e">
        <f t="shared" si="8"/>
        <v>#DIV/0!</v>
      </c>
      <c r="AH8" s="27"/>
      <c r="AJ8" s="4">
        <f t="shared" si="9"/>
        <v>0</v>
      </c>
      <c r="AK8" s="16" t="e">
        <f t="shared" si="10"/>
        <v>#DIV/0!</v>
      </c>
    </row>
    <row r="9" spans="1:49" x14ac:dyDescent="0.3">
      <c r="A9" s="2">
        <v>44117</v>
      </c>
      <c r="B9" s="27"/>
      <c r="D9" s="4">
        <f t="shared" si="0"/>
        <v>0</v>
      </c>
      <c r="E9" s="16" t="e">
        <f t="shared" si="11"/>
        <v>#DIV/0!</v>
      </c>
      <c r="F9" s="27"/>
      <c r="H9" s="4">
        <f t="shared" si="18"/>
        <v>0</v>
      </c>
      <c r="I9" s="16" t="e">
        <f t="shared" si="19"/>
        <v>#DIV/0!</v>
      </c>
      <c r="J9" s="27"/>
      <c r="L9" s="4">
        <f t="shared" si="12"/>
        <v>0</v>
      </c>
      <c r="M9" s="16" t="e">
        <f t="shared" si="13"/>
        <v>#DIV/0!</v>
      </c>
      <c r="N9" s="27"/>
      <c r="P9" s="4">
        <f t="shared" si="3"/>
        <v>0</v>
      </c>
      <c r="Q9" s="43" t="e">
        <f t="shared" si="4"/>
        <v>#DIV/0!</v>
      </c>
      <c r="R9" s="27"/>
      <c r="T9" s="4">
        <f t="shared" si="14"/>
        <v>0</v>
      </c>
      <c r="U9" s="16" t="e">
        <f t="shared" si="15"/>
        <v>#DIV/0!</v>
      </c>
      <c r="V9" s="27"/>
      <c r="X9" s="4">
        <f t="shared" si="5"/>
        <v>0</v>
      </c>
      <c r="Y9" s="16" t="e">
        <f t="shared" si="6"/>
        <v>#DIV/0!</v>
      </c>
      <c r="Z9" s="27"/>
      <c r="AB9" s="4">
        <f t="shared" si="16"/>
        <v>0</v>
      </c>
      <c r="AC9" s="16" t="e">
        <f t="shared" si="17"/>
        <v>#DIV/0!</v>
      </c>
      <c r="AD9" s="27"/>
      <c r="AF9" s="4">
        <f t="shared" si="7"/>
        <v>0</v>
      </c>
      <c r="AG9" s="16" t="e">
        <f t="shared" si="8"/>
        <v>#DIV/0!</v>
      </c>
      <c r="AH9" s="27"/>
      <c r="AJ9" s="4">
        <f t="shared" si="9"/>
        <v>0</v>
      </c>
      <c r="AK9" s="16" t="e">
        <f t="shared" si="10"/>
        <v>#DIV/0!</v>
      </c>
    </row>
    <row r="10" spans="1:49" x14ac:dyDescent="0.3">
      <c r="A10" s="2">
        <v>44118</v>
      </c>
      <c r="B10" s="27"/>
      <c r="D10" s="4">
        <f t="shared" si="0"/>
        <v>0</v>
      </c>
      <c r="E10" s="16" t="e">
        <f t="shared" si="11"/>
        <v>#DIV/0!</v>
      </c>
      <c r="F10" s="27"/>
      <c r="H10" s="4">
        <f t="shared" si="18"/>
        <v>0</v>
      </c>
      <c r="I10" s="16" t="e">
        <f t="shared" si="19"/>
        <v>#DIV/0!</v>
      </c>
      <c r="J10" s="27"/>
      <c r="L10" s="4">
        <f t="shared" si="12"/>
        <v>0</v>
      </c>
      <c r="M10" s="16" t="e">
        <f t="shared" si="13"/>
        <v>#DIV/0!</v>
      </c>
      <c r="N10" s="27"/>
      <c r="P10" s="4">
        <f t="shared" si="3"/>
        <v>0</v>
      </c>
      <c r="Q10" s="43" t="e">
        <f t="shared" si="4"/>
        <v>#DIV/0!</v>
      </c>
      <c r="R10" s="27"/>
      <c r="T10" s="4">
        <f t="shared" si="14"/>
        <v>0</v>
      </c>
      <c r="U10" s="16" t="e">
        <f t="shared" si="15"/>
        <v>#DIV/0!</v>
      </c>
      <c r="V10" s="27"/>
      <c r="X10" s="4">
        <f t="shared" si="5"/>
        <v>0</v>
      </c>
      <c r="Y10" s="16" t="e">
        <f t="shared" si="6"/>
        <v>#DIV/0!</v>
      </c>
      <c r="Z10" s="27"/>
      <c r="AB10" s="4">
        <f t="shared" si="16"/>
        <v>0</v>
      </c>
      <c r="AC10" s="16" t="e">
        <f t="shared" si="17"/>
        <v>#DIV/0!</v>
      </c>
      <c r="AD10" s="27"/>
      <c r="AF10" s="4">
        <f t="shared" si="7"/>
        <v>0</v>
      </c>
      <c r="AG10" s="16" t="e">
        <f t="shared" si="8"/>
        <v>#DIV/0!</v>
      </c>
      <c r="AH10" s="27"/>
      <c r="AJ10" s="4">
        <f t="shared" si="9"/>
        <v>0</v>
      </c>
      <c r="AK10" s="16" t="e">
        <f t="shared" si="10"/>
        <v>#DIV/0!</v>
      </c>
    </row>
    <row r="11" spans="1:49" x14ac:dyDescent="0.3">
      <c r="A11" s="2">
        <v>44119</v>
      </c>
      <c r="B11" s="27"/>
      <c r="D11" s="4">
        <f t="shared" si="0"/>
        <v>0</v>
      </c>
      <c r="E11" s="16" t="e">
        <f t="shared" si="11"/>
        <v>#DIV/0!</v>
      </c>
      <c r="F11" s="27"/>
      <c r="H11" s="4">
        <f t="shared" si="18"/>
        <v>0</v>
      </c>
      <c r="I11" s="16" t="e">
        <f t="shared" si="19"/>
        <v>#DIV/0!</v>
      </c>
      <c r="J11" s="27"/>
      <c r="L11" s="4">
        <f t="shared" si="12"/>
        <v>0</v>
      </c>
      <c r="M11" s="16" t="e">
        <f t="shared" si="13"/>
        <v>#DIV/0!</v>
      </c>
      <c r="N11" s="27"/>
      <c r="P11" s="4">
        <f t="shared" si="3"/>
        <v>0</v>
      </c>
      <c r="Q11" s="43" t="e">
        <f t="shared" si="4"/>
        <v>#DIV/0!</v>
      </c>
      <c r="R11" s="27"/>
      <c r="T11" s="4">
        <f t="shared" si="14"/>
        <v>0</v>
      </c>
      <c r="U11" s="16" t="e">
        <f t="shared" si="15"/>
        <v>#DIV/0!</v>
      </c>
      <c r="V11" s="27"/>
      <c r="X11" s="4">
        <f t="shared" si="5"/>
        <v>0</v>
      </c>
      <c r="Y11" s="16" t="e">
        <f t="shared" si="6"/>
        <v>#DIV/0!</v>
      </c>
      <c r="Z11" s="27"/>
      <c r="AB11" s="4">
        <f t="shared" si="16"/>
        <v>0</v>
      </c>
      <c r="AC11" s="16" t="e">
        <f t="shared" si="17"/>
        <v>#DIV/0!</v>
      </c>
      <c r="AD11" s="27"/>
      <c r="AF11" s="4">
        <f t="shared" si="7"/>
        <v>0</v>
      </c>
      <c r="AG11" s="16" t="e">
        <f t="shared" si="8"/>
        <v>#DIV/0!</v>
      </c>
      <c r="AH11" s="27"/>
      <c r="AJ11" s="4">
        <f t="shared" si="9"/>
        <v>0</v>
      </c>
      <c r="AK11" s="16" t="e">
        <f t="shared" si="10"/>
        <v>#DIV/0!</v>
      </c>
    </row>
    <row r="12" spans="1:49" x14ac:dyDescent="0.3">
      <c r="A12" s="2">
        <v>44120</v>
      </c>
      <c r="B12" s="27"/>
      <c r="D12" s="4">
        <f t="shared" si="0"/>
        <v>0</v>
      </c>
      <c r="E12" s="16" t="e">
        <f t="shared" si="11"/>
        <v>#DIV/0!</v>
      </c>
      <c r="F12" s="27"/>
      <c r="H12" s="4">
        <f t="shared" si="18"/>
        <v>0</v>
      </c>
      <c r="I12" s="16" t="e">
        <f t="shared" si="19"/>
        <v>#DIV/0!</v>
      </c>
      <c r="J12" s="27"/>
      <c r="L12" s="4">
        <f t="shared" si="12"/>
        <v>0</v>
      </c>
      <c r="M12" s="16" t="e">
        <f t="shared" si="13"/>
        <v>#DIV/0!</v>
      </c>
      <c r="N12" s="27"/>
      <c r="P12" s="4">
        <f t="shared" si="3"/>
        <v>0</v>
      </c>
      <c r="Q12" s="43" t="e">
        <f t="shared" si="4"/>
        <v>#DIV/0!</v>
      </c>
      <c r="R12" s="27"/>
      <c r="T12" s="4">
        <f t="shared" si="14"/>
        <v>0</v>
      </c>
      <c r="U12" s="16" t="e">
        <f t="shared" si="15"/>
        <v>#DIV/0!</v>
      </c>
      <c r="V12" s="27"/>
      <c r="X12" s="4">
        <f t="shared" si="5"/>
        <v>0</v>
      </c>
      <c r="Y12" s="16" t="e">
        <f t="shared" si="6"/>
        <v>#DIV/0!</v>
      </c>
      <c r="Z12" s="27"/>
      <c r="AB12" s="4">
        <f t="shared" si="16"/>
        <v>0</v>
      </c>
      <c r="AC12" s="16" t="e">
        <f t="shared" si="17"/>
        <v>#DIV/0!</v>
      </c>
      <c r="AD12" s="27"/>
      <c r="AF12" s="4">
        <f t="shared" si="7"/>
        <v>0</v>
      </c>
      <c r="AG12" s="16" t="e">
        <f t="shared" si="8"/>
        <v>#DIV/0!</v>
      </c>
      <c r="AH12" s="27"/>
      <c r="AJ12" s="4">
        <f t="shared" si="9"/>
        <v>0</v>
      </c>
      <c r="AK12" s="16" t="e">
        <f t="shared" si="10"/>
        <v>#DIV/0!</v>
      </c>
    </row>
    <row r="13" spans="1:49" x14ac:dyDescent="0.3">
      <c r="A13" s="2">
        <v>44121</v>
      </c>
      <c r="B13" s="27"/>
      <c r="D13" s="4">
        <f t="shared" si="0"/>
        <v>0</v>
      </c>
      <c r="E13" s="16" t="e">
        <f t="shared" si="11"/>
        <v>#DIV/0!</v>
      </c>
      <c r="F13" s="27"/>
      <c r="H13" s="4">
        <f t="shared" si="18"/>
        <v>0</v>
      </c>
      <c r="I13" s="16" t="e">
        <f t="shared" si="19"/>
        <v>#DIV/0!</v>
      </c>
      <c r="J13" s="27"/>
      <c r="L13" s="4">
        <f t="shared" si="12"/>
        <v>0</v>
      </c>
      <c r="M13" s="16" t="e">
        <f t="shared" si="13"/>
        <v>#DIV/0!</v>
      </c>
      <c r="N13" s="27"/>
      <c r="P13" s="4">
        <f t="shared" si="3"/>
        <v>0</v>
      </c>
      <c r="Q13" s="43" t="e">
        <f t="shared" si="4"/>
        <v>#DIV/0!</v>
      </c>
      <c r="R13" s="27"/>
      <c r="T13" s="4">
        <f t="shared" si="14"/>
        <v>0</v>
      </c>
      <c r="U13" s="16" t="e">
        <f t="shared" si="15"/>
        <v>#DIV/0!</v>
      </c>
      <c r="V13" s="27"/>
      <c r="X13" s="4">
        <f t="shared" si="5"/>
        <v>0</v>
      </c>
      <c r="Y13" s="16" t="e">
        <f t="shared" si="6"/>
        <v>#DIV/0!</v>
      </c>
      <c r="Z13" s="27"/>
      <c r="AB13" s="4">
        <f t="shared" si="16"/>
        <v>0</v>
      </c>
      <c r="AC13" s="16" t="e">
        <f t="shared" si="17"/>
        <v>#DIV/0!</v>
      </c>
      <c r="AD13" s="27"/>
      <c r="AF13" s="4">
        <f t="shared" si="7"/>
        <v>0</v>
      </c>
      <c r="AG13" s="16" t="e">
        <f t="shared" si="8"/>
        <v>#DIV/0!</v>
      </c>
      <c r="AH13" s="27"/>
      <c r="AJ13" s="4">
        <f t="shared" si="9"/>
        <v>0</v>
      </c>
      <c r="AK13" s="16" t="e">
        <f t="shared" si="10"/>
        <v>#DIV/0!</v>
      </c>
    </row>
    <row r="14" spans="1:49" x14ac:dyDescent="0.3">
      <c r="A14" s="2">
        <v>44122</v>
      </c>
      <c r="B14" s="27"/>
      <c r="D14" s="4">
        <f t="shared" si="0"/>
        <v>0</v>
      </c>
      <c r="E14" s="16" t="e">
        <f t="shared" si="11"/>
        <v>#DIV/0!</v>
      </c>
      <c r="F14" s="27"/>
      <c r="H14" s="4">
        <f t="shared" si="18"/>
        <v>0</v>
      </c>
      <c r="I14" s="16" t="e">
        <f t="shared" si="19"/>
        <v>#DIV/0!</v>
      </c>
      <c r="J14" s="27"/>
      <c r="L14" s="4">
        <f t="shared" si="12"/>
        <v>0</v>
      </c>
      <c r="M14" s="16" t="e">
        <f t="shared" si="13"/>
        <v>#DIV/0!</v>
      </c>
      <c r="N14" s="27"/>
      <c r="P14" s="4">
        <f t="shared" si="3"/>
        <v>0</v>
      </c>
      <c r="Q14" s="43" t="e">
        <f t="shared" si="4"/>
        <v>#DIV/0!</v>
      </c>
      <c r="R14" s="27"/>
      <c r="T14" s="4">
        <f t="shared" si="14"/>
        <v>0</v>
      </c>
      <c r="U14" s="16" t="e">
        <f t="shared" si="15"/>
        <v>#DIV/0!</v>
      </c>
      <c r="V14" s="27"/>
      <c r="X14" s="4">
        <f t="shared" si="5"/>
        <v>0</v>
      </c>
      <c r="Y14" s="16" t="e">
        <f t="shared" si="6"/>
        <v>#DIV/0!</v>
      </c>
      <c r="Z14" s="27"/>
      <c r="AB14" s="4">
        <f t="shared" si="16"/>
        <v>0</v>
      </c>
      <c r="AC14" s="16" t="e">
        <f t="shared" si="17"/>
        <v>#DIV/0!</v>
      </c>
      <c r="AD14" s="27"/>
      <c r="AF14" s="4">
        <f t="shared" si="7"/>
        <v>0</v>
      </c>
      <c r="AG14" s="16" t="e">
        <f t="shared" si="8"/>
        <v>#DIV/0!</v>
      </c>
      <c r="AH14" s="27"/>
      <c r="AJ14" s="4">
        <f t="shared" si="9"/>
        <v>0</v>
      </c>
      <c r="AK14" s="16" t="e">
        <f t="shared" si="10"/>
        <v>#DIV/0!</v>
      </c>
    </row>
    <row r="15" spans="1:49" x14ac:dyDescent="0.3">
      <c r="A15" s="2">
        <v>44123</v>
      </c>
      <c r="B15" s="27"/>
      <c r="D15" s="4">
        <f t="shared" si="0"/>
        <v>0</v>
      </c>
      <c r="E15" s="16" t="e">
        <f t="shared" si="11"/>
        <v>#DIV/0!</v>
      </c>
      <c r="F15" s="27"/>
      <c r="H15" s="4">
        <f t="shared" si="18"/>
        <v>0</v>
      </c>
      <c r="I15" s="16" t="e">
        <f t="shared" si="19"/>
        <v>#DIV/0!</v>
      </c>
      <c r="J15" s="27"/>
      <c r="L15" s="4">
        <f t="shared" si="12"/>
        <v>0</v>
      </c>
      <c r="M15" s="16" t="e">
        <f t="shared" si="13"/>
        <v>#DIV/0!</v>
      </c>
      <c r="N15" s="27"/>
      <c r="P15" s="4">
        <f t="shared" si="3"/>
        <v>0</v>
      </c>
      <c r="Q15" s="43" t="e">
        <f t="shared" si="4"/>
        <v>#DIV/0!</v>
      </c>
      <c r="R15" s="27"/>
      <c r="T15" s="4">
        <f t="shared" si="14"/>
        <v>0</v>
      </c>
      <c r="U15" s="16" t="e">
        <f t="shared" si="15"/>
        <v>#DIV/0!</v>
      </c>
      <c r="V15" s="27"/>
      <c r="X15" s="4">
        <f t="shared" si="5"/>
        <v>0</v>
      </c>
      <c r="Y15" s="16" t="e">
        <f t="shared" si="6"/>
        <v>#DIV/0!</v>
      </c>
      <c r="Z15" s="27"/>
      <c r="AB15" s="4">
        <f t="shared" si="16"/>
        <v>0</v>
      </c>
      <c r="AC15" s="16" t="e">
        <f t="shared" si="17"/>
        <v>#DIV/0!</v>
      </c>
      <c r="AD15" s="27"/>
      <c r="AF15" s="4">
        <f t="shared" si="7"/>
        <v>0</v>
      </c>
      <c r="AG15" s="16" t="e">
        <f t="shared" si="8"/>
        <v>#DIV/0!</v>
      </c>
      <c r="AH15" s="27"/>
      <c r="AJ15" s="4">
        <f t="shared" si="9"/>
        <v>0</v>
      </c>
      <c r="AK15" s="16" t="e">
        <f t="shared" si="10"/>
        <v>#DIV/0!</v>
      </c>
    </row>
    <row r="16" spans="1:49" x14ac:dyDescent="0.3">
      <c r="A16" s="2">
        <v>44124</v>
      </c>
      <c r="B16" s="27"/>
      <c r="D16" s="4">
        <f t="shared" si="0"/>
        <v>0</v>
      </c>
      <c r="E16" s="16" t="e">
        <f t="shared" si="11"/>
        <v>#DIV/0!</v>
      </c>
      <c r="F16" s="27"/>
      <c r="H16" s="4">
        <f t="shared" si="18"/>
        <v>0</v>
      </c>
      <c r="I16" s="16" t="e">
        <f t="shared" si="19"/>
        <v>#DIV/0!</v>
      </c>
      <c r="J16" s="27"/>
      <c r="L16" s="4">
        <f t="shared" si="12"/>
        <v>0</v>
      </c>
      <c r="M16" s="16" t="e">
        <f t="shared" si="13"/>
        <v>#DIV/0!</v>
      </c>
      <c r="N16" s="27"/>
      <c r="P16" s="4">
        <f t="shared" si="3"/>
        <v>0</v>
      </c>
      <c r="Q16" s="43" t="e">
        <f t="shared" si="4"/>
        <v>#DIV/0!</v>
      </c>
      <c r="R16" s="27"/>
      <c r="T16" s="4">
        <f t="shared" si="14"/>
        <v>0</v>
      </c>
      <c r="U16" s="16" t="e">
        <f t="shared" si="15"/>
        <v>#DIV/0!</v>
      </c>
      <c r="V16" s="27"/>
      <c r="X16" s="4">
        <f t="shared" si="5"/>
        <v>0</v>
      </c>
      <c r="Y16" s="16" t="e">
        <f t="shared" si="6"/>
        <v>#DIV/0!</v>
      </c>
      <c r="Z16" s="27"/>
      <c r="AB16" s="4">
        <f t="shared" si="16"/>
        <v>0</v>
      </c>
      <c r="AC16" s="16" t="e">
        <f t="shared" si="17"/>
        <v>#DIV/0!</v>
      </c>
      <c r="AD16" s="27"/>
      <c r="AF16" s="4">
        <f t="shared" si="7"/>
        <v>0</v>
      </c>
      <c r="AG16" s="16" t="e">
        <f t="shared" si="8"/>
        <v>#DIV/0!</v>
      </c>
      <c r="AH16" s="27"/>
      <c r="AJ16" s="4">
        <f t="shared" si="9"/>
        <v>0</v>
      </c>
      <c r="AK16" s="16" t="e">
        <f t="shared" si="10"/>
        <v>#DIV/0!</v>
      </c>
    </row>
    <row r="17" spans="1:37" x14ac:dyDescent="0.3">
      <c r="A17" s="2">
        <v>44125</v>
      </c>
      <c r="B17" s="27"/>
      <c r="D17" s="4">
        <f t="shared" si="0"/>
        <v>0</v>
      </c>
      <c r="E17" s="16" t="e">
        <f t="shared" si="11"/>
        <v>#DIV/0!</v>
      </c>
      <c r="F17" s="27"/>
      <c r="H17" s="4">
        <f t="shared" si="18"/>
        <v>0</v>
      </c>
      <c r="I17" s="16" t="e">
        <f t="shared" si="19"/>
        <v>#DIV/0!</v>
      </c>
      <c r="J17" s="27"/>
      <c r="L17" s="4">
        <f t="shared" si="12"/>
        <v>0</v>
      </c>
      <c r="M17" s="16" t="e">
        <f t="shared" si="13"/>
        <v>#DIV/0!</v>
      </c>
      <c r="N17" s="27"/>
      <c r="P17" s="4">
        <f t="shared" si="3"/>
        <v>0</v>
      </c>
      <c r="Q17" s="43" t="e">
        <f t="shared" si="4"/>
        <v>#DIV/0!</v>
      </c>
      <c r="R17" s="27"/>
      <c r="T17" s="4">
        <f t="shared" si="14"/>
        <v>0</v>
      </c>
      <c r="U17" s="16" t="e">
        <f t="shared" si="15"/>
        <v>#DIV/0!</v>
      </c>
      <c r="V17" s="27"/>
      <c r="X17" s="4">
        <f t="shared" si="5"/>
        <v>0</v>
      </c>
      <c r="Y17" s="16" t="e">
        <f t="shared" si="6"/>
        <v>#DIV/0!</v>
      </c>
      <c r="Z17" s="27"/>
      <c r="AB17" s="4">
        <f t="shared" si="16"/>
        <v>0</v>
      </c>
      <c r="AC17" s="16" t="e">
        <f t="shared" si="17"/>
        <v>#DIV/0!</v>
      </c>
      <c r="AD17" s="27"/>
      <c r="AF17" s="4">
        <f t="shared" si="7"/>
        <v>0</v>
      </c>
      <c r="AG17" s="16" t="e">
        <f t="shared" si="8"/>
        <v>#DIV/0!</v>
      </c>
      <c r="AH17" s="27"/>
      <c r="AJ17" s="4">
        <f t="shared" si="9"/>
        <v>0</v>
      </c>
      <c r="AK17" s="16" t="e">
        <f t="shared" si="10"/>
        <v>#DIV/0!</v>
      </c>
    </row>
    <row r="18" spans="1:37" x14ac:dyDescent="0.3">
      <c r="A18" s="2">
        <v>44126</v>
      </c>
      <c r="B18" s="27"/>
      <c r="D18" s="4">
        <f t="shared" si="0"/>
        <v>0</v>
      </c>
      <c r="E18" s="16" t="e">
        <f t="shared" si="11"/>
        <v>#DIV/0!</v>
      </c>
      <c r="F18" s="27"/>
      <c r="H18" s="4">
        <f t="shared" si="18"/>
        <v>0</v>
      </c>
      <c r="I18" s="16" t="e">
        <f t="shared" si="19"/>
        <v>#DIV/0!</v>
      </c>
      <c r="J18" s="27"/>
      <c r="L18" s="4">
        <f t="shared" si="12"/>
        <v>0</v>
      </c>
      <c r="M18" s="16" t="e">
        <f t="shared" si="13"/>
        <v>#DIV/0!</v>
      </c>
      <c r="N18" s="27"/>
      <c r="P18" s="4">
        <f t="shared" si="3"/>
        <v>0</v>
      </c>
      <c r="Q18" s="43" t="e">
        <f t="shared" si="4"/>
        <v>#DIV/0!</v>
      </c>
      <c r="R18" s="27"/>
      <c r="T18" s="4">
        <f t="shared" si="14"/>
        <v>0</v>
      </c>
      <c r="U18" s="16" t="e">
        <f t="shared" si="15"/>
        <v>#DIV/0!</v>
      </c>
      <c r="V18" s="27"/>
      <c r="X18" s="4">
        <f t="shared" si="5"/>
        <v>0</v>
      </c>
      <c r="Y18" s="16" t="e">
        <f t="shared" si="6"/>
        <v>#DIV/0!</v>
      </c>
      <c r="Z18" s="27"/>
      <c r="AB18" s="4">
        <f t="shared" si="16"/>
        <v>0</v>
      </c>
      <c r="AC18" s="16" t="e">
        <f t="shared" si="17"/>
        <v>#DIV/0!</v>
      </c>
      <c r="AD18" s="27"/>
      <c r="AF18" s="4">
        <f t="shared" si="7"/>
        <v>0</v>
      </c>
      <c r="AG18" s="16" t="e">
        <f t="shared" si="8"/>
        <v>#DIV/0!</v>
      </c>
      <c r="AH18" s="27"/>
      <c r="AJ18" s="4">
        <f t="shared" si="9"/>
        <v>0</v>
      </c>
      <c r="AK18" s="16" t="e">
        <f t="shared" si="10"/>
        <v>#DIV/0!</v>
      </c>
    </row>
    <row r="19" spans="1:37" x14ac:dyDescent="0.3">
      <c r="A19" s="2">
        <v>44127</v>
      </c>
      <c r="B19" s="27"/>
      <c r="D19" s="4">
        <f t="shared" si="0"/>
        <v>0</v>
      </c>
      <c r="E19" s="16" t="e">
        <f t="shared" si="11"/>
        <v>#DIV/0!</v>
      </c>
      <c r="F19" s="27"/>
      <c r="H19" s="4">
        <f t="shared" si="18"/>
        <v>0</v>
      </c>
      <c r="I19" s="16" t="e">
        <f t="shared" si="19"/>
        <v>#DIV/0!</v>
      </c>
      <c r="J19" s="27"/>
      <c r="L19" s="4">
        <f t="shared" si="12"/>
        <v>0</v>
      </c>
      <c r="M19" s="16" t="e">
        <f t="shared" si="13"/>
        <v>#DIV/0!</v>
      </c>
      <c r="N19" s="27"/>
      <c r="P19" s="4">
        <f t="shared" si="3"/>
        <v>0</v>
      </c>
      <c r="Q19" s="43" t="e">
        <f t="shared" si="4"/>
        <v>#DIV/0!</v>
      </c>
      <c r="R19" s="27"/>
      <c r="T19" s="4">
        <f t="shared" si="14"/>
        <v>0</v>
      </c>
      <c r="U19" s="16" t="e">
        <f t="shared" si="15"/>
        <v>#DIV/0!</v>
      </c>
      <c r="V19" s="27"/>
      <c r="X19" s="4">
        <f t="shared" si="5"/>
        <v>0</v>
      </c>
      <c r="Y19" s="16" t="e">
        <f t="shared" si="6"/>
        <v>#DIV/0!</v>
      </c>
      <c r="Z19" s="27"/>
      <c r="AB19" s="4">
        <f t="shared" si="16"/>
        <v>0</v>
      </c>
      <c r="AC19" s="16" t="e">
        <f t="shared" si="17"/>
        <v>#DIV/0!</v>
      </c>
      <c r="AD19" s="27"/>
      <c r="AF19" s="4">
        <f t="shared" si="7"/>
        <v>0</v>
      </c>
      <c r="AG19" s="16" t="e">
        <f t="shared" si="8"/>
        <v>#DIV/0!</v>
      </c>
      <c r="AH19" s="27"/>
      <c r="AJ19" s="4">
        <f t="shared" si="9"/>
        <v>0</v>
      </c>
      <c r="AK19" s="16" t="e">
        <f t="shared" si="10"/>
        <v>#DIV/0!</v>
      </c>
    </row>
    <row r="20" spans="1:37" x14ac:dyDescent="0.3">
      <c r="A20" s="2">
        <v>44128</v>
      </c>
      <c r="B20" s="27"/>
      <c r="D20" s="4">
        <f t="shared" si="0"/>
        <v>0</v>
      </c>
      <c r="E20" s="16" t="e">
        <f t="shared" si="11"/>
        <v>#DIV/0!</v>
      </c>
      <c r="F20" s="27"/>
      <c r="H20" s="4">
        <f t="shared" si="18"/>
        <v>0</v>
      </c>
      <c r="I20" s="16" t="e">
        <f t="shared" si="19"/>
        <v>#DIV/0!</v>
      </c>
      <c r="J20" s="27"/>
      <c r="L20" s="4">
        <f t="shared" si="12"/>
        <v>0</v>
      </c>
      <c r="M20" s="16" t="e">
        <f t="shared" si="13"/>
        <v>#DIV/0!</v>
      </c>
      <c r="N20" s="27"/>
      <c r="P20" s="4">
        <f t="shared" si="3"/>
        <v>0</v>
      </c>
      <c r="Q20" s="43" t="e">
        <f t="shared" si="4"/>
        <v>#DIV/0!</v>
      </c>
      <c r="R20" s="27"/>
      <c r="T20" s="4">
        <f t="shared" si="14"/>
        <v>0</v>
      </c>
      <c r="U20" s="16" t="e">
        <f t="shared" si="15"/>
        <v>#DIV/0!</v>
      </c>
      <c r="V20" s="27"/>
      <c r="X20" s="4">
        <f t="shared" si="5"/>
        <v>0</v>
      </c>
      <c r="Y20" s="16" t="e">
        <f t="shared" si="6"/>
        <v>#DIV/0!</v>
      </c>
      <c r="Z20" s="27"/>
      <c r="AB20" s="4">
        <f t="shared" si="16"/>
        <v>0</v>
      </c>
      <c r="AC20" s="16" t="e">
        <f t="shared" si="17"/>
        <v>#DIV/0!</v>
      </c>
      <c r="AD20" s="27"/>
      <c r="AF20" s="4">
        <f t="shared" si="7"/>
        <v>0</v>
      </c>
      <c r="AG20" s="16" t="e">
        <f t="shared" si="8"/>
        <v>#DIV/0!</v>
      </c>
      <c r="AH20" s="27"/>
      <c r="AJ20" s="4">
        <f t="shared" si="9"/>
        <v>0</v>
      </c>
      <c r="AK20" s="16" t="e">
        <f t="shared" si="10"/>
        <v>#DIV/0!</v>
      </c>
    </row>
    <row r="21" spans="1:37" x14ac:dyDescent="0.3">
      <c r="A21" s="2">
        <v>44129</v>
      </c>
      <c r="B21" s="27"/>
      <c r="D21" s="4">
        <f t="shared" si="0"/>
        <v>0</v>
      </c>
      <c r="E21" s="16" t="e">
        <f t="shared" si="11"/>
        <v>#DIV/0!</v>
      </c>
      <c r="F21" s="27"/>
      <c r="H21" s="4">
        <f t="shared" si="18"/>
        <v>0</v>
      </c>
      <c r="I21" s="16" t="e">
        <f t="shared" si="19"/>
        <v>#DIV/0!</v>
      </c>
      <c r="J21" s="27"/>
      <c r="L21" s="4">
        <f t="shared" si="12"/>
        <v>0</v>
      </c>
      <c r="M21" s="16" t="e">
        <f t="shared" si="13"/>
        <v>#DIV/0!</v>
      </c>
      <c r="N21" s="27"/>
      <c r="P21" s="4">
        <f t="shared" si="3"/>
        <v>0</v>
      </c>
      <c r="Q21" s="43" t="e">
        <f t="shared" si="4"/>
        <v>#DIV/0!</v>
      </c>
      <c r="R21" s="27"/>
      <c r="T21" s="4">
        <f t="shared" si="14"/>
        <v>0</v>
      </c>
      <c r="U21" s="16" t="e">
        <f t="shared" si="15"/>
        <v>#DIV/0!</v>
      </c>
      <c r="V21" s="27"/>
      <c r="X21" s="4">
        <f t="shared" si="5"/>
        <v>0</v>
      </c>
      <c r="Y21" s="16" t="e">
        <f t="shared" si="6"/>
        <v>#DIV/0!</v>
      </c>
      <c r="Z21" s="27"/>
      <c r="AB21" s="4">
        <f t="shared" si="16"/>
        <v>0</v>
      </c>
      <c r="AC21" s="16" t="e">
        <f t="shared" si="17"/>
        <v>#DIV/0!</v>
      </c>
      <c r="AD21" s="27"/>
      <c r="AF21" s="4">
        <f t="shared" si="7"/>
        <v>0</v>
      </c>
      <c r="AG21" s="16" t="e">
        <f t="shared" si="8"/>
        <v>#DIV/0!</v>
      </c>
      <c r="AH21" s="27"/>
      <c r="AJ21" s="4">
        <f t="shared" si="9"/>
        <v>0</v>
      </c>
      <c r="AK21" s="16" t="e">
        <f t="shared" si="10"/>
        <v>#DIV/0!</v>
      </c>
    </row>
    <row r="22" spans="1:37" x14ac:dyDescent="0.3">
      <c r="A22" s="2">
        <v>44130</v>
      </c>
      <c r="B22" s="27"/>
      <c r="D22" s="4">
        <f t="shared" si="0"/>
        <v>0</v>
      </c>
      <c r="E22" s="16" t="e">
        <f t="shared" si="11"/>
        <v>#DIV/0!</v>
      </c>
      <c r="F22" s="27"/>
      <c r="H22" s="4">
        <f t="shared" si="18"/>
        <v>0</v>
      </c>
      <c r="I22" s="16" t="e">
        <f t="shared" si="19"/>
        <v>#DIV/0!</v>
      </c>
      <c r="J22" s="27"/>
      <c r="L22" s="4">
        <f t="shared" si="12"/>
        <v>0</v>
      </c>
      <c r="M22" s="16" t="e">
        <f t="shared" si="13"/>
        <v>#DIV/0!</v>
      </c>
      <c r="N22" s="27"/>
      <c r="P22" s="4">
        <f t="shared" si="3"/>
        <v>0</v>
      </c>
      <c r="Q22" s="43" t="e">
        <f t="shared" si="4"/>
        <v>#DIV/0!</v>
      </c>
      <c r="R22" s="27"/>
      <c r="T22" s="4">
        <f t="shared" si="14"/>
        <v>0</v>
      </c>
      <c r="U22" s="16" t="e">
        <f t="shared" si="15"/>
        <v>#DIV/0!</v>
      </c>
      <c r="V22" s="27"/>
      <c r="X22" s="4">
        <f t="shared" si="5"/>
        <v>0</v>
      </c>
      <c r="Y22" s="16" t="e">
        <f t="shared" si="6"/>
        <v>#DIV/0!</v>
      </c>
      <c r="Z22" s="27"/>
      <c r="AB22" s="4">
        <f t="shared" si="16"/>
        <v>0</v>
      </c>
      <c r="AC22" s="16" t="e">
        <f t="shared" si="17"/>
        <v>#DIV/0!</v>
      </c>
      <c r="AD22" s="27"/>
      <c r="AF22" s="4">
        <f t="shared" si="7"/>
        <v>0</v>
      </c>
      <c r="AG22" s="16" t="e">
        <f t="shared" si="8"/>
        <v>#DIV/0!</v>
      </c>
      <c r="AH22" s="27"/>
      <c r="AJ22" s="4">
        <f t="shared" si="9"/>
        <v>0</v>
      </c>
      <c r="AK22" s="16" t="e">
        <f t="shared" si="10"/>
        <v>#DIV/0!</v>
      </c>
    </row>
    <row r="23" spans="1:37" x14ac:dyDescent="0.3">
      <c r="A23" s="2">
        <v>44131</v>
      </c>
      <c r="B23" s="27"/>
      <c r="D23" s="4">
        <f t="shared" si="0"/>
        <v>0</v>
      </c>
      <c r="E23" s="16" t="e">
        <f t="shared" si="11"/>
        <v>#DIV/0!</v>
      </c>
      <c r="F23" s="27"/>
      <c r="H23" s="4">
        <f t="shared" si="18"/>
        <v>0</v>
      </c>
      <c r="I23" s="16" t="e">
        <f t="shared" si="19"/>
        <v>#DIV/0!</v>
      </c>
      <c r="J23" s="27"/>
      <c r="L23" s="4">
        <f t="shared" si="12"/>
        <v>0</v>
      </c>
      <c r="M23" s="16" t="e">
        <f t="shared" si="13"/>
        <v>#DIV/0!</v>
      </c>
      <c r="N23" s="27"/>
      <c r="P23" s="4">
        <f t="shared" si="3"/>
        <v>0</v>
      </c>
      <c r="Q23" s="43" t="e">
        <f t="shared" si="4"/>
        <v>#DIV/0!</v>
      </c>
      <c r="R23" s="27"/>
      <c r="T23" s="4">
        <f t="shared" si="14"/>
        <v>0</v>
      </c>
      <c r="U23" s="16" t="e">
        <f t="shared" si="15"/>
        <v>#DIV/0!</v>
      </c>
      <c r="V23" s="27"/>
      <c r="X23" s="4">
        <f t="shared" si="5"/>
        <v>0</v>
      </c>
      <c r="Y23" s="16" t="e">
        <f t="shared" si="6"/>
        <v>#DIV/0!</v>
      </c>
      <c r="Z23" s="27"/>
      <c r="AB23" s="4">
        <f t="shared" si="16"/>
        <v>0</v>
      </c>
      <c r="AC23" s="16" t="e">
        <f t="shared" si="17"/>
        <v>#DIV/0!</v>
      </c>
      <c r="AD23" s="27"/>
      <c r="AF23" s="4">
        <f t="shared" si="7"/>
        <v>0</v>
      </c>
      <c r="AG23" s="16" t="e">
        <f t="shared" si="8"/>
        <v>#DIV/0!</v>
      </c>
      <c r="AH23" s="27"/>
      <c r="AJ23" s="4">
        <f t="shared" si="9"/>
        <v>0</v>
      </c>
      <c r="AK23" s="16" t="e">
        <f t="shared" si="10"/>
        <v>#DIV/0!</v>
      </c>
    </row>
    <row r="24" spans="1:37" x14ac:dyDescent="0.3">
      <c r="A24" s="2">
        <v>44132</v>
      </c>
      <c r="B24" s="27"/>
      <c r="D24" s="4">
        <f t="shared" si="0"/>
        <v>0</v>
      </c>
      <c r="E24" s="16" t="e">
        <f t="shared" si="11"/>
        <v>#DIV/0!</v>
      </c>
      <c r="F24" s="27"/>
      <c r="H24" s="4">
        <f t="shared" si="18"/>
        <v>0</v>
      </c>
      <c r="I24" s="16" t="e">
        <f t="shared" si="19"/>
        <v>#DIV/0!</v>
      </c>
      <c r="J24" s="27"/>
      <c r="L24" s="4">
        <f t="shared" si="12"/>
        <v>0</v>
      </c>
      <c r="M24" s="16" t="e">
        <f t="shared" si="13"/>
        <v>#DIV/0!</v>
      </c>
      <c r="N24" s="27"/>
      <c r="P24" s="4">
        <f t="shared" si="3"/>
        <v>0</v>
      </c>
      <c r="Q24" s="43" t="e">
        <f t="shared" si="4"/>
        <v>#DIV/0!</v>
      </c>
      <c r="R24" s="27"/>
      <c r="T24" s="4">
        <f t="shared" si="14"/>
        <v>0</v>
      </c>
      <c r="U24" s="16" t="e">
        <f t="shared" si="15"/>
        <v>#DIV/0!</v>
      </c>
      <c r="V24" s="27"/>
      <c r="X24" s="4">
        <f t="shared" si="5"/>
        <v>0</v>
      </c>
      <c r="Y24" s="16" t="e">
        <f t="shared" si="6"/>
        <v>#DIV/0!</v>
      </c>
      <c r="Z24" s="27"/>
      <c r="AB24" s="4">
        <f t="shared" si="16"/>
        <v>0</v>
      </c>
      <c r="AC24" s="16" t="e">
        <f t="shared" si="17"/>
        <v>#DIV/0!</v>
      </c>
      <c r="AD24" s="27"/>
      <c r="AF24" s="4">
        <f t="shared" si="7"/>
        <v>0</v>
      </c>
      <c r="AG24" s="16" t="e">
        <f t="shared" si="8"/>
        <v>#DIV/0!</v>
      </c>
      <c r="AH24" s="27"/>
      <c r="AJ24" s="4">
        <f t="shared" si="9"/>
        <v>0</v>
      </c>
      <c r="AK24" s="16" t="e">
        <f t="shared" si="10"/>
        <v>#DIV/0!</v>
      </c>
    </row>
    <row r="25" spans="1:37" x14ac:dyDescent="0.3">
      <c r="A25" s="2">
        <v>44133</v>
      </c>
      <c r="B25" s="27"/>
      <c r="D25" s="4">
        <f t="shared" si="0"/>
        <v>0</v>
      </c>
      <c r="E25" s="16" t="e">
        <f t="shared" si="11"/>
        <v>#DIV/0!</v>
      </c>
      <c r="F25" s="27"/>
      <c r="H25" s="4">
        <f t="shared" si="18"/>
        <v>0</v>
      </c>
      <c r="I25" s="16" t="e">
        <f t="shared" si="19"/>
        <v>#DIV/0!</v>
      </c>
      <c r="J25" s="27"/>
      <c r="L25" s="4">
        <f t="shared" si="12"/>
        <v>0</v>
      </c>
      <c r="M25" s="16" t="e">
        <f t="shared" si="13"/>
        <v>#DIV/0!</v>
      </c>
      <c r="N25" s="27"/>
      <c r="P25" s="4">
        <f t="shared" si="3"/>
        <v>0</v>
      </c>
      <c r="Q25" s="43" t="e">
        <f t="shared" si="4"/>
        <v>#DIV/0!</v>
      </c>
      <c r="R25" s="27"/>
      <c r="T25" s="4">
        <f t="shared" si="14"/>
        <v>0</v>
      </c>
      <c r="U25" s="16" t="e">
        <f t="shared" si="15"/>
        <v>#DIV/0!</v>
      </c>
      <c r="V25" s="27"/>
      <c r="X25" s="4">
        <f t="shared" si="5"/>
        <v>0</v>
      </c>
      <c r="Y25" s="16" t="e">
        <f t="shared" si="6"/>
        <v>#DIV/0!</v>
      </c>
      <c r="Z25" s="27"/>
      <c r="AB25" s="4">
        <f t="shared" si="16"/>
        <v>0</v>
      </c>
      <c r="AC25" s="16" t="e">
        <f t="shared" si="17"/>
        <v>#DIV/0!</v>
      </c>
      <c r="AD25" s="27"/>
      <c r="AF25" s="4">
        <f t="shared" si="7"/>
        <v>0</v>
      </c>
      <c r="AG25" s="16" t="e">
        <f t="shared" si="8"/>
        <v>#DIV/0!</v>
      </c>
      <c r="AH25" s="27"/>
      <c r="AJ25" s="4">
        <f t="shared" si="9"/>
        <v>0</v>
      </c>
      <c r="AK25" s="16" t="e">
        <f t="shared" si="10"/>
        <v>#DIV/0!</v>
      </c>
    </row>
    <row r="26" spans="1:37" x14ac:dyDescent="0.3">
      <c r="A26" s="2">
        <v>44134</v>
      </c>
      <c r="B26" s="27"/>
      <c r="D26" s="4">
        <f t="shared" si="0"/>
        <v>0</v>
      </c>
      <c r="E26" s="16" t="e">
        <f t="shared" si="11"/>
        <v>#DIV/0!</v>
      </c>
      <c r="F26" s="27"/>
      <c r="H26" s="4">
        <f t="shared" si="18"/>
        <v>0</v>
      </c>
      <c r="I26" s="16" t="e">
        <f t="shared" si="19"/>
        <v>#DIV/0!</v>
      </c>
      <c r="J26" s="27"/>
      <c r="L26" s="4">
        <f t="shared" si="12"/>
        <v>0</v>
      </c>
      <c r="M26" s="16" t="e">
        <f t="shared" si="13"/>
        <v>#DIV/0!</v>
      </c>
      <c r="N26" s="27"/>
      <c r="P26" s="4">
        <f t="shared" si="3"/>
        <v>0</v>
      </c>
      <c r="Q26" s="43" t="e">
        <f t="shared" si="4"/>
        <v>#DIV/0!</v>
      </c>
      <c r="R26" s="27"/>
      <c r="T26" s="4">
        <f t="shared" si="14"/>
        <v>0</v>
      </c>
      <c r="U26" s="16" t="e">
        <f t="shared" si="15"/>
        <v>#DIV/0!</v>
      </c>
      <c r="V26" s="27"/>
      <c r="X26" s="4">
        <f t="shared" si="5"/>
        <v>0</v>
      </c>
      <c r="Y26" s="16" t="e">
        <f t="shared" si="6"/>
        <v>#DIV/0!</v>
      </c>
      <c r="Z26" s="27"/>
      <c r="AB26" s="4">
        <f t="shared" si="16"/>
        <v>0</v>
      </c>
      <c r="AC26" s="16" t="e">
        <f t="shared" si="17"/>
        <v>#DIV/0!</v>
      </c>
      <c r="AD26" s="27"/>
      <c r="AF26" s="4">
        <f t="shared" si="7"/>
        <v>0</v>
      </c>
      <c r="AG26" s="16" t="e">
        <f t="shared" si="8"/>
        <v>#DIV/0!</v>
      </c>
      <c r="AH26" s="27"/>
      <c r="AJ26" s="4">
        <f t="shared" si="9"/>
        <v>0</v>
      </c>
      <c r="AK26" s="16" t="e">
        <f t="shared" si="10"/>
        <v>#DIV/0!</v>
      </c>
    </row>
  </sheetData>
  <mergeCells count="14">
    <mergeCell ref="B1:AK1"/>
    <mergeCell ref="AD3:AG3"/>
    <mergeCell ref="AH3:AK3"/>
    <mergeCell ref="AD2:AK2"/>
    <mergeCell ref="B2:M2"/>
    <mergeCell ref="N3:Q3"/>
    <mergeCell ref="R3:U3"/>
    <mergeCell ref="N2:U2"/>
    <mergeCell ref="V3:Y3"/>
    <mergeCell ref="Z3:AC3"/>
    <mergeCell ref="V2:AC2"/>
    <mergeCell ref="B3:E3"/>
    <mergeCell ref="F3:I3"/>
    <mergeCell ref="J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Tablero</vt:lpstr>
      <vt:lpstr>Seguimiento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cremona</dc:creator>
  <cp:lastModifiedBy>juan cremona</cp:lastModifiedBy>
  <dcterms:created xsi:type="dcterms:W3CDTF">2020-04-17T19:43:00Z</dcterms:created>
  <dcterms:modified xsi:type="dcterms:W3CDTF">2023-01-16T05:38:07Z</dcterms:modified>
</cp:coreProperties>
</file>