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_\OneDrive\Escritorio\cartera\"/>
    </mc:Choice>
  </mc:AlternateContent>
  <xr:revisionPtr revIDLastSave="0" documentId="13_ncr:1_{3528B5FF-BC9A-4C71-BB16-A3336C663096}" xr6:coauthVersionLast="47" xr6:coauthVersionMax="47" xr10:uidLastSave="{00000000-0000-0000-0000-000000000000}"/>
  <bookViews>
    <workbookView xWindow="-108" yWindow="-108" windowWidth="23256" windowHeight="12576" xr2:uid="{995EE9C7-A643-4A68-BD45-26966CDF8009}"/>
  </bookViews>
  <sheets>
    <sheet name="Acc-Bon" sheetId="1" r:id="rId1"/>
    <sheet name="Dividendos" sheetId="6" r:id="rId2"/>
    <sheet name="FCI" sheetId="4" r:id="rId3"/>
    <sheet name="Rdto Cartera" sheetId="2" r:id="rId4"/>
    <sheet name="cambio+retiro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K14" i="1"/>
  <c r="N11" i="1"/>
  <c r="N12" i="1"/>
  <c r="K15" i="1"/>
  <c r="K16" i="1"/>
  <c r="N19" i="1"/>
  <c r="X27" i="2"/>
  <c r="Y27" i="2"/>
  <c r="Z27" i="2"/>
  <c r="AA27" i="2"/>
  <c r="AB27" i="2"/>
  <c r="AC27" i="2"/>
  <c r="AD27" i="2"/>
  <c r="X26" i="2"/>
  <c r="Y26" i="2"/>
  <c r="Z26" i="2"/>
  <c r="AA26" i="2"/>
  <c r="AB26" i="2"/>
  <c r="AC26" i="2"/>
  <c r="AD26" i="2"/>
  <c r="X25" i="2"/>
  <c r="Y25" i="2"/>
  <c r="Z25" i="2"/>
  <c r="AA25" i="2"/>
  <c r="AB25" i="2"/>
  <c r="AC25" i="2"/>
  <c r="AD25" i="2"/>
  <c r="X21" i="2"/>
  <c r="Y21" i="2"/>
  <c r="Z21" i="2"/>
  <c r="AA21" i="2"/>
  <c r="AB21" i="2"/>
  <c r="AC21" i="2"/>
  <c r="AD21" i="2"/>
  <c r="X20" i="2"/>
  <c r="Y20" i="2"/>
  <c r="Z20" i="2"/>
  <c r="AA20" i="2"/>
  <c r="AB20" i="2"/>
  <c r="AC20" i="2"/>
  <c r="AD20" i="2"/>
  <c r="X19" i="2"/>
  <c r="Y19" i="2"/>
  <c r="Z19" i="2"/>
  <c r="AA19" i="2"/>
  <c r="AB19" i="2"/>
  <c r="AC19" i="2"/>
  <c r="AD19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M159" i="5"/>
  <c r="L147" i="5"/>
  <c r="G152" i="5"/>
  <c r="L138" i="5"/>
  <c r="V66" i="1"/>
  <c r="V67" i="1"/>
  <c r="V68" i="1"/>
  <c r="V69" i="1"/>
  <c r="V70" i="1"/>
  <c r="V71" i="1"/>
  <c r="Q71" i="1"/>
  <c r="O68" i="1"/>
  <c r="R68" i="1" s="1"/>
  <c r="S68" i="1" s="1"/>
  <c r="O69" i="1"/>
  <c r="R69" i="1" s="1"/>
  <c r="S69" i="1" s="1"/>
  <c r="O70" i="1"/>
  <c r="R70" i="1" s="1"/>
  <c r="S70" i="1" s="1"/>
  <c r="O71" i="1"/>
  <c r="R71" i="1" s="1"/>
  <c r="S71" i="1" s="1"/>
  <c r="N67" i="1"/>
  <c r="O67" i="1" s="1"/>
  <c r="N68" i="1"/>
  <c r="N69" i="1"/>
  <c r="N70" i="1"/>
  <c r="N71" i="1"/>
  <c r="M67" i="1"/>
  <c r="M68" i="1"/>
  <c r="M69" i="1"/>
  <c r="M70" i="1"/>
  <c r="M71" i="1"/>
  <c r="L67" i="1"/>
  <c r="L68" i="1"/>
  <c r="U68" i="1" s="1"/>
  <c r="T68" i="1" s="1"/>
  <c r="L69" i="1"/>
  <c r="U69" i="1" s="1"/>
  <c r="T69" i="1" s="1"/>
  <c r="L70" i="1"/>
  <c r="U70" i="1" s="1"/>
  <c r="T70" i="1" s="1"/>
  <c r="L71" i="1"/>
  <c r="U71" i="1" s="1"/>
  <c r="T71" i="1" s="1"/>
  <c r="K67" i="1"/>
  <c r="K68" i="1"/>
  <c r="K69" i="1"/>
  <c r="K70" i="1"/>
  <c r="K71" i="1"/>
  <c r="J67" i="1"/>
  <c r="J68" i="1"/>
  <c r="J69" i="1"/>
  <c r="J70" i="1"/>
  <c r="J71" i="1"/>
  <c r="L131" i="5"/>
  <c r="K66" i="1"/>
  <c r="L66" i="1" s="1"/>
  <c r="J66" i="1"/>
  <c r="N66" i="1"/>
  <c r="O66" i="1"/>
  <c r="G133" i="5"/>
  <c r="L126" i="5"/>
  <c r="G125" i="5"/>
  <c r="L109" i="5"/>
  <c r="L90" i="5"/>
  <c r="G107" i="5"/>
  <c r="Q19" i="2"/>
  <c r="Q20" i="2" s="1"/>
  <c r="Q21" i="2" s="1"/>
  <c r="L83" i="5"/>
  <c r="G92" i="5"/>
  <c r="L78" i="5"/>
  <c r="G85" i="5"/>
  <c r="P25" i="2"/>
  <c r="P26" i="2" s="1"/>
  <c r="P27" i="2" s="1"/>
  <c r="Q25" i="2"/>
  <c r="Q26" i="2" s="1"/>
  <c r="Q27" i="2" s="1"/>
  <c r="R25" i="2"/>
  <c r="R26" i="2" s="1"/>
  <c r="R27" i="2" s="1"/>
  <c r="S25" i="2"/>
  <c r="S26" i="2" s="1"/>
  <c r="S27" i="2" s="1"/>
  <c r="T25" i="2"/>
  <c r="T26" i="2" s="1"/>
  <c r="T27" i="2" s="1"/>
  <c r="U25" i="2"/>
  <c r="U26" i="2" s="1"/>
  <c r="U27" i="2" s="1"/>
  <c r="V25" i="2"/>
  <c r="V26" i="2" s="1"/>
  <c r="V27" i="2" s="1"/>
  <c r="W25" i="2"/>
  <c r="W26" i="2" s="1"/>
  <c r="W27" i="2" s="1"/>
  <c r="P19" i="2"/>
  <c r="P20" i="2" s="1"/>
  <c r="P21" i="2" s="1"/>
  <c r="S19" i="2"/>
  <c r="S20" i="2" s="1"/>
  <c r="S21" i="2" s="1"/>
  <c r="T19" i="2"/>
  <c r="T20" i="2" s="1"/>
  <c r="T21" i="2" s="1"/>
  <c r="U19" i="2"/>
  <c r="U20" i="2" s="1"/>
  <c r="U21" i="2" s="1"/>
  <c r="V19" i="2"/>
  <c r="V20" i="2" s="1"/>
  <c r="V21" i="2" s="1"/>
  <c r="W19" i="2"/>
  <c r="W20" i="2" s="1"/>
  <c r="W21" i="2" s="1"/>
  <c r="P3" i="2"/>
  <c r="Q3" i="2"/>
  <c r="S3" i="2"/>
  <c r="T3" i="2"/>
  <c r="U3" i="2"/>
  <c r="U4" i="2" s="1"/>
  <c r="U5" i="2" s="1"/>
  <c r="V3" i="2"/>
  <c r="V4" i="2" s="1"/>
  <c r="V5" i="2" s="1"/>
  <c r="W3" i="2"/>
  <c r="W4" i="2" s="1"/>
  <c r="W5" i="2" s="1"/>
  <c r="L74" i="5"/>
  <c r="L63" i="5"/>
  <c r="G75" i="5"/>
  <c r="G73" i="5"/>
  <c r="G65" i="5"/>
  <c r="K9" i="1"/>
  <c r="K12" i="1"/>
  <c r="K13" i="1"/>
  <c r="K17" i="1"/>
  <c r="K18" i="1"/>
  <c r="K19" i="1"/>
  <c r="L19" i="1" s="1"/>
  <c r="M19" i="1" s="1"/>
  <c r="K20" i="1"/>
  <c r="K21" i="1"/>
  <c r="K22" i="1"/>
  <c r="K23" i="1"/>
  <c r="K24" i="1"/>
  <c r="K25" i="1"/>
  <c r="K26" i="1"/>
  <c r="K27" i="1"/>
  <c r="L27" i="1" s="1"/>
  <c r="M27" i="1" s="1"/>
  <c r="K28" i="1"/>
  <c r="K29" i="1"/>
  <c r="K30" i="1"/>
  <c r="K31" i="1"/>
  <c r="K32" i="1"/>
  <c r="K33" i="1"/>
  <c r="K34" i="1"/>
  <c r="K35" i="1"/>
  <c r="L35" i="1" s="1"/>
  <c r="M35" i="1" s="1"/>
  <c r="K36" i="1"/>
  <c r="K37" i="1"/>
  <c r="K38" i="1"/>
  <c r="K39" i="1"/>
  <c r="K40" i="1"/>
  <c r="K41" i="1"/>
  <c r="K42" i="1"/>
  <c r="K43" i="1"/>
  <c r="L43" i="1" s="1"/>
  <c r="M43" i="1" s="1"/>
  <c r="K44" i="1"/>
  <c r="K45" i="1"/>
  <c r="K46" i="1"/>
  <c r="K47" i="1"/>
  <c r="K48" i="1"/>
  <c r="K49" i="1"/>
  <c r="K50" i="1"/>
  <c r="K51" i="1"/>
  <c r="K52" i="1"/>
  <c r="L52" i="1" s="1"/>
  <c r="K53" i="1"/>
  <c r="L53" i="1" s="1"/>
  <c r="K54" i="1"/>
  <c r="L54" i="1" s="1"/>
  <c r="K55" i="1"/>
  <c r="L55" i="1" s="1"/>
  <c r="M55" i="1" s="1"/>
  <c r="K56" i="1"/>
  <c r="K57" i="1"/>
  <c r="K58" i="1"/>
  <c r="K59" i="1"/>
  <c r="L59" i="1" s="1"/>
  <c r="K60" i="1"/>
  <c r="L60" i="1" s="1"/>
  <c r="K61" i="1"/>
  <c r="K62" i="1"/>
  <c r="K63" i="1"/>
  <c r="L63" i="1" s="1"/>
  <c r="K64" i="1"/>
  <c r="L64" i="1" s="1"/>
  <c r="K65" i="1"/>
  <c r="L65" i="1" s="1"/>
  <c r="K11" i="1"/>
  <c r="K10" i="1"/>
  <c r="N9" i="1"/>
  <c r="N10" i="1"/>
  <c r="N13" i="1"/>
  <c r="N14" i="1"/>
  <c r="N15" i="1"/>
  <c r="O15" i="1" s="1"/>
  <c r="N16" i="1"/>
  <c r="O16" i="1" s="1"/>
  <c r="N17" i="1"/>
  <c r="N18" i="1"/>
  <c r="N20" i="1"/>
  <c r="N21" i="1"/>
  <c r="N22" i="1"/>
  <c r="N23" i="1"/>
  <c r="O23" i="1" s="1"/>
  <c r="N24" i="1"/>
  <c r="O24" i="1" s="1"/>
  <c r="N25" i="1"/>
  <c r="N26" i="1"/>
  <c r="N27" i="1"/>
  <c r="N28" i="1"/>
  <c r="N29" i="1"/>
  <c r="N30" i="1"/>
  <c r="N31" i="1"/>
  <c r="O31" i="1" s="1"/>
  <c r="N32" i="1"/>
  <c r="O32" i="1" s="1"/>
  <c r="N33" i="1"/>
  <c r="N34" i="1"/>
  <c r="N35" i="1"/>
  <c r="N36" i="1"/>
  <c r="N37" i="1"/>
  <c r="N52" i="1"/>
  <c r="O52" i="1" s="1"/>
  <c r="N53" i="1"/>
  <c r="O53" i="1" s="1"/>
  <c r="N54" i="1"/>
  <c r="N55" i="1"/>
  <c r="O55" i="1" s="1"/>
  <c r="N56" i="1"/>
  <c r="O56" i="1" s="1"/>
  <c r="N57" i="1"/>
  <c r="N58" i="1"/>
  <c r="O58" i="1" s="1"/>
  <c r="N59" i="1"/>
  <c r="O59" i="1" s="1"/>
  <c r="N60" i="1"/>
  <c r="N61" i="1"/>
  <c r="O61" i="1" s="1"/>
  <c r="N62" i="1"/>
  <c r="O62" i="1" s="1"/>
  <c r="N63" i="1"/>
  <c r="N64" i="1"/>
  <c r="N65" i="1"/>
  <c r="O65" i="1" s="1"/>
  <c r="N38" i="1"/>
  <c r="N39" i="1"/>
  <c r="O39" i="1" s="1"/>
  <c r="N40" i="1"/>
  <c r="N41" i="1"/>
  <c r="N42" i="1"/>
  <c r="N43" i="1"/>
  <c r="N44" i="1"/>
  <c r="N45" i="1"/>
  <c r="O45" i="1" s="1"/>
  <c r="N46" i="1"/>
  <c r="N47" i="1"/>
  <c r="N48" i="1"/>
  <c r="N49" i="1"/>
  <c r="N50" i="1"/>
  <c r="N51" i="1"/>
  <c r="L49" i="5"/>
  <c r="L59" i="5"/>
  <c r="L37" i="5"/>
  <c r="I52" i="5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O54" i="1"/>
  <c r="O57" i="1"/>
  <c r="O60" i="1"/>
  <c r="O63" i="1"/>
  <c r="O64" i="1"/>
  <c r="O48" i="1"/>
  <c r="O49" i="1"/>
  <c r="O50" i="1"/>
  <c r="O51" i="1"/>
  <c r="L49" i="1"/>
  <c r="M49" i="1" s="1"/>
  <c r="L56" i="1"/>
  <c r="L57" i="1"/>
  <c r="U57" i="1" s="1"/>
  <c r="T57" i="1" s="1"/>
  <c r="L58" i="1"/>
  <c r="M58" i="1" s="1"/>
  <c r="L61" i="1"/>
  <c r="L62" i="1"/>
  <c r="U62" i="1" s="1"/>
  <c r="T62" i="1" s="1"/>
  <c r="L48" i="1"/>
  <c r="L50" i="1"/>
  <c r="L5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M4" i="4"/>
  <c r="M5" i="4"/>
  <c r="M6" i="4"/>
  <c r="M7" i="4"/>
  <c r="M8" i="4"/>
  <c r="M9" i="4"/>
  <c r="M10" i="4"/>
  <c r="M11" i="4"/>
  <c r="M12" i="4"/>
  <c r="K3" i="4"/>
  <c r="L3" i="4" s="1"/>
  <c r="N3" i="4" s="1"/>
  <c r="M3" i="4"/>
  <c r="L18" i="5"/>
  <c r="G36" i="5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9" i="1"/>
  <c r="L4" i="4"/>
  <c r="N4" i="4" s="1"/>
  <c r="L5" i="4"/>
  <c r="N5" i="4" s="1"/>
  <c r="L6" i="4"/>
  <c r="N6" i="4" s="1"/>
  <c r="L7" i="4"/>
  <c r="N7" i="4" s="1"/>
  <c r="L8" i="4"/>
  <c r="N8" i="4" s="1"/>
  <c r="L10" i="4"/>
  <c r="N10" i="4" s="1"/>
  <c r="L11" i="4"/>
  <c r="N11" i="4" s="1"/>
  <c r="K4" i="4"/>
  <c r="K5" i="4"/>
  <c r="K6" i="4"/>
  <c r="K7" i="4"/>
  <c r="K8" i="4"/>
  <c r="K9" i="4"/>
  <c r="L9" i="4" s="1"/>
  <c r="N9" i="4" s="1"/>
  <c r="K10" i="4"/>
  <c r="K11" i="4"/>
  <c r="K12" i="4"/>
  <c r="L12" i="4" s="1"/>
  <c r="N12" i="4" s="1"/>
  <c r="E4" i="4"/>
  <c r="F4" i="4" s="1"/>
  <c r="O4" i="4" s="1"/>
  <c r="P4" i="4" s="1"/>
  <c r="E5" i="4"/>
  <c r="F5" i="4" s="1"/>
  <c r="O5" i="4" s="1"/>
  <c r="E6" i="4"/>
  <c r="F6" i="4" s="1"/>
  <c r="O6" i="4" s="1"/>
  <c r="P6" i="4" s="1"/>
  <c r="E7" i="4"/>
  <c r="F7" i="4" s="1"/>
  <c r="O7" i="4" s="1"/>
  <c r="P7" i="4" s="1"/>
  <c r="E8" i="4"/>
  <c r="F8" i="4" s="1"/>
  <c r="O8" i="4" s="1"/>
  <c r="P8" i="4" s="1"/>
  <c r="E9" i="4"/>
  <c r="F9" i="4" s="1"/>
  <c r="E10" i="4"/>
  <c r="F10" i="4" s="1"/>
  <c r="O10" i="4" s="1"/>
  <c r="P10" i="4" s="1"/>
  <c r="E11" i="4"/>
  <c r="F11" i="4" s="1"/>
  <c r="O11" i="4" s="1"/>
  <c r="P11" i="4" s="1"/>
  <c r="E12" i="4"/>
  <c r="F12" i="4" s="1"/>
  <c r="O12" i="4" s="1"/>
  <c r="P12" i="4" s="1"/>
  <c r="E3" i="4"/>
  <c r="F3" i="4" s="1"/>
  <c r="L1" i="5"/>
  <c r="G17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9" i="5"/>
  <c r="G40" i="5"/>
  <c r="G41" i="5"/>
  <c r="G42" i="5"/>
  <c r="G43" i="5"/>
  <c r="G44" i="5"/>
  <c r="G45" i="5"/>
  <c r="G46" i="5"/>
  <c r="G47" i="5"/>
  <c r="G48" i="5"/>
  <c r="G51" i="5"/>
  <c r="G52" i="5"/>
  <c r="G53" i="5"/>
  <c r="G54" i="5"/>
  <c r="G55" i="5"/>
  <c r="G56" i="5"/>
  <c r="G57" i="5"/>
  <c r="G58" i="5"/>
  <c r="G61" i="5"/>
  <c r="G62" i="5"/>
  <c r="G66" i="5"/>
  <c r="G67" i="5"/>
  <c r="G68" i="5"/>
  <c r="G69" i="5"/>
  <c r="G70" i="5"/>
  <c r="G71" i="5"/>
  <c r="G72" i="5"/>
  <c r="G76" i="5"/>
  <c r="G77" i="5"/>
  <c r="G80" i="5"/>
  <c r="G81" i="5"/>
  <c r="G86" i="5"/>
  <c r="G87" i="5"/>
  <c r="G88" i="5"/>
  <c r="G89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8" i="5"/>
  <c r="G129" i="5"/>
  <c r="G130" i="5"/>
  <c r="G134" i="5"/>
  <c r="G135" i="5"/>
  <c r="G136" i="5"/>
  <c r="G137" i="5"/>
  <c r="G140" i="5"/>
  <c r="G141" i="5"/>
  <c r="G142" i="5"/>
  <c r="G143" i="5"/>
  <c r="G144" i="5"/>
  <c r="G145" i="5"/>
  <c r="G146" i="5"/>
  <c r="G149" i="5"/>
  <c r="G150" i="5"/>
  <c r="G151" i="5"/>
  <c r="G153" i="5"/>
  <c r="G154" i="5"/>
  <c r="G155" i="5"/>
  <c r="G156" i="5"/>
  <c r="G157" i="5"/>
  <c r="G158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I5" i="5"/>
  <c r="I6" i="5" s="1"/>
  <c r="G11" i="5"/>
  <c r="G12" i="5"/>
  <c r="G13" i="5"/>
  <c r="G14" i="5"/>
  <c r="G15" i="5"/>
  <c r="G16" i="5"/>
  <c r="G5" i="5"/>
  <c r="G6" i="5"/>
  <c r="G7" i="5"/>
  <c r="G8" i="5"/>
  <c r="G9" i="5"/>
  <c r="G10" i="5"/>
  <c r="G4" i="5"/>
  <c r="O42" i="1"/>
  <c r="O10" i="1"/>
  <c r="O11" i="1"/>
  <c r="O12" i="1"/>
  <c r="O13" i="1"/>
  <c r="O14" i="1"/>
  <c r="O17" i="1"/>
  <c r="O18" i="1"/>
  <c r="O19" i="1"/>
  <c r="O20" i="1"/>
  <c r="O21" i="1"/>
  <c r="O22" i="1"/>
  <c r="O25" i="1"/>
  <c r="O26" i="1"/>
  <c r="O27" i="1"/>
  <c r="O28" i="1"/>
  <c r="O29" i="1"/>
  <c r="O30" i="1"/>
  <c r="O33" i="1"/>
  <c r="O34" i="1"/>
  <c r="O35" i="1"/>
  <c r="O36" i="1"/>
  <c r="O37" i="1"/>
  <c r="O38" i="1"/>
  <c r="O40" i="1"/>
  <c r="O41" i="1"/>
  <c r="O43" i="1"/>
  <c r="O44" i="1"/>
  <c r="O46" i="1"/>
  <c r="O47" i="1"/>
  <c r="O9" i="1"/>
  <c r="L10" i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6" i="1"/>
  <c r="M36" i="1" s="1"/>
  <c r="L37" i="1"/>
  <c r="M37" i="1" s="1"/>
  <c r="L38" i="1"/>
  <c r="M38" i="1" s="1"/>
  <c r="L39" i="1"/>
  <c r="L40" i="1"/>
  <c r="M40" i="1" s="1"/>
  <c r="L41" i="1"/>
  <c r="M41" i="1" s="1"/>
  <c r="L42" i="1"/>
  <c r="M42" i="1" s="1"/>
  <c r="L44" i="1"/>
  <c r="L45" i="1"/>
  <c r="M45" i="1" s="1"/>
  <c r="L46" i="1"/>
  <c r="M46" i="1" s="1"/>
  <c r="L47" i="1"/>
  <c r="M47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L9" i="1"/>
  <c r="M9" i="1" s="1"/>
  <c r="O25" i="2"/>
  <c r="O26" i="2" s="1"/>
  <c r="O27" i="2" s="1"/>
  <c r="N25" i="2"/>
  <c r="N26" i="2" s="1"/>
  <c r="N27" i="2" s="1"/>
  <c r="M25" i="2"/>
  <c r="M26" i="2" s="1"/>
  <c r="M27" i="2" s="1"/>
  <c r="L25" i="2"/>
  <c r="L26" i="2" s="1"/>
  <c r="L27" i="2" s="1"/>
  <c r="K25" i="2"/>
  <c r="K26" i="2" s="1"/>
  <c r="K27" i="2" s="1"/>
  <c r="J25" i="2"/>
  <c r="J26" i="2" s="1"/>
  <c r="J27" i="2" s="1"/>
  <c r="I25" i="2"/>
  <c r="I26" i="2" s="1"/>
  <c r="I27" i="2" s="1"/>
  <c r="H25" i="2"/>
  <c r="H26" i="2" s="1"/>
  <c r="H27" i="2" s="1"/>
  <c r="G25" i="2"/>
  <c r="G26" i="2" s="1"/>
  <c r="G27" i="2" s="1"/>
  <c r="F25" i="2"/>
  <c r="F26" i="2" s="1"/>
  <c r="F27" i="2" s="1"/>
  <c r="E25" i="2"/>
  <c r="E26" i="2" s="1"/>
  <c r="E27" i="2" s="1"/>
  <c r="D25" i="2"/>
  <c r="D26" i="2" s="1"/>
  <c r="D27" i="2" s="1"/>
  <c r="O19" i="2"/>
  <c r="O20" i="2" s="1"/>
  <c r="O21" i="2" s="1"/>
  <c r="N19" i="2"/>
  <c r="N20" i="2" s="1"/>
  <c r="N21" i="2" s="1"/>
  <c r="M19" i="2"/>
  <c r="M20" i="2" s="1"/>
  <c r="M21" i="2" s="1"/>
  <c r="L19" i="2"/>
  <c r="L20" i="2" s="1"/>
  <c r="L21" i="2" s="1"/>
  <c r="K19" i="2"/>
  <c r="K20" i="2" s="1"/>
  <c r="K21" i="2" s="1"/>
  <c r="J19" i="2"/>
  <c r="J20" i="2" s="1"/>
  <c r="J21" i="2" s="1"/>
  <c r="I19" i="2"/>
  <c r="I20" i="2" s="1"/>
  <c r="I21" i="2" s="1"/>
  <c r="H19" i="2"/>
  <c r="H20" i="2" s="1"/>
  <c r="H21" i="2" s="1"/>
  <c r="G19" i="2"/>
  <c r="G20" i="2" s="1"/>
  <c r="G21" i="2" s="1"/>
  <c r="F19" i="2"/>
  <c r="F20" i="2" s="1"/>
  <c r="F21" i="2" s="1"/>
  <c r="E19" i="2"/>
  <c r="E20" i="2" s="1"/>
  <c r="E21" i="2" s="1"/>
  <c r="D19" i="2"/>
  <c r="D20" i="2" s="1"/>
  <c r="D21" i="2" s="1"/>
  <c r="O3" i="2"/>
  <c r="N3" i="2"/>
  <c r="M3" i="2"/>
  <c r="L3" i="2"/>
  <c r="K3" i="2"/>
  <c r="J3" i="2"/>
  <c r="I3" i="2"/>
  <c r="H3" i="2"/>
  <c r="G3" i="2"/>
  <c r="F3" i="2"/>
  <c r="E3" i="2"/>
  <c r="D3" i="2"/>
  <c r="O9" i="4" l="1"/>
  <c r="P9" i="4" s="1"/>
  <c r="Q70" i="1"/>
  <c r="Q69" i="1"/>
  <c r="Q68" i="1"/>
  <c r="AD8" i="2"/>
  <c r="AD7" i="2" s="1"/>
  <c r="AD5" i="2"/>
  <c r="AC8" i="2"/>
  <c r="AC7" i="2" s="1"/>
  <c r="AC5" i="2"/>
  <c r="AB8" i="2"/>
  <c r="AB7" i="2" s="1"/>
  <c r="AB5" i="2"/>
  <c r="AA8" i="2"/>
  <c r="AA7" i="2" s="1"/>
  <c r="AA5" i="2"/>
  <c r="Z8" i="2"/>
  <c r="Z7" i="2" s="1"/>
  <c r="Z5" i="2"/>
  <c r="Y8" i="2"/>
  <c r="Y7" i="2" s="1"/>
  <c r="Y5" i="2"/>
  <c r="X8" i="2"/>
  <c r="X7" i="2" s="1"/>
  <c r="X5" i="2"/>
  <c r="M160" i="5"/>
  <c r="L148" i="5"/>
  <c r="L139" i="5"/>
  <c r="U67" i="1"/>
  <c r="T67" i="1" s="1"/>
  <c r="Q67" i="1"/>
  <c r="R67" i="1" s="1"/>
  <c r="S67" i="1" s="1"/>
  <c r="L127" i="5"/>
  <c r="L110" i="5"/>
  <c r="U54" i="1"/>
  <c r="T54" i="1" s="1"/>
  <c r="U52" i="1"/>
  <c r="T52" i="1" s="1"/>
  <c r="L132" i="5"/>
  <c r="M66" i="1"/>
  <c r="Q66" i="1"/>
  <c r="R66" i="1" s="1"/>
  <c r="S66" i="1" s="1"/>
  <c r="U66" i="1"/>
  <c r="T66" i="1" s="1"/>
  <c r="M65" i="1"/>
  <c r="U65" i="1"/>
  <c r="T65" i="1" s="1"/>
  <c r="Q65" i="1"/>
  <c r="R65" i="1" s="1"/>
  <c r="S65" i="1" s="1"/>
  <c r="E4" i="2"/>
  <c r="E5" i="2" s="1"/>
  <c r="E6" i="2" s="1"/>
  <c r="T4" i="2"/>
  <c r="T5" i="2" s="1"/>
  <c r="T6" i="2" s="1"/>
  <c r="S4" i="2"/>
  <c r="S5" i="2" s="1"/>
  <c r="S6" i="2" s="1"/>
  <c r="L91" i="5"/>
  <c r="L75" i="5"/>
  <c r="R3" i="2"/>
  <c r="L60" i="5"/>
  <c r="L84" i="5"/>
  <c r="L79" i="5"/>
  <c r="L64" i="5"/>
  <c r="L50" i="5"/>
  <c r="R19" i="2"/>
  <c r="R20" i="2" s="1"/>
  <c r="R21" i="2" s="1"/>
  <c r="Q4" i="2"/>
  <c r="Q5" i="2" s="1"/>
  <c r="Q6" i="2" s="1"/>
  <c r="P4" i="2"/>
  <c r="P8" i="2" s="1"/>
  <c r="P7" i="2" s="1"/>
  <c r="L38" i="5"/>
  <c r="L20" i="5"/>
  <c r="U64" i="1"/>
  <c r="T64" i="1" s="1"/>
  <c r="M64" i="1"/>
  <c r="Q64" i="1"/>
  <c r="R64" i="1" s="1"/>
  <c r="S64" i="1" s="1"/>
  <c r="W8" i="2"/>
  <c r="W7" i="2" s="1"/>
  <c r="V8" i="2"/>
  <c r="V7" i="2" s="1"/>
  <c r="U8" i="2"/>
  <c r="U7" i="2" s="1"/>
  <c r="S11" i="2"/>
  <c r="W6" i="2"/>
  <c r="W11" i="2"/>
  <c r="U6" i="2"/>
  <c r="U11" i="2"/>
  <c r="V6" i="2"/>
  <c r="V11" i="2"/>
  <c r="O4" i="2"/>
  <c r="O8" i="2" s="1"/>
  <c r="O7" i="2" s="1"/>
  <c r="N4" i="2"/>
  <c r="N8" i="2" s="1"/>
  <c r="N7" i="2" s="1"/>
  <c r="U63" i="1"/>
  <c r="T63" i="1" s="1"/>
  <c r="M63" i="1"/>
  <c r="Q63" i="1"/>
  <c r="M62" i="1"/>
  <c r="Q62" i="1"/>
  <c r="R62" i="1" s="1"/>
  <c r="S62" i="1" s="1"/>
  <c r="Q61" i="1"/>
  <c r="R61" i="1" s="1"/>
  <c r="S61" i="1" s="1"/>
  <c r="U61" i="1"/>
  <c r="T61" i="1" s="1"/>
  <c r="M61" i="1"/>
  <c r="U60" i="1"/>
  <c r="T60" i="1" s="1"/>
  <c r="M60" i="1"/>
  <c r="U59" i="1"/>
  <c r="T59" i="1" s="1"/>
  <c r="M59" i="1"/>
  <c r="U58" i="1"/>
  <c r="T58" i="1" s="1"/>
  <c r="Q60" i="1"/>
  <c r="R60" i="1" s="1"/>
  <c r="S60" i="1" s="1"/>
  <c r="Q57" i="1"/>
  <c r="M57" i="1"/>
  <c r="R57" i="1"/>
  <c r="S57" i="1" s="1"/>
  <c r="U56" i="1"/>
  <c r="T56" i="1" s="1"/>
  <c r="M56" i="1"/>
  <c r="Q59" i="1"/>
  <c r="R59" i="1" s="1"/>
  <c r="S59" i="1" s="1"/>
  <c r="Q56" i="1"/>
  <c r="R56" i="1" s="1"/>
  <c r="S56" i="1" s="1"/>
  <c r="Q55" i="1"/>
  <c r="U55" i="1"/>
  <c r="T55" i="1" s="1"/>
  <c r="Q54" i="1"/>
  <c r="R54" i="1" s="1"/>
  <c r="S54" i="1" s="1"/>
  <c r="M54" i="1"/>
  <c r="U53" i="1"/>
  <c r="T53" i="1" s="1"/>
  <c r="M53" i="1"/>
  <c r="Q53" i="1"/>
  <c r="R53" i="1" s="1"/>
  <c r="S53" i="1" s="1"/>
  <c r="M52" i="1"/>
  <c r="M4" i="2"/>
  <c r="M5" i="2" s="1"/>
  <c r="M11" i="2" s="1"/>
  <c r="L4" i="2"/>
  <c r="L5" i="2" s="1"/>
  <c r="L6" i="2" s="1"/>
  <c r="U39" i="1"/>
  <c r="T39" i="1" s="1"/>
  <c r="Q40" i="1"/>
  <c r="R40" i="1" s="1"/>
  <c r="Q52" i="1"/>
  <c r="R52" i="1" s="1"/>
  <c r="S52" i="1" s="1"/>
  <c r="Q58" i="1"/>
  <c r="R58" i="1" s="1"/>
  <c r="S58" i="1" s="1"/>
  <c r="R63" i="1"/>
  <c r="S63" i="1" s="1"/>
  <c r="R55" i="1"/>
  <c r="S55" i="1" s="1"/>
  <c r="Q51" i="1"/>
  <c r="R51" i="1" s="1"/>
  <c r="S51" i="1" s="1"/>
  <c r="Q45" i="1"/>
  <c r="R45" i="1" s="1"/>
  <c r="U51" i="1"/>
  <c r="T51" i="1" s="1"/>
  <c r="M51" i="1"/>
  <c r="K4" i="2"/>
  <c r="K5" i="2" s="1"/>
  <c r="K11" i="2" s="1"/>
  <c r="U50" i="1"/>
  <c r="T50" i="1" s="1"/>
  <c r="M50" i="1"/>
  <c r="Q50" i="1"/>
  <c r="R50" i="1" s="1"/>
  <c r="S50" i="1" s="1"/>
  <c r="U49" i="1"/>
  <c r="T49" i="1" s="1"/>
  <c r="Q49" i="1"/>
  <c r="R49" i="1" s="1"/>
  <c r="S49" i="1" s="1"/>
  <c r="U48" i="1"/>
  <c r="T48" i="1" s="1"/>
  <c r="M48" i="1"/>
  <c r="Q48" i="1"/>
  <c r="R48" i="1" s="1"/>
  <c r="S48" i="1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4" i="2"/>
  <c r="I5" i="2" s="1"/>
  <c r="I11" i="2" s="1"/>
  <c r="Q46" i="1"/>
  <c r="U45" i="1"/>
  <c r="T45" i="1" s="1"/>
  <c r="U44" i="1"/>
  <c r="T44" i="1" s="1"/>
  <c r="M44" i="1"/>
  <c r="Q44" i="1"/>
  <c r="R44" i="1" s="1"/>
  <c r="Q43" i="1"/>
  <c r="R43" i="1" s="1"/>
  <c r="U32" i="1"/>
  <c r="T32" i="1" s="1"/>
  <c r="U31" i="1"/>
  <c r="T31" i="1" s="1"/>
  <c r="U38" i="1"/>
  <c r="T38" i="1" s="1"/>
  <c r="U30" i="1"/>
  <c r="T30" i="1" s="1"/>
  <c r="U43" i="1"/>
  <c r="T43" i="1" s="1"/>
  <c r="U37" i="1"/>
  <c r="T37" i="1" s="1"/>
  <c r="U29" i="1"/>
  <c r="T29" i="1" s="1"/>
  <c r="U42" i="1"/>
  <c r="T42" i="1" s="1"/>
  <c r="U36" i="1"/>
  <c r="T36" i="1" s="1"/>
  <c r="U28" i="1"/>
  <c r="T28" i="1" s="1"/>
  <c r="U41" i="1"/>
  <c r="T41" i="1" s="1"/>
  <c r="U35" i="1"/>
  <c r="T35" i="1" s="1"/>
  <c r="U27" i="1"/>
  <c r="T27" i="1" s="1"/>
  <c r="U40" i="1"/>
  <c r="T40" i="1" s="1"/>
  <c r="U34" i="1"/>
  <c r="T34" i="1" s="1"/>
  <c r="U47" i="1"/>
  <c r="T47" i="1" s="1"/>
  <c r="U33" i="1"/>
  <c r="T33" i="1" s="1"/>
  <c r="U46" i="1"/>
  <c r="T46" i="1" s="1"/>
  <c r="M39" i="1"/>
  <c r="H4" i="2"/>
  <c r="H8" i="2" s="1"/>
  <c r="H7" i="2" s="1"/>
  <c r="O3" i="4"/>
  <c r="P3" i="4" s="1"/>
  <c r="G4" i="2"/>
  <c r="G5" i="2" s="1"/>
  <c r="G11" i="2" s="1"/>
  <c r="L2" i="5"/>
  <c r="F4" i="2"/>
  <c r="F8" i="2" s="1"/>
  <c r="F7" i="2" s="1"/>
  <c r="U26" i="1"/>
  <c r="T26" i="1" s="1"/>
  <c r="U18" i="1"/>
  <c r="T18" i="1" s="1"/>
  <c r="U11" i="1"/>
  <c r="T11" i="1" s="1"/>
  <c r="U19" i="1"/>
  <c r="T19" i="1" s="1"/>
  <c r="M10" i="1"/>
  <c r="U10" i="1"/>
  <c r="T10" i="1" s="1"/>
  <c r="Q32" i="1"/>
  <c r="R32" i="1" s="1"/>
  <c r="Q16" i="1"/>
  <c r="R16" i="1" s="1"/>
  <c r="U25" i="1"/>
  <c r="T25" i="1" s="1"/>
  <c r="U17" i="1"/>
  <c r="T17" i="1" s="1"/>
  <c r="U9" i="1"/>
  <c r="T9" i="1" s="1"/>
  <c r="U24" i="1"/>
  <c r="T24" i="1" s="1"/>
  <c r="U16" i="1"/>
  <c r="T16" i="1" s="1"/>
  <c r="U23" i="1"/>
  <c r="T23" i="1" s="1"/>
  <c r="U15" i="1"/>
  <c r="T15" i="1" s="1"/>
  <c r="U22" i="1"/>
  <c r="T22" i="1" s="1"/>
  <c r="U14" i="1"/>
  <c r="T14" i="1" s="1"/>
  <c r="U21" i="1"/>
  <c r="T21" i="1" s="1"/>
  <c r="U13" i="1"/>
  <c r="T13" i="1" s="1"/>
  <c r="U20" i="1"/>
  <c r="T20" i="1" s="1"/>
  <c r="U12" i="1"/>
  <c r="T12" i="1" s="1"/>
  <c r="Q37" i="1"/>
  <c r="R37" i="1" s="1"/>
  <c r="Q29" i="1"/>
  <c r="R29" i="1" s="1"/>
  <c r="Q21" i="1"/>
  <c r="R21" i="1" s="1"/>
  <c r="Q13" i="1"/>
  <c r="R13" i="1" s="1"/>
  <c r="Q41" i="1"/>
  <c r="R41" i="1" s="1"/>
  <c r="S41" i="1" s="1"/>
  <c r="Q33" i="1"/>
  <c r="R33" i="1" s="1"/>
  <c r="Q25" i="1"/>
  <c r="R25" i="1" s="1"/>
  <c r="Q17" i="1"/>
  <c r="R17" i="1" s="1"/>
  <c r="Q9" i="1"/>
  <c r="R9" i="1" s="1"/>
  <c r="Q23" i="1"/>
  <c r="R23" i="1" s="1"/>
  <c r="Q15" i="1"/>
  <c r="R15" i="1" s="1"/>
  <c r="Q30" i="1"/>
  <c r="R30" i="1" s="1"/>
  <c r="Q14" i="1"/>
  <c r="R14" i="1" s="1"/>
  <c r="Q36" i="1"/>
  <c r="R36" i="1" s="1"/>
  <c r="Q28" i="1"/>
  <c r="R28" i="1" s="1"/>
  <c r="Q20" i="1"/>
  <c r="R20" i="1" s="1"/>
  <c r="Q12" i="1"/>
  <c r="R12" i="1" s="1"/>
  <c r="Q35" i="1"/>
  <c r="R35" i="1" s="1"/>
  <c r="Q27" i="1"/>
  <c r="R27" i="1" s="1"/>
  <c r="Q19" i="1"/>
  <c r="R19" i="1" s="1"/>
  <c r="Q11" i="1"/>
  <c r="R11" i="1" s="1"/>
  <c r="Q24" i="1"/>
  <c r="R24" i="1" s="1"/>
  <c r="Q34" i="1"/>
  <c r="R34" i="1" s="1"/>
  <c r="Q26" i="1"/>
  <c r="R26" i="1" s="1"/>
  <c r="Q18" i="1"/>
  <c r="R18" i="1" s="1"/>
  <c r="Q10" i="1"/>
  <c r="R10" i="1" s="1"/>
  <c r="Q22" i="1"/>
  <c r="R22" i="1" s="1"/>
  <c r="R46" i="1"/>
  <c r="Q42" i="1"/>
  <c r="R42" i="1" s="1"/>
  <c r="Q31" i="1"/>
  <c r="R31" i="1" s="1"/>
  <c r="Q47" i="1"/>
  <c r="R47" i="1" s="1"/>
  <c r="Q39" i="1"/>
  <c r="R39" i="1" s="1"/>
  <c r="Q38" i="1"/>
  <c r="R38" i="1" s="1"/>
  <c r="J9" i="1"/>
  <c r="D4" i="2"/>
  <c r="D5" i="2" s="1"/>
  <c r="D11" i="2" s="1"/>
  <c r="J4" i="2"/>
  <c r="J5" i="2" s="1"/>
  <c r="X11" i="2" l="1"/>
  <c r="X6" i="2"/>
  <c r="Y11" i="2"/>
  <c r="Y6" i="2"/>
  <c r="Z11" i="2"/>
  <c r="Z6" i="2"/>
  <c r="AA11" i="2"/>
  <c r="AA6" i="2"/>
  <c r="AB11" i="2"/>
  <c r="AB6" i="2"/>
  <c r="AC11" i="2"/>
  <c r="AC6" i="2"/>
  <c r="AD11" i="2"/>
  <c r="AD6" i="2"/>
  <c r="T11" i="2"/>
  <c r="T10" i="2" s="1"/>
  <c r="T8" i="2"/>
  <c r="T7" i="2" s="1"/>
  <c r="S8" i="2"/>
  <c r="S7" i="2" s="1"/>
  <c r="R4" i="2"/>
  <c r="Q8" i="2"/>
  <c r="Q7" i="2" s="1"/>
  <c r="Q11" i="2"/>
  <c r="Q12" i="2" s="1"/>
  <c r="P5" i="2"/>
  <c r="P11" i="2" s="1"/>
  <c r="W10" i="2"/>
  <c r="W13" i="2" s="1"/>
  <c r="W12" i="2"/>
  <c r="V10" i="2"/>
  <c r="V13" i="2" s="1"/>
  <c r="V12" i="2"/>
  <c r="U10" i="2"/>
  <c r="U13" i="2" s="1"/>
  <c r="U12" i="2"/>
  <c r="S12" i="2"/>
  <c r="S10" i="2"/>
  <c r="O5" i="2"/>
  <c r="O11" i="2" s="1"/>
  <c r="O10" i="2" s="1"/>
  <c r="N5" i="2"/>
  <c r="N6" i="2" s="1"/>
  <c r="M6" i="2"/>
  <c r="M8" i="2"/>
  <c r="M7" i="2" s="1"/>
  <c r="L11" i="2"/>
  <c r="L10" i="2" s="1"/>
  <c r="L8" i="2"/>
  <c r="L7" i="2" s="1"/>
  <c r="K6" i="2"/>
  <c r="K8" i="2"/>
  <c r="K7" i="2" s="1"/>
  <c r="H5" i="2"/>
  <c r="H11" i="2" s="1"/>
  <c r="I6" i="2"/>
  <c r="I8" i="2"/>
  <c r="I7" i="2" s="1"/>
  <c r="G6" i="2"/>
  <c r="G8" i="2"/>
  <c r="G7" i="2" s="1"/>
  <c r="F5" i="2"/>
  <c r="F11" i="2" s="1"/>
  <c r="I17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D6" i="2"/>
  <c r="E11" i="2"/>
  <c r="E12" i="2" s="1"/>
  <c r="E8" i="2"/>
  <c r="E7" i="2" s="1"/>
  <c r="D8" i="2"/>
  <c r="D7" i="2" s="1"/>
  <c r="K12" i="2"/>
  <c r="K10" i="2"/>
  <c r="J11" i="2"/>
  <c r="J6" i="2"/>
  <c r="D12" i="2"/>
  <c r="D10" i="2"/>
  <c r="J8" i="2"/>
  <c r="J7" i="2" s="1"/>
  <c r="I12" i="2"/>
  <c r="I10" i="2"/>
  <c r="G12" i="2"/>
  <c r="G10" i="2"/>
  <c r="M12" i="2"/>
  <c r="M10" i="2"/>
  <c r="AD12" i="2" l="1"/>
  <c r="AD10" i="2"/>
  <c r="AD13" i="2" s="1"/>
  <c r="AC12" i="2"/>
  <c r="AC10" i="2"/>
  <c r="AC13" i="2" s="1"/>
  <c r="AB12" i="2"/>
  <c r="AB10" i="2"/>
  <c r="AB13" i="2" s="1"/>
  <c r="AA12" i="2"/>
  <c r="AA10" i="2"/>
  <c r="AA13" i="2" s="1"/>
  <c r="Z12" i="2"/>
  <c r="Z10" i="2"/>
  <c r="Z13" i="2" s="1"/>
  <c r="Y12" i="2"/>
  <c r="Y10" i="2"/>
  <c r="Y13" i="2" s="1"/>
  <c r="X12" i="2"/>
  <c r="X10" i="2"/>
  <c r="X13" i="2" s="1"/>
  <c r="T12" i="2"/>
  <c r="T13" i="2"/>
  <c r="S13" i="2"/>
  <c r="R5" i="2"/>
  <c r="R8" i="2"/>
  <c r="R7" i="2" s="1"/>
  <c r="Q10" i="2"/>
  <c r="Q13" i="2" s="1"/>
  <c r="P6" i="2"/>
  <c r="P10" i="2"/>
  <c r="P13" i="2" s="1"/>
  <c r="P12" i="2"/>
  <c r="O6" i="2"/>
  <c r="N11" i="2"/>
  <c r="L13" i="2"/>
  <c r="M13" i="2"/>
  <c r="L12" i="2"/>
  <c r="K13" i="2"/>
  <c r="G13" i="2"/>
  <c r="H6" i="2"/>
  <c r="I13" i="2"/>
  <c r="F6" i="2"/>
  <c r="I36" i="5"/>
  <c r="I40" i="5" s="1"/>
  <c r="I41" i="5" s="1"/>
  <c r="I42" i="5" s="1"/>
  <c r="I43" i="5" s="1"/>
  <c r="I44" i="5" s="1"/>
  <c r="I45" i="5" s="1"/>
  <c r="I46" i="5" s="1"/>
  <c r="I47" i="5" s="1"/>
  <c r="I48" i="5" s="1"/>
  <c r="I53" i="5" s="1"/>
  <c r="I54" i="5" s="1"/>
  <c r="I55" i="5" s="1"/>
  <c r="I56" i="5" s="1"/>
  <c r="I57" i="5" s="1"/>
  <c r="I58" i="5" s="1"/>
  <c r="I62" i="5" s="1"/>
  <c r="I66" i="5" s="1"/>
  <c r="I67" i="5" s="1"/>
  <c r="I68" i="5" s="1"/>
  <c r="I69" i="5" s="1"/>
  <c r="I70" i="5" s="1"/>
  <c r="I71" i="5" s="1"/>
  <c r="I72" i="5" s="1"/>
  <c r="D13" i="2"/>
  <c r="E10" i="2"/>
  <c r="E13" i="2" s="1"/>
  <c r="J12" i="2"/>
  <c r="J10" i="2"/>
  <c r="J13" i="2" s="1"/>
  <c r="O12" i="2"/>
  <c r="O13" i="2"/>
  <c r="F12" i="2"/>
  <c r="F10" i="2"/>
  <c r="F13" i="2" s="1"/>
  <c r="H12" i="2"/>
  <c r="H10" i="2"/>
  <c r="H13" i="2" s="1"/>
  <c r="R11" i="2" l="1"/>
  <c r="R6" i="2"/>
  <c r="N12" i="2"/>
  <c r="N10" i="2"/>
  <c r="N13" i="2" s="1"/>
  <c r="I76" i="5"/>
  <c r="I77" i="5" s="1"/>
  <c r="I81" i="5" s="1"/>
  <c r="I73" i="5"/>
  <c r="S32" i="1"/>
  <c r="S27" i="1"/>
  <c r="R12" i="2" l="1"/>
  <c r="R10" i="2"/>
  <c r="R13" i="2" s="1"/>
  <c r="I86" i="5"/>
  <c r="I87" i="5" s="1"/>
  <c r="I88" i="5" s="1"/>
  <c r="I89" i="5" s="1"/>
  <c r="I82" i="5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S42" i="1"/>
  <c r="S33" i="1"/>
  <c r="S45" i="1"/>
  <c r="S36" i="1"/>
  <c r="S30" i="1"/>
  <c r="S26" i="1"/>
  <c r="S37" i="1"/>
  <c r="I107" i="5" l="1"/>
  <c r="S13" i="1"/>
  <c r="S34" i="1"/>
  <c r="S29" i="1"/>
  <c r="S46" i="1"/>
  <c r="S38" i="1"/>
  <c r="S14" i="1"/>
  <c r="S18" i="1"/>
  <c r="S43" i="1"/>
  <c r="S31" i="1"/>
  <c r="S44" i="1"/>
  <c r="S9" i="1"/>
  <c r="S11" i="1"/>
  <c r="S19" i="1"/>
  <c r="S40" i="1"/>
  <c r="S17" i="1"/>
  <c r="S20" i="1"/>
  <c r="S15" i="1"/>
  <c r="S35" i="1"/>
  <c r="S21" i="1"/>
  <c r="S39" i="1"/>
  <c r="S23" i="1"/>
  <c r="S25" i="1"/>
  <c r="S47" i="1"/>
  <c r="I111" i="5" l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8" i="5" s="1"/>
  <c r="I108" i="5"/>
  <c r="S22" i="1"/>
  <c r="S16" i="1"/>
  <c r="S12" i="1"/>
  <c r="S28" i="1"/>
  <c r="S24" i="1"/>
  <c r="S10" i="1"/>
  <c r="I129" i="5" l="1"/>
  <c r="I130" i="5" s="1"/>
  <c r="I134" i="5" s="1"/>
  <c r="I135" i="5" s="1"/>
  <c r="I136" i="5" s="1"/>
  <c r="I137" i="5" l="1"/>
  <c r="I140" i="5" s="1"/>
  <c r="I141" i="5" s="1"/>
  <c r="I142" i="5" s="1"/>
  <c r="I143" i="5" s="1"/>
  <c r="I144" i="5" s="1"/>
  <c r="I145" i="5" s="1"/>
  <c r="I146" i="5" s="1"/>
  <c r="I149" i="5" l="1"/>
  <c r="I150" i="5" s="1"/>
  <c r="I151" i="5" s="1"/>
  <c r="I152" i="5" l="1"/>
  <c r="I153" i="5" s="1"/>
  <c r="I154" i="5" s="1"/>
  <c r="I155" i="5" s="1"/>
  <c r="I156" i="5" s="1"/>
  <c r="I157" i="5" s="1"/>
  <c r="I158" i="5" s="1"/>
  <c r="I161" i="5" l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  <author>José Pomares</author>
    <author>Jose</author>
    <author>Lepton</author>
  </authors>
  <commentList>
    <comment ref="A8" authorId="0" shapeId="0" xr:uid="{C60A633A-2EC8-4FC2-B01F-B4C011940BB6}">
      <text>
        <r>
          <rPr>
            <b/>
            <sz val="9"/>
            <color indexed="81"/>
            <rFont val="Tahoma"/>
            <family val="2"/>
          </rPr>
          <t>Acc
Bon</t>
        </r>
      </text>
    </comment>
    <comment ref="B8" authorId="1" shapeId="0" xr:uid="{C2278C56-2E70-4B88-8DFF-F818B4B0ED78}">
      <text>
        <r>
          <rPr>
            <sz val="9"/>
            <color indexed="81"/>
            <rFont val="Tahoma"/>
            <family val="2"/>
          </rPr>
          <t>Símbolo del activor</t>
        </r>
      </text>
    </comment>
    <comment ref="C8" authorId="0" shapeId="0" xr:uid="{4CC247B5-7B57-4B1B-9C6F-CE324C4685F9}">
      <text>
        <r>
          <rPr>
            <b/>
            <sz val="9"/>
            <color indexed="81"/>
            <rFont val="Tahoma"/>
            <family val="2"/>
          </rPr>
          <t>Cantidad de acciones o bonos (tener en cuenta que el precio que el mercado usa en bonos refiere a la "plancha de 100" por lo que el valor que se debe ingresar como cantidad es la cantidad de planchas compradas, o sea, cantidad de bonos dividido en 100)</t>
        </r>
      </text>
    </comment>
    <comment ref="H8" authorId="1" shapeId="0" xr:uid="{7E45209B-6C84-4310-914F-EAE932E5C71C}">
      <text>
        <r>
          <rPr>
            <sz val="9"/>
            <color indexed="81"/>
            <rFont val="Tahoma"/>
            <family val="2"/>
          </rPr>
          <t>Precio de venta a perdida</t>
        </r>
      </text>
    </comment>
    <comment ref="I8" authorId="0" shapeId="0" xr:uid="{88286F87-F7B1-49EF-9754-0FA7EDB5095B}">
      <text>
        <r>
          <rPr>
            <sz val="9"/>
            <color indexed="81"/>
            <rFont val="Tahoma"/>
            <family val="2"/>
          </rPr>
          <t xml:space="preserve">precio de toma de ganancias esperado.
</t>
        </r>
      </text>
    </comment>
    <comment ref="J8" authorId="2" shapeId="0" xr:uid="{DEB5FED7-2469-461C-AE4C-5B34713E57FF}">
      <text>
        <r>
          <rPr>
            <sz val="9"/>
            <color indexed="81"/>
            <rFont val="Tahoma"/>
            <family val="2"/>
          </rPr>
          <t>Monto que se obtendrá si se vende al precio del Stop gain, considerando comisiones.</t>
        </r>
      </text>
    </comment>
    <comment ref="K8" authorId="1" shapeId="0" xr:uid="{A66A1CD8-8D5E-431E-AC8C-C09A00F5A5C8}">
      <text>
        <r>
          <rPr>
            <sz val="9"/>
            <color indexed="81"/>
            <rFont val="Tahoma"/>
            <family val="2"/>
          </rPr>
          <t xml:space="preserve">Al variar los valores de Costos de operaciones (comisiones) se modifican todas las celdas de de las columnas de Comisión Compra y Comisión Venta. Para que no suceda en los registros ingresados con anterioridad, antes de cambiar valores de Costos de Opereciones hay que copiar y pegar valores en las celdas de "Comisión Compra" y "Comisión Venta" que no se quiera que se modifiquen los valores.
</t>
        </r>
      </text>
    </comment>
    <comment ref="L8" authorId="0" shapeId="0" xr:uid="{FA47BB67-1F0E-460E-9BD4-28042CD5EE97}">
      <text>
        <r>
          <rPr>
            <b/>
            <sz val="9"/>
            <color indexed="81"/>
            <rFont val="Tahoma"/>
            <family val="2"/>
          </rPr>
          <t>Egresos, considerando comisiones.</t>
        </r>
      </text>
    </comment>
    <comment ref="M8" authorId="1" shapeId="0" xr:uid="{EA186616-484A-4E62-9B98-0063568870B2}">
      <text>
        <r>
          <rPr>
            <sz val="9"/>
            <color indexed="81"/>
            <rFont val="Tahoma"/>
            <family val="2"/>
          </rPr>
          <t>Precio al que debe llegar la accion/bono para poder vender y recuperar lo invertido teniendo en cuenta las comisionesde compra y venta.</t>
        </r>
      </text>
    </comment>
    <comment ref="N8" authorId="0" shapeId="0" xr:uid="{16DFA71F-1845-4A59-A245-CECFAB1877CF}">
      <text>
        <r>
          <rPr>
            <sz val="9"/>
            <color indexed="81"/>
            <rFont val="Tahoma"/>
            <family val="2"/>
          </rPr>
          <t>Al variar los valores de Costos de operaciones (comisiones) se modifican todas las celdas de de las columnas de Comisión Compra y Comisión Venta. Para que no suceda en los registros ingresados con anterioridad, antes de cambiar valores de Costos de Opereciones hay que copiar y pegar valores en las celdas de "Comisión Compra" y "Comisión Venta" que no se quiera que se modifiquen los valores.</t>
        </r>
      </text>
    </comment>
    <comment ref="O8" authorId="3" shapeId="0" xr:uid="{45E554E5-CB98-44A5-8F78-9C6575ADD353}">
      <text>
        <r>
          <rPr>
            <sz val="8"/>
            <color indexed="81"/>
            <rFont val="Tahoma"/>
            <family val="2"/>
          </rPr>
          <t>Caja de ingreso, considerando comisiones.</t>
        </r>
      </text>
    </comment>
    <comment ref="P8" authorId="1" shapeId="0" xr:uid="{B57B2DBC-D44D-4E50-AD3E-5548687C514A}">
      <text>
        <r>
          <rPr>
            <sz val="9"/>
            <color indexed="81"/>
            <rFont val="Tahoma"/>
            <family val="2"/>
          </rPr>
          <t xml:space="preserve">Ingresar otros ingresos debidos al activo, por ej: Dividendos, Cubiertos, Cupón de Bonos, etc.)
</t>
        </r>
      </text>
    </comment>
    <comment ref="Q8" authorId="2" shapeId="0" xr:uid="{76740F68-0A15-4FC9-837D-C9C0C620470B}">
      <text>
        <r>
          <rPr>
            <sz val="9"/>
            <color indexed="81"/>
            <rFont val="Tahoma"/>
            <family val="2"/>
          </rPr>
          <t xml:space="preserve">Utilidad, teniendo en cuenta comisiones.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F2" authorId="0" shapeId="0" xr:uid="{EEC89E35-3FA6-4572-9FC3-4EACD58E7047}">
      <text>
        <r>
          <rPr>
            <b/>
            <sz val="9"/>
            <color indexed="81"/>
            <rFont val="Tahoma"/>
            <family val="2"/>
          </rPr>
          <t>Considerando comisiones</t>
        </r>
      </text>
    </comment>
    <comment ref="L2" authorId="0" shapeId="0" xr:uid="{4E42C82C-D975-49D3-9EB8-40E8C11C44FD}">
      <text>
        <r>
          <rPr>
            <b/>
            <sz val="9"/>
            <color indexed="81"/>
            <rFont val="Tahoma"/>
            <family val="2"/>
          </rPr>
          <t>Considerando comisiones</t>
        </r>
      </text>
    </comment>
    <comment ref="M2" authorId="0" shapeId="0" xr:uid="{2B312742-63F4-4A27-A1F7-F2DA22EC53CE}">
      <text>
        <r>
          <rPr>
            <b/>
            <sz val="9"/>
            <color indexed="81"/>
            <rFont val="Tahoma"/>
            <family val="2"/>
          </rPr>
          <t xml:space="preserve">Variacion real de compra/venta,  considerando comisiones.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P1" authorId="0" shapeId="0" xr:uid="{CD0431D1-84E9-4A57-83E5-14F27360AE56}">
      <text>
        <r>
          <rPr>
            <b/>
            <sz val="9"/>
            <color indexed="81"/>
            <rFont val="Tahoma"/>
            <family val="2"/>
          </rPr>
          <t>como es compra en usd y venta en pesos, aquí menciono las punta donde entro y salgo. Cuando entro no considera el plus extra que pago x comision y cuando salgo en pesos el monto total es menor (descuenta comision)</t>
        </r>
      </text>
    </comment>
    <comment ref="R2" authorId="0" shapeId="0" xr:uid="{C906CD7E-4154-484D-87AB-8DF6B1026543}">
      <text>
        <r>
          <rPr>
            <b/>
            <sz val="9"/>
            <color indexed="81"/>
            <rFont val="Tahoma"/>
            <family val="2"/>
          </rPr>
          <t>100 nominales equivalen a 1 unidad (compra o venta)</t>
        </r>
      </text>
    </comment>
  </commentList>
</comments>
</file>

<file path=xl/sharedStrings.xml><?xml version="1.0" encoding="utf-8"?>
<sst xmlns="http://schemas.openxmlformats.org/spreadsheetml/2006/main" count="315" uniqueCount="95">
  <si>
    <t>Costos de Operaciones</t>
  </si>
  <si>
    <t>Bonos</t>
  </si>
  <si>
    <t>Acciones</t>
  </si>
  <si>
    <t>Comisiones y Derechos de Bolsa</t>
  </si>
  <si>
    <t>IVA 21% en Acc -que son sobre los aranceles- Ahora está incluido y reflejado en Caja (ambas)</t>
  </si>
  <si>
    <t>Acciones - Bonos</t>
  </si>
  <si>
    <t>Observaciones</t>
  </si>
  <si>
    <t>Tipo</t>
  </si>
  <si>
    <t>Acc-Bono</t>
  </si>
  <si>
    <t>Cantidad</t>
  </si>
  <si>
    <t>Precio Compra</t>
  </si>
  <si>
    <t>Fecha Compra</t>
  </si>
  <si>
    <t>Fecha Venta</t>
  </si>
  <si>
    <t>Precio Venta</t>
  </si>
  <si>
    <t>Stop Loss</t>
  </si>
  <si>
    <t>Stop Gain</t>
  </si>
  <si>
    <t>Utilidad Esperada</t>
  </si>
  <si>
    <t>Comision Compra</t>
  </si>
  <si>
    <t>Caja (Egreso)</t>
  </si>
  <si>
    <t>Precio de Recupero</t>
  </si>
  <si>
    <t>Comision Venta</t>
  </si>
  <si>
    <t>Caja (Ingreso)</t>
  </si>
  <si>
    <t>Otros Ingresos</t>
  </si>
  <si>
    <t>Utilidad Acc-Bono</t>
  </si>
  <si>
    <t>Rentab</t>
  </si>
  <si>
    <t>Rentab Anual</t>
  </si>
  <si>
    <t>Oper +/ -</t>
  </si>
  <si>
    <t>Posición</t>
  </si>
  <si>
    <t>Tipo Operación</t>
  </si>
  <si>
    <t>Compra</t>
  </si>
  <si>
    <t>Venta</t>
  </si>
  <si>
    <t>Acc</t>
  </si>
  <si>
    <t>Bon</t>
  </si>
  <si>
    <t>Dividendos, amortizaciones e intereses</t>
  </si>
  <si>
    <t>Fecha</t>
  </si>
  <si>
    <t>Especie</t>
  </si>
  <si>
    <t>Descripcion</t>
  </si>
  <si>
    <t>Monoto</t>
  </si>
  <si>
    <t>FCI</t>
  </si>
  <si>
    <t>Cuotapartes</t>
  </si>
  <si>
    <t>Valor Cuotaparte (Suscrip)</t>
  </si>
  <si>
    <t>Fecha Suscripción</t>
  </si>
  <si>
    <t>Comision Suscrip.</t>
  </si>
  <si>
    <t>Fecha Actual</t>
  </si>
  <si>
    <t>Valor Cuotaparte (Actual)</t>
  </si>
  <si>
    <t>Valor Cuotaparte (Rescate)</t>
  </si>
  <si>
    <t>Fecha Rescate</t>
  </si>
  <si>
    <t>Comision Rescate</t>
  </si>
  <si>
    <t>Var % desde la compra</t>
  </si>
  <si>
    <t>Utilidad</t>
  </si>
  <si>
    <t>TNA - TEA</t>
  </si>
  <si>
    <t>Fecha:</t>
  </si>
  <si>
    <t>Totales sin Inflación</t>
  </si>
  <si>
    <t>Activos</t>
  </si>
  <si>
    <t>Rentas</t>
  </si>
  <si>
    <t>Tasa mensual</t>
  </si>
  <si>
    <t>Variación Ahorros</t>
  </si>
  <si>
    <t>Resultado</t>
  </si>
  <si>
    <t>Total Real
(con Inflación)</t>
  </si>
  <si>
    <t>Inflación mensual</t>
  </si>
  <si>
    <t>Renta Real</t>
  </si>
  <si>
    <t>Tasa Real mensual</t>
  </si>
  <si>
    <t>TNA - TEA Reales</t>
  </si>
  <si>
    <t>Resutaldo Real</t>
  </si>
  <si>
    <t>Banco</t>
  </si>
  <si>
    <t>Activo</t>
  </si>
  <si>
    <t>FCI Bco Francés</t>
  </si>
  <si>
    <t>Aportes</t>
  </si>
  <si>
    <t>Retiros</t>
  </si>
  <si>
    <t>Renta</t>
  </si>
  <si>
    <t>Agente de Bolsa</t>
  </si>
  <si>
    <t>Portfolio Personal</t>
  </si>
  <si>
    <t>Total ingreso:</t>
  </si>
  <si>
    <t>ars</t>
  </si>
  <si>
    <t>Sin considerar comisiones (0,5% aprox x compra y por vta)</t>
  </si>
  <si>
    <t>Total egreso:</t>
  </si>
  <si>
    <t>usd</t>
  </si>
  <si>
    <t>compra (USD)</t>
  </si>
  <si>
    <t>venta ($)</t>
  </si>
  <si>
    <t>cantidad(nominal)</t>
  </si>
  <si>
    <t>Aclaracion:</t>
  </si>
  <si>
    <t>Ingreso</t>
  </si>
  <si>
    <t>Egreso</t>
  </si>
  <si>
    <t>Tipo ars/usd</t>
  </si>
  <si>
    <t>MEP(US)</t>
  </si>
  <si>
    <t>Caja</t>
  </si>
  <si>
    <t>vta usd</t>
  </si>
  <si>
    <t>Vta GD30-MEP.</t>
  </si>
  <si>
    <t>ingreso</t>
  </si>
  <si>
    <t>egreso</t>
  </si>
  <si>
    <t>Vta usd</t>
  </si>
  <si>
    <t>MEP(us)</t>
  </si>
  <si>
    <t>Cambio</t>
  </si>
  <si>
    <t>Cremona, Juan.</t>
  </si>
  <si>
    <t>https://github.com/juanupla/Segumiento__Cartera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</si>
</sst>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\ * #,##0.00_-;\-&quot;$&quot;\ * #,##0.00_-;_-&quot;$&quot;\ * &quot;-&quot;??_-;_-@_-"/>
    <numFmt numFmtId="164" formatCode="_ &quot;$&quot;* #,##0.000_ ;_ &quot;$&quot;* \-#,##0.000_ ;_ &quot;$&quot;* &quot;-&quot;_ ;_ @_ "/>
    <numFmt numFmtId="165" formatCode="dd/mm/yy;@"/>
    <numFmt numFmtId="166" formatCode="_ &quot;$&quot;* #,##0.00_ ;_ &quot;$&quot;* \-#,##0.00_ ;_ &quot;$&quot;* &quot;-&quot;_ ;_ @_ "/>
    <numFmt numFmtId="167" formatCode="_-* #,##0.00\ _€_-;\-* #,##0.00\ _€_-;_-* &quot;-&quot;??\ _€_-;_-@_-"/>
    <numFmt numFmtId="168" formatCode="_ &quot;$&quot;* #,##0_ ;_ &quot;$&quot;* \-#,##0_ ;_ &quot;$&quot;* &quot;-&quot;_ ;_ @_ "/>
    <numFmt numFmtId="169" formatCode="dd\-mm\-yy"/>
    <numFmt numFmtId="170" formatCode="_(* #,##0_);_(* \(#,##0\);_(* &quot;-&quot;_);_(@_)"/>
    <numFmt numFmtId="171" formatCode="0.0%"/>
    <numFmt numFmtId="172" formatCode="&quot;$&quot;#,##0.00_);[Red]\(&quot;$&quot;#,##0.00\)"/>
    <numFmt numFmtId="173" formatCode="0.00000%"/>
    <numFmt numFmtId="174" formatCode="0.000%"/>
    <numFmt numFmtId="175" formatCode="&quot;$&quot;#,##0.00_);[Red]\-&quot;$&quot;#,##0.00"/>
    <numFmt numFmtId="176" formatCode="0.00%;[Red]\ \-0.00%"/>
    <numFmt numFmtId="177" formatCode="_(&quot;$&quot;* #,##0.00_);_(&quot;$&quot;* \(#,##0.00\);_(&quot;$&quot;* &quot;-&quot;??_);_(@_)"/>
    <numFmt numFmtId="178" formatCode="0.00_ ;[Red]\-0.00\ "/>
    <numFmt numFmtId="179" formatCode="_(* #,##0.000_);_(* \(#,##0.000\);_(* &quot;-&quot;_);_(@_)"/>
    <numFmt numFmtId="180" formatCode="&quot;$&quot;\ #,##0.00"/>
    <numFmt numFmtId="181" formatCode="&quot;$&quot;\ #,##0.00;[Red]&quot;$&quot;\ #,##0.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Arial"/>
      <family val="2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0" borderId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177" fontId="9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00">
    <xf numFmtId="0" fontId="0" fillId="0" borderId="0" xfId="0"/>
    <xf numFmtId="0" fontId="2" fillId="2" borderId="1" xfId="1" applyFill="1" applyBorder="1" applyAlignment="1" applyProtection="1">
      <alignment horizontal="center" vertical="center" wrapText="1"/>
      <protection hidden="1"/>
    </xf>
    <xf numFmtId="0" fontId="2" fillId="3" borderId="2" xfId="1" applyFill="1" applyBorder="1" applyAlignment="1" applyProtection="1">
      <alignment horizontal="center" vertical="center" wrapText="1"/>
      <protection hidden="1"/>
    </xf>
    <xf numFmtId="0" fontId="2" fillId="5" borderId="1" xfId="1" applyFill="1" applyBorder="1" applyAlignment="1" applyProtection="1">
      <alignment horizontal="center" vertical="center" wrapText="1"/>
      <protection hidden="1"/>
    </xf>
    <xf numFmtId="164" fontId="2" fillId="5" borderId="1" xfId="1" applyNumberFormat="1" applyFill="1" applyBorder="1" applyAlignment="1" applyProtection="1">
      <alignment horizontal="center" vertical="center" wrapText="1"/>
      <protection hidden="1"/>
    </xf>
    <xf numFmtId="0" fontId="2" fillId="6" borderId="1" xfId="1" applyFill="1" applyBorder="1" applyAlignment="1" applyProtection="1">
      <alignment horizontal="center" vertical="center" wrapText="1"/>
      <protection hidden="1"/>
    </xf>
    <xf numFmtId="166" fontId="2" fillId="7" borderId="1" xfId="1" applyNumberFormat="1" applyFill="1" applyBorder="1" applyAlignment="1" applyProtection="1">
      <alignment horizontal="center" vertical="center" wrapText="1"/>
      <protection hidden="1"/>
    </xf>
    <xf numFmtId="0" fontId="2" fillId="8" borderId="1" xfId="1" applyFill="1" applyBorder="1" applyAlignment="1" applyProtection="1">
      <alignment horizontal="center" vertical="center" wrapText="1"/>
      <protection hidden="1"/>
    </xf>
    <xf numFmtId="0" fontId="2" fillId="10" borderId="1" xfId="1" applyFill="1" applyBorder="1" applyAlignment="1" applyProtection="1">
      <alignment horizontal="center" vertical="center" wrapText="1"/>
      <protection hidden="1"/>
    </xf>
    <xf numFmtId="0" fontId="2" fillId="11" borderId="1" xfId="1" applyFill="1" applyBorder="1" applyAlignment="1" applyProtection="1">
      <alignment horizontal="center" vertical="center" wrapText="1"/>
      <protection hidden="1"/>
    </xf>
    <xf numFmtId="0" fontId="2" fillId="12" borderId="1" xfId="1" applyFill="1" applyBorder="1" applyAlignment="1" applyProtection="1">
      <alignment horizontal="center" vertical="center" wrapText="1"/>
      <protection hidden="1"/>
    </xf>
    <xf numFmtId="167" fontId="2" fillId="13" borderId="1" xfId="1" applyNumberFormat="1" applyFill="1" applyBorder="1" applyAlignment="1" applyProtection="1">
      <alignment horizontal="center" vertical="center" wrapText="1"/>
      <protection hidden="1"/>
    </xf>
    <xf numFmtId="170" fontId="4" fillId="0" borderId="0" xfId="3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Alignment="1" applyProtection="1">
      <alignment horizontal="center"/>
      <protection locked="0"/>
    </xf>
    <xf numFmtId="166" fontId="4" fillId="3" borderId="3" xfId="2" applyNumberFormat="1" applyFont="1" applyFill="1" applyBorder="1" applyAlignment="1" applyProtection="1">
      <alignment horizontal="center"/>
      <protection hidden="1"/>
    </xf>
    <xf numFmtId="164" fontId="2" fillId="0" borderId="0" xfId="5" applyNumberFormat="1" applyFont="1" applyFill="1" applyBorder="1" applyAlignment="1" applyProtection="1">
      <alignment horizontal="center"/>
      <protection locked="0"/>
    </xf>
    <xf numFmtId="166" fontId="4" fillId="0" borderId="4" xfId="2" applyNumberFormat="1" applyFont="1" applyFill="1" applyBorder="1" applyAlignment="1" applyProtection="1">
      <alignment horizontal="center"/>
      <protection locked="0"/>
    </xf>
    <xf numFmtId="166" fontId="2" fillId="0" borderId="0" xfId="2" quotePrefix="1" applyNumberFormat="1" applyFont="1" applyFill="1" applyBorder="1" applyAlignment="1" applyProtection="1">
      <alignment horizontal="center"/>
      <protection locked="0"/>
    </xf>
    <xf numFmtId="169" fontId="2" fillId="0" borderId="0" xfId="2" applyNumberFormat="1" applyFont="1" applyFill="1" applyBorder="1" applyAlignment="1" applyProtection="1">
      <alignment horizontal="center"/>
      <protection locked="0"/>
    </xf>
    <xf numFmtId="164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alignment horizontal="center"/>
      <protection locked="0"/>
    </xf>
    <xf numFmtId="166" fontId="2" fillId="11" borderId="5" xfId="2" applyNumberFormat="1" applyFont="1" applyFill="1" applyBorder="1" applyAlignment="1" applyProtection="1">
      <alignment horizontal="center"/>
      <protection hidden="1"/>
    </xf>
    <xf numFmtId="166" fontId="2" fillId="12" borderId="4" xfId="1" applyNumberFormat="1" applyFill="1" applyBorder="1" applyProtection="1">
      <protection hidden="1"/>
    </xf>
    <xf numFmtId="10" fontId="2" fillId="12" borderId="5" xfId="4" applyNumberFormat="1" applyFont="1" applyFill="1" applyBorder="1" applyAlignment="1" applyProtection="1">
      <protection hidden="1"/>
    </xf>
    <xf numFmtId="171" fontId="2" fillId="13" borderId="5" xfId="4" applyNumberFormat="1" applyFont="1" applyFill="1" applyBorder="1" applyAlignment="1" applyProtection="1">
      <alignment horizontal="center"/>
      <protection hidden="1"/>
    </xf>
    <xf numFmtId="166" fontId="2" fillId="10" borderId="3" xfId="2" applyNumberFormat="1" applyFont="1" applyFill="1" applyBorder="1" applyAlignment="1" applyProtection="1">
      <alignment horizontal="center"/>
      <protection hidden="1"/>
    </xf>
    <xf numFmtId="17" fontId="2" fillId="14" borderId="5" xfId="1" applyNumberFormat="1" applyFill="1" applyBorder="1" applyAlignment="1" applyProtection="1">
      <alignment horizontal="left" vertical="center"/>
      <protection locked="0"/>
    </xf>
    <xf numFmtId="17" fontId="2" fillId="14" borderId="3" xfId="1" applyNumberFormat="1" applyFill="1" applyBorder="1" applyAlignment="1" applyProtection="1">
      <alignment horizontal="left" vertical="center"/>
      <protection locked="0"/>
    </xf>
    <xf numFmtId="0" fontId="2" fillId="9" borderId="0" xfId="1" applyFill="1" applyAlignment="1" applyProtection="1">
      <alignment horizontal="center"/>
      <protection hidden="1"/>
    </xf>
    <xf numFmtId="10" fontId="8" fillId="0" borderId="1" xfId="1" applyNumberFormat="1" applyFont="1" applyBorder="1" applyAlignment="1" applyProtection="1">
      <alignment horizontal="center"/>
      <protection locked="0"/>
    </xf>
    <xf numFmtId="172" fontId="8" fillId="0" borderId="1" xfId="1" applyNumberFormat="1" applyFont="1" applyBorder="1" applyAlignment="1" applyProtection="1">
      <alignment horizontal="center"/>
      <protection locked="0"/>
    </xf>
    <xf numFmtId="173" fontId="8" fillId="0" borderId="1" xfId="1" applyNumberFormat="1" applyFont="1" applyBorder="1" applyAlignment="1" applyProtection="1">
      <alignment horizontal="center"/>
      <protection locked="0"/>
    </xf>
    <xf numFmtId="0" fontId="2" fillId="14" borderId="1" xfId="1" applyFill="1" applyBorder="1" applyAlignment="1" applyProtection="1">
      <alignment horizontal="center" vertical="center" wrapText="1"/>
      <protection hidden="1"/>
    </xf>
    <xf numFmtId="165" fontId="11" fillId="0" borderId="1" xfId="8" applyNumberFormat="1" applyFont="1" applyFill="1" applyBorder="1" applyAlignment="1" applyProtection="1">
      <alignment horizontal="center" vertical="center"/>
      <protection locked="0"/>
    </xf>
    <xf numFmtId="175" fontId="9" fillId="20" borderId="0" xfId="11" applyNumberFormat="1" applyBorder="1" applyProtection="1">
      <protection hidden="1"/>
    </xf>
    <xf numFmtId="176" fontId="9" fillId="20" borderId="0" xfId="6" applyNumberFormat="1" applyFill="1" applyBorder="1" applyProtection="1">
      <protection hidden="1"/>
    </xf>
    <xf numFmtId="40" fontId="12" fillId="20" borderId="0" xfId="11" applyNumberFormat="1" applyFont="1" applyBorder="1" applyAlignment="1" applyProtection="1">
      <alignment horizontal="center"/>
      <protection hidden="1"/>
    </xf>
    <xf numFmtId="171" fontId="0" fillId="0" borderId="6" xfId="0" applyNumberFormat="1" applyBorder="1" applyProtection="1">
      <protection locked="0"/>
    </xf>
    <xf numFmtId="172" fontId="0" fillId="0" borderId="6" xfId="0" applyNumberFormat="1" applyBorder="1" applyProtection="1">
      <protection locked="0"/>
    </xf>
    <xf numFmtId="172" fontId="0" fillId="0" borderId="0" xfId="0" applyNumberFormat="1" applyProtection="1">
      <protection locked="0"/>
    </xf>
    <xf numFmtId="175" fontId="9" fillId="21" borderId="0" xfId="12" applyNumberFormat="1" applyBorder="1" applyProtection="1">
      <protection hidden="1"/>
    </xf>
    <xf numFmtId="176" fontId="9" fillId="21" borderId="0" xfId="6" applyNumberFormat="1" applyFill="1" applyBorder="1" applyProtection="1">
      <protection hidden="1"/>
    </xf>
    <xf numFmtId="178" fontId="12" fillId="21" borderId="8" xfId="12" applyNumberFormat="1" applyFont="1" applyBorder="1" applyAlignment="1" applyProtection="1">
      <alignment horizontal="center"/>
      <protection hidden="1"/>
    </xf>
    <xf numFmtId="0" fontId="0" fillId="10" borderId="1" xfId="0" applyFill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left" vertical="center"/>
      <protection locked="0"/>
    </xf>
    <xf numFmtId="179" fontId="0" fillId="0" borderId="0" xfId="15" applyNumberFormat="1" applyFont="1" applyFill="1" applyBorder="1" applyAlignment="1" applyProtection="1">
      <alignment horizontal="center"/>
      <protection locked="0"/>
    </xf>
    <xf numFmtId="164" fontId="0" fillId="0" borderId="0" xfId="5" applyNumberFormat="1" applyFont="1" applyFill="1" applyBorder="1" applyAlignment="1" applyProtection="1">
      <alignment horizontal="center"/>
      <protection locked="0"/>
    </xf>
    <xf numFmtId="169" fontId="2" fillId="0" borderId="7" xfId="5" applyNumberFormat="1" applyFont="1" applyFill="1" applyBorder="1" applyAlignment="1" applyProtection="1">
      <alignment horizontal="center"/>
      <protection locked="0"/>
    </xf>
    <xf numFmtId="169" fontId="2" fillId="0" borderId="0" xfId="5" applyNumberFormat="1" applyFont="1" applyFill="1" applyBorder="1" applyAlignment="1" applyProtection="1">
      <alignment horizontal="center"/>
      <protection locked="0"/>
    </xf>
    <xf numFmtId="169" fontId="2" fillId="0" borderId="5" xfId="5" applyNumberFormat="1" applyFont="1" applyFill="1" applyBorder="1" applyAlignment="1" applyProtection="1">
      <alignment horizontal="center"/>
      <protection locked="0"/>
    </xf>
    <xf numFmtId="44" fontId="2" fillId="8" borderId="1" xfId="1" applyNumberFormat="1" applyFill="1" applyBorder="1" applyAlignment="1" applyProtection="1">
      <alignment horizontal="center" vertical="center" wrapText="1"/>
      <protection hidden="1"/>
    </xf>
    <xf numFmtId="44" fontId="4" fillId="8" borderId="5" xfId="2" applyNumberFormat="1" applyFont="1" applyFill="1" applyBorder="1" applyAlignment="1" applyProtection="1">
      <alignment horizontal="center"/>
      <protection hidden="1"/>
    </xf>
    <xf numFmtId="44" fontId="3" fillId="9" borderId="1" xfId="1" applyNumberFormat="1" applyFont="1" applyFill="1" applyBorder="1" applyAlignment="1" applyProtection="1">
      <alignment horizontal="center" vertical="center" wrapText="1"/>
      <protection hidden="1"/>
    </xf>
    <xf numFmtId="44" fontId="2" fillId="9" borderId="0" xfId="2" applyNumberFormat="1" applyFont="1" applyFill="1" applyBorder="1" applyAlignment="1" applyProtection="1">
      <alignment horizontal="center"/>
      <protection hidden="1"/>
    </xf>
    <xf numFmtId="17" fontId="2" fillId="14" borderId="5" xfId="1" applyNumberFormat="1" applyFill="1" applyBorder="1" applyAlignment="1" applyProtection="1">
      <alignment horizontal="left" vertical="center" wrapText="1"/>
      <protection locked="0"/>
    </xf>
    <xf numFmtId="180" fontId="0" fillId="0" borderId="0" xfId="0" applyNumberFormat="1"/>
    <xf numFmtId="16" fontId="0" fillId="0" borderId="0" xfId="0" applyNumberFormat="1"/>
    <xf numFmtId="17" fontId="0" fillId="12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180" fontId="0" fillId="13" borderId="0" xfId="0" applyNumberFormat="1" applyFill="1"/>
    <xf numFmtId="0" fontId="0" fillId="12" borderId="0" xfId="0" applyFill="1" applyAlignment="1">
      <alignment horizontal="center"/>
    </xf>
    <xf numFmtId="10" fontId="2" fillId="12" borderId="0" xfId="4" applyNumberFormat="1" applyFont="1" applyFill="1" applyBorder="1" applyAlignment="1" applyProtection="1">
      <alignment vertical="center"/>
      <protection hidden="1"/>
    </xf>
    <xf numFmtId="180" fontId="0" fillId="24" borderId="0" xfId="0" applyNumberFormat="1" applyFill="1"/>
    <xf numFmtId="16" fontId="0" fillId="26" borderId="0" xfId="0" applyNumberFormat="1" applyFill="1"/>
    <xf numFmtId="0" fontId="0" fillId="0" borderId="0" xfId="0" applyAlignment="1">
      <alignment horizontal="center"/>
    </xf>
    <xf numFmtId="0" fontId="0" fillId="26" borderId="0" xfId="0" applyFill="1"/>
    <xf numFmtId="166" fontId="0" fillId="8" borderId="0" xfId="5" applyNumberFormat="1" applyFont="1" applyFill="1" applyBorder="1" applyAlignment="1" applyProtection="1">
      <alignment horizontal="center"/>
      <protection hidden="1"/>
    </xf>
    <xf numFmtId="169" fontId="2" fillId="0" borderId="0" xfId="5" applyNumberFormat="1" applyFont="1" applyFill="1" applyBorder="1" applyAlignment="1" applyProtection="1">
      <alignment horizontal="left"/>
      <protection locked="0"/>
    </xf>
    <xf numFmtId="164" fontId="2" fillId="0" borderId="6" xfId="5" applyNumberFormat="1" applyFont="1" applyFill="1" applyBorder="1" applyAlignment="1" applyProtection="1">
      <alignment horizontal="center"/>
      <protection locked="0"/>
    </xf>
    <xf numFmtId="169" fontId="2" fillId="0" borderId="6" xfId="5" applyNumberFormat="1" applyFont="1" applyFill="1" applyBorder="1" applyAlignment="1" applyProtection="1">
      <alignment horizontal="left"/>
      <protection locked="0"/>
    </xf>
    <xf numFmtId="165" fontId="2" fillId="13" borderId="11" xfId="1" applyNumberFormat="1" applyFill="1" applyBorder="1" applyAlignment="1" applyProtection="1">
      <alignment horizontal="center" vertical="center" wrapText="1"/>
      <protection hidden="1"/>
    </xf>
    <xf numFmtId="0" fontId="2" fillId="15" borderId="1" xfId="1" applyFill="1" applyBorder="1" applyAlignment="1" applyProtection="1">
      <alignment horizontal="center" vertical="center" wrapText="1"/>
      <protection hidden="1"/>
    </xf>
    <xf numFmtId="166" fontId="2" fillId="15" borderId="3" xfId="5" applyNumberFormat="1" applyFont="1" applyFill="1" applyBorder="1" applyAlignment="1" applyProtection="1">
      <alignment horizontal="left"/>
      <protection hidden="1"/>
    </xf>
    <xf numFmtId="0" fontId="2" fillId="4" borderId="12" xfId="1" applyFill="1" applyBorder="1" applyAlignment="1" applyProtection="1">
      <alignment horizontal="center" vertical="center" wrapText="1"/>
      <protection hidden="1"/>
    </xf>
    <xf numFmtId="0" fontId="2" fillId="25" borderId="1" xfId="1" applyFill="1" applyBorder="1" applyAlignment="1" applyProtection="1">
      <alignment horizontal="center" vertical="center" wrapText="1"/>
      <protection hidden="1"/>
    </xf>
    <xf numFmtId="164" fontId="2" fillId="25" borderId="1" xfId="1" applyNumberFormat="1" applyFill="1" applyBorder="1" applyAlignment="1" applyProtection="1">
      <alignment horizontal="center" vertical="center" wrapText="1"/>
      <protection hidden="1"/>
    </xf>
    <xf numFmtId="0" fontId="2" fillId="27" borderId="1" xfId="1" applyFill="1" applyBorder="1" applyAlignment="1" applyProtection="1">
      <alignment horizontal="center" vertical="center" wrapText="1"/>
      <protection hidden="1"/>
    </xf>
    <xf numFmtId="10" fontId="2" fillId="27" borderId="0" xfId="4" applyNumberFormat="1" applyFont="1" applyFill="1" applyBorder="1" applyAlignment="1" applyProtection="1">
      <alignment horizontal="center" vertical="center"/>
      <protection hidden="1"/>
    </xf>
    <xf numFmtId="10" fontId="2" fillId="27" borderId="5" xfId="4" applyNumberFormat="1" applyFont="1" applyFill="1" applyBorder="1" applyAlignment="1" applyProtection="1">
      <alignment horizontal="center"/>
      <protection hidden="1"/>
    </xf>
    <xf numFmtId="165" fontId="2" fillId="9" borderId="1" xfId="1" applyNumberFormat="1" applyFill="1" applyBorder="1" applyAlignment="1" applyProtection="1">
      <alignment horizontal="center" vertical="center" wrapText="1"/>
      <protection hidden="1"/>
    </xf>
    <xf numFmtId="10" fontId="2" fillId="9" borderId="0" xfId="4" applyNumberFormat="1" applyFont="1" applyFill="1" applyBorder="1" applyAlignment="1" applyProtection="1">
      <alignment horizontal="center"/>
      <protection hidden="1"/>
    </xf>
    <xf numFmtId="166" fontId="2" fillId="8" borderId="5" xfId="5" applyNumberFormat="1" applyFont="1" applyFill="1" applyBorder="1" applyAlignment="1" applyProtection="1">
      <alignment horizontal="center"/>
      <protection hidden="1"/>
    </xf>
    <xf numFmtId="0" fontId="7" fillId="28" borderId="4" xfId="1" applyFont="1" applyFill="1" applyBorder="1" applyAlignment="1" applyProtection="1">
      <alignment horizontal="center"/>
      <protection hidden="1"/>
    </xf>
    <xf numFmtId="175" fontId="1" fillId="11" borderId="0" xfId="14" applyNumberFormat="1" applyFont="1" applyFill="1" applyBorder="1" applyProtection="1">
      <protection hidden="1"/>
    </xf>
    <xf numFmtId="176" fontId="1" fillId="11" borderId="0" xfId="12" applyNumberFormat="1" applyFont="1" applyFill="1" applyBorder="1" applyProtection="1">
      <protection hidden="1"/>
    </xf>
    <xf numFmtId="177" fontId="13" fillId="11" borderId="0" xfId="12" applyNumberFormat="1" applyFont="1" applyFill="1" applyBorder="1" applyProtection="1">
      <protection hidden="1"/>
    </xf>
    <xf numFmtId="175" fontId="1" fillId="11" borderId="8" xfId="12" applyNumberFormat="1" applyFont="1" applyFill="1" applyBorder="1" applyProtection="1">
      <protection hidden="1"/>
    </xf>
    <xf numFmtId="175" fontId="9" fillId="11" borderId="0" xfId="12" applyNumberFormat="1" applyFill="1" applyBorder="1" applyProtection="1">
      <protection hidden="1"/>
    </xf>
    <xf numFmtId="176" fontId="9" fillId="11" borderId="0" xfId="6" applyNumberFormat="1" applyFill="1" applyBorder="1" applyProtection="1">
      <protection hidden="1"/>
    </xf>
    <xf numFmtId="178" fontId="12" fillId="11" borderId="8" xfId="12" applyNumberFormat="1" applyFont="1" applyFill="1" applyBorder="1" applyAlignment="1" applyProtection="1">
      <alignment horizontal="center"/>
      <protection hidden="1"/>
    </xf>
    <xf numFmtId="180" fontId="0" fillId="0" borderId="0" xfId="0" applyNumberFormat="1" applyAlignment="1">
      <alignment horizontal="center"/>
    </xf>
    <xf numFmtId="166" fontId="2" fillId="27" borderId="4" xfId="1" applyNumberFormat="1" applyFill="1" applyBorder="1" applyAlignment="1" applyProtection="1">
      <alignment horizontal="center"/>
      <protection hidden="1"/>
    </xf>
    <xf numFmtId="166" fontId="2" fillId="28" borderId="0" xfId="2" quotePrefix="1" applyNumberFormat="1" applyFont="1" applyFill="1" applyBorder="1" applyAlignment="1" applyProtection="1">
      <alignment horizontal="center"/>
      <protection locked="0"/>
    </xf>
    <xf numFmtId="170" fontId="4" fillId="28" borderId="0" xfId="3" applyFont="1" applyFill="1" applyBorder="1" applyAlignment="1" applyProtection="1">
      <alignment horizontal="center"/>
      <protection locked="0"/>
    </xf>
    <xf numFmtId="164" fontId="4" fillId="28" borderId="0" xfId="2" applyNumberFormat="1" applyFont="1" applyFill="1" applyBorder="1" applyAlignment="1" applyProtection="1">
      <alignment horizontal="center"/>
      <protection locked="0"/>
    </xf>
    <xf numFmtId="169" fontId="2" fillId="28" borderId="0" xfId="2" applyNumberFormat="1" applyFont="1" applyFill="1" applyBorder="1" applyAlignment="1" applyProtection="1">
      <alignment horizontal="center"/>
      <protection locked="0"/>
    </xf>
    <xf numFmtId="164" fontId="2" fillId="28" borderId="0" xfId="2" applyNumberFormat="1" applyFont="1" applyFill="1" applyBorder="1" applyAlignment="1" applyProtection="1">
      <alignment horizontal="center"/>
      <protection locked="0"/>
    </xf>
    <xf numFmtId="166" fontId="4" fillId="28" borderId="0" xfId="2" applyNumberFormat="1" applyFont="1" applyFill="1" applyBorder="1" applyAlignment="1" applyProtection="1">
      <alignment horizontal="center"/>
      <protection locked="0"/>
    </xf>
    <xf numFmtId="17" fontId="2" fillId="6" borderId="3" xfId="1" applyNumberFormat="1" applyFill="1" applyBorder="1" applyAlignment="1" applyProtection="1">
      <alignment horizontal="left" vertical="center"/>
      <protection locked="0"/>
    </xf>
    <xf numFmtId="0" fontId="0" fillId="30" borderId="0" xfId="0" applyFill="1"/>
    <xf numFmtId="0" fontId="0" fillId="28" borderId="0" xfId="0" applyFill="1"/>
    <xf numFmtId="0" fontId="0" fillId="28" borderId="0" xfId="0" applyFill="1" applyAlignment="1">
      <alignment horizontal="right"/>
    </xf>
    <xf numFmtId="0" fontId="0" fillId="31" borderId="0" xfId="0" applyFill="1"/>
    <xf numFmtId="0" fontId="0" fillId="27" borderId="0" xfId="0" applyFill="1"/>
    <xf numFmtId="166" fontId="2" fillId="0" borderId="0" xfId="2" applyNumberFormat="1" applyFont="1" applyFill="1" applyBorder="1" applyAlignment="1" applyProtection="1">
      <alignment horizontal="center"/>
      <protection locked="0"/>
    </xf>
    <xf numFmtId="14" fontId="2" fillId="5" borderId="1" xfId="1" applyNumberFormat="1" applyFill="1" applyBorder="1" applyAlignment="1" applyProtection="1">
      <alignment horizontal="center" vertical="center" wrapText="1"/>
      <protection hidden="1"/>
    </xf>
    <xf numFmtId="14" fontId="2" fillId="0" borderId="0" xfId="2" applyNumberFormat="1" applyFont="1" applyFill="1" applyBorder="1" applyAlignment="1" applyProtection="1">
      <alignment horizontal="center"/>
      <protection locked="0"/>
    </xf>
    <xf numFmtId="14" fontId="2" fillId="28" borderId="0" xfId="2" applyNumberFormat="1" applyFont="1" applyFill="1" applyBorder="1" applyAlignment="1" applyProtection="1">
      <alignment horizontal="center"/>
      <protection locked="0"/>
    </xf>
    <xf numFmtId="0" fontId="0" fillId="32" borderId="0" xfId="0" applyFill="1"/>
    <xf numFmtId="0" fontId="0" fillId="33" borderId="0" xfId="0" applyFill="1"/>
    <xf numFmtId="0" fontId="0" fillId="12" borderId="0" xfId="0" applyFill="1"/>
    <xf numFmtId="171" fontId="0" fillId="0" borderId="0" xfId="0" applyNumberFormat="1" applyProtection="1">
      <protection locked="0"/>
    </xf>
    <xf numFmtId="0" fontId="0" fillId="25" borderId="0" xfId="0" applyFill="1"/>
    <xf numFmtId="3" fontId="0" fillId="28" borderId="0" xfId="0" applyNumberFormat="1" applyFill="1"/>
    <xf numFmtId="0" fontId="4" fillId="12" borderId="1" xfId="1" applyFont="1" applyFill="1" applyBorder="1" applyAlignment="1" applyProtection="1">
      <alignment horizontal="center"/>
      <protection hidden="1"/>
    </xf>
    <xf numFmtId="0" fontId="19" fillId="12" borderId="9" xfId="1" applyFont="1" applyFill="1" applyBorder="1" applyAlignment="1" applyProtection="1">
      <alignment horizontal="center"/>
      <protection hidden="1"/>
    </xf>
    <xf numFmtId="0" fontId="19" fillId="12" borderId="10" xfId="1" applyFont="1" applyFill="1" applyBorder="1" applyAlignment="1" applyProtection="1">
      <alignment horizontal="center"/>
      <protection hidden="1"/>
    </xf>
    <xf numFmtId="0" fontId="19" fillId="12" borderId="2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7" fontId="2" fillId="14" borderId="3" xfId="1" applyNumberFormat="1" applyFill="1" applyBorder="1" applyAlignment="1" applyProtection="1">
      <alignment horizontal="center" vertical="center"/>
      <protection locked="0"/>
    </xf>
    <xf numFmtId="0" fontId="0" fillId="2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" fontId="0" fillId="12" borderId="0" xfId="0" applyNumberFormat="1" applyFill="1" applyAlignment="1">
      <alignment horizontal="center"/>
    </xf>
    <xf numFmtId="180" fontId="0" fillId="25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Protection="1">
      <protection hidden="1"/>
    </xf>
    <xf numFmtId="14" fontId="0" fillId="0" borderId="0" xfId="0" applyNumberFormat="1" applyAlignment="1" applyProtection="1">
      <alignment horizontal="center"/>
      <protection hidden="1"/>
    </xf>
    <xf numFmtId="10" fontId="8" fillId="28" borderId="4" xfId="1" applyNumberFormat="1" applyFont="1" applyFill="1" applyBorder="1" applyAlignment="1" applyProtection="1">
      <alignment horizontal="center"/>
      <protection hidden="1"/>
    </xf>
    <xf numFmtId="172" fontId="8" fillId="28" borderId="4" xfId="1" applyNumberFormat="1" applyFont="1" applyFill="1" applyBorder="1" applyAlignment="1" applyProtection="1">
      <alignment horizontal="center"/>
      <protection hidden="1"/>
    </xf>
    <xf numFmtId="174" fontId="8" fillId="28" borderId="4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23" borderId="9" xfId="0" applyFont="1" applyFill="1" applyBorder="1" applyAlignment="1" applyProtection="1">
      <alignment horizontal="center"/>
      <protection hidden="1"/>
    </xf>
    <xf numFmtId="0" fontId="1" fillId="23" borderId="10" xfId="0" applyFont="1" applyFill="1" applyBorder="1" applyAlignment="1" applyProtection="1">
      <alignment horizontal="center"/>
      <protection hidden="1"/>
    </xf>
    <xf numFmtId="0" fontId="1" fillId="23" borderId="2" xfId="0" applyFont="1" applyFill="1" applyBorder="1" applyAlignment="1" applyProtection="1">
      <alignment horizontal="center"/>
      <protection hidden="1"/>
    </xf>
    <xf numFmtId="0" fontId="1" fillId="9" borderId="14" xfId="0" applyFont="1" applyFill="1" applyBorder="1" applyAlignment="1" applyProtection="1">
      <alignment horizontal="center"/>
      <protection hidden="1"/>
    </xf>
    <xf numFmtId="0" fontId="0" fillId="9" borderId="7" xfId="0" applyFill="1" applyBorder="1" applyAlignment="1" applyProtection="1">
      <alignment horizontal="center"/>
      <protection hidden="1"/>
    </xf>
    <xf numFmtId="166" fontId="4" fillId="4" borderId="4" xfId="2" applyNumberFormat="1" applyFont="1" applyFill="1" applyBorder="1" applyAlignment="1" applyProtection="1">
      <alignment horizontal="center"/>
      <protection hidden="1"/>
    </xf>
    <xf numFmtId="166" fontId="2" fillId="2" borderId="4" xfId="2" applyNumberFormat="1" applyFont="1" applyFill="1" applyBorder="1" applyAlignment="1" applyProtection="1">
      <alignment horizontal="center"/>
      <protection hidden="1"/>
    </xf>
    <xf numFmtId="17" fontId="2" fillId="14" borderId="5" xfId="1" applyNumberFormat="1" applyFill="1" applyBorder="1" applyAlignment="1" applyProtection="1">
      <alignment horizontal="left" vertical="center"/>
      <protection hidden="1"/>
    </xf>
    <xf numFmtId="17" fontId="2" fillId="14" borderId="3" xfId="1" applyNumberFormat="1" applyFill="1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14" borderId="3" xfId="0" applyFill="1" applyBorder="1" applyProtection="1">
      <protection hidden="1"/>
    </xf>
    <xf numFmtId="44" fontId="0" fillId="0" borderId="0" xfId="0" applyNumberFormat="1" applyProtection="1">
      <protection hidden="1"/>
    </xf>
    <xf numFmtId="0" fontId="0" fillId="0" borderId="0" xfId="0" applyAlignment="1" applyProtection="1">
      <alignment vertical="center"/>
      <protection hidden="1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1" applyAlignment="1" applyProtection="1">
      <alignment horizontal="center"/>
      <protection locked="0"/>
    </xf>
    <xf numFmtId="0" fontId="2" fillId="0" borderId="3" xfId="1" applyBorder="1" applyProtection="1">
      <protection locked="0"/>
    </xf>
    <xf numFmtId="10" fontId="2" fillId="13" borderId="0" xfId="4" applyNumberFormat="1" applyFont="1" applyFill="1" applyBorder="1" applyAlignment="1" applyProtection="1">
      <protection locked="0"/>
    </xf>
    <xf numFmtId="10" fontId="2" fillId="0" borderId="0" xfId="4" applyNumberFormat="1" applyFont="1" applyFill="1" applyBorder="1" applyAlignment="1" applyProtection="1">
      <protection locked="0"/>
    </xf>
    <xf numFmtId="10" fontId="2" fillId="28" borderId="0" xfId="4" applyNumberFormat="1" applyFont="1" applyFill="1" applyBorder="1" applyAlignment="1" applyProtection="1">
      <protection locked="0"/>
    </xf>
    <xf numFmtId="0" fontId="0" fillId="0" borderId="3" xfId="0" applyBorder="1" applyProtection="1">
      <protection locked="0"/>
    </xf>
    <xf numFmtId="0" fontId="0" fillId="14" borderId="3" xfId="0" applyFill="1" applyBorder="1" applyProtection="1">
      <protection locked="0"/>
    </xf>
    <xf numFmtId="0" fontId="8" fillId="15" borderId="9" xfId="1" applyFont="1" applyFill="1" applyBorder="1" applyAlignment="1" applyProtection="1">
      <alignment horizontal="left"/>
      <protection locked="0"/>
    </xf>
    <xf numFmtId="0" fontId="8" fillId="15" borderId="10" xfId="1" applyFont="1" applyFill="1" applyBorder="1" applyAlignment="1" applyProtection="1">
      <alignment horizontal="left"/>
      <protection locked="0"/>
    </xf>
    <xf numFmtId="0" fontId="8" fillId="15" borderId="2" xfId="1" applyFont="1" applyFill="1" applyBorder="1" applyAlignment="1" applyProtection="1">
      <alignment horizontal="left"/>
      <protection locked="0"/>
    </xf>
    <xf numFmtId="0" fontId="16" fillId="23" borderId="9" xfId="10" applyFont="1" applyFill="1" applyBorder="1" applyAlignment="1" applyProtection="1">
      <alignment horizontal="center" vertical="center"/>
      <protection hidden="1"/>
    </xf>
    <xf numFmtId="0" fontId="16" fillId="23" borderId="2" xfId="10" applyFont="1" applyFill="1" applyBorder="1" applyAlignment="1" applyProtection="1">
      <alignment horizontal="right" vertical="center" wrapText="1"/>
      <protection hidden="1"/>
    </xf>
    <xf numFmtId="0" fontId="9" fillId="22" borderId="1" xfId="13" applyBorder="1" applyAlignment="1" applyProtection="1">
      <alignment horizontal="center" vertical="center" wrapText="1"/>
      <protection hidden="1"/>
    </xf>
    <xf numFmtId="0" fontId="9" fillId="22" borderId="1" xfId="13" applyBorder="1" applyAlignment="1" applyProtection="1">
      <alignment horizontal="center" vertical="center" wrapText="1"/>
      <protection hidden="1"/>
    </xf>
    <xf numFmtId="0" fontId="16" fillId="27" borderId="11" xfId="10" applyFont="1" applyFill="1" applyBorder="1" applyAlignment="1" applyProtection="1">
      <alignment horizontal="center" vertical="center" wrapText="1"/>
      <protection hidden="1"/>
    </xf>
    <xf numFmtId="0" fontId="16" fillId="27" borderId="1" xfId="10" applyFont="1" applyFill="1" applyBorder="1" applyAlignment="1" applyProtection="1">
      <alignment horizontal="center" vertical="center" wrapText="1"/>
      <protection hidden="1"/>
    </xf>
    <xf numFmtId="0" fontId="16" fillId="27" borderId="3" xfId="10" applyFont="1" applyFill="1" applyBorder="1" applyAlignment="1" applyProtection="1">
      <alignment horizontal="center" vertical="center" wrapText="1"/>
      <protection hidden="1"/>
    </xf>
    <xf numFmtId="0" fontId="16" fillId="27" borderId="12" xfId="10" applyFont="1" applyFill="1" applyBorder="1" applyAlignment="1" applyProtection="1">
      <alignment horizontal="center" vertical="center" wrapText="1"/>
      <protection hidden="1"/>
    </xf>
    <xf numFmtId="0" fontId="9" fillId="18" borderId="0" xfId="9" applyAlignment="1" applyProtection="1">
      <alignment horizontal="center" vertical="center"/>
      <protection hidden="1"/>
    </xf>
    <xf numFmtId="0" fontId="9" fillId="18" borderId="0" xfId="9" applyAlignment="1" applyProtection="1">
      <alignment vertical="center"/>
      <protection hidden="1"/>
    </xf>
    <xf numFmtId="0" fontId="9" fillId="18" borderId="0" xfId="9" applyBorder="1" applyProtection="1">
      <protection hidden="1"/>
    </xf>
    <xf numFmtId="0" fontId="10" fillId="29" borderId="0" xfId="7" applyFill="1" applyAlignment="1" applyProtection="1">
      <alignment horizontal="center" vertical="center" wrapText="1"/>
      <protection hidden="1"/>
    </xf>
    <xf numFmtId="0" fontId="1" fillId="14" borderId="11" xfId="0" applyFont="1" applyFill="1" applyBorder="1" applyAlignment="1" applyProtection="1">
      <alignment horizontal="center" vertical="center" wrapText="1"/>
      <protection hidden="1"/>
    </xf>
    <xf numFmtId="0" fontId="10" fillId="19" borderId="1" xfId="10" applyBorder="1" applyAlignment="1" applyProtection="1">
      <alignment horizontal="center" vertical="center" wrapText="1"/>
      <protection hidden="1"/>
    </xf>
    <xf numFmtId="172" fontId="0" fillId="0" borderId="0" xfId="0" applyNumberFormat="1" applyProtection="1">
      <protection hidden="1"/>
    </xf>
    <xf numFmtId="0" fontId="1" fillId="14" borderId="3" xfId="0" applyFont="1" applyFill="1" applyBorder="1" applyAlignment="1" applyProtection="1">
      <alignment horizontal="center" vertical="center" wrapText="1"/>
      <protection hidden="1"/>
    </xf>
    <xf numFmtId="0" fontId="1" fillId="14" borderId="12" xfId="0" applyFont="1" applyFill="1" applyBorder="1" applyAlignment="1" applyProtection="1">
      <alignment horizontal="center" vertical="center" wrapText="1"/>
      <protection hidden="1"/>
    </xf>
    <xf numFmtId="0" fontId="9" fillId="18" borderId="0" xfId="9" applyProtection="1">
      <protection hidden="1"/>
    </xf>
    <xf numFmtId="180" fontId="0" fillId="0" borderId="0" xfId="0" applyNumberFormat="1" applyProtection="1">
      <protection hidden="1"/>
    </xf>
    <xf numFmtId="181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0" applyFont="1" applyAlignment="1" applyProtection="1">
      <alignment horizontal="left" wrapText="1"/>
      <protection locked="0"/>
    </xf>
    <xf numFmtId="0" fontId="0" fillId="14" borderId="0" xfId="0" applyFill="1" applyProtection="1">
      <protection locked="0"/>
    </xf>
    <xf numFmtId="180" fontId="0" fillId="0" borderId="0" xfId="0" applyNumberFormat="1" applyProtection="1">
      <protection locked="0"/>
    </xf>
    <xf numFmtId="0" fontId="0" fillId="26" borderId="0" xfId="0" applyFill="1" applyAlignment="1" applyProtection="1">
      <alignment wrapText="1"/>
      <protection locked="0"/>
    </xf>
    <xf numFmtId="0" fontId="0" fillId="34" borderId="0" xfId="0" applyFill="1" applyAlignment="1" applyProtection="1">
      <alignment wrapText="1"/>
      <protection locked="0"/>
    </xf>
    <xf numFmtId="0" fontId="0" fillId="6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33" borderId="0" xfId="0" applyFill="1" applyAlignment="1" applyProtection="1">
      <alignment wrapText="1"/>
      <protection locked="0"/>
    </xf>
    <xf numFmtId="0" fontId="0" fillId="28" borderId="0" xfId="0" applyFill="1" applyProtection="1">
      <protection hidden="1"/>
    </xf>
    <xf numFmtId="14" fontId="0" fillId="28" borderId="0" xfId="0" applyNumberFormat="1" applyFill="1" applyAlignment="1" applyProtection="1">
      <alignment horizontal="center"/>
      <protection hidden="1"/>
    </xf>
    <xf numFmtId="0" fontId="20" fillId="28" borderId="0" xfId="0" applyFont="1" applyFill="1" applyAlignment="1" applyProtection="1">
      <alignment horizontal="center" wrapText="1"/>
      <protection hidden="1"/>
    </xf>
    <xf numFmtId="0" fontId="21" fillId="28" borderId="0" xfId="16" applyFill="1" applyAlignment="1" applyProtection="1">
      <alignment horizontal="center"/>
      <protection hidden="1"/>
    </xf>
    <xf numFmtId="0" fontId="0" fillId="28" borderId="0" xfId="0" applyFill="1" applyAlignment="1" applyProtection="1">
      <alignment horizontal="center"/>
      <protection hidden="1"/>
    </xf>
    <xf numFmtId="10" fontId="0" fillId="0" borderId="0" xfId="0" applyNumberFormat="1" applyProtection="1">
      <protection hidden="1"/>
    </xf>
    <xf numFmtId="166" fontId="0" fillId="0" borderId="4" xfId="5" applyNumberFormat="1" applyFont="1" applyFill="1" applyBorder="1" applyAlignment="1" applyProtection="1">
      <alignment horizontal="center"/>
      <protection hidden="1"/>
    </xf>
    <xf numFmtId="166" fontId="2" fillId="0" borderId="4" xfId="5" applyNumberFormat="1" applyFont="1" applyFill="1" applyBorder="1" applyAlignment="1" applyProtection="1">
      <alignment horizontal="center"/>
      <protection hidden="1"/>
    </xf>
  </cellXfs>
  <cellStyles count="17">
    <cellStyle name="20% - Énfasis5" xfId="11" builtinId="46"/>
    <cellStyle name="40% - Énfasis3" xfId="9" builtinId="39"/>
    <cellStyle name="40% - Énfasis5" xfId="12" builtinId="47"/>
    <cellStyle name="60% - Énfasis5" xfId="13" builtinId="48"/>
    <cellStyle name="Énfasis1" xfId="7" builtinId="29"/>
    <cellStyle name="Énfasis2" xfId="8" builtinId="33"/>
    <cellStyle name="Énfasis5" xfId="10" builtinId="45"/>
    <cellStyle name="Hipervínculo" xfId="16" builtinId="8"/>
    <cellStyle name="Millares [0] 2" xfId="3" xr:uid="{522A20E8-FF70-424E-9D82-14953EB0AF32}"/>
    <cellStyle name="Millares [0] 2 2" xfId="15" xr:uid="{B916B2B9-A335-41D5-8059-957B17C1A040}"/>
    <cellStyle name="Moneda [0] 2" xfId="2" xr:uid="{42F1264E-E7AB-4DA3-8D53-11EB7143E8F9}"/>
    <cellStyle name="Moneda [0] 2 2" xfId="5" xr:uid="{BF319BD0-E2DF-4EE6-A51F-4257F2A0AF73}"/>
    <cellStyle name="Moneda 2" xfId="14" xr:uid="{3F1D0B47-994C-461A-8C63-32583C1E1540}"/>
    <cellStyle name="Normal" xfId="0" builtinId="0"/>
    <cellStyle name="Normal 2" xfId="1" xr:uid="{088830AA-B767-4288-9B39-C15B3DA25136}"/>
    <cellStyle name="Porcentaje" xfId="6" builtinId="5"/>
    <cellStyle name="Porcentaje 2 2" xfId="4" xr:uid="{F4D79F78-312A-4802-8526-17EE33C3A003}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</dxf>
    <dxf>
      <font>
        <condense val="0"/>
        <extend val="0"/>
        <color indexed="10"/>
      </font>
    </dxf>
    <dxf>
      <font>
        <color rgb="FF00B05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upla/Segumiento__Cartera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F5D3-E5BE-4A67-AC14-3FE741A366FB}">
  <dimension ref="A1:AI77"/>
  <sheetViews>
    <sheetView tabSelected="1" workbookViewId="0">
      <pane ySplit="8" topLeftCell="A9" activePane="bottomLeft" state="frozen"/>
      <selection pane="bottomLeft" activeCell="J16" sqref="J16"/>
    </sheetView>
  </sheetViews>
  <sheetFormatPr baseColWidth="10" defaultColWidth="11.44140625" defaultRowHeight="14.4" x14ac:dyDescent="0.3"/>
  <cols>
    <col min="1" max="2" width="11.44140625" style="130"/>
    <col min="3" max="3" width="12.88671875" style="130" customWidth="1"/>
    <col min="4" max="4" width="11.44140625" style="130"/>
    <col min="5" max="5" width="11.5546875" style="131"/>
    <col min="6" max="10" width="11.44140625" style="130"/>
    <col min="11" max="11" width="15.6640625" style="130" customWidth="1"/>
    <col min="12" max="12" width="15" style="130" customWidth="1"/>
    <col min="13" max="14" width="11.44140625" style="130"/>
    <col min="15" max="15" width="16.109375" style="130" customWidth="1"/>
    <col min="16" max="18" width="11.44140625" style="130"/>
    <col min="19" max="19" width="13.5546875" style="130" customWidth="1"/>
    <col min="20" max="20" width="21.109375" style="130" customWidth="1"/>
    <col min="21" max="21" width="15.6640625" style="130" customWidth="1"/>
    <col min="22" max="22" width="11.44140625" style="130"/>
    <col min="23" max="23" width="41.6640625" style="130" customWidth="1"/>
    <col min="24" max="24" width="36.33203125" style="130" customWidth="1"/>
    <col min="25" max="26" width="11.44140625" style="130"/>
    <col min="27" max="27" width="14.6640625" style="130" customWidth="1"/>
    <col min="28" max="28" width="15.44140625" style="130" customWidth="1"/>
    <col min="29" max="29" width="15.6640625" style="147" customWidth="1"/>
    <col min="30" max="30" width="13" style="147" customWidth="1"/>
    <col min="31" max="31" width="11.44140625" style="130"/>
    <col min="32" max="32" width="14" style="130" customWidth="1"/>
    <col min="33" max="33" width="11.88671875" style="130" bestFit="1" customWidth="1"/>
    <col min="34" max="34" width="12.88671875" style="130" customWidth="1"/>
    <col min="35" max="35" width="12.33203125" style="148" customWidth="1"/>
    <col min="36" max="36" width="11.44140625" style="130"/>
    <col min="37" max="37" width="13.5546875" style="130" customWidth="1"/>
    <col min="38" max="38" width="11.44140625" style="130"/>
    <col min="39" max="39" width="11" style="130" customWidth="1"/>
    <col min="40" max="42" width="11.44140625" style="130"/>
    <col min="43" max="43" width="19" style="130" customWidth="1"/>
    <col min="44" max="44" width="26.109375" style="130" customWidth="1"/>
    <col min="45" max="16384" width="11.44140625" style="130"/>
  </cols>
  <sheetData>
    <row r="1" spans="1:35" x14ac:dyDescent="0.3">
      <c r="A1" s="192"/>
      <c r="B1" s="192"/>
      <c r="C1" s="192"/>
      <c r="D1" s="192"/>
      <c r="E1" s="193"/>
      <c r="F1" s="192"/>
      <c r="G1" s="192"/>
      <c r="H1" s="115" t="s">
        <v>0</v>
      </c>
      <c r="I1" s="116"/>
      <c r="J1" s="117"/>
      <c r="K1" s="114" t="s">
        <v>1</v>
      </c>
      <c r="L1" s="114" t="s">
        <v>2</v>
      </c>
      <c r="M1" s="82"/>
      <c r="N1" s="28"/>
      <c r="AC1" s="130"/>
      <c r="AD1" s="130"/>
      <c r="AI1" s="130"/>
    </row>
    <row r="2" spans="1:35" x14ac:dyDescent="0.3">
      <c r="A2" s="192"/>
      <c r="B2" s="194" t="s">
        <v>93</v>
      </c>
      <c r="C2" s="194"/>
      <c r="D2" s="194"/>
      <c r="E2" s="194"/>
      <c r="F2" s="194"/>
      <c r="G2" s="192"/>
      <c r="H2" s="158"/>
      <c r="I2" s="159"/>
      <c r="J2" s="160"/>
      <c r="K2" s="29"/>
      <c r="L2" s="29"/>
      <c r="M2" s="132"/>
      <c r="N2" s="28"/>
      <c r="AC2" s="130"/>
      <c r="AD2" s="130"/>
      <c r="AI2" s="130"/>
    </row>
    <row r="3" spans="1:35" x14ac:dyDescent="0.3">
      <c r="A3" s="192"/>
      <c r="B3" s="194"/>
      <c r="C3" s="194"/>
      <c r="D3" s="194"/>
      <c r="E3" s="194"/>
      <c r="F3" s="194"/>
      <c r="G3" s="192"/>
      <c r="H3" s="158"/>
      <c r="I3" s="159"/>
      <c r="J3" s="160"/>
      <c r="K3" s="29"/>
      <c r="L3" s="29"/>
      <c r="M3" s="132"/>
      <c r="N3" s="28"/>
      <c r="AC3" s="130"/>
      <c r="AD3" s="130"/>
      <c r="AI3" s="130"/>
    </row>
    <row r="4" spans="1:35" x14ac:dyDescent="0.3">
      <c r="A4" s="192"/>
      <c r="B4" s="192"/>
      <c r="C4" s="192"/>
      <c r="D4" s="192"/>
      <c r="E4" s="193"/>
      <c r="F4" s="192"/>
      <c r="G4" s="192"/>
      <c r="H4" s="158"/>
      <c r="I4" s="159"/>
      <c r="J4" s="160"/>
      <c r="K4" s="30"/>
      <c r="L4" s="30"/>
      <c r="M4" s="133"/>
      <c r="N4" s="28"/>
      <c r="AC4" s="130"/>
      <c r="AD4" s="130"/>
      <c r="AI4" s="130"/>
    </row>
    <row r="5" spans="1:35" x14ac:dyDescent="0.3">
      <c r="A5" s="192"/>
      <c r="B5" s="195" t="s">
        <v>94</v>
      </c>
      <c r="C5" s="196"/>
      <c r="D5" s="196"/>
      <c r="E5" s="196"/>
      <c r="F5" s="196"/>
      <c r="G5" s="192"/>
      <c r="H5" s="158" t="s">
        <v>3</v>
      </c>
      <c r="I5" s="159"/>
      <c r="J5" s="160"/>
      <c r="K5" s="31">
        <v>5.0000000000000001E-3</v>
      </c>
      <c r="L5" s="31">
        <v>5.7000000000000002E-3</v>
      </c>
      <c r="M5" s="134"/>
      <c r="N5" s="28"/>
      <c r="O5" s="135" t="s">
        <v>4</v>
      </c>
      <c r="P5" s="135"/>
      <c r="Q5" s="135"/>
      <c r="R5" s="135"/>
      <c r="S5" s="135"/>
      <c r="T5" s="135"/>
      <c r="AC5" s="130"/>
      <c r="AD5" s="130"/>
      <c r="AI5" s="130"/>
    </row>
    <row r="6" spans="1:35" x14ac:dyDescent="0.3">
      <c r="A6" s="192"/>
      <c r="B6" s="192"/>
      <c r="C6" s="192"/>
      <c r="D6" s="192"/>
      <c r="E6" s="193"/>
      <c r="F6" s="192"/>
      <c r="G6" s="192"/>
      <c r="H6" s="28"/>
      <c r="I6" s="28"/>
      <c r="J6" s="28"/>
      <c r="K6" s="28"/>
      <c r="L6" s="28"/>
      <c r="M6" s="28"/>
      <c r="N6" s="28"/>
      <c r="AC6" s="130"/>
      <c r="AD6" s="130"/>
      <c r="AI6" s="130"/>
    </row>
    <row r="7" spans="1:35" x14ac:dyDescent="0.3">
      <c r="A7" s="136" t="s">
        <v>5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8"/>
      <c r="W7" s="139" t="s">
        <v>6</v>
      </c>
      <c r="X7" s="140"/>
      <c r="AC7" s="130"/>
      <c r="AD7" s="130"/>
      <c r="AI7" s="130"/>
    </row>
    <row r="8" spans="1:35" ht="26.4" x14ac:dyDescent="0.3">
      <c r="A8" s="32" t="s">
        <v>7</v>
      </c>
      <c r="B8" s="3" t="s">
        <v>8</v>
      </c>
      <c r="C8" s="3" t="s">
        <v>9</v>
      </c>
      <c r="D8" s="4" t="s">
        <v>10</v>
      </c>
      <c r="E8" s="105" t="s">
        <v>11</v>
      </c>
      <c r="F8" s="5" t="s">
        <v>12</v>
      </c>
      <c r="G8" s="5" t="s">
        <v>13</v>
      </c>
      <c r="H8" s="6" t="s">
        <v>14</v>
      </c>
      <c r="I8" s="1" t="s">
        <v>15</v>
      </c>
      <c r="J8" s="2" t="s">
        <v>16</v>
      </c>
      <c r="K8" s="7" t="s">
        <v>17</v>
      </c>
      <c r="L8" s="50" t="s">
        <v>18</v>
      </c>
      <c r="M8" s="52" t="s">
        <v>19</v>
      </c>
      <c r="N8" s="9" t="s">
        <v>20</v>
      </c>
      <c r="O8" s="9" t="s">
        <v>21</v>
      </c>
      <c r="P8" s="9" t="s">
        <v>22</v>
      </c>
      <c r="Q8" s="10" t="s">
        <v>23</v>
      </c>
      <c r="R8" s="10" t="s">
        <v>24</v>
      </c>
      <c r="S8" s="10" t="s">
        <v>25</v>
      </c>
      <c r="T8" s="11" t="s">
        <v>26</v>
      </c>
      <c r="U8" s="71" t="s">
        <v>27</v>
      </c>
      <c r="V8" s="8" t="s">
        <v>28</v>
      </c>
      <c r="W8" s="73" t="s">
        <v>29</v>
      </c>
      <c r="X8" s="73" t="s">
        <v>30</v>
      </c>
      <c r="AC8" s="130"/>
      <c r="AD8" s="130"/>
      <c r="AI8" s="130"/>
    </row>
    <row r="9" spans="1:35" x14ac:dyDescent="0.3">
      <c r="A9" s="153" t="s">
        <v>31</v>
      </c>
      <c r="B9" s="17"/>
      <c r="C9" s="12"/>
      <c r="D9" s="13"/>
      <c r="E9" s="106"/>
      <c r="F9" s="18"/>
      <c r="G9" s="19"/>
      <c r="H9" s="20"/>
      <c r="I9" s="20"/>
      <c r="J9" s="14" t="str">
        <f t="shared" ref="J9:J71" si="0">IF(I9&gt;D9,((C9*I9)-(C9*D9))+P9-K9-(IF(A9="Acc",((I9*C9)*(1+$L$5))-(I9*C9),IF(A9="Bon",((I9*C9)*(1+$K$5))-(I9*C9),""))),IF(P9&gt;0,P9," -"))</f>
        <v xml:space="preserve"> -</v>
      </c>
      <c r="K9" s="141">
        <f>IF(A9="Acc",(((C9*D9)*(1+$L$5))-(C9*D9))*1.21,IF(A9="Bon",((C9*D9)*(1+$K$5))-(C9*D9),"-"))</f>
        <v>0</v>
      </c>
      <c r="L9" s="51" t="str">
        <f>IF(C9&gt;0,-((C9*D9)+K9),"-")</f>
        <v>-</v>
      </c>
      <c r="M9" s="53" t="str">
        <f>IF(C9=0,"-",IF(A9="Acc",((-L9)/C9)*(1+$L$5),IF(A9="Bon",((-L9)/C9)*(1+$K$5),"-")))</f>
        <v>-</v>
      </c>
      <c r="N9" s="142">
        <f t="shared" ref="N9:N37" si="1">IF(A9="Acc",(((C9*G9)*(1+$L$5))-(C9*G9))*1.21,IF(A9="Bon",((C9*G9)*(1+$K$5))-(C9*G9),"-"))</f>
        <v>0</v>
      </c>
      <c r="O9" s="21" t="str">
        <f t="shared" ref="O9:O71" si="2">IF(C9&gt;0,((C9*G9)-N9),"-")</f>
        <v>-</v>
      </c>
      <c r="P9" s="16"/>
      <c r="Q9" s="22" t="str">
        <f t="shared" ref="Q9:Q71" si="3">IF(O9="-","-",(L9+O9+P9))</f>
        <v>-</v>
      </c>
      <c r="R9" s="61" t="str">
        <f t="shared" ref="R9:R71" si="4">IF(O9="-","-",(-Q9/L9))</f>
        <v>-</v>
      </c>
      <c r="S9" s="23" t="str">
        <f t="shared" ref="S9:S71" ca="1" si="5">IFERROR(R9*365/ABS(IF(F9="",TODAY(),F9)-E9),"")</f>
        <v/>
      </c>
      <c r="T9" s="24" t="str">
        <f t="shared" ref="T9:T71" si="6">IF(U9="","",IF((O9+L9)&gt;0,"Positiva","Negativa"))</f>
        <v/>
      </c>
      <c r="U9" s="72" t="str">
        <f t="shared" ref="U9:U26" si="7">IF(L9="-","",IF(O9&gt;L9,"Cerrada","Abierta"))</f>
        <v/>
      </c>
      <c r="V9" s="25" t="str">
        <f>IF(AND(E9=0,F9=0),"",IF(OR(F9=0,AND(E9&lt;F9,E9&lt;&gt;0)),"LARGA","CORTA"))</f>
        <v/>
      </c>
      <c r="W9" s="143"/>
      <c r="X9" s="144"/>
      <c r="AC9" s="130"/>
      <c r="AD9" s="130"/>
      <c r="AI9" s="130"/>
    </row>
    <row r="10" spans="1:35" x14ac:dyDescent="0.3">
      <c r="A10" s="153" t="s">
        <v>31</v>
      </c>
      <c r="B10" s="17"/>
      <c r="C10" s="12"/>
      <c r="D10" s="13"/>
      <c r="E10" s="106"/>
      <c r="F10" s="18"/>
      <c r="G10" s="19"/>
      <c r="H10" s="20"/>
      <c r="I10" s="20"/>
      <c r="J10" s="14" t="str">
        <f t="shared" si="0"/>
        <v xml:space="preserve"> -</v>
      </c>
      <c r="K10" s="141">
        <f>IF(A10="Acc",(((C10*D10)*(1+$L$5))-(C10*D10))*1.21,IF(A10="Bon",((C10*D10)*(1+$K$5))-(C10*D10),"-"))</f>
        <v>0</v>
      </c>
      <c r="L10" s="51" t="str">
        <f t="shared" ref="L10:L71" si="8">IF(C10&gt;0,-((C10*D10)+K10),"-")</f>
        <v>-</v>
      </c>
      <c r="M10" s="53" t="str">
        <f t="shared" ref="M10:M71" si="9">IF(C10=0,"-",IF(A10="Acc",((-L10)/C10)*(1+$L$5),IF(A10="Bon",((-L10)/C10)*(1+$K$5),"-")))</f>
        <v>-</v>
      </c>
      <c r="N10" s="142">
        <f t="shared" si="1"/>
        <v>0</v>
      </c>
      <c r="O10" s="21" t="str">
        <f t="shared" si="2"/>
        <v>-</v>
      </c>
      <c r="P10" s="16"/>
      <c r="Q10" s="22" t="str">
        <f t="shared" si="3"/>
        <v>-</v>
      </c>
      <c r="R10" s="61" t="str">
        <f t="shared" si="4"/>
        <v>-</v>
      </c>
      <c r="S10" s="23" t="str">
        <f t="shared" ca="1" si="5"/>
        <v/>
      </c>
      <c r="T10" s="24" t="str">
        <f t="shared" si="6"/>
        <v/>
      </c>
      <c r="U10" s="72" t="str">
        <f t="shared" si="7"/>
        <v/>
      </c>
      <c r="V10" s="25" t="str">
        <f t="shared" ref="V10:V71" si="10">IF(AND(E10=0,F10=0),"",IF(OR(F10=0,AND(E10&lt;F10,E10&lt;&gt;0)),"LARGA","CORTA"))</f>
        <v/>
      </c>
      <c r="W10" s="143"/>
      <c r="X10" s="144"/>
      <c r="AC10" s="130"/>
      <c r="AD10" s="130"/>
      <c r="AI10" s="130"/>
    </row>
    <row r="11" spans="1:35" x14ac:dyDescent="0.3">
      <c r="A11" s="153" t="s">
        <v>31</v>
      </c>
      <c r="B11" s="17"/>
      <c r="C11" s="12"/>
      <c r="D11" s="13"/>
      <c r="E11" s="106"/>
      <c r="F11" s="18"/>
      <c r="G11" s="19"/>
      <c r="H11" s="20"/>
      <c r="I11" s="20"/>
      <c r="J11" s="14" t="str">
        <f t="shared" si="0"/>
        <v xml:space="preserve"> -</v>
      </c>
      <c r="K11" s="141">
        <f>IF(A11="Acc",(((C11*D11)*(1+$L$5))-(C11*D11))*1.21,IF(A11="Bon",((C11*D11)*(1+$K$5))-(C11*D11),"-"))</f>
        <v>0</v>
      </c>
      <c r="L11" s="51" t="str">
        <f t="shared" si="8"/>
        <v>-</v>
      </c>
      <c r="M11" s="53" t="str">
        <f t="shared" si="9"/>
        <v>-</v>
      </c>
      <c r="N11" s="142">
        <f t="shared" si="1"/>
        <v>0</v>
      </c>
      <c r="O11" s="21" t="str">
        <f t="shared" si="2"/>
        <v>-</v>
      </c>
      <c r="P11" s="16"/>
      <c r="Q11" s="22" t="str">
        <f t="shared" si="3"/>
        <v>-</v>
      </c>
      <c r="R11" s="61" t="str">
        <f t="shared" si="4"/>
        <v>-</v>
      </c>
      <c r="S11" s="23" t="str">
        <f t="shared" ca="1" si="5"/>
        <v/>
      </c>
      <c r="T11" s="24" t="str">
        <f t="shared" si="6"/>
        <v/>
      </c>
      <c r="U11" s="72" t="str">
        <f t="shared" si="7"/>
        <v/>
      </c>
      <c r="V11" s="25" t="str">
        <f t="shared" si="10"/>
        <v/>
      </c>
      <c r="W11" s="143"/>
      <c r="X11" s="144"/>
      <c r="AC11" s="130"/>
      <c r="AD11" s="130"/>
      <c r="AI11" s="130"/>
    </row>
    <row r="12" spans="1:35" x14ac:dyDescent="0.3">
      <c r="A12" s="153" t="s">
        <v>31</v>
      </c>
      <c r="B12" s="17"/>
      <c r="C12" s="12"/>
      <c r="D12" s="13"/>
      <c r="E12" s="106"/>
      <c r="F12" s="18"/>
      <c r="G12" s="19"/>
      <c r="H12" s="20"/>
      <c r="I12" s="20"/>
      <c r="J12" s="14" t="str">
        <f t="shared" si="0"/>
        <v xml:space="preserve"> -</v>
      </c>
      <c r="K12" s="141">
        <f t="shared" ref="K12:K71" si="11">IF(A12="Acc",(((C12*D12)*(1+$L$5))-(C12*D12))*1.21,IF(A12="Bon",((C12*D12)*(1+$K$5))-(C12*D12),"-"))</f>
        <v>0</v>
      </c>
      <c r="L12" s="51" t="str">
        <f t="shared" si="8"/>
        <v>-</v>
      </c>
      <c r="M12" s="53" t="str">
        <f t="shared" si="9"/>
        <v>-</v>
      </c>
      <c r="N12" s="142">
        <f t="shared" si="1"/>
        <v>0</v>
      </c>
      <c r="O12" s="21" t="str">
        <f t="shared" si="2"/>
        <v>-</v>
      </c>
      <c r="P12" s="16"/>
      <c r="Q12" s="22" t="str">
        <f t="shared" si="3"/>
        <v>-</v>
      </c>
      <c r="R12" s="61" t="str">
        <f t="shared" si="4"/>
        <v>-</v>
      </c>
      <c r="S12" s="23" t="str">
        <f t="shared" ca="1" si="5"/>
        <v/>
      </c>
      <c r="T12" s="24" t="str">
        <f t="shared" si="6"/>
        <v/>
      </c>
      <c r="U12" s="72" t="str">
        <f t="shared" si="7"/>
        <v/>
      </c>
      <c r="V12" s="25" t="str">
        <f t="shared" si="10"/>
        <v/>
      </c>
      <c r="W12" s="143"/>
      <c r="X12" s="144"/>
      <c r="AC12" s="130"/>
      <c r="AD12" s="130"/>
      <c r="AI12" s="130"/>
    </row>
    <row r="13" spans="1:35" x14ac:dyDescent="0.3">
      <c r="A13" s="153" t="s">
        <v>31</v>
      </c>
      <c r="B13" s="17"/>
      <c r="C13" s="12"/>
      <c r="D13" s="13"/>
      <c r="E13" s="106"/>
      <c r="F13" s="18"/>
      <c r="G13" s="19"/>
      <c r="H13" s="20"/>
      <c r="I13" s="20"/>
      <c r="J13" s="14" t="str">
        <f t="shared" si="0"/>
        <v xml:space="preserve"> -</v>
      </c>
      <c r="K13" s="141">
        <f t="shared" si="11"/>
        <v>0</v>
      </c>
      <c r="L13" s="51" t="str">
        <f t="shared" si="8"/>
        <v>-</v>
      </c>
      <c r="M13" s="53" t="str">
        <f t="shared" si="9"/>
        <v>-</v>
      </c>
      <c r="N13" s="142">
        <f t="shared" si="1"/>
        <v>0</v>
      </c>
      <c r="O13" s="21" t="str">
        <f t="shared" si="2"/>
        <v>-</v>
      </c>
      <c r="P13" s="16"/>
      <c r="Q13" s="22" t="str">
        <f t="shared" si="3"/>
        <v>-</v>
      </c>
      <c r="R13" s="61" t="str">
        <f t="shared" si="4"/>
        <v>-</v>
      </c>
      <c r="S13" s="23" t="str">
        <f t="shared" ca="1" si="5"/>
        <v/>
      </c>
      <c r="T13" s="24" t="str">
        <f t="shared" si="6"/>
        <v/>
      </c>
      <c r="U13" s="72" t="str">
        <f t="shared" si="7"/>
        <v/>
      </c>
      <c r="V13" s="25" t="str">
        <f t="shared" si="10"/>
        <v/>
      </c>
      <c r="W13" s="143"/>
      <c r="X13" s="144"/>
      <c r="AC13" s="130"/>
      <c r="AD13" s="130"/>
      <c r="AI13" s="130"/>
    </row>
    <row r="14" spans="1:35" x14ac:dyDescent="0.3">
      <c r="A14" s="153" t="s">
        <v>31</v>
      </c>
      <c r="B14" s="17"/>
      <c r="C14" s="12"/>
      <c r="D14" s="13"/>
      <c r="E14" s="106"/>
      <c r="F14" s="18"/>
      <c r="G14" s="19"/>
      <c r="H14" s="20"/>
      <c r="I14" s="20"/>
      <c r="J14" s="14" t="str">
        <f t="shared" si="0"/>
        <v xml:space="preserve"> -</v>
      </c>
      <c r="K14" s="141">
        <f>IF(A14="Acc",(((C14*D14)*(1+$L$5))-(C14*D14))*1.21,IF(A14="Bon",((C14*D14)*(1+$K$5))-(C14*D14),"-"))</f>
        <v>0</v>
      </c>
      <c r="L14" s="51" t="str">
        <f t="shared" si="8"/>
        <v>-</v>
      </c>
      <c r="M14" s="53" t="str">
        <f t="shared" si="9"/>
        <v>-</v>
      </c>
      <c r="N14" s="142">
        <f t="shared" si="1"/>
        <v>0</v>
      </c>
      <c r="O14" s="21" t="str">
        <f t="shared" si="2"/>
        <v>-</v>
      </c>
      <c r="P14" s="16"/>
      <c r="Q14" s="22" t="str">
        <f t="shared" si="3"/>
        <v>-</v>
      </c>
      <c r="R14" s="61" t="str">
        <f t="shared" si="4"/>
        <v>-</v>
      </c>
      <c r="S14" s="23" t="str">
        <f t="shared" ca="1" si="5"/>
        <v/>
      </c>
      <c r="T14" s="24" t="str">
        <f t="shared" si="6"/>
        <v/>
      </c>
      <c r="U14" s="72" t="str">
        <f t="shared" si="7"/>
        <v/>
      </c>
      <c r="V14" s="25" t="str">
        <f t="shared" si="10"/>
        <v/>
      </c>
      <c r="W14" s="143"/>
      <c r="X14" s="144"/>
      <c r="AC14" s="130"/>
      <c r="AD14" s="130"/>
      <c r="AI14" s="130"/>
    </row>
    <row r="15" spans="1:35" x14ac:dyDescent="0.3">
      <c r="A15" s="153" t="s">
        <v>31</v>
      </c>
      <c r="B15" s="17"/>
      <c r="C15" s="12"/>
      <c r="D15" s="13"/>
      <c r="E15" s="106"/>
      <c r="F15" s="18"/>
      <c r="G15" s="19"/>
      <c r="H15" s="20"/>
      <c r="I15" s="20"/>
      <c r="J15" s="14" t="str">
        <f t="shared" si="0"/>
        <v xml:space="preserve"> -</v>
      </c>
      <c r="K15" s="141">
        <f>IF(A15="Acc",(((C15*D15)*(1+$L$5))-(C15*D15))*1.21,IF(A15="Bon",((C15*D15)*(1+$K$5))-(C15*D15),"-"))</f>
        <v>0</v>
      </c>
      <c r="L15" s="51" t="str">
        <f t="shared" si="8"/>
        <v>-</v>
      </c>
      <c r="M15" s="53" t="str">
        <f t="shared" si="9"/>
        <v>-</v>
      </c>
      <c r="N15" s="142">
        <f t="shared" si="1"/>
        <v>0</v>
      </c>
      <c r="O15" s="21" t="str">
        <f t="shared" si="2"/>
        <v>-</v>
      </c>
      <c r="P15" s="16"/>
      <c r="Q15" s="22" t="str">
        <f t="shared" si="3"/>
        <v>-</v>
      </c>
      <c r="R15" s="61" t="str">
        <f t="shared" si="4"/>
        <v>-</v>
      </c>
      <c r="S15" s="23" t="str">
        <f t="shared" ca="1" si="5"/>
        <v/>
      </c>
      <c r="T15" s="24" t="str">
        <f t="shared" si="6"/>
        <v/>
      </c>
      <c r="U15" s="72" t="str">
        <f t="shared" si="7"/>
        <v/>
      </c>
      <c r="V15" s="25" t="str">
        <f t="shared" si="10"/>
        <v/>
      </c>
      <c r="W15" s="143"/>
      <c r="X15" s="144"/>
      <c r="AC15" s="130"/>
      <c r="AD15" s="130"/>
      <c r="AI15" s="130"/>
    </row>
    <row r="16" spans="1:35" x14ac:dyDescent="0.3">
      <c r="A16" s="153" t="s">
        <v>31</v>
      </c>
      <c r="B16" s="17"/>
      <c r="C16" s="12"/>
      <c r="D16" s="13"/>
      <c r="E16" s="106"/>
      <c r="F16" s="18"/>
      <c r="G16" s="19"/>
      <c r="H16" s="20"/>
      <c r="I16" s="20"/>
      <c r="J16" s="14" t="str">
        <f t="shared" si="0"/>
        <v xml:space="preserve"> -</v>
      </c>
      <c r="K16" s="141">
        <f t="shared" si="11"/>
        <v>0</v>
      </c>
      <c r="L16" s="51" t="str">
        <f t="shared" si="8"/>
        <v>-</v>
      </c>
      <c r="M16" s="53" t="str">
        <f t="shared" si="9"/>
        <v>-</v>
      </c>
      <c r="N16" s="142">
        <f t="shared" si="1"/>
        <v>0</v>
      </c>
      <c r="O16" s="21" t="str">
        <f t="shared" si="2"/>
        <v>-</v>
      </c>
      <c r="P16" s="16"/>
      <c r="Q16" s="22" t="str">
        <f t="shared" si="3"/>
        <v>-</v>
      </c>
      <c r="R16" s="61" t="str">
        <f t="shared" si="4"/>
        <v>-</v>
      </c>
      <c r="S16" s="23" t="str">
        <f t="shared" ca="1" si="5"/>
        <v/>
      </c>
      <c r="T16" s="24" t="str">
        <f t="shared" si="6"/>
        <v/>
      </c>
      <c r="U16" s="72" t="str">
        <f t="shared" si="7"/>
        <v/>
      </c>
      <c r="V16" s="25" t="str">
        <f t="shared" si="10"/>
        <v/>
      </c>
      <c r="W16" s="143"/>
      <c r="X16" s="144"/>
      <c r="AC16" s="130"/>
      <c r="AD16" s="130"/>
      <c r="AI16" s="130"/>
    </row>
    <row r="17" spans="1:35" x14ac:dyDescent="0.3">
      <c r="A17" s="153" t="s">
        <v>31</v>
      </c>
      <c r="B17" s="17"/>
      <c r="C17" s="12"/>
      <c r="D17" s="13"/>
      <c r="E17" s="106"/>
      <c r="F17" s="18"/>
      <c r="G17" s="19"/>
      <c r="H17" s="20"/>
      <c r="I17" s="20"/>
      <c r="J17" s="14" t="str">
        <f t="shared" si="0"/>
        <v xml:space="preserve"> -</v>
      </c>
      <c r="K17" s="141">
        <f t="shared" si="11"/>
        <v>0</v>
      </c>
      <c r="L17" s="51" t="str">
        <f t="shared" si="8"/>
        <v>-</v>
      </c>
      <c r="M17" s="53" t="str">
        <f t="shared" si="9"/>
        <v>-</v>
      </c>
      <c r="N17" s="142">
        <f t="shared" si="1"/>
        <v>0</v>
      </c>
      <c r="O17" s="21" t="str">
        <f t="shared" si="2"/>
        <v>-</v>
      </c>
      <c r="P17" s="16"/>
      <c r="Q17" s="22" t="str">
        <f t="shared" si="3"/>
        <v>-</v>
      </c>
      <c r="R17" s="61" t="str">
        <f t="shared" si="4"/>
        <v>-</v>
      </c>
      <c r="S17" s="23" t="str">
        <f t="shared" ca="1" si="5"/>
        <v/>
      </c>
      <c r="T17" s="24" t="str">
        <f t="shared" si="6"/>
        <v/>
      </c>
      <c r="U17" s="72" t="str">
        <f t="shared" si="7"/>
        <v/>
      </c>
      <c r="V17" s="25" t="str">
        <f t="shared" si="10"/>
        <v/>
      </c>
      <c r="W17" s="26"/>
      <c r="X17" s="27"/>
      <c r="AC17" s="130"/>
      <c r="AD17" s="130"/>
      <c r="AI17" s="130"/>
    </row>
    <row r="18" spans="1:35" x14ac:dyDescent="0.3">
      <c r="A18" s="153" t="s">
        <v>31</v>
      </c>
      <c r="B18" s="17"/>
      <c r="C18" s="12"/>
      <c r="D18" s="13"/>
      <c r="E18" s="106"/>
      <c r="F18" s="18"/>
      <c r="G18" s="19"/>
      <c r="H18" s="20"/>
      <c r="I18" s="20"/>
      <c r="J18" s="14" t="str">
        <f t="shared" si="0"/>
        <v xml:space="preserve"> -</v>
      </c>
      <c r="K18" s="141">
        <f t="shared" si="11"/>
        <v>0</v>
      </c>
      <c r="L18" s="51" t="str">
        <f t="shared" si="8"/>
        <v>-</v>
      </c>
      <c r="M18" s="53" t="str">
        <f t="shared" si="9"/>
        <v>-</v>
      </c>
      <c r="N18" s="142">
        <f t="shared" si="1"/>
        <v>0</v>
      </c>
      <c r="O18" s="21" t="str">
        <f t="shared" si="2"/>
        <v>-</v>
      </c>
      <c r="P18" s="16"/>
      <c r="Q18" s="22" t="str">
        <f t="shared" si="3"/>
        <v>-</v>
      </c>
      <c r="R18" s="61" t="str">
        <f t="shared" si="4"/>
        <v>-</v>
      </c>
      <c r="S18" s="23" t="str">
        <f t="shared" ca="1" si="5"/>
        <v/>
      </c>
      <c r="T18" s="24" t="str">
        <f t="shared" si="6"/>
        <v/>
      </c>
      <c r="U18" s="72" t="str">
        <f t="shared" si="7"/>
        <v/>
      </c>
      <c r="V18" s="25" t="str">
        <f t="shared" si="10"/>
        <v/>
      </c>
      <c r="W18" s="26"/>
      <c r="X18" s="27"/>
      <c r="AC18" s="130"/>
      <c r="AD18" s="130"/>
      <c r="AI18" s="130"/>
    </row>
    <row r="19" spans="1:35" x14ac:dyDescent="0.3">
      <c r="A19" s="153" t="s">
        <v>31</v>
      </c>
      <c r="B19" s="17"/>
      <c r="C19" s="12"/>
      <c r="D19" s="13"/>
      <c r="E19" s="106"/>
      <c r="F19" s="18"/>
      <c r="G19" s="19"/>
      <c r="H19" s="20"/>
      <c r="I19" s="20"/>
      <c r="J19" s="14" t="str">
        <f t="shared" si="0"/>
        <v xml:space="preserve"> -</v>
      </c>
      <c r="K19" s="141">
        <f t="shared" si="11"/>
        <v>0</v>
      </c>
      <c r="L19" s="51" t="str">
        <f t="shared" si="8"/>
        <v>-</v>
      </c>
      <c r="M19" s="53" t="str">
        <f t="shared" si="9"/>
        <v>-</v>
      </c>
      <c r="N19" s="142">
        <f t="shared" si="1"/>
        <v>0</v>
      </c>
      <c r="O19" s="21" t="str">
        <f t="shared" si="2"/>
        <v>-</v>
      </c>
      <c r="P19" s="16"/>
      <c r="Q19" s="22" t="str">
        <f t="shared" si="3"/>
        <v>-</v>
      </c>
      <c r="R19" s="61" t="str">
        <f t="shared" si="4"/>
        <v>-</v>
      </c>
      <c r="S19" s="23" t="str">
        <f t="shared" ca="1" si="5"/>
        <v/>
      </c>
      <c r="T19" s="24" t="str">
        <f t="shared" si="6"/>
        <v/>
      </c>
      <c r="U19" s="72" t="str">
        <f t="shared" si="7"/>
        <v/>
      </c>
      <c r="V19" s="25" t="str">
        <f t="shared" si="10"/>
        <v/>
      </c>
      <c r="W19" s="26"/>
      <c r="X19" s="27"/>
      <c r="AC19" s="130"/>
      <c r="AD19" s="130"/>
      <c r="AI19" s="130"/>
    </row>
    <row r="20" spans="1:35" x14ac:dyDescent="0.3">
      <c r="A20" s="153" t="s">
        <v>31</v>
      </c>
      <c r="B20" s="17"/>
      <c r="C20" s="12"/>
      <c r="D20" s="13"/>
      <c r="E20" s="106"/>
      <c r="F20" s="18"/>
      <c r="G20" s="19"/>
      <c r="H20" s="20"/>
      <c r="I20" s="20"/>
      <c r="J20" s="14" t="str">
        <f t="shared" si="0"/>
        <v xml:space="preserve"> -</v>
      </c>
      <c r="K20" s="141">
        <f t="shared" si="11"/>
        <v>0</v>
      </c>
      <c r="L20" s="51" t="str">
        <f t="shared" si="8"/>
        <v>-</v>
      </c>
      <c r="M20" s="53" t="str">
        <f t="shared" si="9"/>
        <v>-</v>
      </c>
      <c r="N20" s="142">
        <f t="shared" si="1"/>
        <v>0</v>
      </c>
      <c r="O20" s="21" t="str">
        <f t="shared" si="2"/>
        <v>-</v>
      </c>
      <c r="P20" s="16"/>
      <c r="Q20" s="22" t="str">
        <f t="shared" si="3"/>
        <v>-</v>
      </c>
      <c r="R20" s="61" t="str">
        <f t="shared" si="4"/>
        <v>-</v>
      </c>
      <c r="S20" s="23" t="str">
        <f t="shared" ca="1" si="5"/>
        <v/>
      </c>
      <c r="T20" s="24" t="str">
        <f t="shared" si="6"/>
        <v/>
      </c>
      <c r="U20" s="72" t="str">
        <f t="shared" si="7"/>
        <v/>
      </c>
      <c r="V20" s="25" t="str">
        <f t="shared" si="10"/>
        <v/>
      </c>
      <c r="W20" s="26"/>
      <c r="X20" s="27"/>
      <c r="AC20" s="130"/>
      <c r="AD20" s="130"/>
      <c r="AI20" s="130"/>
    </row>
    <row r="21" spans="1:35" x14ac:dyDescent="0.3">
      <c r="A21" s="153" t="s">
        <v>31</v>
      </c>
      <c r="B21" s="17"/>
      <c r="C21" s="12"/>
      <c r="D21" s="13"/>
      <c r="E21" s="106"/>
      <c r="F21" s="18"/>
      <c r="G21" s="19"/>
      <c r="H21" s="20"/>
      <c r="I21" s="20"/>
      <c r="J21" s="14" t="str">
        <f t="shared" si="0"/>
        <v xml:space="preserve"> -</v>
      </c>
      <c r="K21" s="141">
        <f t="shared" si="11"/>
        <v>0</v>
      </c>
      <c r="L21" s="51" t="str">
        <f t="shared" si="8"/>
        <v>-</v>
      </c>
      <c r="M21" s="53" t="str">
        <f t="shared" si="9"/>
        <v>-</v>
      </c>
      <c r="N21" s="142">
        <f t="shared" si="1"/>
        <v>0</v>
      </c>
      <c r="O21" s="21" t="str">
        <f t="shared" si="2"/>
        <v>-</v>
      </c>
      <c r="P21" s="16"/>
      <c r="Q21" s="22" t="str">
        <f t="shared" si="3"/>
        <v>-</v>
      </c>
      <c r="R21" s="61" t="str">
        <f t="shared" si="4"/>
        <v>-</v>
      </c>
      <c r="S21" s="23" t="str">
        <f t="shared" ca="1" si="5"/>
        <v/>
      </c>
      <c r="T21" s="24" t="str">
        <f t="shared" si="6"/>
        <v/>
      </c>
      <c r="U21" s="72" t="str">
        <f t="shared" si="7"/>
        <v/>
      </c>
      <c r="V21" s="25" t="str">
        <f t="shared" si="10"/>
        <v/>
      </c>
      <c r="W21" s="26"/>
      <c r="X21" s="27"/>
      <c r="AC21" s="130"/>
      <c r="AD21" s="130"/>
      <c r="AI21" s="130"/>
    </row>
    <row r="22" spans="1:35" x14ac:dyDescent="0.3">
      <c r="A22" s="153" t="s">
        <v>31</v>
      </c>
      <c r="B22" s="17"/>
      <c r="C22" s="12"/>
      <c r="D22" s="13"/>
      <c r="E22" s="106"/>
      <c r="F22" s="18"/>
      <c r="G22" s="19"/>
      <c r="H22" s="20"/>
      <c r="I22" s="20"/>
      <c r="J22" s="14" t="str">
        <f t="shared" si="0"/>
        <v xml:space="preserve"> -</v>
      </c>
      <c r="K22" s="141">
        <f t="shared" si="11"/>
        <v>0</v>
      </c>
      <c r="L22" s="51" t="str">
        <f t="shared" si="8"/>
        <v>-</v>
      </c>
      <c r="M22" s="53" t="str">
        <f t="shared" si="9"/>
        <v>-</v>
      </c>
      <c r="N22" s="142">
        <f t="shared" si="1"/>
        <v>0</v>
      </c>
      <c r="O22" s="21" t="str">
        <f t="shared" si="2"/>
        <v>-</v>
      </c>
      <c r="P22" s="16"/>
      <c r="Q22" s="22" t="str">
        <f t="shared" si="3"/>
        <v>-</v>
      </c>
      <c r="R22" s="61" t="str">
        <f t="shared" si="4"/>
        <v>-</v>
      </c>
      <c r="S22" s="23" t="str">
        <f t="shared" ca="1" si="5"/>
        <v/>
      </c>
      <c r="T22" s="24" t="str">
        <f t="shared" si="6"/>
        <v/>
      </c>
      <c r="U22" s="72" t="str">
        <f t="shared" si="7"/>
        <v/>
      </c>
      <c r="V22" s="25" t="str">
        <f t="shared" si="10"/>
        <v/>
      </c>
      <c r="W22" s="26"/>
      <c r="X22" s="27"/>
      <c r="AC22" s="130"/>
      <c r="AD22" s="130"/>
      <c r="AI22" s="130"/>
    </row>
    <row r="23" spans="1:35" x14ac:dyDescent="0.3">
      <c r="A23" s="153" t="s">
        <v>31</v>
      </c>
      <c r="B23" s="17"/>
      <c r="C23" s="12"/>
      <c r="D23" s="13"/>
      <c r="E23" s="106"/>
      <c r="F23" s="18"/>
      <c r="G23" s="19"/>
      <c r="H23" s="20"/>
      <c r="I23" s="20"/>
      <c r="J23" s="14" t="str">
        <f t="shared" si="0"/>
        <v xml:space="preserve"> -</v>
      </c>
      <c r="K23" s="141">
        <f t="shared" si="11"/>
        <v>0</v>
      </c>
      <c r="L23" s="51" t="str">
        <f t="shared" si="8"/>
        <v>-</v>
      </c>
      <c r="M23" s="53" t="str">
        <f t="shared" si="9"/>
        <v>-</v>
      </c>
      <c r="N23" s="142">
        <f t="shared" si="1"/>
        <v>0</v>
      </c>
      <c r="O23" s="21" t="str">
        <f t="shared" si="2"/>
        <v>-</v>
      </c>
      <c r="P23" s="16"/>
      <c r="Q23" s="22" t="str">
        <f t="shared" si="3"/>
        <v>-</v>
      </c>
      <c r="R23" s="61" t="str">
        <f t="shared" si="4"/>
        <v>-</v>
      </c>
      <c r="S23" s="23" t="str">
        <f t="shared" ca="1" si="5"/>
        <v/>
      </c>
      <c r="T23" s="24" t="str">
        <f t="shared" si="6"/>
        <v/>
      </c>
      <c r="U23" s="72" t="str">
        <f t="shared" si="7"/>
        <v/>
      </c>
      <c r="V23" s="25" t="str">
        <f t="shared" si="10"/>
        <v/>
      </c>
      <c r="W23" s="26"/>
      <c r="X23" s="27"/>
      <c r="AC23" s="130"/>
      <c r="AD23" s="130"/>
      <c r="AI23" s="130"/>
    </row>
    <row r="24" spans="1:35" x14ac:dyDescent="0.3">
      <c r="A24" s="153" t="s">
        <v>31</v>
      </c>
      <c r="B24" s="17"/>
      <c r="C24" s="12"/>
      <c r="D24" s="13"/>
      <c r="E24" s="106"/>
      <c r="F24" s="18"/>
      <c r="G24" s="19"/>
      <c r="H24" s="20"/>
      <c r="I24" s="20"/>
      <c r="J24" s="14" t="str">
        <f t="shared" si="0"/>
        <v xml:space="preserve"> -</v>
      </c>
      <c r="K24" s="141">
        <f t="shared" si="11"/>
        <v>0</v>
      </c>
      <c r="L24" s="51" t="str">
        <f t="shared" si="8"/>
        <v>-</v>
      </c>
      <c r="M24" s="53" t="str">
        <f t="shared" si="9"/>
        <v>-</v>
      </c>
      <c r="N24" s="142">
        <f t="shared" si="1"/>
        <v>0</v>
      </c>
      <c r="O24" s="21" t="str">
        <f t="shared" si="2"/>
        <v>-</v>
      </c>
      <c r="P24" s="16"/>
      <c r="Q24" s="22" t="str">
        <f t="shared" si="3"/>
        <v>-</v>
      </c>
      <c r="R24" s="61" t="str">
        <f t="shared" si="4"/>
        <v>-</v>
      </c>
      <c r="S24" s="23" t="str">
        <f t="shared" ca="1" si="5"/>
        <v/>
      </c>
      <c r="T24" s="24" t="str">
        <f t="shared" si="6"/>
        <v/>
      </c>
      <c r="U24" s="72" t="str">
        <f t="shared" si="7"/>
        <v/>
      </c>
      <c r="V24" s="25" t="str">
        <f t="shared" si="10"/>
        <v/>
      </c>
      <c r="W24" s="26"/>
      <c r="X24" s="27"/>
      <c r="AC24" s="130"/>
      <c r="AD24" s="130"/>
      <c r="AI24" s="130"/>
    </row>
    <row r="25" spans="1:35" x14ac:dyDescent="0.3">
      <c r="A25" s="153" t="s">
        <v>31</v>
      </c>
      <c r="B25" s="17"/>
      <c r="C25" s="12"/>
      <c r="D25" s="13"/>
      <c r="E25" s="106"/>
      <c r="F25" s="18"/>
      <c r="G25" s="19"/>
      <c r="H25" s="20"/>
      <c r="I25" s="20"/>
      <c r="J25" s="14" t="str">
        <f t="shared" si="0"/>
        <v xml:space="preserve"> -</v>
      </c>
      <c r="K25" s="141">
        <f t="shared" si="11"/>
        <v>0</v>
      </c>
      <c r="L25" s="51" t="str">
        <f t="shared" si="8"/>
        <v>-</v>
      </c>
      <c r="M25" s="53" t="str">
        <f t="shared" si="9"/>
        <v>-</v>
      </c>
      <c r="N25" s="142">
        <f t="shared" si="1"/>
        <v>0</v>
      </c>
      <c r="O25" s="21" t="str">
        <f t="shared" si="2"/>
        <v>-</v>
      </c>
      <c r="P25" s="16"/>
      <c r="Q25" s="22" t="str">
        <f t="shared" si="3"/>
        <v>-</v>
      </c>
      <c r="R25" s="61" t="str">
        <f t="shared" si="4"/>
        <v>-</v>
      </c>
      <c r="S25" s="23" t="str">
        <f t="shared" ca="1" si="5"/>
        <v/>
      </c>
      <c r="T25" s="24" t="str">
        <f t="shared" si="6"/>
        <v/>
      </c>
      <c r="U25" s="72" t="str">
        <f t="shared" si="7"/>
        <v/>
      </c>
      <c r="V25" s="25" t="str">
        <f t="shared" si="10"/>
        <v/>
      </c>
      <c r="W25" s="26"/>
      <c r="X25" s="27"/>
      <c r="AC25" s="130"/>
      <c r="AD25" s="130"/>
      <c r="AI25" s="130"/>
    </row>
    <row r="26" spans="1:35" x14ac:dyDescent="0.3">
      <c r="A26" s="153" t="s">
        <v>31</v>
      </c>
      <c r="B26" s="17"/>
      <c r="C26" s="12"/>
      <c r="D26" s="13"/>
      <c r="E26" s="106"/>
      <c r="F26" s="18"/>
      <c r="G26" s="19"/>
      <c r="H26" s="20"/>
      <c r="I26" s="20"/>
      <c r="J26" s="14" t="str">
        <f t="shared" si="0"/>
        <v xml:space="preserve"> -</v>
      </c>
      <c r="K26" s="141">
        <f t="shared" si="11"/>
        <v>0</v>
      </c>
      <c r="L26" s="51" t="str">
        <f t="shared" si="8"/>
        <v>-</v>
      </c>
      <c r="M26" s="53" t="str">
        <f t="shared" si="9"/>
        <v>-</v>
      </c>
      <c r="N26" s="142">
        <f t="shared" si="1"/>
        <v>0</v>
      </c>
      <c r="O26" s="21" t="str">
        <f t="shared" si="2"/>
        <v>-</v>
      </c>
      <c r="P26" s="16"/>
      <c r="Q26" s="22" t="str">
        <f t="shared" si="3"/>
        <v>-</v>
      </c>
      <c r="R26" s="61" t="str">
        <f t="shared" si="4"/>
        <v>-</v>
      </c>
      <c r="S26" s="23" t="str">
        <f t="shared" ca="1" si="5"/>
        <v/>
      </c>
      <c r="T26" s="24" t="str">
        <f t="shared" si="6"/>
        <v/>
      </c>
      <c r="U26" s="72" t="str">
        <f t="shared" si="7"/>
        <v/>
      </c>
      <c r="V26" s="25" t="str">
        <f t="shared" si="10"/>
        <v/>
      </c>
      <c r="W26" s="26"/>
      <c r="X26" s="27"/>
      <c r="AC26" s="130"/>
      <c r="AD26" s="130"/>
      <c r="AI26" s="130"/>
    </row>
    <row r="27" spans="1:35" x14ac:dyDescent="0.3">
      <c r="A27" s="153" t="s">
        <v>31</v>
      </c>
      <c r="B27" s="17"/>
      <c r="C27" s="12"/>
      <c r="D27" s="13"/>
      <c r="E27" s="106"/>
      <c r="F27" s="18"/>
      <c r="G27" s="19"/>
      <c r="H27" s="20"/>
      <c r="I27" s="20"/>
      <c r="J27" s="14" t="str">
        <f t="shared" si="0"/>
        <v xml:space="preserve"> -</v>
      </c>
      <c r="K27" s="141">
        <f t="shared" si="11"/>
        <v>0</v>
      </c>
      <c r="L27" s="51" t="str">
        <f t="shared" si="8"/>
        <v>-</v>
      </c>
      <c r="M27" s="53" t="str">
        <f t="shared" si="9"/>
        <v>-</v>
      </c>
      <c r="N27" s="142">
        <f t="shared" si="1"/>
        <v>0</v>
      </c>
      <c r="O27" s="21" t="str">
        <f t="shared" si="2"/>
        <v>-</v>
      </c>
      <c r="P27" s="16"/>
      <c r="Q27" s="22" t="str">
        <f t="shared" si="3"/>
        <v>-</v>
      </c>
      <c r="R27" s="61" t="str">
        <f t="shared" si="4"/>
        <v>-</v>
      </c>
      <c r="S27" s="23" t="str">
        <f t="shared" ca="1" si="5"/>
        <v/>
      </c>
      <c r="T27" s="24" t="str">
        <f t="shared" si="6"/>
        <v/>
      </c>
      <c r="U27" s="72" t="str">
        <f t="shared" ref="U27:U37" si="12">IF(L27="-","",IF(O27=0,"Abierta","Cerrada"))</f>
        <v/>
      </c>
      <c r="V27" s="25" t="str">
        <f t="shared" si="10"/>
        <v/>
      </c>
      <c r="W27" s="26"/>
      <c r="X27" s="27"/>
      <c r="AC27" s="130"/>
      <c r="AD27" s="130"/>
      <c r="AI27" s="130"/>
    </row>
    <row r="28" spans="1:35" x14ac:dyDescent="0.3">
      <c r="A28" s="153" t="s">
        <v>31</v>
      </c>
      <c r="B28" s="17"/>
      <c r="C28" s="12"/>
      <c r="D28" s="13"/>
      <c r="E28" s="106"/>
      <c r="F28" s="18"/>
      <c r="G28" s="19"/>
      <c r="H28" s="20"/>
      <c r="I28" s="20"/>
      <c r="J28" s="14" t="str">
        <f t="shared" si="0"/>
        <v xml:space="preserve"> -</v>
      </c>
      <c r="K28" s="141">
        <f t="shared" si="11"/>
        <v>0</v>
      </c>
      <c r="L28" s="51" t="str">
        <f t="shared" si="8"/>
        <v>-</v>
      </c>
      <c r="M28" s="53" t="str">
        <f t="shared" si="9"/>
        <v>-</v>
      </c>
      <c r="N28" s="142">
        <f t="shared" si="1"/>
        <v>0</v>
      </c>
      <c r="O28" s="21" t="str">
        <f t="shared" si="2"/>
        <v>-</v>
      </c>
      <c r="P28" s="16"/>
      <c r="Q28" s="22" t="str">
        <f t="shared" si="3"/>
        <v>-</v>
      </c>
      <c r="R28" s="61" t="str">
        <f t="shared" si="4"/>
        <v>-</v>
      </c>
      <c r="S28" s="23" t="str">
        <f t="shared" ca="1" si="5"/>
        <v/>
      </c>
      <c r="T28" s="24" t="str">
        <f t="shared" si="6"/>
        <v/>
      </c>
      <c r="U28" s="72" t="str">
        <f t="shared" si="12"/>
        <v/>
      </c>
      <c r="V28" s="25" t="str">
        <f t="shared" si="10"/>
        <v/>
      </c>
      <c r="W28" s="26"/>
      <c r="X28" s="27"/>
      <c r="AC28" s="130"/>
      <c r="AD28" s="130"/>
      <c r="AI28" s="130"/>
    </row>
    <row r="29" spans="1:35" x14ac:dyDescent="0.3">
      <c r="A29" s="153" t="s">
        <v>31</v>
      </c>
      <c r="B29" s="17"/>
      <c r="C29" s="12"/>
      <c r="D29" s="13"/>
      <c r="E29" s="106"/>
      <c r="F29" s="18"/>
      <c r="G29" s="19"/>
      <c r="H29" s="20"/>
      <c r="I29" s="20"/>
      <c r="J29" s="14" t="str">
        <f t="shared" si="0"/>
        <v xml:space="preserve"> -</v>
      </c>
      <c r="K29" s="141">
        <f t="shared" si="11"/>
        <v>0</v>
      </c>
      <c r="L29" s="51" t="str">
        <f t="shared" si="8"/>
        <v>-</v>
      </c>
      <c r="M29" s="53" t="str">
        <f t="shared" si="9"/>
        <v>-</v>
      </c>
      <c r="N29" s="142">
        <f t="shared" si="1"/>
        <v>0</v>
      </c>
      <c r="O29" s="21" t="str">
        <f t="shared" si="2"/>
        <v>-</v>
      </c>
      <c r="P29" s="16"/>
      <c r="Q29" s="22" t="str">
        <f t="shared" si="3"/>
        <v>-</v>
      </c>
      <c r="R29" s="61" t="str">
        <f t="shared" si="4"/>
        <v>-</v>
      </c>
      <c r="S29" s="23" t="str">
        <f t="shared" ca="1" si="5"/>
        <v/>
      </c>
      <c r="T29" s="24" t="str">
        <f t="shared" si="6"/>
        <v/>
      </c>
      <c r="U29" s="72" t="str">
        <f t="shared" si="12"/>
        <v/>
      </c>
      <c r="V29" s="25" t="str">
        <f t="shared" si="10"/>
        <v/>
      </c>
      <c r="W29" s="26"/>
      <c r="X29" s="27"/>
      <c r="AC29" s="130"/>
      <c r="AD29" s="130"/>
      <c r="AI29" s="130"/>
    </row>
    <row r="30" spans="1:35" x14ac:dyDescent="0.3">
      <c r="A30" s="153" t="s">
        <v>31</v>
      </c>
      <c r="B30" s="17"/>
      <c r="C30" s="12"/>
      <c r="D30" s="13"/>
      <c r="E30" s="106"/>
      <c r="F30" s="18"/>
      <c r="G30" s="19"/>
      <c r="H30" s="20"/>
      <c r="I30" s="20"/>
      <c r="J30" s="14" t="str">
        <f t="shared" si="0"/>
        <v xml:space="preserve"> -</v>
      </c>
      <c r="K30" s="141">
        <f t="shared" si="11"/>
        <v>0</v>
      </c>
      <c r="L30" s="51" t="str">
        <f t="shared" si="8"/>
        <v>-</v>
      </c>
      <c r="M30" s="53" t="str">
        <f t="shared" si="9"/>
        <v>-</v>
      </c>
      <c r="N30" s="142">
        <f t="shared" si="1"/>
        <v>0</v>
      </c>
      <c r="O30" s="21" t="str">
        <f t="shared" si="2"/>
        <v>-</v>
      </c>
      <c r="P30" s="151"/>
      <c r="Q30" s="22" t="str">
        <f t="shared" si="3"/>
        <v>-</v>
      </c>
      <c r="R30" s="61" t="str">
        <f t="shared" si="4"/>
        <v>-</v>
      </c>
      <c r="S30" s="23" t="str">
        <f t="shared" ca="1" si="5"/>
        <v/>
      </c>
      <c r="T30" s="24" t="str">
        <f t="shared" si="6"/>
        <v/>
      </c>
      <c r="U30" s="72" t="str">
        <f t="shared" si="12"/>
        <v/>
      </c>
      <c r="V30" s="25" t="str">
        <f t="shared" si="10"/>
        <v/>
      </c>
      <c r="W30" s="26"/>
      <c r="X30" s="27"/>
      <c r="AC30" s="130"/>
      <c r="AD30" s="130"/>
      <c r="AI30" s="130"/>
    </row>
    <row r="31" spans="1:35" ht="13.95" customHeight="1" x14ac:dyDescent="0.3">
      <c r="A31" s="153" t="s">
        <v>31</v>
      </c>
      <c r="B31" s="17"/>
      <c r="C31" s="12"/>
      <c r="D31" s="13"/>
      <c r="E31" s="106"/>
      <c r="F31" s="18"/>
      <c r="G31" s="19"/>
      <c r="H31" s="20"/>
      <c r="I31" s="20"/>
      <c r="J31" s="14" t="str">
        <f t="shared" si="0"/>
        <v xml:space="preserve"> -</v>
      </c>
      <c r="K31" s="141">
        <f t="shared" si="11"/>
        <v>0</v>
      </c>
      <c r="L31" s="51" t="str">
        <f t="shared" si="8"/>
        <v>-</v>
      </c>
      <c r="M31" s="53" t="str">
        <f t="shared" si="9"/>
        <v>-</v>
      </c>
      <c r="N31" s="142">
        <f t="shared" si="1"/>
        <v>0</v>
      </c>
      <c r="O31" s="21" t="str">
        <f t="shared" si="2"/>
        <v>-</v>
      </c>
      <c r="P31" s="151"/>
      <c r="Q31" s="22" t="str">
        <f t="shared" si="3"/>
        <v>-</v>
      </c>
      <c r="R31" s="61" t="str">
        <f t="shared" si="4"/>
        <v>-</v>
      </c>
      <c r="S31" s="23" t="str">
        <f t="shared" ca="1" si="5"/>
        <v/>
      </c>
      <c r="T31" s="24" t="str">
        <f t="shared" si="6"/>
        <v/>
      </c>
      <c r="U31" s="72" t="str">
        <f t="shared" si="12"/>
        <v/>
      </c>
      <c r="V31" s="25" t="str">
        <f t="shared" si="10"/>
        <v/>
      </c>
      <c r="W31" s="26"/>
      <c r="X31" s="27"/>
      <c r="AC31" s="130"/>
      <c r="AD31" s="130"/>
      <c r="AI31" s="130"/>
    </row>
    <row r="32" spans="1:35" ht="15" customHeight="1" x14ac:dyDescent="0.3">
      <c r="A32" s="153" t="s">
        <v>32</v>
      </c>
      <c r="B32" s="17"/>
      <c r="C32" s="12"/>
      <c r="D32" s="13"/>
      <c r="E32" s="106"/>
      <c r="F32" s="18"/>
      <c r="G32" s="19"/>
      <c r="H32" s="20"/>
      <c r="I32" s="20"/>
      <c r="J32" s="14" t="str">
        <f t="shared" si="0"/>
        <v xml:space="preserve"> -</v>
      </c>
      <c r="K32" s="141">
        <f t="shared" si="11"/>
        <v>0</v>
      </c>
      <c r="L32" s="51" t="str">
        <f t="shared" si="8"/>
        <v>-</v>
      </c>
      <c r="M32" s="53" t="str">
        <f t="shared" si="9"/>
        <v>-</v>
      </c>
      <c r="N32" s="142">
        <f t="shared" si="1"/>
        <v>0</v>
      </c>
      <c r="O32" s="21" t="str">
        <f t="shared" si="2"/>
        <v>-</v>
      </c>
      <c r="P32" s="151"/>
      <c r="Q32" s="22" t="str">
        <f t="shared" si="3"/>
        <v>-</v>
      </c>
      <c r="R32" s="61" t="str">
        <f t="shared" si="4"/>
        <v>-</v>
      </c>
      <c r="S32" s="23" t="str">
        <f t="shared" ca="1" si="5"/>
        <v/>
      </c>
      <c r="T32" s="24" t="str">
        <f t="shared" si="6"/>
        <v/>
      </c>
      <c r="U32" s="72" t="str">
        <f t="shared" si="12"/>
        <v/>
      </c>
      <c r="V32" s="25" t="str">
        <f t="shared" si="10"/>
        <v/>
      </c>
      <c r="W32" s="54"/>
      <c r="X32" s="27"/>
      <c r="AC32" s="130"/>
      <c r="AD32" s="130"/>
      <c r="AI32" s="130"/>
    </row>
    <row r="33" spans="1:35" x14ac:dyDescent="0.3">
      <c r="A33" s="153" t="s">
        <v>31</v>
      </c>
      <c r="B33" s="17"/>
      <c r="C33" s="12"/>
      <c r="D33" s="13"/>
      <c r="E33" s="106"/>
      <c r="F33" s="18"/>
      <c r="G33" s="19"/>
      <c r="H33" s="20"/>
      <c r="I33" s="20"/>
      <c r="J33" s="14" t="str">
        <f t="shared" si="0"/>
        <v xml:space="preserve"> -</v>
      </c>
      <c r="K33" s="141">
        <f t="shared" si="11"/>
        <v>0</v>
      </c>
      <c r="L33" s="51" t="str">
        <f t="shared" si="8"/>
        <v>-</v>
      </c>
      <c r="M33" s="53" t="str">
        <f t="shared" si="9"/>
        <v>-</v>
      </c>
      <c r="N33" s="142">
        <f t="shared" si="1"/>
        <v>0</v>
      </c>
      <c r="O33" s="21" t="str">
        <f t="shared" si="2"/>
        <v>-</v>
      </c>
      <c r="P33" s="151"/>
      <c r="Q33" s="22" t="str">
        <f t="shared" si="3"/>
        <v>-</v>
      </c>
      <c r="R33" s="61" t="str">
        <f t="shared" si="4"/>
        <v>-</v>
      </c>
      <c r="S33" s="23" t="str">
        <f t="shared" ca="1" si="5"/>
        <v/>
      </c>
      <c r="T33" s="24" t="str">
        <f t="shared" si="6"/>
        <v/>
      </c>
      <c r="U33" s="72" t="str">
        <f t="shared" si="12"/>
        <v/>
      </c>
      <c r="V33" s="25" t="str">
        <f t="shared" si="10"/>
        <v/>
      </c>
      <c r="W33" s="26"/>
      <c r="X33" s="27"/>
      <c r="AC33" s="130"/>
      <c r="AD33" s="130"/>
      <c r="AI33" s="130"/>
    </row>
    <row r="34" spans="1:35" x14ac:dyDescent="0.3">
      <c r="A34" s="153" t="s">
        <v>31</v>
      </c>
      <c r="B34" s="17"/>
      <c r="C34" s="12"/>
      <c r="D34" s="13"/>
      <c r="E34" s="106"/>
      <c r="F34" s="18"/>
      <c r="G34" s="19"/>
      <c r="H34" s="20"/>
      <c r="I34" s="20"/>
      <c r="J34" s="14" t="str">
        <f t="shared" si="0"/>
        <v xml:space="preserve"> -</v>
      </c>
      <c r="K34" s="141">
        <f t="shared" si="11"/>
        <v>0</v>
      </c>
      <c r="L34" s="51" t="str">
        <f t="shared" si="8"/>
        <v>-</v>
      </c>
      <c r="M34" s="53" t="str">
        <f t="shared" si="9"/>
        <v>-</v>
      </c>
      <c r="N34" s="142">
        <f t="shared" si="1"/>
        <v>0</v>
      </c>
      <c r="O34" s="21" t="str">
        <f t="shared" si="2"/>
        <v>-</v>
      </c>
      <c r="P34" s="151"/>
      <c r="Q34" s="22" t="str">
        <f t="shared" si="3"/>
        <v>-</v>
      </c>
      <c r="R34" s="61" t="str">
        <f t="shared" si="4"/>
        <v>-</v>
      </c>
      <c r="S34" s="23" t="str">
        <f t="shared" ca="1" si="5"/>
        <v/>
      </c>
      <c r="T34" s="24" t="str">
        <f t="shared" si="6"/>
        <v/>
      </c>
      <c r="U34" s="72" t="str">
        <f t="shared" si="12"/>
        <v/>
      </c>
      <c r="V34" s="25" t="str">
        <f t="shared" si="10"/>
        <v/>
      </c>
      <c r="W34" s="26"/>
      <c r="X34" s="27"/>
      <c r="AC34" s="130"/>
      <c r="AD34" s="130"/>
      <c r="AI34" s="130"/>
    </row>
    <row r="35" spans="1:35" x14ac:dyDescent="0.3">
      <c r="A35" s="153" t="s">
        <v>31</v>
      </c>
      <c r="B35" s="17"/>
      <c r="C35" s="12"/>
      <c r="D35" s="13"/>
      <c r="E35" s="106"/>
      <c r="F35" s="18"/>
      <c r="G35" s="19"/>
      <c r="H35" s="20"/>
      <c r="I35" s="20"/>
      <c r="J35" s="14" t="str">
        <f t="shared" si="0"/>
        <v xml:space="preserve"> -</v>
      </c>
      <c r="K35" s="141">
        <f t="shared" si="11"/>
        <v>0</v>
      </c>
      <c r="L35" s="51" t="str">
        <f t="shared" si="8"/>
        <v>-</v>
      </c>
      <c r="M35" s="53" t="str">
        <f t="shared" si="9"/>
        <v>-</v>
      </c>
      <c r="N35" s="142">
        <f t="shared" si="1"/>
        <v>0</v>
      </c>
      <c r="O35" s="21" t="str">
        <f t="shared" si="2"/>
        <v>-</v>
      </c>
      <c r="P35" s="151"/>
      <c r="Q35" s="22" t="str">
        <f t="shared" si="3"/>
        <v>-</v>
      </c>
      <c r="R35" s="61" t="str">
        <f t="shared" si="4"/>
        <v>-</v>
      </c>
      <c r="S35" s="23" t="str">
        <f t="shared" ca="1" si="5"/>
        <v/>
      </c>
      <c r="T35" s="24" t="str">
        <f t="shared" si="6"/>
        <v/>
      </c>
      <c r="U35" s="72" t="str">
        <f t="shared" si="12"/>
        <v/>
      </c>
      <c r="V35" s="25" t="str">
        <f t="shared" si="10"/>
        <v/>
      </c>
      <c r="W35" s="26"/>
      <c r="X35" s="27"/>
      <c r="AC35" s="130"/>
      <c r="AD35" s="130"/>
      <c r="AI35" s="130"/>
    </row>
    <row r="36" spans="1:35" x14ac:dyDescent="0.3">
      <c r="A36" s="153" t="s">
        <v>32</v>
      </c>
      <c r="B36" s="17"/>
      <c r="C36" s="12"/>
      <c r="D36" s="13"/>
      <c r="E36" s="106"/>
      <c r="F36" s="18"/>
      <c r="G36" s="19"/>
      <c r="H36" s="20"/>
      <c r="I36" s="20"/>
      <c r="J36" s="14" t="str">
        <f t="shared" si="0"/>
        <v xml:space="preserve"> -</v>
      </c>
      <c r="K36" s="141">
        <f t="shared" si="11"/>
        <v>0</v>
      </c>
      <c r="L36" s="51" t="str">
        <f t="shared" si="8"/>
        <v>-</v>
      </c>
      <c r="M36" s="53" t="str">
        <f t="shared" si="9"/>
        <v>-</v>
      </c>
      <c r="N36" s="142">
        <f t="shared" si="1"/>
        <v>0</v>
      </c>
      <c r="O36" s="21" t="str">
        <f t="shared" si="2"/>
        <v>-</v>
      </c>
      <c r="P36" s="151"/>
      <c r="Q36" s="22" t="str">
        <f t="shared" si="3"/>
        <v>-</v>
      </c>
      <c r="R36" s="61" t="str">
        <f t="shared" si="4"/>
        <v>-</v>
      </c>
      <c r="S36" s="23" t="str">
        <f t="shared" ca="1" si="5"/>
        <v/>
      </c>
      <c r="T36" s="24" t="str">
        <f t="shared" si="6"/>
        <v/>
      </c>
      <c r="U36" s="72" t="str">
        <f t="shared" si="12"/>
        <v/>
      </c>
      <c r="V36" s="25" t="str">
        <f t="shared" si="10"/>
        <v/>
      </c>
      <c r="W36" s="26"/>
      <c r="X36" s="27"/>
      <c r="AC36" s="130"/>
      <c r="AD36" s="130"/>
      <c r="AI36" s="130"/>
    </row>
    <row r="37" spans="1:35" x14ac:dyDescent="0.3">
      <c r="A37" s="153" t="s">
        <v>32</v>
      </c>
      <c r="B37" s="92"/>
      <c r="C37" s="93"/>
      <c r="D37" s="94"/>
      <c r="E37" s="107"/>
      <c r="F37" s="95"/>
      <c r="G37" s="96"/>
      <c r="H37" s="97"/>
      <c r="I37" s="97"/>
      <c r="J37" s="14" t="str">
        <f t="shared" si="0"/>
        <v xml:space="preserve"> -</v>
      </c>
      <c r="K37" s="141">
        <f t="shared" si="11"/>
        <v>0</v>
      </c>
      <c r="L37" s="51" t="str">
        <f t="shared" si="8"/>
        <v>-</v>
      </c>
      <c r="M37" s="53" t="str">
        <f t="shared" si="9"/>
        <v>-</v>
      </c>
      <c r="N37" s="142">
        <f t="shared" si="1"/>
        <v>0</v>
      </c>
      <c r="O37" s="21" t="str">
        <f t="shared" si="2"/>
        <v>-</v>
      </c>
      <c r="P37" s="151"/>
      <c r="Q37" s="22" t="str">
        <f t="shared" si="3"/>
        <v>-</v>
      </c>
      <c r="R37" s="61" t="str">
        <f t="shared" si="4"/>
        <v>-</v>
      </c>
      <c r="S37" s="23" t="str">
        <f t="shared" ca="1" si="5"/>
        <v/>
      </c>
      <c r="T37" s="24" t="str">
        <f t="shared" si="6"/>
        <v/>
      </c>
      <c r="U37" s="72" t="str">
        <f t="shared" si="12"/>
        <v/>
      </c>
      <c r="V37" s="25" t="str">
        <f t="shared" si="10"/>
        <v/>
      </c>
      <c r="W37" s="26"/>
      <c r="X37" s="27"/>
      <c r="AC37" s="130"/>
      <c r="AD37" s="130"/>
      <c r="AI37" s="130"/>
    </row>
    <row r="38" spans="1:35" x14ac:dyDescent="0.3">
      <c r="A38" s="154" t="s">
        <v>31</v>
      </c>
      <c r="B38" s="17"/>
      <c r="C38" s="12"/>
      <c r="D38" s="13"/>
      <c r="E38" s="106"/>
      <c r="F38" s="18"/>
      <c r="G38" s="19"/>
      <c r="H38" s="20"/>
      <c r="I38" s="20"/>
      <c r="J38" s="14" t="str">
        <f t="shared" si="0"/>
        <v xml:space="preserve"> -</v>
      </c>
      <c r="K38" s="141">
        <f t="shared" si="11"/>
        <v>0</v>
      </c>
      <c r="L38" s="51" t="str">
        <f t="shared" si="8"/>
        <v>-</v>
      </c>
      <c r="M38" s="53" t="str">
        <f t="shared" si="9"/>
        <v>-</v>
      </c>
      <c r="N38" s="142">
        <f t="shared" ref="N38:N50" si="13">IF(A38="Acc",(((C38*G38)*(1+$L$5))-(C38*G38))*1.21,IF(A38="Bon",((C38*G38)*(1+$K$5))-(C38*G38),"-"))</f>
        <v>0</v>
      </c>
      <c r="O38" s="21" t="str">
        <f t="shared" si="2"/>
        <v>-</v>
      </c>
      <c r="P38" s="151"/>
      <c r="Q38" s="22" t="str">
        <f t="shared" si="3"/>
        <v>-</v>
      </c>
      <c r="R38" s="61" t="str">
        <f t="shared" si="4"/>
        <v>-</v>
      </c>
      <c r="S38" s="23" t="str">
        <f t="shared" ca="1" si="5"/>
        <v/>
      </c>
      <c r="T38" s="24" t="str">
        <f t="shared" si="6"/>
        <v/>
      </c>
      <c r="U38" s="72" t="str">
        <f>IF(L38="-","",IF(O38=0,"Abierta","Cerrada"))</f>
        <v/>
      </c>
      <c r="V38" s="25" t="str">
        <f t="shared" si="10"/>
        <v/>
      </c>
      <c r="W38" s="26"/>
      <c r="X38" s="98"/>
      <c r="AC38" s="130"/>
      <c r="AD38" s="130"/>
      <c r="AI38" s="130"/>
    </row>
    <row r="39" spans="1:35" x14ac:dyDescent="0.3">
      <c r="A39" s="154" t="s">
        <v>31</v>
      </c>
      <c r="B39" s="17"/>
      <c r="C39" s="12"/>
      <c r="D39" s="13"/>
      <c r="E39" s="106"/>
      <c r="F39" s="18"/>
      <c r="G39" s="19"/>
      <c r="H39" s="20"/>
      <c r="I39" s="20"/>
      <c r="J39" s="14" t="str">
        <f t="shared" si="0"/>
        <v xml:space="preserve"> -</v>
      </c>
      <c r="K39" s="141">
        <f t="shared" si="11"/>
        <v>0</v>
      </c>
      <c r="L39" s="51" t="str">
        <f>IF(C39&gt;0,-((C39*D39)+K39),"-")</f>
        <v>-</v>
      </c>
      <c r="M39" s="53" t="str">
        <f t="shared" si="9"/>
        <v>-</v>
      </c>
      <c r="N39" s="142">
        <f t="shared" si="13"/>
        <v>0</v>
      </c>
      <c r="O39" s="21" t="str">
        <f>IF(C39&gt;0,((C39*G39)-N39),"-")</f>
        <v>-</v>
      </c>
      <c r="P39" s="152"/>
      <c r="Q39" s="22" t="str">
        <f t="shared" si="3"/>
        <v>-</v>
      </c>
      <c r="R39" s="61" t="str">
        <f t="shared" si="4"/>
        <v>-</v>
      </c>
      <c r="S39" s="23" t="str">
        <f t="shared" ca="1" si="5"/>
        <v/>
      </c>
      <c r="T39" s="24" t="str">
        <f>IF(U39="","",IF((O39+L39)&gt;0,"Positiva","Negativa"))</f>
        <v/>
      </c>
      <c r="U39" s="72" t="str">
        <f>IF(L39="-","",IF(O39=0,"Abierta","Cerrada"))</f>
        <v/>
      </c>
      <c r="V39" s="25" t="str">
        <f t="shared" si="10"/>
        <v/>
      </c>
      <c r="W39" s="26"/>
      <c r="X39" s="119"/>
      <c r="AC39" s="130"/>
      <c r="AD39" s="130"/>
      <c r="AI39" s="130"/>
    </row>
    <row r="40" spans="1:35" x14ac:dyDescent="0.3">
      <c r="A40" s="154" t="s">
        <v>31</v>
      </c>
      <c r="B40" s="17"/>
      <c r="C40" s="12"/>
      <c r="D40" s="13"/>
      <c r="E40" s="106"/>
      <c r="F40" s="18"/>
      <c r="G40" s="19"/>
      <c r="H40" s="20"/>
      <c r="I40" s="20"/>
      <c r="J40" s="14" t="str">
        <f t="shared" si="0"/>
        <v xml:space="preserve"> -</v>
      </c>
      <c r="K40" s="141">
        <f t="shared" si="11"/>
        <v>0</v>
      </c>
      <c r="L40" s="51" t="str">
        <f t="shared" si="8"/>
        <v>-</v>
      </c>
      <c r="M40" s="53" t="str">
        <f t="shared" si="9"/>
        <v>-</v>
      </c>
      <c r="N40" s="142">
        <f t="shared" si="13"/>
        <v>0</v>
      </c>
      <c r="O40" s="21" t="str">
        <f t="shared" si="2"/>
        <v>-</v>
      </c>
      <c r="P40" s="152"/>
      <c r="Q40" s="22" t="str">
        <f t="shared" si="3"/>
        <v>-</v>
      </c>
      <c r="R40" s="61" t="str">
        <f t="shared" si="4"/>
        <v>-</v>
      </c>
      <c r="S40" s="23" t="str">
        <f t="shared" ca="1" si="5"/>
        <v/>
      </c>
      <c r="T40" s="24" t="str">
        <f t="shared" si="6"/>
        <v/>
      </c>
      <c r="U40" s="72" t="str">
        <f t="shared" ref="U40:U71" si="14">IF(L40="-","",IF(O40=0,"Abierta","Cerrada"))</f>
        <v/>
      </c>
      <c r="V40" s="25" t="str">
        <f t="shared" si="10"/>
        <v/>
      </c>
      <c r="W40" s="26"/>
      <c r="X40" s="119"/>
      <c r="AC40" s="130"/>
      <c r="AD40" s="130"/>
      <c r="AI40" s="130"/>
    </row>
    <row r="41" spans="1:35" x14ac:dyDescent="0.3">
      <c r="A41" s="154" t="s">
        <v>31</v>
      </c>
      <c r="B41" s="17"/>
      <c r="C41" s="12"/>
      <c r="D41" s="13"/>
      <c r="E41" s="106"/>
      <c r="F41" s="18"/>
      <c r="G41" s="19"/>
      <c r="H41" s="20"/>
      <c r="I41" s="20"/>
      <c r="J41" s="14" t="str">
        <f t="shared" si="0"/>
        <v xml:space="preserve"> -</v>
      </c>
      <c r="K41" s="141">
        <f t="shared" si="11"/>
        <v>0</v>
      </c>
      <c r="L41" s="51" t="str">
        <f t="shared" si="8"/>
        <v>-</v>
      </c>
      <c r="M41" s="53" t="str">
        <f t="shared" si="9"/>
        <v>-</v>
      </c>
      <c r="N41" s="142">
        <f t="shared" si="13"/>
        <v>0</v>
      </c>
      <c r="O41" s="21" t="str">
        <f t="shared" si="2"/>
        <v>-</v>
      </c>
      <c r="P41" s="152"/>
      <c r="Q41" s="22" t="str">
        <f t="shared" si="3"/>
        <v>-</v>
      </c>
      <c r="R41" s="61" t="str">
        <f t="shared" si="4"/>
        <v>-</v>
      </c>
      <c r="S41" s="23" t="str">
        <f ca="1">IFERROR(R41*365/ABS(IF(F41="",TODAY(),F41)-E41),"")</f>
        <v/>
      </c>
      <c r="T41" s="24" t="str">
        <f t="shared" si="6"/>
        <v/>
      </c>
      <c r="U41" s="72" t="str">
        <f t="shared" si="14"/>
        <v/>
      </c>
      <c r="V41" s="25" t="str">
        <f t="shared" si="10"/>
        <v/>
      </c>
      <c r="W41" s="26"/>
      <c r="X41" s="119"/>
      <c r="AC41" s="130"/>
      <c r="AD41" s="130"/>
      <c r="AI41" s="130"/>
    </row>
    <row r="42" spans="1:35" x14ac:dyDescent="0.3">
      <c r="A42" s="154" t="s">
        <v>31</v>
      </c>
      <c r="B42" s="17"/>
      <c r="C42" s="12"/>
      <c r="D42" s="13"/>
      <c r="E42" s="106"/>
      <c r="F42" s="18"/>
      <c r="G42" s="19"/>
      <c r="H42" s="20"/>
      <c r="I42" s="20"/>
      <c r="J42" s="14" t="str">
        <f t="shared" si="0"/>
        <v xml:space="preserve"> -</v>
      </c>
      <c r="K42" s="141">
        <f t="shared" si="11"/>
        <v>0</v>
      </c>
      <c r="L42" s="51" t="str">
        <f t="shared" si="8"/>
        <v>-</v>
      </c>
      <c r="M42" s="53" t="str">
        <f t="shared" si="9"/>
        <v>-</v>
      </c>
      <c r="N42" s="142">
        <f t="shared" si="13"/>
        <v>0</v>
      </c>
      <c r="O42" s="21" t="str">
        <f t="shared" si="2"/>
        <v>-</v>
      </c>
      <c r="P42" s="152"/>
      <c r="Q42" s="22" t="str">
        <f t="shared" si="3"/>
        <v>-</v>
      </c>
      <c r="R42" s="61" t="str">
        <f t="shared" si="4"/>
        <v>-</v>
      </c>
      <c r="S42" s="23" t="str">
        <f t="shared" ca="1" si="5"/>
        <v/>
      </c>
      <c r="T42" s="24" t="str">
        <f t="shared" si="6"/>
        <v/>
      </c>
      <c r="U42" s="72" t="str">
        <f t="shared" si="14"/>
        <v/>
      </c>
      <c r="V42" s="25" t="str">
        <f t="shared" si="10"/>
        <v/>
      </c>
      <c r="W42" s="26"/>
      <c r="X42" s="119"/>
      <c r="AC42" s="130"/>
      <c r="AD42" s="130"/>
      <c r="AI42" s="130"/>
    </row>
    <row r="43" spans="1:35" x14ac:dyDescent="0.3">
      <c r="A43" s="154" t="s">
        <v>31</v>
      </c>
      <c r="B43" s="17"/>
      <c r="C43" s="12"/>
      <c r="D43" s="13"/>
      <c r="E43" s="106"/>
      <c r="F43" s="18"/>
      <c r="G43" s="19"/>
      <c r="H43" s="20"/>
      <c r="I43" s="20"/>
      <c r="J43" s="14" t="str">
        <f t="shared" si="0"/>
        <v xml:space="preserve"> -</v>
      </c>
      <c r="K43" s="141">
        <f t="shared" si="11"/>
        <v>0</v>
      </c>
      <c r="L43" s="51" t="str">
        <f t="shared" si="8"/>
        <v>-</v>
      </c>
      <c r="M43" s="53" t="str">
        <f t="shared" si="9"/>
        <v>-</v>
      </c>
      <c r="N43" s="142">
        <f t="shared" si="13"/>
        <v>0</v>
      </c>
      <c r="O43" s="21" t="str">
        <f t="shared" si="2"/>
        <v>-</v>
      </c>
      <c r="P43" s="151"/>
      <c r="Q43" s="22" t="str">
        <f t="shared" si="3"/>
        <v>-</v>
      </c>
      <c r="R43" s="61" t="str">
        <f t="shared" si="4"/>
        <v>-</v>
      </c>
      <c r="S43" s="23" t="str">
        <f t="shared" ca="1" si="5"/>
        <v/>
      </c>
      <c r="T43" s="24" t="str">
        <f t="shared" si="6"/>
        <v/>
      </c>
      <c r="U43" s="72" t="str">
        <f t="shared" si="14"/>
        <v/>
      </c>
      <c r="V43" s="25" t="str">
        <f t="shared" si="10"/>
        <v/>
      </c>
      <c r="W43" s="26"/>
      <c r="X43" s="27"/>
      <c r="AC43" s="130"/>
      <c r="AD43" s="130"/>
      <c r="AI43" s="130"/>
    </row>
    <row r="44" spans="1:35" x14ac:dyDescent="0.3">
      <c r="A44" s="154" t="s">
        <v>31</v>
      </c>
      <c r="B44" s="17"/>
      <c r="C44" s="12"/>
      <c r="D44" s="13"/>
      <c r="E44" s="106"/>
      <c r="F44" s="18"/>
      <c r="G44" s="19"/>
      <c r="H44" s="20"/>
      <c r="I44" s="20"/>
      <c r="J44" s="14" t="str">
        <f t="shared" si="0"/>
        <v xml:space="preserve"> -</v>
      </c>
      <c r="K44" s="141">
        <f t="shared" si="11"/>
        <v>0</v>
      </c>
      <c r="L44" s="51" t="str">
        <f t="shared" si="8"/>
        <v>-</v>
      </c>
      <c r="M44" s="53" t="str">
        <f t="shared" si="9"/>
        <v>-</v>
      </c>
      <c r="N44" s="142">
        <f t="shared" si="13"/>
        <v>0</v>
      </c>
      <c r="O44" s="21" t="str">
        <f t="shared" si="2"/>
        <v>-</v>
      </c>
      <c r="P44" s="151"/>
      <c r="Q44" s="22" t="str">
        <f t="shared" si="3"/>
        <v>-</v>
      </c>
      <c r="R44" s="61" t="str">
        <f t="shared" si="4"/>
        <v>-</v>
      </c>
      <c r="S44" s="23" t="str">
        <f t="shared" ca="1" si="5"/>
        <v/>
      </c>
      <c r="T44" s="24" t="str">
        <f t="shared" si="6"/>
        <v/>
      </c>
      <c r="U44" s="72" t="str">
        <f t="shared" si="14"/>
        <v/>
      </c>
      <c r="V44" s="25" t="str">
        <f t="shared" si="10"/>
        <v/>
      </c>
      <c r="W44" s="26"/>
      <c r="X44" s="27"/>
      <c r="AC44" s="130"/>
      <c r="AD44" s="130"/>
      <c r="AI44" s="130"/>
    </row>
    <row r="45" spans="1:35" x14ac:dyDescent="0.3">
      <c r="A45" s="154" t="s">
        <v>31</v>
      </c>
      <c r="B45" s="17"/>
      <c r="C45" s="12"/>
      <c r="D45" s="13"/>
      <c r="E45" s="106"/>
      <c r="F45" s="18"/>
      <c r="G45" s="19"/>
      <c r="H45" s="20"/>
      <c r="I45" s="20"/>
      <c r="J45" s="14" t="str">
        <f t="shared" si="0"/>
        <v xml:space="preserve"> -</v>
      </c>
      <c r="K45" s="141">
        <f t="shared" si="11"/>
        <v>0</v>
      </c>
      <c r="L45" s="51" t="str">
        <f t="shared" si="8"/>
        <v>-</v>
      </c>
      <c r="M45" s="53" t="str">
        <f t="shared" si="9"/>
        <v>-</v>
      </c>
      <c r="N45" s="142">
        <f t="shared" si="13"/>
        <v>0</v>
      </c>
      <c r="O45" s="21" t="str">
        <f t="shared" si="2"/>
        <v>-</v>
      </c>
      <c r="P45" s="151"/>
      <c r="Q45" s="22" t="str">
        <f t="shared" si="3"/>
        <v>-</v>
      </c>
      <c r="R45" s="61" t="str">
        <f t="shared" si="4"/>
        <v>-</v>
      </c>
      <c r="S45" s="23" t="str">
        <f t="shared" ca="1" si="5"/>
        <v/>
      </c>
      <c r="T45" s="24" t="str">
        <f t="shared" si="6"/>
        <v/>
      </c>
      <c r="U45" s="72" t="str">
        <f t="shared" si="14"/>
        <v/>
      </c>
      <c r="V45" s="25" t="str">
        <f t="shared" si="10"/>
        <v/>
      </c>
      <c r="W45" s="26"/>
      <c r="X45" s="27"/>
      <c r="AC45" s="130"/>
      <c r="AD45" s="130"/>
      <c r="AI45" s="130"/>
    </row>
    <row r="46" spans="1:35" x14ac:dyDescent="0.3">
      <c r="A46" s="154" t="s">
        <v>31</v>
      </c>
      <c r="B46" s="17"/>
      <c r="C46" s="12"/>
      <c r="D46" s="13"/>
      <c r="E46" s="106"/>
      <c r="F46" s="18"/>
      <c r="G46" s="19"/>
      <c r="H46" s="20"/>
      <c r="I46" s="20"/>
      <c r="J46" s="14" t="str">
        <f t="shared" si="0"/>
        <v xml:space="preserve"> -</v>
      </c>
      <c r="K46" s="141">
        <f t="shared" si="11"/>
        <v>0</v>
      </c>
      <c r="L46" s="51" t="str">
        <f t="shared" si="8"/>
        <v>-</v>
      </c>
      <c r="M46" s="53" t="str">
        <f t="shared" si="9"/>
        <v>-</v>
      </c>
      <c r="N46" s="142">
        <f t="shared" si="13"/>
        <v>0</v>
      </c>
      <c r="O46" s="21" t="str">
        <f t="shared" si="2"/>
        <v>-</v>
      </c>
      <c r="P46" s="151"/>
      <c r="Q46" s="22" t="str">
        <f t="shared" si="3"/>
        <v>-</v>
      </c>
      <c r="R46" s="61" t="str">
        <f t="shared" si="4"/>
        <v>-</v>
      </c>
      <c r="S46" s="23" t="str">
        <f t="shared" ca="1" si="5"/>
        <v/>
      </c>
      <c r="T46" s="24" t="str">
        <f t="shared" si="6"/>
        <v/>
      </c>
      <c r="U46" s="72" t="str">
        <f t="shared" si="14"/>
        <v/>
      </c>
      <c r="V46" s="25" t="str">
        <f t="shared" si="10"/>
        <v/>
      </c>
      <c r="W46" s="26"/>
      <c r="X46" s="27"/>
      <c r="AC46" s="130"/>
      <c r="AD46" s="130"/>
      <c r="AI46" s="130"/>
    </row>
    <row r="47" spans="1:35" x14ac:dyDescent="0.3">
      <c r="A47" s="154" t="s">
        <v>31</v>
      </c>
      <c r="B47" s="17"/>
      <c r="C47" s="12"/>
      <c r="D47" s="13"/>
      <c r="E47" s="106"/>
      <c r="F47" s="18"/>
      <c r="G47" s="19"/>
      <c r="H47" s="20"/>
      <c r="I47" s="20"/>
      <c r="J47" s="14" t="str">
        <f t="shared" si="0"/>
        <v xml:space="preserve"> -</v>
      </c>
      <c r="K47" s="141">
        <f t="shared" si="11"/>
        <v>0</v>
      </c>
      <c r="L47" s="51" t="str">
        <f t="shared" si="8"/>
        <v>-</v>
      </c>
      <c r="M47" s="53" t="str">
        <f t="shared" si="9"/>
        <v>-</v>
      </c>
      <c r="N47" s="142">
        <f t="shared" si="13"/>
        <v>0</v>
      </c>
      <c r="O47" s="21" t="str">
        <f t="shared" si="2"/>
        <v>-</v>
      </c>
      <c r="P47" s="151"/>
      <c r="Q47" s="22" t="str">
        <f t="shared" si="3"/>
        <v>-</v>
      </c>
      <c r="R47" s="61" t="str">
        <f t="shared" si="4"/>
        <v>-</v>
      </c>
      <c r="S47" s="23" t="str">
        <f t="shared" ca="1" si="5"/>
        <v/>
      </c>
      <c r="T47" s="24" t="str">
        <f t="shared" si="6"/>
        <v/>
      </c>
      <c r="U47" s="72" t="str">
        <f t="shared" si="14"/>
        <v/>
      </c>
      <c r="V47" s="25" t="str">
        <f t="shared" si="10"/>
        <v/>
      </c>
      <c r="W47" s="26"/>
      <c r="X47" s="27"/>
      <c r="AC47" s="130"/>
      <c r="AD47" s="130"/>
      <c r="AI47" s="130"/>
    </row>
    <row r="48" spans="1:35" x14ac:dyDescent="0.3">
      <c r="A48" s="155" t="s">
        <v>32</v>
      </c>
      <c r="B48" s="104"/>
      <c r="C48" s="12"/>
      <c r="D48" s="13"/>
      <c r="E48" s="149"/>
      <c r="F48" s="18"/>
      <c r="G48" s="19"/>
      <c r="H48" s="150"/>
      <c r="I48" s="150"/>
      <c r="J48" s="14" t="str">
        <f t="shared" si="0"/>
        <v xml:space="preserve"> -</v>
      </c>
      <c r="K48" s="141">
        <f t="shared" si="11"/>
        <v>0</v>
      </c>
      <c r="L48" s="51" t="str">
        <f t="shared" si="8"/>
        <v>-</v>
      </c>
      <c r="M48" s="53" t="str">
        <f t="shared" si="9"/>
        <v>-</v>
      </c>
      <c r="N48" s="142">
        <f t="shared" si="13"/>
        <v>0</v>
      </c>
      <c r="O48" s="21" t="str">
        <f t="shared" si="2"/>
        <v>-</v>
      </c>
      <c r="P48" s="150"/>
      <c r="Q48" s="22" t="str">
        <f t="shared" si="3"/>
        <v>-</v>
      </c>
      <c r="R48" s="61" t="str">
        <f t="shared" si="4"/>
        <v>-</v>
      </c>
      <c r="S48" s="23" t="str">
        <f t="shared" ca="1" si="5"/>
        <v/>
      </c>
      <c r="T48" s="24" t="str">
        <f t="shared" si="6"/>
        <v/>
      </c>
      <c r="U48" s="72" t="str">
        <f t="shared" si="14"/>
        <v/>
      </c>
      <c r="V48" s="25" t="str">
        <f t="shared" si="10"/>
        <v/>
      </c>
      <c r="W48" s="156"/>
      <c r="X48" s="156"/>
      <c r="Y48" s="145"/>
      <c r="Z48" s="135"/>
      <c r="AC48" s="130"/>
      <c r="AD48" s="130"/>
      <c r="AI48" s="130"/>
    </row>
    <row r="49" spans="1:26" s="130" customFormat="1" x14ac:dyDescent="0.3">
      <c r="A49" s="155" t="s">
        <v>32</v>
      </c>
      <c r="B49" s="104"/>
      <c r="C49" s="12"/>
      <c r="D49" s="13"/>
      <c r="E49" s="149"/>
      <c r="F49" s="18"/>
      <c r="G49" s="19"/>
      <c r="H49" s="150"/>
      <c r="I49" s="150"/>
      <c r="J49" s="14" t="str">
        <f t="shared" si="0"/>
        <v xml:space="preserve"> -</v>
      </c>
      <c r="K49" s="141">
        <f t="shared" si="11"/>
        <v>0</v>
      </c>
      <c r="L49" s="51" t="str">
        <f t="shared" si="8"/>
        <v>-</v>
      </c>
      <c r="M49" s="53" t="str">
        <f t="shared" si="9"/>
        <v>-</v>
      </c>
      <c r="N49" s="142">
        <f t="shared" si="13"/>
        <v>0</v>
      </c>
      <c r="O49" s="21" t="str">
        <f t="shared" si="2"/>
        <v>-</v>
      </c>
      <c r="P49" s="150"/>
      <c r="Q49" s="22" t="str">
        <f t="shared" si="3"/>
        <v>-</v>
      </c>
      <c r="R49" s="61" t="str">
        <f t="shared" si="4"/>
        <v>-</v>
      </c>
      <c r="S49" s="23" t="str">
        <f t="shared" ca="1" si="5"/>
        <v/>
      </c>
      <c r="T49" s="24" t="str">
        <f t="shared" si="6"/>
        <v/>
      </c>
      <c r="U49" s="72" t="str">
        <f t="shared" si="14"/>
        <v/>
      </c>
      <c r="V49" s="25" t="str">
        <f t="shared" si="10"/>
        <v/>
      </c>
      <c r="W49" s="156"/>
      <c r="X49" s="156"/>
      <c r="Y49" s="145"/>
      <c r="Z49" s="135"/>
    </row>
    <row r="50" spans="1:26" s="130" customFormat="1" x14ac:dyDescent="0.3">
      <c r="A50" s="155" t="s">
        <v>32</v>
      </c>
      <c r="B50" s="104"/>
      <c r="C50" s="12"/>
      <c r="D50" s="13"/>
      <c r="E50" s="149"/>
      <c r="F50" s="18"/>
      <c r="G50" s="19"/>
      <c r="H50" s="150"/>
      <c r="I50" s="150"/>
      <c r="J50" s="14" t="str">
        <f t="shared" si="0"/>
        <v xml:space="preserve"> -</v>
      </c>
      <c r="K50" s="141">
        <f t="shared" si="11"/>
        <v>0</v>
      </c>
      <c r="L50" s="51" t="str">
        <f t="shared" si="8"/>
        <v>-</v>
      </c>
      <c r="M50" s="53" t="str">
        <f t="shared" si="9"/>
        <v>-</v>
      </c>
      <c r="N50" s="142">
        <f t="shared" si="13"/>
        <v>0</v>
      </c>
      <c r="O50" s="21" t="str">
        <f t="shared" si="2"/>
        <v>-</v>
      </c>
      <c r="P50" s="150"/>
      <c r="Q50" s="22" t="str">
        <f t="shared" si="3"/>
        <v>-</v>
      </c>
      <c r="R50" s="61" t="str">
        <f t="shared" si="4"/>
        <v>-</v>
      </c>
      <c r="S50" s="23" t="str">
        <f t="shared" ca="1" si="5"/>
        <v/>
      </c>
      <c r="T50" s="24" t="str">
        <f t="shared" si="6"/>
        <v/>
      </c>
      <c r="U50" s="72" t="str">
        <f t="shared" si="14"/>
        <v/>
      </c>
      <c r="V50" s="25" t="str">
        <f t="shared" si="10"/>
        <v/>
      </c>
      <c r="W50" s="156"/>
      <c r="X50" s="156"/>
      <c r="Y50" s="145"/>
      <c r="Z50" s="135"/>
    </row>
    <row r="51" spans="1:26" s="130" customFormat="1" x14ac:dyDescent="0.3">
      <c r="A51" s="154" t="s">
        <v>31</v>
      </c>
      <c r="B51" s="104"/>
      <c r="C51" s="12"/>
      <c r="D51" s="13"/>
      <c r="E51" s="149"/>
      <c r="F51" s="18"/>
      <c r="G51" s="19"/>
      <c r="H51" s="150"/>
      <c r="I51" s="150"/>
      <c r="J51" s="14" t="str">
        <f t="shared" si="0"/>
        <v xml:space="preserve"> -</v>
      </c>
      <c r="K51" s="141">
        <f t="shared" si="11"/>
        <v>0</v>
      </c>
      <c r="L51" s="51" t="str">
        <f t="shared" si="8"/>
        <v>-</v>
      </c>
      <c r="M51" s="53" t="str">
        <f t="shared" si="9"/>
        <v>-</v>
      </c>
      <c r="N51" s="142">
        <f>IF(A51="Acc",(((C51*G51)*(1+$L$5))-(C51*G51))*1.21,IF(A51="Bon",((C51*G51)*(1+$K$5))-(C51*G51),"-"))</f>
        <v>0</v>
      </c>
      <c r="O51" s="21" t="str">
        <f t="shared" si="2"/>
        <v>-</v>
      </c>
      <c r="P51" s="150"/>
      <c r="Q51" s="22" t="str">
        <f t="shared" si="3"/>
        <v>-</v>
      </c>
      <c r="R51" s="61" t="str">
        <f t="shared" si="4"/>
        <v>-</v>
      </c>
      <c r="S51" s="23" t="str">
        <f t="shared" ca="1" si="5"/>
        <v/>
      </c>
      <c r="T51" s="24" t="str">
        <f t="shared" si="6"/>
        <v/>
      </c>
      <c r="U51" s="72" t="str">
        <f t="shared" si="14"/>
        <v/>
      </c>
      <c r="V51" s="25" t="str">
        <f t="shared" si="10"/>
        <v/>
      </c>
      <c r="W51" s="157"/>
      <c r="X51" s="157"/>
    </row>
    <row r="52" spans="1:26" s="130" customFormat="1" x14ac:dyDescent="0.3">
      <c r="A52" s="154" t="s">
        <v>31</v>
      </c>
      <c r="B52" s="104"/>
      <c r="C52" s="12"/>
      <c r="D52" s="13"/>
      <c r="E52" s="149"/>
      <c r="F52" s="18"/>
      <c r="G52" s="19"/>
      <c r="H52" s="150"/>
      <c r="I52" s="150"/>
      <c r="J52" s="14" t="str">
        <f t="shared" si="0"/>
        <v xml:space="preserve"> -</v>
      </c>
      <c r="K52" s="141">
        <f t="shared" si="11"/>
        <v>0</v>
      </c>
      <c r="L52" s="51" t="str">
        <f t="shared" si="8"/>
        <v>-</v>
      </c>
      <c r="M52" s="53" t="str">
        <f t="shared" si="9"/>
        <v>-</v>
      </c>
      <c r="N52" s="142">
        <f>IF(A52="Acc",(((C52*G52)*(1+$L$5))-(C52*G52))*1.21,IF(A52="Bon",((C52*G52)*(1+$K$5))-(C52*G52),"-"))</f>
        <v>0</v>
      </c>
      <c r="O52" s="21" t="str">
        <f>IF(C52&gt;0,((C52*G52)-N52),"-")</f>
        <v>-</v>
      </c>
      <c r="P52" s="150"/>
      <c r="Q52" s="22" t="str">
        <f t="shared" si="3"/>
        <v>-</v>
      </c>
      <c r="R52" s="61" t="str">
        <f t="shared" si="4"/>
        <v>-</v>
      </c>
      <c r="S52" s="23" t="str">
        <f t="shared" ca="1" si="5"/>
        <v/>
      </c>
      <c r="T52" s="24" t="str">
        <f t="shared" si="6"/>
        <v/>
      </c>
      <c r="U52" s="72" t="str">
        <f t="shared" si="14"/>
        <v/>
      </c>
      <c r="V52" s="25" t="str">
        <f t="shared" si="10"/>
        <v/>
      </c>
      <c r="W52" s="157"/>
      <c r="X52" s="157"/>
    </row>
    <row r="53" spans="1:26" s="130" customFormat="1" x14ac:dyDescent="0.3">
      <c r="A53" s="154" t="s">
        <v>31</v>
      </c>
      <c r="B53" s="104"/>
      <c r="C53" s="12"/>
      <c r="D53" s="13"/>
      <c r="E53" s="149"/>
      <c r="F53" s="18"/>
      <c r="G53" s="19"/>
      <c r="H53" s="150"/>
      <c r="I53" s="150"/>
      <c r="J53" s="14" t="str">
        <f t="shared" si="0"/>
        <v xml:space="preserve"> -</v>
      </c>
      <c r="K53" s="141">
        <f t="shared" si="11"/>
        <v>0</v>
      </c>
      <c r="L53" s="51" t="str">
        <f t="shared" si="8"/>
        <v>-</v>
      </c>
      <c r="M53" s="53" t="str">
        <f t="shared" si="9"/>
        <v>-</v>
      </c>
      <c r="N53" s="142">
        <f t="shared" ref="N53:N71" si="15">IF(A53="Acc",(((C53*G53)*(1+$L$5))-(C53*G53))*1.21,IF(A53="Bon",((C53*G53)*(1+$K$5))-(C53*G53),"-"))</f>
        <v>0</v>
      </c>
      <c r="O53" s="21" t="str">
        <f t="shared" si="2"/>
        <v>-</v>
      </c>
      <c r="P53" s="150"/>
      <c r="Q53" s="22" t="str">
        <f t="shared" si="3"/>
        <v>-</v>
      </c>
      <c r="R53" s="61" t="str">
        <f t="shared" si="4"/>
        <v>-</v>
      </c>
      <c r="S53" s="23" t="str">
        <f t="shared" ca="1" si="5"/>
        <v/>
      </c>
      <c r="T53" s="24" t="str">
        <f t="shared" si="6"/>
        <v/>
      </c>
      <c r="U53" s="72" t="str">
        <f t="shared" si="14"/>
        <v/>
      </c>
      <c r="V53" s="25" t="str">
        <f t="shared" si="10"/>
        <v/>
      </c>
      <c r="W53" s="157"/>
      <c r="X53" s="157"/>
    </row>
    <row r="54" spans="1:26" s="130" customFormat="1" x14ac:dyDescent="0.3">
      <c r="A54" s="154" t="s">
        <v>31</v>
      </c>
      <c r="B54" s="104"/>
      <c r="C54" s="12"/>
      <c r="D54" s="13"/>
      <c r="E54" s="149"/>
      <c r="F54" s="18"/>
      <c r="G54" s="19"/>
      <c r="H54" s="150"/>
      <c r="I54" s="150"/>
      <c r="J54" s="14" t="str">
        <f t="shared" si="0"/>
        <v xml:space="preserve"> -</v>
      </c>
      <c r="K54" s="141">
        <f t="shared" si="11"/>
        <v>0</v>
      </c>
      <c r="L54" s="51" t="str">
        <f t="shared" si="8"/>
        <v>-</v>
      </c>
      <c r="M54" s="53" t="str">
        <f t="shared" si="9"/>
        <v>-</v>
      </c>
      <c r="N54" s="142">
        <f t="shared" si="15"/>
        <v>0</v>
      </c>
      <c r="O54" s="21" t="str">
        <f t="shared" si="2"/>
        <v>-</v>
      </c>
      <c r="P54" s="150"/>
      <c r="Q54" s="22" t="str">
        <f t="shared" si="3"/>
        <v>-</v>
      </c>
      <c r="R54" s="61" t="str">
        <f t="shared" si="4"/>
        <v>-</v>
      </c>
      <c r="S54" s="23" t="str">
        <f t="shared" ca="1" si="5"/>
        <v/>
      </c>
      <c r="T54" s="24" t="str">
        <f t="shared" si="6"/>
        <v/>
      </c>
      <c r="U54" s="72" t="str">
        <f t="shared" si="14"/>
        <v/>
      </c>
      <c r="V54" s="25" t="str">
        <f t="shared" si="10"/>
        <v/>
      </c>
      <c r="W54" s="157"/>
      <c r="X54" s="157"/>
    </row>
    <row r="55" spans="1:26" s="130" customFormat="1" x14ac:dyDescent="0.3">
      <c r="A55" s="154" t="s">
        <v>31</v>
      </c>
      <c r="B55" s="104"/>
      <c r="C55" s="12"/>
      <c r="D55" s="13"/>
      <c r="E55" s="149"/>
      <c r="F55" s="18"/>
      <c r="G55" s="19"/>
      <c r="H55" s="150"/>
      <c r="I55" s="150"/>
      <c r="J55" s="14" t="str">
        <f t="shared" si="0"/>
        <v xml:space="preserve"> -</v>
      </c>
      <c r="K55" s="141">
        <f t="shared" si="11"/>
        <v>0</v>
      </c>
      <c r="L55" s="51" t="str">
        <f t="shared" si="8"/>
        <v>-</v>
      </c>
      <c r="M55" s="53" t="str">
        <f t="shared" si="9"/>
        <v>-</v>
      </c>
      <c r="N55" s="142">
        <f t="shared" si="15"/>
        <v>0</v>
      </c>
      <c r="O55" s="21" t="str">
        <f t="shared" si="2"/>
        <v>-</v>
      </c>
      <c r="P55" s="150"/>
      <c r="Q55" s="22" t="str">
        <f t="shared" si="3"/>
        <v>-</v>
      </c>
      <c r="R55" s="61" t="str">
        <f t="shared" si="4"/>
        <v>-</v>
      </c>
      <c r="S55" s="23" t="str">
        <f t="shared" ca="1" si="5"/>
        <v/>
      </c>
      <c r="T55" s="24" t="str">
        <f t="shared" si="6"/>
        <v/>
      </c>
      <c r="U55" s="72" t="str">
        <f t="shared" si="14"/>
        <v/>
      </c>
      <c r="V55" s="25" t="str">
        <f t="shared" si="10"/>
        <v/>
      </c>
      <c r="W55" s="157"/>
      <c r="X55" s="157"/>
    </row>
    <row r="56" spans="1:26" s="130" customFormat="1" x14ac:dyDescent="0.3">
      <c r="A56" s="154" t="s">
        <v>31</v>
      </c>
      <c r="B56" s="104"/>
      <c r="C56" s="12"/>
      <c r="D56" s="13"/>
      <c r="E56" s="149"/>
      <c r="F56" s="18"/>
      <c r="G56" s="19"/>
      <c r="H56" s="150"/>
      <c r="I56" s="150"/>
      <c r="J56" s="14" t="str">
        <f t="shared" si="0"/>
        <v xml:space="preserve"> -</v>
      </c>
      <c r="K56" s="141">
        <f t="shared" si="11"/>
        <v>0</v>
      </c>
      <c r="L56" s="51" t="str">
        <f t="shared" si="8"/>
        <v>-</v>
      </c>
      <c r="M56" s="53" t="str">
        <f t="shared" si="9"/>
        <v>-</v>
      </c>
      <c r="N56" s="142">
        <f t="shared" si="15"/>
        <v>0</v>
      </c>
      <c r="O56" s="21" t="str">
        <f t="shared" si="2"/>
        <v>-</v>
      </c>
      <c r="P56" s="150"/>
      <c r="Q56" s="22" t="str">
        <f t="shared" si="3"/>
        <v>-</v>
      </c>
      <c r="R56" s="61" t="str">
        <f t="shared" si="4"/>
        <v>-</v>
      </c>
      <c r="S56" s="23" t="str">
        <f t="shared" ca="1" si="5"/>
        <v/>
      </c>
      <c r="T56" s="24" t="str">
        <f t="shared" si="6"/>
        <v/>
      </c>
      <c r="U56" s="72" t="str">
        <f t="shared" si="14"/>
        <v/>
      </c>
      <c r="V56" s="25" t="str">
        <f t="shared" si="10"/>
        <v/>
      </c>
      <c r="W56" s="157"/>
      <c r="X56" s="157"/>
    </row>
    <row r="57" spans="1:26" s="130" customFormat="1" x14ac:dyDescent="0.3">
      <c r="A57" s="154" t="s">
        <v>31</v>
      </c>
      <c r="B57" s="104"/>
      <c r="C57" s="12"/>
      <c r="D57" s="13"/>
      <c r="E57" s="149"/>
      <c r="F57" s="18"/>
      <c r="G57" s="19"/>
      <c r="H57" s="150"/>
      <c r="I57" s="150"/>
      <c r="J57" s="14" t="str">
        <f t="shared" si="0"/>
        <v xml:space="preserve"> -</v>
      </c>
      <c r="K57" s="141">
        <f t="shared" si="11"/>
        <v>0</v>
      </c>
      <c r="L57" s="51" t="str">
        <f t="shared" si="8"/>
        <v>-</v>
      </c>
      <c r="M57" s="53" t="str">
        <f t="shared" si="9"/>
        <v>-</v>
      </c>
      <c r="N57" s="142">
        <f t="shared" si="15"/>
        <v>0</v>
      </c>
      <c r="O57" s="21" t="str">
        <f t="shared" si="2"/>
        <v>-</v>
      </c>
      <c r="P57" s="150"/>
      <c r="Q57" s="22" t="str">
        <f t="shared" si="3"/>
        <v>-</v>
      </c>
      <c r="R57" s="61" t="str">
        <f t="shared" si="4"/>
        <v>-</v>
      </c>
      <c r="S57" s="23" t="str">
        <f t="shared" ca="1" si="5"/>
        <v/>
      </c>
      <c r="T57" s="24" t="str">
        <f t="shared" si="6"/>
        <v/>
      </c>
      <c r="U57" s="72" t="str">
        <f t="shared" si="14"/>
        <v/>
      </c>
      <c r="V57" s="25" t="str">
        <f t="shared" si="10"/>
        <v/>
      </c>
      <c r="W57" s="157"/>
      <c r="X57" s="157"/>
    </row>
    <row r="58" spans="1:26" s="130" customFormat="1" x14ac:dyDescent="0.3">
      <c r="A58" s="154" t="s">
        <v>31</v>
      </c>
      <c r="B58" s="104"/>
      <c r="C58" s="12"/>
      <c r="D58" s="13"/>
      <c r="E58" s="149"/>
      <c r="F58" s="18"/>
      <c r="G58" s="19"/>
      <c r="H58" s="150"/>
      <c r="I58" s="150"/>
      <c r="J58" s="14" t="str">
        <f t="shared" si="0"/>
        <v xml:space="preserve"> -</v>
      </c>
      <c r="K58" s="141">
        <f t="shared" si="11"/>
        <v>0</v>
      </c>
      <c r="L58" s="51" t="str">
        <f t="shared" si="8"/>
        <v>-</v>
      </c>
      <c r="M58" s="53" t="str">
        <f t="shared" si="9"/>
        <v>-</v>
      </c>
      <c r="N58" s="142">
        <f t="shared" si="15"/>
        <v>0</v>
      </c>
      <c r="O58" s="21" t="str">
        <f t="shared" si="2"/>
        <v>-</v>
      </c>
      <c r="P58" s="150"/>
      <c r="Q58" s="22" t="str">
        <f t="shared" si="3"/>
        <v>-</v>
      </c>
      <c r="R58" s="61" t="str">
        <f t="shared" si="4"/>
        <v>-</v>
      </c>
      <c r="S58" s="23" t="str">
        <f t="shared" ca="1" si="5"/>
        <v/>
      </c>
      <c r="T58" s="24" t="str">
        <f t="shared" si="6"/>
        <v/>
      </c>
      <c r="U58" s="72" t="str">
        <f t="shared" si="14"/>
        <v/>
      </c>
      <c r="V58" s="25" t="str">
        <f t="shared" si="10"/>
        <v/>
      </c>
      <c r="W58" s="157"/>
      <c r="X58" s="157"/>
    </row>
    <row r="59" spans="1:26" s="130" customFormat="1" x14ac:dyDescent="0.3">
      <c r="A59" s="154" t="s">
        <v>31</v>
      </c>
      <c r="B59" s="104"/>
      <c r="C59" s="12"/>
      <c r="D59" s="13"/>
      <c r="E59" s="149"/>
      <c r="F59" s="18"/>
      <c r="G59" s="19"/>
      <c r="H59" s="150"/>
      <c r="I59" s="150"/>
      <c r="J59" s="14" t="str">
        <f t="shared" si="0"/>
        <v xml:space="preserve"> -</v>
      </c>
      <c r="K59" s="141">
        <f t="shared" si="11"/>
        <v>0</v>
      </c>
      <c r="L59" s="51" t="str">
        <f t="shared" si="8"/>
        <v>-</v>
      </c>
      <c r="M59" s="53" t="str">
        <f t="shared" si="9"/>
        <v>-</v>
      </c>
      <c r="N59" s="142">
        <f t="shared" si="15"/>
        <v>0</v>
      </c>
      <c r="O59" s="21" t="str">
        <f t="shared" si="2"/>
        <v>-</v>
      </c>
      <c r="P59" s="150"/>
      <c r="Q59" s="22" t="str">
        <f t="shared" si="3"/>
        <v>-</v>
      </c>
      <c r="R59" s="61" t="str">
        <f t="shared" si="4"/>
        <v>-</v>
      </c>
      <c r="S59" s="23" t="str">
        <f t="shared" ca="1" si="5"/>
        <v/>
      </c>
      <c r="T59" s="24" t="str">
        <f t="shared" si="6"/>
        <v/>
      </c>
      <c r="U59" s="72" t="str">
        <f t="shared" si="14"/>
        <v/>
      </c>
      <c r="V59" s="25" t="str">
        <f t="shared" si="10"/>
        <v/>
      </c>
      <c r="W59" s="157"/>
      <c r="X59" s="157"/>
    </row>
    <row r="60" spans="1:26" s="130" customFormat="1" x14ac:dyDescent="0.3">
      <c r="A60" s="154" t="s">
        <v>31</v>
      </c>
      <c r="B60" s="104"/>
      <c r="C60" s="12"/>
      <c r="D60" s="13"/>
      <c r="E60" s="149"/>
      <c r="F60" s="18"/>
      <c r="G60" s="19"/>
      <c r="H60" s="150"/>
      <c r="I60" s="150"/>
      <c r="J60" s="14" t="str">
        <f t="shared" si="0"/>
        <v xml:space="preserve"> -</v>
      </c>
      <c r="K60" s="141">
        <f t="shared" si="11"/>
        <v>0</v>
      </c>
      <c r="L60" s="51" t="str">
        <f t="shared" si="8"/>
        <v>-</v>
      </c>
      <c r="M60" s="53" t="str">
        <f t="shared" si="9"/>
        <v>-</v>
      </c>
      <c r="N60" s="142">
        <f t="shared" si="15"/>
        <v>0</v>
      </c>
      <c r="O60" s="21" t="str">
        <f t="shared" si="2"/>
        <v>-</v>
      </c>
      <c r="P60" s="150"/>
      <c r="Q60" s="22" t="str">
        <f t="shared" si="3"/>
        <v>-</v>
      </c>
      <c r="R60" s="61" t="str">
        <f t="shared" si="4"/>
        <v>-</v>
      </c>
      <c r="S60" s="23" t="str">
        <f t="shared" ca="1" si="5"/>
        <v/>
      </c>
      <c r="T60" s="24" t="str">
        <f t="shared" si="6"/>
        <v/>
      </c>
      <c r="U60" s="72" t="str">
        <f t="shared" si="14"/>
        <v/>
      </c>
      <c r="V60" s="25" t="str">
        <f t="shared" si="10"/>
        <v/>
      </c>
      <c r="W60" s="157"/>
      <c r="X60" s="157"/>
    </row>
    <row r="61" spans="1:26" s="130" customFormat="1" x14ac:dyDescent="0.3">
      <c r="A61" s="154" t="s">
        <v>31</v>
      </c>
      <c r="B61" s="104"/>
      <c r="C61" s="12"/>
      <c r="D61" s="13"/>
      <c r="E61" s="149"/>
      <c r="F61" s="18"/>
      <c r="G61" s="19"/>
      <c r="H61" s="150"/>
      <c r="I61" s="150"/>
      <c r="J61" s="14" t="str">
        <f t="shared" si="0"/>
        <v xml:space="preserve"> -</v>
      </c>
      <c r="K61" s="141">
        <f t="shared" si="11"/>
        <v>0</v>
      </c>
      <c r="L61" s="51" t="str">
        <f t="shared" si="8"/>
        <v>-</v>
      </c>
      <c r="M61" s="53" t="str">
        <f t="shared" si="9"/>
        <v>-</v>
      </c>
      <c r="N61" s="142">
        <f t="shared" si="15"/>
        <v>0</v>
      </c>
      <c r="O61" s="21" t="str">
        <f t="shared" si="2"/>
        <v>-</v>
      </c>
      <c r="P61" s="150"/>
      <c r="Q61" s="22" t="str">
        <f t="shared" si="3"/>
        <v>-</v>
      </c>
      <c r="R61" s="61" t="str">
        <f t="shared" si="4"/>
        <v>-</v>
      </c>
      <c r="S61" s="23" t="str">
        <f t="shared" ca="1" si="5"/>
        <v/>
      </c>
      <c r="T61" s="24" t="str">
        <f t="shared" si="6"/>
        <v/>
      </c>
      <c r="U61" s="72" t="str">
        <f t="shared" si="14"/>
        <v/>
      </c>
      <c r="V61" s="25" t="str">
        <f t="shared" si="10"/>
        <v/>
      </c>
      <c r="W61" s="157"/>
      <c r="X61" s="157"/>
    </row>
    <row r="62" spans="1:26" s="130" customFormat="1" x14ac:dyDescent="0.3">
      <c r="A62" s="154" t="s">
        <v>31</v>
      </c>
      <c r="B62" s="104"/>
      <c r="C62" s="12"/>
      <c r="D62" s="13"/>
      <c r="E62" s="149"/>
      <c r="F62" s="18"/>
      <c r="G62" s="19"/>
      <c r="H62" s="150"/>
      <c r="I62" s="150"/>
      <c r="J62" s="14" t="str">
        <f t="shared" si="0"/>
        <v xml:space="preserve"> -</v>
      </c>
      <c r="K62" s="141">
        <f t="shared" si="11"/>
        <v>0</v>
      </c>
      <c r="L62" s="51" t="str">
        <f t="shared" si="8"/>
        <v>-</v>
      </c>
      <c r="M62" s="53" t="str">
        <f t="shared" si="9"/>
        <v>-</v>
      </c>
      <c r="N62" s="142">
        <f t="shared" si="15"/>
        <v>0</v>
      </c>
      <c r="O62" s="21" t="str">
        <f t="shared" si="2"/>
        <v>-</v>
      </c>
      <c r="P62" s="150"/>
      <c r="Q62" s="22" t="str">
        <f t="shared" si="3"/>
        <v>-</v>
      </c>
      <c r="R62" s="61" t="str">
        <f t="shared" si="4"/>
        <v>-</v>
      </c>
      <c r="S62" s="23" t="str">
        <f t="shared" ca="1" si="5"/>
        <v/>
      </c>
      <c r="T62" s="24" t="str">
        <f t="shared" si="6"/>
        <v/>
      </c>
      <c r="U62" s="72" t="str">
        <f t="shared" si="14"/>
        <v/>
      </c>
      <c r="V62" s="25" t="str">
        <f t="shared" si="10"/>
        <v/>
      </c>
      <c r="W62" s="157"/>
      <c r="X62" s="157"/>
    </row>
    <row r="63" spans="1:26" s="130" customFormat="1" x14ac:dyDescent="0.3">
      <c r="A63" s="154" t="s">
        <v>31</v>
      </c>
      <c r="B63" s="104"/>
      <c r="C63" s="12"/>
      <c r="D63" s="13"/>
      <c r="E63" s="149"/>
      <c r="F63" s="18"/>
      <c r="G63" s="19"/>
      <c r="H63" s="150"/>
      <c r="I63" s="150"/>
      <c r="J63" s="14" t="str">
        <f t="shared" si="0"/>
        <v xml:space="preserve"> -</v>
      </c>
      <c r="K63" s="141">
        <f t="shared" si="11"/>
        <v>0</v>
      </c>
      <c r="L63" s="51" t="str">
        <f t="shared" si="8"/>
        <v>-</v>
      </c>
      <c r="M63" s="53" t="str">
        <f t="shared" si="9"/>
        <v>-</v>
      </c>
      <c r="N63" s="142">
        <f t="shared" si="15"/>
        <v>0</v>
      </c>
      <c r="O63" s="21" t="str">
        <f t="shared" si="2"/>
        <v>-</v>
      </c>
      <c r="P63" s="150"/>
      <c r="Q63" s="22" t="str">
        <f t="shared" si="3"/>
        <v>-</v>
      </c>
      <c r="R63" s="61" t="str">
        <f t="shared" si="4"/>
        <v>-</v>
      </c>
      <c r="S63" s="23" t="str">
        <f t="shared" ca="1" si="5"/>
        <v/>
      </c>
      <c r="T63" s="24" t="str">
        <f t="shared" si="6"/>
        <v/>
      </c>
      <c r="U63" s="72" t="str">
        <f t="shared" si="14"/>
        <v/>
      </c>
      <c r="V63" s="25" t="str">
        <f t="shared" si="10"/>
        <v/>
      </c>
      <c r="W63" s="157"/>
      <c r="X63" s="157"/>
    </row>
    <row r="64" spans="1:26" s="130" customFormat="1" x14ac:dyDescent="0.3">
      <c r="A64" s="154" t="s">
        <v>31</v>
      </c>
      <c r="B64" s="104"/>
      <c r="C64" s="12"/>
      <c r="D64" s="13"/>
      <c r="E64" s="149"/>
      <c r="F64" s="18"/>
      <c r="G64" s="19"/>
      <c r="H64" s="150"/>
      <c r="I64" s="150"/>
      <c r="J64" s="14" t="str">
        <f t="shared" si="0"/>
        <v xml:space="preserve"> -</v>
      </c>
      <c r="K64" s="141">
        <f t="shared" si="11"/>
        <v>0</v>
      </c>
      <c r="L64" s="51" t="str">
        <f t="shared" si="8"/>
        <v>-</v>
      </c>
      <c r="M64" s="53" t="str">
        <f t="shared" si="9"/>
        <v>-</v>
      </c>
      <c r="N64" s="142">
        <f t="shared" si="15"/>
        <v>0</v>
      </c>
      <c r="O64" s="21" t="str">
        <f t="shared" si="2"/>
        <v>-</v>
      </c>
      <c r="P64" s="150"/>
      <c r="Q64" s="22" t="str">
        <f t="shared" si="3"/>
        <v>-</v>
      </c>
      <c r="R64" s="61" t="str">
        <f t="shared" si="4"/>
        <v>-</v>
      </c>
      <c r="S64" s="23" t="str">
        <f t="shared" ca="1" si="5"/>
        <v/>
      </c>
      <c r="T64" s="24" t="str">
        <f t="shared" si="6"/>
        <v/>
      </c>
      <c r="U64" s="72" t="str">
        <f t="shared" si="14"/>
        <v/>
      </c>
      <c r="V64" s="25" t="str">
        <f t="shared" si="10"/>
        <v/>
      </c>
      <c r="W64" s="157"/>
      <c r="X64" s="157"/>
    </row>
    <row r="65" spans="1:24" s="130" customFormat="1" x14ac:dyDescent="0.3">
      <c r="A65" s="154" t="s">
        <v>31</v>
      </c>
      <c r="B65" s="104"/>
      <c r="C65" s="12"/>
      <c r="D65" s="13"/>
      <c r="E65" s="149"/>
      <c r="F65" s="18"/>
      <c r="G65" s="19"/>
      <c r="H65" s="150"/>
      <c r="I65" s="150"/>
      <c r="J65" s="14" t="str">
        <f t="shared" si="0"/>
        <v xml:space="preserve"> -</v>
      </c>
      <c r="K65" s="141">
        <f t="shared" si="11"/>
        <v>0</v>
      </c>
      <c r="L65" s="51" t="str">
        <f t="shared" si="8"/>
        <v>-</v>
      </c>
      <c r="M65" s="53" t="str">
        <f t="shared" si="9"/>
        <v>-</v>
      </c>
      <c r="N65" s="142">
        <f t="shared" si="15"/>
        <v>0</v>
      </c>
      <c r="O65" s="21" t="str">
        <f t="shared" si="2"/>
        <v>-</v>
      </c>
      <c r="P65" s="150"/>
      <c r="Q65" s="22" t="str">
        <f t="shared" si="3"/>
        <v>-</v>
      </c>
      <c r="R65" s="61" t="str">
        <f t="shared" si="4"/>
        <v>-</v>
      </c>
      <c r="S65" s="23" t="str">
        <f t="shared" ca="1" si="5"/>
        <v/>
      </c>
      <c r="T65" s="24" t="str">
        <f t="shared" si="6"/>
        <v/>
      </c>
      <c r="U65" s="72" t="str">
        <f t="shared" si="14"/>
        <v/>
      </c>
      <c r="V65" s="25" t="str">
        <f t="shared" si="10"/>
        <v/>
      </c>
      <c r="W65" s="157"/>
      <c r="X65" s="157"/>
    </row>
    <row r="66" spans="1:24" s="130" customFormat="1" x14ac:dyDescent="0.3">
      <c r="A66" s="154" t="s">
        <v>31</v>
      </c>
      <c r="B66" s="104"/>
      <c r="C66" s="12"/>
      <c r="D66" s="13"/>
      <c r="E66" s="149"/>
      <c r="F66" s="150"/>
      <c r="G66" s="19"/>
      <c r="H66" s="150"/>
      <c r="I66" s="150"/>
      <c r="J66" s="14" t="str">
        <f t="shared" si="0"/>
        <v xml:space="preserve"> -</v>
      </c>
      <c r="K66" s="141">
        <f t="shared" si="11"/>
        <v>0</v>
      </c>
      <c r="L66" s="51" t="str">
        <f t="shared" si="8"/>
        <v>-</v>
      </c>
      <c r="M66" s="53" t="str">
        <f t="shared" si="9"/>
        <v>-</v>
      </c>
      <c r="N66" s="142">
        <f t="shared" si="15"/>
        <v>0</v>
      </c>
      <c r="O66" s="21" t="str">
        <f t="shared" si="2"/>
        <v>-</v>
      </c>
      <c r="P66" s="150"/>
      <c r="Q66" s="22" t="str">
        <f t="shared" si="3"/>
        <v>-</v>
      </c>
      <c r="R66" s="61" t="str">
        <f t="shared" si="4"/>
        <v>-</v>
      </c>
      <c r="S66" s="23" t="str">
        <f t="shared" ca="1" si="5"/>
        <v/>
      </c>
      <c r="T66" s="24" t="str">
        <f t="shared" si="6"/>
        <v/>
      </c>
      <c r="U66" s="72" t="str">
        <f t="shared" si="14"/>
        <v/>
      </c>
      <c r="V66" s="25" t="str">
        <f t="shared" si="10"/>
        <v/>
      </c>
      <c r="W66" s="157"/>
      <c r="X66" s="157"/>
    </row>
    <row r="67" spans="1:24" s="130" customFormat="1" x14ac:dyDescent="0.3">
      <c r="A67" s="154" t="s">
        <v>31</v>
      </c>
      <c r="B67" s="104"/>
      <c r="C67" s="12"/>
      <c r="D67" s="13"/>
      <c r="E67" s="149"/>
      <c r="F67" s="150"/>
      <c r="G67" s="19"/>
      <c r="H67" s="150"/>
      <c r="I67" s="150"/>
      <c r="J67" s="14" t="str">
        <f t="shared" si="0"/>
        <v xml:space="preserve"> -</v>
      </c>
      <c r="K67" s="141">
        <f t="shared" si="11"/>
        <v>0</v>
      </c>
      <c r="L67" s="51" t="str">
        <f t="shared" si="8"/>
        <v>-</v>
      </c>
      <c r="M67" s="53" t="str">
        <f t="shared" si="9"/>
        <v>-</v>
      </c>
      <c r="N67" s="142">
        <f t="shared" si="15"/>
        <v>0</v>
      </c>
      <c r="O67" s="21" t="str">
        <f t="shared" si="2"/>
        <v>-</v>
      </c>
      <c r="P67" s="150"/>
      <c r="Q67" s="22" t="str">
        <f t="shared" si="3"/>
        <v>-</v>
      </c>
      <c r="R67" s="61" t="str">
        <f t="shared" si="4"/>
        <v>-</v>
      </c>
      <c r="S67" s="23" t="str">
        <f t="shared" ca="1" si="5"/>
        <v/>
      </c>
      <c r="T67" s="24" t="str">
        <f t="shared" si="6"/>
        <v/>
      </c>
      <c r="U67" s="72" t="str">
        <f t="shared" si="14"/>
        <v/>
      </c>
      <c r="V67" s="25" t="str">
        <f t="shared" si="10"/>
        <v/>
      </c>
      <c r="W67" s="157"/>
      <c r="X67" s="157"/>
    </row>
    <row r="68" spans="1:24" s="130" customFormat="1" x14ac:dyDescent="0.3">
      <c r="A68" s="150"/>
      <c r="B68" s="150"/>
      <c r="C68" s="150"/>
      <c r="D68" s="150"/>
      <c r="E68" s="149"/>
      <c r="F68" s="150"/>
      <c r="G68" s="150"/>
      <c r="H68" s="150"/>
      <c r="I68" s="150"/>
      <c r="J68" s="14" t="str">
        <f t="shared" si="0"/>
        <v xml:space="preserve"> -</v>
      </c>
      <c r="K68" s="141" t="str">
        <f t="shared" si="11"/>
        <v>-</v>
      </c>
      <c r="L68" s="51" t="str">
        <f t="shared" si="8"/>
        <v>-</v>
      </c>
      <c r="M68" s="53" t="str">
        <f t="shared" si="9"/>
        <v>-</v>
      </c>
      <c r="N68" s="142" t="str">
        <f t="shared" si="15"/>
        <v>-</v>
      </c>
      <c r="O68" s="21" t="str">
        <f t="shared" si="2"/>
        <v>-</v>
      </c>
      <c r="P68" s="150"/>
      <c r="Q68" s="22" t="str">
        <f t="shared" si="3"/>
        <v>-</v>
      </c>
      <c r="R68" s="61" t="str">
        <f t="shared" si="4"/>
        <v>-</v>
      </c>
      <c r="S68" s="23" t="str">
        <f t="shared" ca="1" si="5"/>
        <v/>
      </c>
      <c r="T68" s="24" t="str">
        <f t="shared" si="6"/>
        <v/>
      </c>
      <c r="U68" s="72" t="str">
        <f t="shared" si="14"/>
        <v/>
      </c>
      <c r="V68" s="25" t="str">
        <f t="shared" si="10"/>
        <v/>
      </c>
      <c r="W68" s="157"/>
      <c r="X68" s="157"/>
    </row>
    <row r="69" spans="1:24" s="130" customFormat="1" x14ac:dyDescent="0.3">
      <c r="A69" s="150"/>
      <c r="B69" s="150"/>
      <c r="C69" s="150"/>
      <c r="D69" s="150"/>
      <c r="E69" s="149"/>
      <c r="F69" s="150"/>
      <c r="G69" s="150"/>
      <c r="H69" s="150"/>
      <c r="I69" s="150"/>
      <c r="J69" s="14" t="str">
        <f t="shared" si="0"/>
        <v xml:space="preserve"> -</v>
      </c>
      <c r="K69" s="141" t="str">
        <f t="shared" si="11"/>
        <v>-</v>
      </c>
      <c r="L69" s="51" t="str">
        <f t="shared" si="8"/>
        <v>-</v>
      </c>
      <c r="M69" s="53" t="str">
        <f t="shared" si="9"/>
        <v>-</v>
      </c>
      <c r="N69" s="142" t="str">
        <f t="shared" si="15"/>
        <v>-</v>
      </c>
      <c r="O69" s="21" t="str">
        <f t="shared" si="2"/>
        <v>-</v>
      </c>
      <c r="P69" s="150"/>
      <c r="Q69" s="22" t="str">
        <f t="shared" si="3"/>
        <v>-</v>
      </c>
      <c r="R69" s="61" t="str">
        <f t="shared" si="4"/>
        <v>-</v>
      </c>
      <c r="S69" s="23" t="str">
        <f t="shared" ca="1" si="5"/>
        <v/>
      </c>
      <c r="T69" s="24" t="str">
        <f t="shared" si="6"/>
        <v/>
      </c>
      <c r="U69" s="72" t="str">
        <f t="shared" si="14"/>
        <v/>
      </c>
      <c r="V69" s="25" t="str">
        <f t="shared" si="10"/>
        <v/>
      </c>
      <c r="W69" s="157"/>
      <c r="X69" s="157"/>
    </row>
    <row r="70" spans="1:24" s="130" customFormat="1" x14ac:dyDescent="0.3">
      <c r="A70" s="150"/>
      <c r="B70" s="150"/>
      <c r="C70" s="150"/>
      <c r="D70" s="150"/>
      <c r="E70" s="149"/>
      <c r="F70" s="150"/>
      <c r="G70" s="150"/>
      <c r="H70" s="150"/>
      <c r="I70" s="150"/>
      <c r="J70" s="14" t="str">
        <f t="shared" si="0"/>
        <v xml:space="preserve"> -</v>
      </c>
      <c r="K70" s="141" t="str">
        <f t="shared" si="11"/>
        <v>-</v>
      </c>
      <c r="L70" s="51" t="str">
        <f t="shared" si="8"/>
        <v>-</v>
      </c>
      <c r="M70" s="53" t="str">
        <f t="shared" si="9"/>
        <v>-</v>
      </c>
      <c r="N70" s="142" t="str">
        <f t="shared" si="15"/>
        <v>-</v>
      </c>
      <c r="O70" s="21" t="str">
        <f t="shared" si="2"/>
        <v>-</v>
      </c>
      <c r="P70" s="150"/>
      <c r="Q70" s="22" t="str">
        <f t="shared" si="3"/>
        <v>-</v>
      </c>
      <c r="R70" s="61" t="str">
        <f t="shared" si="4"/>
        <v>-</v>
      </c>
      <c r="S70" s="23" t="str">
        <f t="shared" ca="1" si="5"/>
        <v/>
      </c>
      <c r="T70" s="24" t="str">
        <f t="shared" si="6"/>
        <v/>
      </c>
      <c r="U70" s="72" t="str">
        <f t="shared" si="14"/>
        <v/>
      </c>
      <c r="V70" s="25" t="str">
        <f t="shared" si="10"/>
        <v/>
      </c>
      <c r="W70" s="157"/>
      <c r="X70" s="157"/>
    </row>
    <row r="71" spans="1:24" s="130" customFormat="1" x14ac:dyDescent="0.3">
      <c r="A71" s="150"/>
      <c r="B71" s="150"/>
      <c r="C71" s="150"/>
      <c r="D71" s="150"/>
      <c r="E71" s="149"/>
      <c r="F71" s="150"/>
      <c r="G71" s="150"/>
      <c r="H71" s="150"/>
      <c r="I71" s="150"/>
      <c r="J71" s="14" t="str">
        <f t="shared" si="0"/>
        <v xml:space="preserve"> -</v>
      </c>
      <c r="K71" s="141" t="str">
        <f t="shared" si="11"/>
        <v>-</v>
      </c>
      <c r="L71" s="51" t="str">
        <f t="shared" si="8"/>
        <v>-</v>
      </c>
      <c r="M71" s="53" t="str">
        <f t="shared" si="9"/>
        <v>-</v>
      </c>
      <c r="N71" s="142" t="str">
        <f t="shared" si="15"/>
        <v>-</v>
      </c>
      <c r="O71" s="21" t="str">
        <f t="shared" si="2"/>
        <v>-</v>
      </c>
      <c r="P71" s="150"/>
      <c r="Q71" s="22" t="str">
        <f t="shared" si="3"/>
        <v>-</v>
      </c>
      <c r="R71" s="61" t="str">
        <f t="shared" si="4"/>
        <v>-</v>
      </c>
      <c r="S71" s="23" t="str">
        <f t="shared" ca="1" si="5"/>
        <v/>
      </c>
      <c r="T71" s="24" t="str">
        <f t="shared" si="6"/>
        <v/>
      </c>
      <c r="U71" s="72" t="str">
        <f t="shared" si="14"/>
        <v/>
      </c>
      <c r="V71" s="25" t="str">
        <f t="shared" si="10"/>
        <v/>
      </c>
      <c r="W71" s="157"/>
      <c r="X71" s="157"/>
    </row>
    <row r="72" spans="1:24" s="130" customFormat="1" x14ac:dyDescent="0.3">
      <c r="E72" s="131"/>
      <c r="X72" s="146"/>
    </row>
    <row r="73" spans="1:24" s="130" customFormat="1" x14ac:dyDescent="0.3">
      <c r="E73" s="131"/>
    </row>
    <row r="74" spans="1:24" s="130" customFormat="1" x14ac:dyDescent="0.3">
      <c r="E74" s="131"/>
    </row>
    <row r="75" spans="1:24" s="130" customFormat="1" x14ac:dyDescent="0.3">
      <c r="E75" s="131"/>
    </row>
    <row r="76" spans="1:24" s="130" customFormat="1" x14ac:dyDescent="0.3">
      <c r="E76" s="131"/>
    </row>
    <row r="77" spans="1:24" s="130" customFormat="1" x14ac:dyDescent="0.3">
      <c r="E77" s="131"/>
    </row>
  </sheetData>
  <sheetProtection algorithmName="SHA-512" hashValue="Fs6B83YFrnZVBiRN4xrJS5R1+oVJgUgLEfkyrMKxsndND0ske7uMugN01TNcEteMtcWUVvl5zmEgSRdlrTI5Pw==" saltValue="uoJO2rZL77TM4w+WRmUHbg==" spinCount="100000" sheet="1" objects="1" scenarios="1"/>
  <mergeCells count="13">
    <mergeCell ref="B2:F3"/>
    <mergeCell ref="B5:F5"/>
    <mergeCell ref="Y48:Y50"/>
    <mergeCell ref="Z48:Z50"/>
    <mergeCell ref="A7:V7"/>
    <mergeCell ref="W7:X7"/>
    <mergeCell ref="O5:T5"/>
    <mergeCell ref="X39:X42"/>
    <mergeCell ref="H1:J1"/>
    <mergeCell ref="H2:J2"/>
    <mergeCell ref="H3:J3"/>
    <mergeCell ref="H4:J4"/>
    <mergeCell ref="H5:J5"/>
  </mergeCells>
  <phoneticPr fontId="17" type="noConversion"/>
  <conditionalFormatting sqref="Q9:Q71">
    <cfRule type="expression" dxfId="9" priority="14" stopIfTrue="1">
      <formula>IF(AND(Q9&gt;#REF!,#REF!&lt;&gt;""),TRUE,FALSE)</formula>
    </cfRule>
  </conditionalFormatting>
  <hyperlinks>
    <hyperlink ref="B5" r:id="rId1" xr:uid="{17059889-2C8E-49BE-A3EB-4C3EF2DE6755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DDC8-D8D9-4262-B94B-C1EEFFF0B356}">
  <dimension ref="A1:K26"/>
  <sheetViews>
    <sheetView workbookViewId="0">
      <selection activeCell="C4" sqref="C4:D4"/>
    </sheetView>
  </sheetViews>
  <sheetFormatPr baseColWidth="10" defaultColWidth="11.44140625" defaultRowHeight="14.4" x14ac:dyDescent="0.3"/>
  <sheetData>
    <row r="1" spans="1:11" x14ac:dyDescent="0.3">
      <c r="A1" s="118"/>
      <c r="B1" s="118"/>
      <c r="C1" s="118"/>
      <c r="D1" s="118"/>
      <c r="E1" s="118"/>
      <c r="F1" s="118"/>
      <c r="G1" s="118" t="s">
        <v>33</v>
      </c>
      <c r="H1" s="118"/>
      <c r="I1" s="118"/>
      <c r="J1" s="118"/>
      <c r="K1" s="118"/>
    </row>
    <row r="2" spans="1:1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1" x14ac:dyDescent="0.3">
      <c r="A3" s="120" t="s">
        <v>34</v>
      </c>
      <c r="B3" s="120"/>
      <c r="C3" s="120" t="s">
        <v>35</v>
      </c>
      <c r="D3" s="120"/>
      <c r="E3" s="120" t="s">
        <v>36</v>
      </c>
      <c r="F3" s="120"/>
      <c r="G3" s="120" t="s">
        <v>37</v>
      </c>
      <c r="H3" s="120"/>
      <c r="I3" s="109"/>
      <c r="J3" s="109"/>
    </row>
    <row r="4" spans="1:11" x14ac:dyDescent="0.3">
      <c r="A4" s="121"/>
      <c r="B4" s="118"/>
      <c r="C4" s="118"/>
      <c r="D4" s="118"/>
      <c r="E4" s="118"/>
      <c r="F4" s="118"/>
      <c r="G4" s="118"/>
      <c r="H4" s="118"/>
      <c r="I4" s="109"/>
      <c r="J4" s="109"/>
    </row>
    <row r="5" spans="1:11" x14ac:dyDescent="0.3">
      <c r="A5" s="121"/>
      <c r="B5" s="118"/>
      <c r="C5" s="118"/>
      <c r="D5" s="118"/>
      <c r="E5" s="118"/>
      <c r="F5" s="118"/>
      <c r="G5" s="118"/>
      <c r="H5" s="118"/>
      <c r="I5" s="109"/>
      <c r="J5" s="109"/>
    </row>
    <row r="6" spans="1:11" x14ac:dyDescent="0.3">
      <c r="A6" s="121"/>
      <c r="B6" s="118"/>
      <c r="C6" s="118"/>
      <c r="D6" s="118"/>
      <c r="E6" s="118"/>
      <c r="F6" s="118"/>
      <c r="G6" s="118"/>
      <c r="H6" s="118"/>
      <c r="I6" s="109"/>
      <c r="J6" s="109"/>
    </row>
    <row r="7" spans="1:11" x14ac:dyDescent="0.3">
      <c r="A7" s="121"/>
      <c r="B7" s="118"/>
      <c r="C7" s="118"/>
      <c r="D7" s="118"/>
      <c r="E7" s="118"/>
      <c r="F7" s="118"/>
      <c r="G7" s="118"/>
      <c r="H7" s="118"/>
      <c r="I7" s="109"/>
      <c r="J7" s="109"/>
    </row>
    <row r="8" spans="1:11" x14ac:dyDescent="0.3">
      <c r="A8" s="121"/>
      <c r="B8" s="118"/>
      <c r="C8" s="118"/>
      <c r="D8" s="118"/>
      <c r="E8" s="118"/>
      <c r="F8" s="118"/>
      <c r="G8" s="118"/>
      <c r="H8" s="118"/>
      <c r="I8" s="109"/>
      <c r="J8" s="109"/>
    </row>
    <row r="9" spans="1:11" x14ac:dyDescent="0.3">
      <c r="A9" s="121"/>
      <c r="B9" s="118"/>
      <c r="C9" s="118"/>
      <c r="D9" s="118"/>
      <c r="E9" s="118"/>
      <c r="F9" s="118"/>
      <c r="G9" s="118"/>
      <c r="H9" s="118"/>
      <c r="I9" s="109"/>
      <c r="J9" s="109"/>
    </row>
    <row r="10" spans="1:11" x14ac:dyDescent="0.3">
      <c r="A10" s="121"/>
      <c r="B10" s="118"/>
      <c r="C10" s="118"/>
      <c r="D10" s="118"/>
      <c r="E10" s="118"/>
      <c r="F10" s="118"/>
      <c r="G10" s="118"/>
      <c r="H10" s="118"/>
      <c r="I10" s="109"/>
      <c r="J10" s="109"/>
    </row>
    <row r="11" spans="1:11" x14ac:dyDescent="0.3">
      <c r="A11" s="121"/>
      <c r="B11" s="118"/>
      <c r="C11" s="118"/>
      <c r="D11" s="118"/>
      <c r="E11" s="118"/>
      <c r="F11" s="118"/>
      <c r="G11" s="118"/>
      <c r="H11" s="118"/>
      <c r="I11" s="109"/>
      <c r="J11" s="109"/>
    </row>
    <row r="12" spans="1:11" x14ac:dyDescent="0.3">
      <c r="A12" s="121"/>
      <c r="B12" s="118"/>
      <c r="C12" s="118"/>
      <c r="D12" s="118"/>
      <c r="E12" s="118"/>
      <c r="F12" s="118"/>
      <c r="G12" s="118"/>
      <c r="H12" s="118"/>
      <c r="I12" s="109"/>
      <c r="J12" s="109"/>
    </row>
    <row r="13" spans="1:11" x14ac:dyDescent="0.3">
      <c r="A13" s="121"/>
      <c r="B13" s="118"/>
      <c r="C13" s="118"/>
      <c r="D13" s="118"/>
      <c r="E13" s="118"/>
      <c r="F13" s="118"/>
      <c r="G13" s="118"/>
      <c r="H13" s="118"/>
      <c r="I13" s="109"/>
      <c r="J13" s="109"/>
    </row>
    <row r="14" spans="1:11" x14ac:dyDescent="0.3">
      <c r="A14" s="121"/>
      <c r="B14" s="118"/>
      <c r="C14" s="118"/>
      <c r="D14" s="118"/>
      <c r="E14" s="118"/>
      <c r="F14" s="118"/>
      <c r="G14" s="118"/>
      <c r="H14" s="118"/>
      <c r="I14" s="109"/>
      <c r="J14" s="109"/>
    </row>
    <row r="15" spans="1:11" x14ac:dyDescent="0.3">
      <c r="A15" s="121"/>
      <c r="B15" s="118"/>
      <c r="C15" s="118"/>
      <c r="D15" s="118"/>
      <c r="E15" s="118"/>
      <c r="F15" s="118"/>
      <c r="G15" s="118"/>
      <c r="H15" s="118"/>
      <c r="I15" s="109"/>
      <c r="J15" s="109"/>
    </row>
    <row r="16" spans="1:11" x14ac:dyDescent="0.3">
      <c r="A16" s="121"/>
      <c r="B16" s="118"/>
      <c r="C16" s="118"/>
      <c r="D16" s="118"/>
      <c r="E16" s="118"/>
      <c r="F16" s="118"/>
      <c r="G16" s="118"/>
      <c r="H16" s="118"/>
      <c r="I16" s="109"/>
      <c r="J16" s="109"/>
    </row>
    <row r="17" spans="1:10" x14ac:dyDescent="0.3">
      <c r="A17" s="121"/>
      <c r="B17" s="118"/>
      <c r="C17" s="118"/>
      <c r="D17" s="118"/>
      <c r="E17" s="118"/>
      <c r="F17" s="118"/>
      <c r="G17" s="118"/>
      <c r="H17" s="118"/>
      <c r="I17" s="109"/>
      <c r="J17" s="109"/>
    </row>
    <row r="18" spans="1:10" x14ac:dyDescent="0.3">
      <c r="A18" s="121"/>
      <c r="B18" s="118"/>
      <c r="C18" s="118"/>
      <c r="D18" s="118"/>
      <c r="E18" s="118"/>
      <c r="F18" s="118"/>
      <c r="G18" s="118"/>
      <c r="H18" s="118"/>
      <c r="I18" s="109"/>
      <c r="J18" s="109"/>
    </row>
    <row r="19" spans="1:10" x14ac:dyDescent="0.3">
      <c r="A19" s="121"/>
      <c r="B19" s="118"/>
      <c r="C19" s="118"/>
      <c r="D19" s="118"/>
      <c r="E19" s="118"/>
      <c r="F19" s="118"/>
      <c r="G19" s="118"/>
      <c r="H19" s="118"/>
      <c r="I19" s="109"/>
      <c r="J19" s="109"/>
    </row>
    <row r="20" spans="1:10" ht="14.4" customHeight="1" x14ac:dyDescent="0.3">
      <c r="A20" s="121"/>
      <c r="B20" s="118"/>
      <c r="C20" s="118"/>
      <c r="D20" s="118"/>
      <c r="E20" s="118"/>
      <c r="F20" s="118"/>
      <c r="G20" s="118"/>
      <c r="H20" s="118"/>
      <c r="I20" s="109"/>
      <c r="J20" s="109"/>
    </row>
    <row r="21" spans="1:10" x14ac:dyDescent="0.3">
      <c r="A21" s="121"/>
      <c r="B21" s="118"/>
      <c r="C21" s="118"/>
      <c r="D21" s="118"/>
      <c r="E21" s="118"/>
      <c r="F21" s="118"/>
      <c r="G21" s="118"/>
      <c r="H21" s="118"/>
      <c r="I21" s="109"/>
      <c r="J21" s="109"/>
    </row>
    <row r="22" spans="1:10" ht="14.4" customHeight="1" x14ac:dyDescent="0.3">
      <c r="A22" s="121"/>
      <c r="B22" s="118"/>
      <c r="C22" s="118"/>
      <c r="D22" s="118"/>
      <c r="E22" s="118"/>
      <c r="F22" s="118"/>
      <c r="G22" s="118"/>
      <c r="H22" s="118"/>
      <c r="I22" s="109"/>
      <c r="J22" s="109"/>
    </row>
    <row r="23" spans="1:10" ht="14.4" customHeight="1" x14ac:dyDescent="0.3">
      <c r="A23" s="121"/>
      <c r="B23" s="118"/>
      <c r="C23" s="118"/>
      <c r="D23" s="118"/>
      <c r="E23" s="118"/>
      <c r="F23" s="118"/>
      <c r="G23" s="118"/>
      <c r="H23" s="118"/>
    </row>
    <row r="24" spans="1:10" ht="14.4" customHeight="1" x14ac:dyDescent="0.3">
      <c r="A24" s="121"/>
      <c r="B24" s="118"/>
      <c r="C24" s="118"/>
      <c r="D24" s="118"/>
      <c r="E24" s="118"/>
      <c r="F24" s="118"/>
      <c r="G24" s="118"/>
      <c r="H24" s="118"/>
    </row>
    <row r="25" spans="1:10" ht="14.4" customHeight="1" x14ac:dyDescent="0.3">
      <c r="A25" s="121"/>
      <c r="B25" s="118"/>
      <c r="C25" s="118"/>
      <c r="D25" s="118"/>
      <c r="E25" s="118"/>
      <c r="F25" s="118"/>
      <c r="G25" s="118"/>
      <c r="H25" s="118"/>
    </row>
    <row r="26" spans="1:10" ht="14.4" customHeight="1" x14ac:dyDescent="0.3">
      <c r="A26" s="121"/>
      <c r="B26" s="118"/>
      <c r="C26" s="118"/>
      <c r="D26" s="118"/>
      <c r="E26" s="118"/>
      <c r="F26" s="118"/>
      <c r="G26" s="118"/>
      <c r="H26" s="118"/>
    </row>
  </sheetData>
  <mergeCells count="98">
    <mergeCell ref="E26:F26"/>
    <mergeCell ref="G21:H21"/>
    <mergeCell ref="G22:H22"/>
    <mergeCell ref="G23:H23"/>
    <mergeCell ref="G24:H24"/>
    <mergeCell ref="G25:H25"/>
    <mergeCell ref="G26:H26"/>
    <mergeCell ref="E21:F21"/>
    <mergeCell ref="E22:F22"/>
    <mergeCell ref="E23:F23"/>
    <mergeCell ref="E24:F24"/>
    <mergeCell ref="E25:F25"/>
    <mergeCell ref="A26:B26"/>
    <mergeCell ref="C21:D21"/>
    <mergeCell ref="C22:D22"/>
    <mergeCell ref="C23:D23"/>
    <mergeCell ref="C24:D24"/>
    <mergeCell ref="C25:D25"/>
    <mergeCell ref="C26:D26"/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G17:H17"/>
    <mergeCell ref="G18:H18"/>
    <mergeCell ref="G19:H19"/>
    <mergeCell ref="G20:H20"/>
    <mergeCell ref="A3:B3"/>
    <mergeCell ref="A4:B4"/>
    <mergeCell ref="A5:B5"/>
    <mergeCell ref="A6:B6"/>
    <mergeCell ref="A7:B7"/>
    <mergeCell ref="A8:B8"/>
    <mergeCell ref="G11:H11"/>
    <mergeCell ref="G12:H12"/>
    <mergeCell ref="G13:H13"/>
    <mergeCell ref="G14:H14"/>
    <mergeCell ref="G15:H15"/>
    <mergeCell ref="G16:H16"/>
    <mergeCell ref="E17:F17"/>
    <mergeCell ref="E18:F18"/>
    <mergeCell ref="E19:F19"/>
    <mergeCell ref="E20:F20"/>
    <mergeCell ref="G5:H5"/>
    <mergeCell ref="G6:H6"/>
    <mergeCell ref="G7:H7"/>
    <mergeCell ref="G8:H8"/>
    <mergeCell ref="G9:H9"/>
    <mergeCell ref="G10:H10"/>
    <mergeCell ref="E11:F11"/>
    <mergeCell ref="E12:F12"/>
    <mergeCell ref="E13:F13"/>
    <mergeCell ref="E14:F14"/>
    <mergeCell ref="E15:F15"/>
    <mergeCell ref="E16:F16"/>
    <mergeCell ref="C17:D17"/>
    <mergeCell ref="C18:D18"/>
    <mergeCell ref="C19:D19"/>
    <mergeCell ref="C20:D20"/>
    <mergeCell ref="E5:F5"/>
    <mergeCell ref="E6:F6"/>
    <mergeCell ref="E7:F7"/>
    <mergeCell ref="E8:F8"/>
    <mergeCell ref="E9:F9"/>
    <mergeCell ref="E10:F10"/>
    <mergeCell ref="C11:D11"/>
    <mergeCell ref="C12:D12"/>
    <mergeCell ref="C13:D13"/>
    <mergeCell ref="C14:D14"/>
    <mergeCell ref="C15:D15"/>
    <mergeCell ref="C16:D16"/>
    <mergeCell ref="C10:D10"/>
    <mergeCell ref="G1:K1"/>
    <mergeCell ref="C3:D3"/>
    <mergeCell ref="E3:F3"/>
    <mergeCell ref="G3:H3"/>
    <mergeCell ref="C4:D4"/>
    <mergeCell ref="E4:F4"/>
    <mergeCell ref="G4:H4"/>
    <mergeCell ref="A1:F1"/>
    <mergeCell ref="C5:D5"/>
    <mergeCell ref="C6:D6"/>
    <mergeCell ref="C7:D7"/>
    <mergeCell ref="C8:D8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1BD0-B8CF-40B1-83B4-C442BBB82D37}">
  <dimension ref="A1:P12"/>
  <sheetViews>
    <sheetView topLeftCell="B1" workbookViewId="0">
      <selection activeCell="F6" sqref="F6"/>
    </sheetView>
  </sheetViews>
  <sheetFormatPr baseColWidth="10" defaultColWidth="11.44140625" defaultRowHeight="14.4" x14ac:dyDescent="0.3"/>
  <cols>
    <col min="1" max="1" width="50.44140625" style="130" customWidth="1"/>
    <col min="2" max="3" width="11.44140625" style="130"/>
    <col min="4" max="4" width="11.6640625" style="130" customWidth="1"/>
    <col min="5" max="5" width="11.44140625" style="130"/>
    <col min="6" max="6" width="15.109375" style="130" customWidth="1"/>
    <col min="7" max="11" width="11.44140625" style="130"/>
    <col min="12" max="12" width="14.33203125" style="130" customWidth="1"/>
    <col min="13" max="13" width="13.5546875" style="130" customWidth="1"/>
    <col min="14" max="14" width="20.109375" style="130" customWidth="1"/>
    <col min="15" max="15" width="11.44140625" style="130"/>
    <col min="16" max="16" width="14" style="130" customWidth="1"/>
    <col min="17" max="16384" width="11.44140625" style="130"/>
  </cols>
  <sheetData>
    <row r="1" spans="1:16" x14ac:dyDescent="0.3">
      <c r="B1" s="197">
        <v>5.0000000000000001E-3</v>
      </c>
    </row>
    <row r="2" spans="1:16" ht="39.6" x14ac:dyDescent="0.3">
      <c r="A2" s="43" t="s">
        <v>38</v>
      </c>
      <c r="B2" s="74" t="s">
        <v>39</v>
      </c>
      <c r="C2" s="75" t="s">
        <v>40</v>
      </c>
      <c r="D2" s="74" t="s">
        <v>41</v>
      </c>
      <c r="E2" s="9" t="s">
        <v>42</v>
      </c>
      <c r="F2" s="7" t="s">
        <v>18</v>
      </c>
      <c r="G2" s="70" t="s">
        <v>43</v>
      </c>
      <c r="H2" s="70" t="s">
        <v>44</v>
      </c>
      <c r="I2" s="3" t="s">
        <v>45</v>
      </c>
      <c r="J2" s="3" t="s">
        <v>46</v>
      </c>
      <c r="K2" s="9" t="s">
        <v>47</v>
      </c>
      <c r="L2" s="7" t="s">
        <v>21</v>
      </c>
      <c r="M2" s="79" t="s">
        <v>48</v>
      </c>
      <c r="N2" s="76" t="s">
        <v>49</v>
      </c>
      <c r="O2" s="76" t="s">
        <v>24</v>
      </c>
      <c r="P2" s="76" t="s">
        <v>50</v>
      </c>
    </row>
    <row r="3" spans="1:16" x14ac:dyDescent="0.3">
      <c r="A3" s="44"/>
      <c r="B3" s="45"/>
      <c r="C3" s="46"/>
      <c r="D3" s="47"/>
      <c r="E3" s="198">
        <f>B3*C3*$B$1</f>
        <v>0</v>
      </c>
      <c r="F3" s="66">
        <f>-C3*B3-E3</f>
        <v>0</v>
      </c>
      <c r="G3" s="69"/>
      <c r="H3" s="68"/>
      <c r="I3" s="46"/>
      <c r="J3" s="48"/>
      <c r="K3" s="199">
        <f>I3*B3*$B$1</f>
        <v>0</v>
      </c>
      <c r="L3" s="81" t="str">
        <f>IF(I3&gt;0,B3*I3-K3,"-")</f>
        <v>-</v>
      </c>
      <c r="M3" s="80" t="str">
        <f>IF(H3="","",H3/C3-1)</f>
        <v/>
      </c>
      <c r="N3" s="91" t="str">
        <f>IF(L3="-","-",IF(L3&gt;0,(L3+F3),""))</f>
        <v>-</v>
      </c>
      <c r="O3" s="77" t="str">
        <f>IF(F3=0,"-",IF(N3="-","-",-N3/F3))</f>
        <v>-</v>
      </c>
      <c r="P3" s="78" t="str">
        <f ca="1">IFERROR(TEXT(O3*365/(IF(J3="",TODAY(),J3)-D3),"0,0%")&amp;" | "&amp; TEXT((1+O3)^(365/(IF(J3="",TODAY(),J3)-D3))-1,"0,0%"),"-")</f>
        <v>-</v>
      </c>
    </row>
    <row r="4" spans="1:16" x14ac:dyDescent="0.3">
      <c r="A4" s="44"/>
      <c r="B4" s="45"/>
      <c r="C4" s="46"/>
      <c r="D4" s="49"/>
      <c r="E4" s="198">
        <f t="shared" ref="E4:E12" si="0">B4*C4*$B$1</f>
        <v>0</v>
      </c>
      <c r="F4" s="66">
        <f>-C4*B4-E4</f>
        <v>0</v>
      </c>
      <c r="G4" s="67"/>
      <c r="H4" s="15"/>
      <c r="I4" s="46"/>
      <c r="J4" s="48"/>
      <c r="K4" s="199">
        <f t="shared" ref="K4:K12" si="1">I4*B4*$B$1</f>
        <v>0</v>
      </c>
      <c r="L4" s="81" t="str">
        <f t="shared" ref="L4:L12" si="2">IF(I4&gt;0,B4*I4-K4,"-")</f>
        <v>-</v>
      </c>
      <c r="M4" s="80" t="str">
        <f t="shared" ref="M4:M12" si="3">IF(H4="","",H4/C4-1)</f>
        <v/>
      </c>
      <c r="N4" s="91" t="str">
        <f t="shared" ref="N4:N12" si="4">IF(L4="-","-",IF(L4&gt;0,(L4+F4),""))</f>
        <v>-</v>
      </c>
      <c r="O4" s="77" t="str">
        <f t="shared" ref="O4:O12" si="5">IF(F4=0,"-",IF(N4="-","-",-N4/F4))</f>
        <v>-</v>
      </c>
      <c r="P4" s="78" t="str">
        <f t="shared" ref="P4:P12" ca="1" si="6">IFERROR(TEXT(O4*365/(IF(J4="",TODAY(),J4)-D4),"0,0%")&amp;" | "&amp; TEXT((1+O4)^(365/(IF(J4="",TODAY(),J4)-D4))-1,"0,0%"),"-")</f>
        <v>-</v>
      </c>
    </row>
    <row r="5" spans="1:16" x14ac:dyDescent="0.3">
      <c r="A5" s="44"/>
      <c r="B5" s="45"/>
      <c r="C5" s="46"/>
      <c r="D5" s="49"/>
      <c r="E5" s="198">
        <f t="shared" si="0"/>
        <v>0</v>
      </c>
      <c r="F5" s="66">
        <f>-C5*B5-E5</f>
        <v>0</v>
      </c>
      <c r="G5" s="67"/>
      <c r="H5" s="15"/>
      <c r="I5" s="46"/>
      <c r="J5" s="48"/>
      <c r="K5" s="199">
        <f t="shared" si="1"/>
        <v>0</v>
      </c>
      <c r="L5" s="81" t="str">
        <f t="shared" si="2"/>
        <v>-</v>
      </c>
      <c r="M5" s="80" t="str">
        <f t="shared" si="3"/>
        <v/>
      </c>
      <c r="N5" s="91" t="str">
        <f t="shared" si="4"/>
        <v>-</v>
      </c>
      <c r="O5" s="77" t="str">
        <f t="shared" si="5"/>
        <v>-</v>
      </c>
      <c r="P5" s="78" t="str">
        <f ca="1">IFERROR(TEXT(O5*365/(IF(J5="",TODAY(),J5)-D5),"0,0%")&amp;" | "&amp; TEXT((1+O5)^(365/(IF(J5="",TODAY(),J5)-D5))-1,"0,0%"),"-")</f>
        <v>-</v>
      </c>
    </row>
    <row r="6" spans="1:16" x14ac:dyDescent="0.3">
      <c r="A6" s="44"/>
      <c r="B6" s="45"/>
      <c r="C6" s="46"/>
      <c r="D6" s="49"/>
      <c r="E6" s="198">
        <f t="shared" si="0"/>
        <v>0</v>
      </c>
      <c r="F6" s="66">
        <f t="shared" ref="F6:F12" si="7">-C6*B6-E6</f>
        <v>0</v>
      </c>
      <c r="G6" s="67"/>
      <c r="H6" s="15"/>
      <c r="I6" s="46"/>
      <c r="J6" s="48"/>
      <c r="K6" s="199">
        <f t="shared" si="1"/>
        <v>0</v>
      </c>
      <c r="L6" s="81" t="str">
        <f t="shared" si="2"/>
        <v>-</v>
      </c>
      <c r="M6" s="80" t="str">
        <f t="shared" si="3"/>
        <v/>
      </c>
      <c r="N6" s="91" t="str">
        <f t="shared" si="4"/>
        <v>-</v>
      </c>
      <c r="O6" s="77" t="str">
        <f t="shared" si="5"/>
        <v>-</v>
      </c>
      <c r="P6" s="78" t="str">
        <f t="shared" ca="1" si="6"/>
        <v>-</v>
      </c>
    </row>
    <row r="7" spans="1:16" x14ac:dyDescent="0.3">
      <c r="A7" s="44"/>
      <c r="B7" s="45"/>
      <c r="C7" s="46"/>
      <c r="D7" s="49"/>
      <c r="E7" s="198">
        <f t="shared" si="0"/>
        <v>0</v>
      </c>
      <c r="F7" s="66">
        <f t="shared" si="7"/>
        <v>0</v>
      </c>
      <c r="G7" s="67"/>
      <c r="H7" s="15"/>
      <c r="I7" s="46"/>
      <c r="J7" s="48"/>
      <c r="K7" s="199">
        <f t="shared" si="1"/>
        <v>0</v>
      </c>
      <c r="L7" s="81" t="str">
        <f t="shared" si="2"/>
        <v>-</v>
      </c>
      <c r="M7" s="80" t="str">
        <f t="shared" si="3"/>
        <v/>
      </c>
      <c r="N7" s="91" t="str">
        <f t="shared" si="4"/>
        <v>-</v>
      </c>
      <c r="O7" s="77" t="str">
        <f t="shared" si="5"/>
        <v>-</v>
      </c>
      <c r="P7" s="78" t="str">
        <f t="shared" ca="1" si="6"/>
        <v>-</v>
      </c>
    </row>
    <row r="8" spans="1:16" x14ac:dyDescent="0.3">
      <c r="A8" s="44"/>
      <c r="B8" s="45"/>
      <c r="C8" s="46"/>
      <c r="D8" s="49"/>
      <c r="E8" s="198">
        <f t="shared" si="0"/>
        <v>0</v>
      </c>
      <c r="F8" s="66">
        <f t="shared" si="7"/>
        <v>0</v>
      </c>
      <c r="G8" s="67"/>
      <c r="H8" s="15"/>
      <c r="I8" s="46"/>
      <c r="J8" s="48"/>
      <c r="K8" s="199">
        <f t="shared" si="1"/>
        <v>0</v>
      </c>
      <c r="L8" s="81" t="str">
        <f t="shared" si="2"/>
        <v>-</v>
      </c>
      <c r="M8" s="80" t="str">
        <f t="shared" si="3"/>
        <v/>
      </c>
      <c r="N8" s="91" t="str">
        <f t="shared" si="4"/>
        <v>-</v>
      </c>
      <c r="O8" s="77" t="str">
        <f t="shared" si="5"/>
        <v>-</v>
      </c>
      <c r="P8" s="78" t="str">
        <f t="shared" ca="1" si="6"/>
        <v>-</v>
      </c>
    </row>
    <row r="9" spans="1:16" x14ac:dyDescent="0.3">
      <c r="A9" s="44"/>
      <c r="B9" s="45"/>
      <c r="C9" s="46"/>
      <c r="D9" s="49"/>
      <c r="E9" s="198">
        <f t="shared" si="0"/>
        <v>0</v>
      </c>
      <c r="F9" s="66">
        <f t="shared" si="7"/>
        <v>0</v>
      </c>
      <c r="G9" s="67"/>
      <c r="H9" s="15"/>
      <c r="I9" s="46"/>
      <c r="J9" s="48"/>
      <c r="K9" s="199">
        <f t="shared" si="1"/>
        <v>0</v>
      </c>
      <c r="L9" s="81" t="str">
        <f t="shared" si="2"/>
        <v>-</v>
      </c>
      <c r="M9" s="80" t="str">
        <f t="shared" si="3"/>
        <v/>
      </c>
      <c r="N9" s="91" t="str">
        <f t="shared" si="4"/>
        <v>-</v>
      </c>
      <c r="O9" s="77" t="str">
        <f t="shared" si="5"/>
        <v>-</v>
      </c>
      <c r="P9" s="78" t="str">
        <f t="shared" ca="1" si="6"/>
        <v>-</v>
      </c>
    </row>
    <row r="10" spans="1:16" x14ac:dyDescent="0.3">
      <c r="A10" s="44"/>
      <c r="B10" s="45"/>
      <c r="C10" s="46"/>
      <c r="D10" s="49"/>
      <c r="E10" s="198">
        <f t="shared" si="0"/>
        <v>0</v>
      </c>
      <c r="F10" s="66">
        <f t="shared" si="7"/>
        <v>0</v>
      </c>
      <c r="G10" s="67"/>
      <c r="H10" s="15"/>
      <c r="I10" s="46"/>
      <c r="J10" s="48"/>
      <c r="K10" s="199">
        <f t="shared" si="1"/>
        <v>0</v>
      </c>
      <c r="L10" s="81" t="str">
        <f t="shared" si="2"/>
        <v>-</v>
      </c>
      <c r="M10" s="80" t="str">
        <f t="shared" si="3"/>
        <v/>
      </c>
      <c r="N10" s="91" t="str">
        <f t="shared" si="4"/>
        <v>-</v>
      </c>
      <c r="O10" s="77" t="str">
        <f t="shared" si="5"/>
        <v>-</v>
      </c>
      <c r="P10" s="78" t="str">
        <f t="shared" ca="1" si="6"/>
        <v>-</v>
      </c>
    </row>
    <row r="11" spans="1:16" x14ac:dyDescent="0.3">
      <c r="A11" s="44"/>
      <c r="B11" s="45"/>
      <c r="C11" s="46"/>
      <c r="D11" s="49"/>
      <c r="E11" s="198">
        <f t="shared" si="0"/>
        <v>0</v>
      </c>
      <c r="F11" s="66">
        <f t="shared" si="7"/>
        <v>0</v>
      </c>
      <c r="G11" s="67"/>
      <c r="H11" s="15"/>
      <c r="I11" s="46"/>
      <c r="J11" s="48"/>
      <c r="K11" s="199">
        <f t="shared" si="1"/>
        <v>0</v>
      </c>
      <c r="L11" s="81" t="str">
        <f t="shared" si="2"/>
        <v>-</v>
      </c>
      <c r="M11" s="80" t="str">
        <f t="shared" si="3"/>
        <v/>
      </c>
      <c r="N11" s="91" t="str">
        <f t="shared" si="4"/>
        <v>-</v>
      </c>
      <c r="O11" s="77" t="str">
        <f t="shared" si="5"/>
        <v>-</v>
      </c>
      <c r="P11" s="78" t="str">
        <f t="shared" ca="1" si="6"/>
        <v>-</v>
      </c>
    </row>
    <row r="12" spans="1:16" x14ac:dyDescent="0.3">
      <c r="A12" s="44"/>
      <c r="B12" s="45"/>
      <c r="C12" s="46"/>
      <c r="D12" s="49"/>
      <c r="E12" s="198">
        <f t="shared" si="0"/>
        <v>0</v>
      </c>
      <c r="F12" s="66">
        <f t="shared" si="7"/>
        <v>0</v>
      </c>
      <c r="G12" s="67"/>
      <c r="H12" s="15"/>
      <c r="I12" s="46"/>
      <c r="J12" s="48"/>
      <c r="K12" s="199">
        <f t="shared" si="1"/>
        <v>0</v>
      </c>
      <c r="L12" s="81" t="str">
        <f t="shared" si="2"/>
        <v>-</v>
      </c>
      <c r="M12" s="80" t="str">
        <f t="shared" si="3"/>
        <v/>
      </c>
      <c r="N12" s="91" t="str">
        <f t="shared" si="4"/>
        <v>-</v>
      </c>
      <c r="O12" s="77" t="str">
        <f t="shared" si="5"/>
        <v>-</v>
      </c>
      <c r="P12" s="78" t="str">
        <f t="shared" ca="1" si="6"/>
        <v>-</v>
      </c>
    </row>
  </sheetData>
  <sheetProtection algorithmName="SHA-512" hashValue="+e5SwFEem7BmP7Jmlv8TxtinPlNS4dLFrzqIOUGedN6mX9yKOx6qHiafERMFZC8Xz2V/wTHhxWEj7MkNJpUlhg==" saltValue="0bUdKVYuOFGe/RPrVlsa6A==" spinCount="100000" sheet="1" objects="1" scenarios="1"/>
  <conditionalFormatting sqref="M3:M12">
    <cfRule type="cellIs" dxfId="8" priority="11" stopIfTrue="1" operator="greaterThan">
      <formula>0</formula>
    </cfRule>
    <cfRule type="cellIs" dxfId="7" priority="12" stopIfTrue="1" operator="lessThan">
      <formula>0</formula>
    </cfRule>
  </conditionalFormatting>
  <conditionalFormatting sqref="N3:N12">
    <cfRule type="expression" dxfId="6" priority="10" stopIfTrue="1">
      <formula>IF(AND(N3&gt;XEW3,XEK3&lt;&gt;""),TRUE,FALSE)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433B-7470-4EA0-B004-DDF87E323071}">
  <dimension ref="A2:BE128"/>
  <sheetViews>
    <sheetView zoomScale="98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Q1" sqref="Q1"/>
    </sheetView>
  </sheetViews>
  <sheetFormatPr baseColWidth="10" defaultColWidth="11.44140625" defaultRowHeight="14.4" x14ac:dyDescent="0.3"/>
  <cols>
    <col min="1" max="1" width="27.88671875" style="130" customWidth="1"/>
    <col min="2" max="3" width="11.44140625" style="130"/>
    <col min="4" max="4" width="21.44140625" style="130" customWidth="1"/>
    <col min="5" max="5" width="11.88671875" style="130" bestFit="1" customWidth="1"/>
    <col min="6" max="8" width="11.44140625" style="130"/>
    <col min="9" max="9" width="13.33203125" style="130" customWidth="1"/>
    <col min="10" max="11" width="11.44140625" style="130"/>
    <col min="12" max="12" width="12.109375" style="130" customWidth="1"/>
    <col min="13" max="16384" width="11.44140625" style="130"/>
  </cols>
  <sheetData>
    <row r="2" spans="2:57" x14ac:dyDescent="0.3">
      <c r="B2" s="161"/>
      <c r="C2" s="162" t="s">
        <v>51</v>
      </c>
      <c r="D2" s="33">
        <v>44348</v>
      </c>
      <c r="E2" s="33">
        <v>44378</v>
      </c>
      <c r="F2" s="33">
        <v>44409</v>
      </c>
      <c r="G2" s="33">
        <v>44440</v>
      </c>
      <c r="H2" s="33">
        <v>44470</v>
      </c>
      <c r="I2" s="33">
        <v>44501</v>
      </c>
      <c r="J2" s="33">
        <v>44531</v>
      </c>
      <c r="K2" s="33">
        <v>44562</v>
      </c>
      <c r="L2" s="33">
        <v>44593</v>
      </c>
      <c r="M2" s="33">
        <v>44621</v>
      </c>
      <c r="N2" s="33">
        <v>44652</v>
      </c>
      <c r="O2" s="33">
        <v>44682</v>
      </c>
      <c r="P2" s="33">
        <v>44713</v>
      </c>
      <c r="Q2" s="33">
        <v>44743</v>
      </c>
      <c r="R2" s="33">
        <v>44774</v>
      </c>
      <c r="S2" s="33">
        <v>44805</v>
      </c>
      <c r="T2" s="33">
        <v>44835</v>
      </c>
      <c r="U2" s="33">
        <v>44866</v>
      </c>
      <c r="V2" s="33">
        <v>44896</v>
      </c>
      <c r="W2" s="33">
        <v>44927</v>
      </c>
      <c r="X2" s="33">
        <v>44958</v>
      </c>
      <c r="Y2" s="33">
        <v>44986</v>
      </c>
      <c r="Z2" s="33">
        <v>45017</v>
      </c>
      <c r="AA2" s="33">
        <v>45047</v>
      </c>
      <c r="AB2" s="33">
        <v>45078</v>
      </c>
      <c r="AC2" s="33">
        <v>45108</v>
      </c>
      <c r="AD2" s="33">
        <v>45139</v>
      </c>
    </row>
    <row r="3" spans="2:57" x14ac:dyDescent="0.3">
      <c r="B3" s="163" t="s">
        <v>52</v>
      </c>
      <c r="C3" s="164" t="s">
        <v>53</v>
      </c>
      <c r="D3" s="34">
        <f t="shared" ref="D3:AD3" si="0">D16+D22</f>
        <v>0</v>
      </c>
      <c r="E3" s="34">
        <f t="shared" si="0"/>
        <v>0</v>
      </c>
      <c r="F3" s="34">
        <f t="shared" si="0"/>
        <v>0</v>
      </c>
      <c r="G3" s="34">
        <f t="shared" si="0"/>
        <v>0</v>
      </c>
      <c r="H3" s="34">
        <f t="shared" si="0"/>
        <v>0</v>
      </c>
      <c r="I3" s="34">
        <f t="shared" si="0"/>
        <v>0</v>
      </c>
      <c r="J3" s="34">
        <f t="shared" si="0"/>
        <v>0</v>
      </c>
      <c r="K3" s="34">
        <f t="shared" si="0"/>
        <v>0</v>
      </c>
      <c r="L3" s="34">
        <f t="shared" si="0"/>
        <v>0</v>
      </c>
      <c r="M3" s="34">
        <f t="shared" si="0"/>
        <v>0</v>
      </c>
      <c r="N3" s="34">
        <f t="shared" si="0"/>
        <v>0</v>
      </c>
      <c r="O3" s="34">
        <f t="shared" si="0"/>
        <v>0</v>
      </c>
      <c r="P3" s="34">
        <f t="shared" si="0"/>
        <v>0</v>
      </c>
      <c r="Q3" s="34">
        <f t="shared" si="0"/>
        <v>0</v>
      </c>
      <c r="R3" s="34">
        <f t="shared" si="0"/>
        <v>0</v>
      </c>
      <c r="S3" s="34">
        <f t="shared" si="0"/>
        <v>0</v>
      </c>
      <c r="T3" s="34">
        <f t="shared" si="0"/>
        <v>0</v>
      </c>
      <c r="U3" s="34">
        <f t="shared" si="0"/>
        <v>0</v>
      </c>
      <c r="V3" s="34">
        <f t="shared" si="0"/>
        <v>0</v>
      </c>
      <c r="W3" s="34">
        <f t="shared" si="0"/>
        <v>0</v>
      </c>
      <c r="X3" s="34">
        <f t="shared" si="0"/>
        <v>0</v>
      </c>
      <c r="Y3" s="34">
        <f t="shared" si="0"/>
        <v>0</v>
      </c>
      <c r="Z3" s="34">
        <f t="shared" si="0"/>
        <v>0</v>
      </c>
      <c r="AA3" s="34">
        <f t="shared" si="0"/>
        <v>0</v>
      </c>
      <c r="AB3" s="34">
        <f t="shared" si="0"/>
        <v>0</v>
      </c>
      <c r="AC3" s="34">
        <f t="shared" si="0"/>
        <v>0</v>
      </c>
      <c r="AD3" s="34">
        <f t="shared" si="0"/>
        <v>0</v>
      </c>
    </row>
    <row r="4" spans="2:57" x14ac:dyDescent="0.3">
      <c r="B4" s="163"/>
      <c r="C4" s="164" t="s">
        <v>54</v>
      </c>
      <c r="D4" s="34" t="str">
        <f t="shared" ref="D4:M4" si="1">IF(D3=0,"",SUM(D19,D25))</f>
        <v/>
      </c>
      <c r="E4" s="34" t="str">
        <f>IF(E3=0,"",SUM(E19,E25))</f>
        <v/>
      </c>
      <c r="F4" s="34" t="str">
        <f t="shared" si="1"/>
        <v/>
      </c>
      <c r="G4" s="34" t="str">
        <f t="shared" si="1"/>
        <v/>
      </c>
      <c r="H4" s="34" t="str">
        <f t="shared" si="1"/>
        <v/>
      </c>
      <c r="I4" s="34" t="str">
        <f t="shared" si="1"/>
        <v/>
      </c>
      <c r="J4" s="34" t="str">
        <f t="shared" si="1"/>
        <v/>
      </c>
      <c r="K4" s="34" t="str">
        <f t="shared" si="1"/>
        <v/>
      </c>
      <c r="L4" s="34" t="str">
        <f t="shared" si="1"/>
        <v/>
      </c>
      <c r="M4" s="34" t="str">
        <f t="shared" si="1"/>
        <v/>
      </c>
      <c r="N4" s="34" t="str">
        <f>IF(N3=0,"",SUM(N19,N25))</f>
        <v/>
      </c>
      <c r="O4" s="34" t="str">
        <f t="shared" ref="O4:AD4" si="2">IF(O3=0,"",SUM(O19,O25))</f>
        <v/>
      </c>
      <c r="P4" s="34" t="str">
        <f t="shared" si="2"/>
        <v/>
      </c>
      <c r="Q4" s="34" t="str">
        <f t="shared" si="2"/>
        <v/>
      </c>
      <c r="R4" s="34" t="str">
        <f t="shared" si="2"/>
        <v/>
      </c>
      <c r="S4" s="34" t="str">
        <f t="shared" si="2"/>
        <v/>
      </c>
      <c r="T4" s="34" t="str">
        <f t="shared" si="2"/>
        <v/>
      </c>
      <c r="U4" s="34" t="str">
        <f t="shared" si="2"/>
        <v/>
      </c>
      <c r="V4" s="34" t="str">
        <f t="shared" si="2"/>
        <v/>
      </c>
      <c r="W4" s="34" t="str">
        <f t="shared" si="2"/>
        <v/>
      </c>
      <c r="X4" s="34" t="str">
        <f t="shared" si="2"/>
        <v/>
      </c>
      <c r="Y4" s="34" t="str">
        <f t="shared" si="2"/>
        <v/>
      </c>
      <c r="Z4" s="34" t="str">
        <f t="shared" si="2"/>
        <v/>
      </c>
      <c r="AA4" s="34" t="str">
        <f t="shared" si="2"/>
        <v/>
      </c>
      <c r="AB4" s="34" t="str">
        <f t="shared" si="2"/>
        <v/>
      </c>
      <c r="AC4" s="34" t="str">
        <f t="shared" si="2"/>
        <v/>
      </c>
      <c r="AD4" s="34" t="str">
        <f t="shared" si="2"/>
        <v/>
      </c>
    </row>
    <row r="5" spans="2:57" ht="28.8" x14ac:dyDescent="0.3">
      <c r="B5" s="163"/>
      <c r="C5" s="164" t="s">
        <v>55</v>
      </c>
      <c r="D5" s="35" t="str">
        <f t="shared" ref="D5:L5" si="3">IFERROR(D4/D3,"")</f>
        <v/>
      </c>
      <c r="E5" s="35" t="str">
        <f t="shared" si="3"/>
        <v/>
      </c>
      <c r="F5" s="35" t="str">
        <f t="shared" si="3"/>
        <v/>
      </c>
      <c r="G5" s="35" t="str">
        <f t="shared" si="3"/>
        <v/>
      </c>
      <c r="H5" s="35" t="str">
        <f t="shared" si="3"/>
        <v/>
      </c>
      <c r="I5" s="35" t="str">
        <f t="shared" si="3"/>
        <v/>
      </c>
      <c r="J5" s="35" t="str">
        <f t="shared" si="3"/>
        <v/>
      </c>
      <c r="K5" s="35" t="str">
        <f t="shared" si="3"/>
        <v/>
      </c>
      <c r="L5" s="35" t="str">
        <f t="shared" si="3"/>
        <v/>
      </c>
      <c r="M5" s="35" t="str">
        <f>IFERROR(M4/M3,"")</f>
        <v/>
      </c>
      <c r="N5" s="35" t="str">
        <f t="shared" ref="N5:AD5" si="4">IFERROR(N4/N3,"")</f>
        <v/>
      </c>
      <c r="O5" s="35" t="str">
        <f t="shared" si="4"/>
        <v/>
      </c>
      <c r="P5" s="35" t="str">
        <f t="shared" si="4"/>
        <v/>
      </c>
      <c r="Q5" s="35" t="str">
        <f t="shared" si="4"/>
        <v/>
      </c>
      <c r="R5" s="35" t="str">
        <f t="shared" si="4"/>
        <v/>
      </c>
      <c r="S5" s="35" t="str">
        <f t="shared" si="4"/>
        <v/>
      </c>
      <c r="T5" s="35" t="str">
        <f t="shared" si="4"/>
        <v/>
      </c>
      <c r="U5" s="35" t="str">
        <f t="shared" si="4"/>
        <v/>
      </c>
      <c r="V5" s="35" t="str">
        <f t="shared" si="4"/>
        <v/>
      </c>
      <c r="W5" s="35" t="str">
        <f t="shared" si="4"/>
        <v/>
      </c>
      <c r="X5" s="35" t="str">
        <f t="shared" si="4"/>
        <v/>
      </c>
      <c r="Y5" s="35" t="str">
        <f t="shared" si="4"/>
        <v/>
      </c>
      <c r="Z5" s="35" t="str">
        <f t="shared" si="4"/>
        <v/>
      </c>
      <c r="AA5" s="35" t="str">
        <f t="shared" si="4"/>
        <v/>
      </c>
      <c r="AB5" s="35" t="str">
        <f t="shared" si="4"/>
        <v/>
      </c>
      <c r="AC5" s="35" t="str">
        <f t="shared" si="4"/>
        <v/>
      </c>
      <c r="AD5" s="35" t="str">
        <f t="shared" si="4"/>
        <v/>
      </c>
    </row>
    <row r="6" spans="2:57" x14ac:dyDescent="0.3">
      <c r="B6" s="163"/>
      <c r="C6" s="164" t="s">
        <v>50</v>
      </c>
      <c r="D6" s="36" t="str">
        <f t="shared" ref="D6:L6" si="5">IFERROR(TEXT(D5*12,"0,0%")&amp;" | "&amp; TEXT((1+D5)^12-1,"0,0%"),"")</f>
        <v/>
      </c>
      <c r="E6" s="36" t="str">
        <f t="shared" si="5"/>
        <v/>
      </c>
      <c r="F6" s="36" t="str">
        <f t="shared" si="5"/>
        <v/>
      </c>
      <c r="G6" s="36" t="str">
        <f t="shared" si="5"/>
        <v/>
      </c>
      <c r="H6" s="36" t="str">
        <f t="shared" si="5"/>
        <v/>
      </c>
      <c r="I6" s="36" t="str">
        <f t="shared" si="5"/>
        <v/>
      </c>
      <c r="J6" s="36" t="str">
        <f t="shared" si="5"/>
        <v/>
      </c>
      <c r="K6" s="36" t="str">
        <f t="shared" si="5"/>
        <v/>
      </c>
      <c r="L6" s="36" t="str">
        <f t="shared" si="5"/>
        <v/>
      </c>
      <c r="M6" s="36" t="str">
        <f>IFERROR(TEXT(M5*12,"0,0%")&amp;" | "&amp; TEXT((1+M5)^12-1,"0,0%"),"")</f>
        <v/>
      </c>
      <c r="N6" s="36" t="str">
        <f t="shared" ref="N6:AD6" si="6">IFERROR(TEXT(N5*12,"0,0%")&amp;" | "&amp; TEXT((1+N5)^12-1,"0,0%"),"")</f>
        <v/>
      </c>
      <c r="O6" s="36" t="str">
        <f t="shared" si="6"/>
        <v/>
      </c>
      <c r="P6" s="36" t="str">
        <f t="shared" si="6"/>
        <v/>
      </c>
      <c r="Q6" s="36" t="str">
        <f t="shared" si="6"/>
        <v/>
      </c>
      <c r="R6" s="36" t="str">
        <f t="shared" si="6"/>
        <v/>
      </c>
      <c r="S6" s="36" t="str">
        <f t="shared" si="6"/>
        <v/>
      </c>
      <c r="T6" s="36" t="str">
        <f t="shared" si="6"/>
        <v/>
      </c>
      <c r="U6" s="36" t="str">
        <f t="shared" si="6"/>
        <v/>
      </c>
      <c r="V6" s="36" t="str">
        <f t="shared" si="6"/>
        <v/>
      </c>
      <c r="W6" s="36" t="str">
        <f t="shared" si="6"/>
        <v/>
      </c>
      <c r="X6" s="36" t="str">
        <f t="shared" si="6"/>
        <v/>
      </c>
      <c r="Y6" s="36" t="str">
        <f t="shared" si="6"/>
        <v/>
      </c>
      <c r="Z6" s="36" t="str">
        <f t="shared" si="6"/>
        <v/>
      </c>
      <c r="AA6" s="36" t="str">
        <f t="shared" si="6"/>
        <v/>
      </c>
      <c r="AB6" s="36" t="str">
        <f t="shared" si="6"/>
        <v/>
      </c>
      <c r="AC6" s="36" t="str">
        <f t="shared" si="6"/>
        <v/>
      </c>
      <c r="AD6" s="36" t="str">
        <f t="shared" si="6"/>
        <v/>
      </c>
    </row>
    <row r="7" spans="2:57" ht="28.8" x14ac:dyDescent="0.3">
      <c r="B7" s="163"/>
      <c r="C7" s="164" t="s">
        <v>56</v>
      </c>
      <c r="D7" s="34" t="str">
        <f t="shared" ref="D7:L7" si="7">IFERROR(D8-D4,"")</f>
        <v/>
      </c>
      <c r="E7" s="34" t="str">
        <f t="shared" si="7"/>
        <v/>
      </c>
      <c r="F7" s="34" t="str">
        <f t="shared" si="7"/>
        <v/>
      </c>
      <c r="G7" s="34" t="str">
        <f t="shared" si="7"/>
        <v/>
      </c>
      <c r="H7" s="34" t="str">
        <f t="shared" si="7"/>
        <v/>
      </c>
      <c r="I7" s="34" t="str">
        <f t="shared" si="7"/>
        <v/>
      </c>
      <c r="J7" s="34" t="str">
        <f t="shared" si="7"/>
        <v/>
      </c>
      <c r="K7" s="34" t="str">
        <f t="shared" si="7"/>
        <v/>
      </c>
      <c r="L7" s="34" t="str">
        <f t="shared" si="7"/>
        <v/>
      </c>
      <c r="M7" s="34" t="str">
        <f>IFERROR(M8-M4,"")</f>
        <v/>
      </c>
      <c r="N7" s="34" t="str">
        <f t="shared" ref="N7:AD7" si="8">IFERROR(N8-N4,"")</f>
        <v/>
      </c>
      <c r="O7" s="34" t="str">
        <f t="shared" si="8"/>
        <v/>
      </c>
      <c r="P7" s="34" t="str">
        <f t="shared" si="8"/>
        <v/>
      </c>
      <c r="Q7" s="34" t="str">
        <f t="shared" si="8"/>
        <v/>
      </c>
      <c r="R7" s="34" t="str">
        <f t="shared" si="8"/>
        <v/>
      </c>
      <c r="S7" s="34" t="str">
        <f t="shared" si="8"/>
        <v/>
      </c>
      <c r="T7" s="34" t="str">
        <f t="shared" si="8"/>
        <v/>
      </c>
      <c r="U7" s="34" t="str">
        <f t="shared" si="8"/>
        <v/>
      </c>
      <c r="V7" s="34" t="str">
        <f t="shared" si="8"/>
        <v/>
      </c>
      <c r="W7" s="34" t="str">
        <f t="shared" si="8"/>
        <v/>
      </c>
      <c r="X7" s="34" t="str">
        <f t="shared" si="8"/>
        <v/>
      </c>
      <c r="Y7" s="34" t="str">
        <f t="shared" si="8"/>
        <v/>
      </c>
      <c r="Z7" s="34" t="str">
        <f t="shared" si="8"/>
        <v/>
      </c>
      <c r="AA7" s="34" t="str">
        <f t="shared" si="8"/>
        <v/>
      </c>
      <c r="AB7" s="34" t="str">
        <f t="shared" si="8"/>
        <v/>
      </c>
      <c r="AC7" s="34" t="str">
        <f t="shared" si="8"/>
        <v/>
      </c>
      <c r="AD7" s="34" t="str">
        <f t="shared" si="8"/>
        <v/>
      </c>
    </row>
    <row r="8" spans="2:57" x14ac:dyDescent="0.3">
      <c r="B8" s="163"/>
      <c r="C8" s="164" t="s">
        <v>57</v>
      </c>
      <c r="D8" s="34" t="str">
        <f t="shared" ref="D8:J8" si="9">IF(AND(E3&lt;&gt;0,D4&lt;&gt;""),E3-D3,"")</f>
        <v/>
      </c>
      <c r="E8" s="34" t="str">
        <f t="shared" si="9"/>
        <v/>
      </c>
      <c r="F8" s="34" t="str">
        <f t="shared" si="9"/>
        <v/>
      </c>
      <c r="G8" s="34" t="str">
        <f t="shared" si="9"/>
        <v/>
      </c>
      <c r="H8" s="34" t="str">
        <f t="shared" si="9"/>
        <v/>
      </c>
      <c r="I8" s="34" t="str">
        <f t="shared" si="9"/>
        <v/>
      </c>
      <c r="J8" s="34" t="str">
        <f t="shared" si="9"/>
        <v/>
      </c>
      <c r="K8" s="34" t="str">
        <f>IF(AND(L3&lt;&gt;0,K4&lt;&gt;""),L3-K3,"")</f>
        <v/>
      </c>
      <c r="L8" s="34" t="str">
        <f t="shared" ref="L8:O8" si="10">IF(AND(M3&lt;&gt;0,L4&lt;&gt;""),M3-L3,"")</f>
        <v/>
      </c>
      <c r="M8" s="34" t="str">
        <f t="shared" si="10"/>
        <v/>
      </c>
      <c r="N8" s="34" t="str">
        <f t="shared" si="10"/>
        <v/>
      </c>
      <c r="O8" s="34" t="str">
        <f t="shared" si="10"/>
        <v/>
      </c>
      <c r="P8" s="34" t="str">
        <f t="shared" ref="P8" si="11">IF(AND(Q3&lt;&gt;0,P4&lt;&gt;""),Q3-P3,"")</f>
        <v/>
      </c>
      <c r="Q8" s="34" t="str">
        <f t="shared" ref="Q8" si="12">IF(AND(R3&lt;&gt;0,Q4&lt;&gt;""),R3-Q3,"")</f>
        <v/>
      </c>
      <c r="R8" s="34" t="str">
        <f t="shared" ref="R8" si="13">IF(AND(S3&lt;&gt;0,R4&lt;&gt;""),S3-R3,"")</f>
        <v/>
      </c>
      <c r="S8" s="34" t="str">
        <f t="shared" ref="S8" si="14">IF(AND(T3&lt;&gt;0,S4&lt;&gt;""),T3-S3,"")</f>
        <v/>
      </c>
      <c r="T8" s="34" t="str">
        <f t="shared" ref="T8" si="15">IF(AND(U3&lt;&gt;0,T4&lt;&gt;""),U3-T3,"")</f>
        <v/>
      </c>
      <c r="U8" s="34" t="str">
        <f t="shared" ref="U8" si="16">IF(AND(V3&lt;&gt;0,U4&lt;&gt;""),V3-U3,"")</f>
        <v/>
      </c>
      <c r="V8" s="34" t="str">
        <f t="shared" ref="V8" si="17">IF(AND(W3&lt;&gt;0,V4&lt;&gt;""),W3-V3,"")</f>
        <v/>
      </c>
      <c r="W8" s="34" t="str">
        <f t="shared" ref="W8" si="18">IF(AND(X3&lt;&gt;0,W4&lt;&gt;""),X3-W3,"")</f>
        <v/>
      </c>
      <c r="X8" s="34" t="str">
        <f t="shared" ref="X8" si="19">IF(AND(Y3&lt;&gt;0,X4&lt;&gt;""),Y3-X3,"")</f>
        <v/>
      </c>
      <c r="Y8" s="34" t="str">
        <f t="shared" ref="Y8" si="20">IF(AND(Z3&lt;&gt;0,Y4&lt;&gt;""),Z3-Y3,"")</f>
        <v/>
      </c>
      <c r="Z8" s="34" t="str">
        <f t="shared" ref="Z8" si="21">IF(AND(AA3&lt;&gt;0,Z4&lt;&gt;""),AA3-Z3,"")</f>
        <v/>
      </c>
      <c r="AA8" s="34" t="str">
        <f t="shared" ref="AA8" si="22">IF(AND(AB3&lt;&gt;0,AA4&lt;&gt;""),AB3-AA3,"")</f>
        <v/>
      </c>
      <c r="AB8" s="34" t="str">
        <f t="shared" ref="AB8" si="23">IF(AND(AC3&lt;&gt;0,AB4&lt;&gt;""),AC3-AB3,"")</f>
        <v/>
      </c>
      <c r="AC8" s="34" t="str">
        <f t="shared" ref="AC8" si="24">IF(AND(AD3&lt;&gt;0,AC4&lt;&gt;""),AD3-AC3,"")</f>
        <v/>
      </c>
      <c r="AD8" s="34" t="str">
        <f t="shared" ref="AD8" si="25">IF(AND(AE3&lt;&gt;0,AD4&lt;&gt;""),AE3-AD3,"")</f>
        <v/>
      </c>
    </row>
    <row r="9" spans="2:57" ht="28.8" x14ac:dyDescent="0.3">
      <c r="B9" s="165" t="s">
        <v>58</v>
      </c>
      <c r="C9" s="166" t="s">
        <v>59</v>
      </c>
      <c r="D9" s="37">
        <v>8.9999999999999993E-3</v>
      </c>
      <c r="E9" s="37">
        <v>5.0000000000000001E-3</v>
      </c>
      <c r="F9" s="37">
        <v>3.0000000000000001E-3</v>
      </c>
      <c r="G9" s="37">
        <v>4.0000000000000001E-3</v>
      </c>
      <c r="H9" s="37">
        <v>8.9999999999999993E-3</v>
      </c>
      <c r="I9" s="37">
        <v>8.0000000000000002E-3</v>
      </c>
      <c r="J9" s="37">
        <v>5.0000000000000001E-3</v>
      </c>
      <c r="K9" s="37">
        <v>6.0000000000000001E-3</v>
      </c>
      <c r="L9" s="37">
        <v>8.0000000000000002E-3</v>
      </c>
      <c r="M9" s="37">
        <v>1.2E-2</v>
      </c>
      <c r="N9" s="37">
        <v>6.0000000000000001E-3</v>
      </c>
      <c r="O9" s="37">
        <v>0.01</v>
      </c>
      <c r="P9" s="111">
        <v>1.3000000000000001E-2</v>
      </c>
      <c r="Q9" s="111">
        <v>0</v>
      </c>
      <c r="R9" s="111">
        <v>1E-3</v>
      </c>
      <c r="S9" s="111">
        <v>4.0000000000000001E-3</v>
      </c>
      <c r="T9" s="111">
        <v>4.0000000000000001E-3</v>
      </c>
      <c r="U9" s="111">
        <v>1E-3</v>
      </c>
      <c r="V9" s="111">
        <v>-1E-3</v>
      </c>
      <c r="W9" s="111"/>
      <c r="X9" s="111"/>
      <c r="Y9" s="111"/>
      <c r="Z9" s="111"/>
      <c r="AA9" s="111"/>
      <c r="AB9" s="111"/>
      <c r="AC9" s="111"/>
      <c r="AD9" s="111"/>
    </row>
    <row r="10" spans="2:57" x14ac:dyDescent="0.3">
      <c r="B10" s="167"/>
      <c r="C10" s="166" t="s">
        <v>60</v>
      </c>
      <c r="D10" s="83" t="str">
        <f t="shared" ref="D10:L10" si="26">IFERROR(D11*D3,"")</f>
        <v/>
      </c>
      <c r="E10" s="83" t="str">
        <f t="shared" si="26"/>
        <v/>
      </c>
      <c r="F10" s="83" t="str">
        <f t="shared" si="26"/>
        <v/>
      </c>
      <c r="G10" s="83" t="str">
        <f t="shared" si="26"/>
        <v/>
      </c>
      <c r="H10" s="83" t="str">
        <f t="shared" si="26"/>
        <v/>
      </c>
      <c r="I10" s="83" t="str">
        <f t="shared" si="26"/>
        <v/>
      </c>
      <c r="J10" s="83" t="str">
        <f t="shared" si="26"/>
        <v/>
      </c>
      <c r="K10" s="83" t="str">
        <f t="shared" si="26"/>
        <v/>
      </c>
      <c r="L10" s="83" t="str">
        <f t="shared" si="26"/>
        <v/>
      </c>
      <c r="M10" s="83" t="str">
        <f>IFERROR(M11*M3,"")</f>
        <v/>
      </c>
      <c r="N10" s="83" t="str">
        <f>IFERROR(N11*N3,"")</f>
        <v/>
      </c>
      <c r="O10" s="83" t="str">
        <f>IFERROR(O11*O3,"")</f>
        <v/>
      </c>
      <c r="P10" s="83" t="str">
        <f t="shared" ref="P10:AD10" si="27">IFERROR(P11*P3,"")</f>
        <v/>
      </c>
      <c r="Q10" s="83" t="str">
        <f t="shared" si="27"/>
        <v/>
      </c>
      <c r="R10" s="83" t="str">
        <f t="shared" si="27"/>
        <v/>
      </c>
      <c r="S10" s="83" t="str">
        <f t="shared" si="27"/>
        <v/>
      </c>
      <c r="T10" s="83" t="str">
        <f t="shared" si="27"/>
        <v/>
      </c>
      <c r="U10" s="83" t="str">
        <f t="shared" si="27"/>
        <v/>
      </c>
      <c r="V10" s="83" t="str">
        <f t="shared" si="27"/>
        <v/>
      </c>
      <c r="W10" s="83" t="str">
        <f t="shared" si="27"/>
        <v/>
      </c>
      <c r="X10" s="83" t="str">
        <f t="shared" si="27"/>
        <v/>
      </c>
      <c r="Y10" s="83" t="str">
        <f t="shared" si="27"/>
        <v/>
      </c>
      <c r="Z10" s="83" t="str">
        <f t="shared" si="27"/>
        <v/>
      </c>
      <c r="AA10" s="83" t="str">
        <f t="shared" si="27"/>
        <v/>
      </c>
      <c r="AB10" s="83" t="str">
        <f t="shared" si="27"/>
        <v/>
      </c>
      <c r="AC10" s="83" t="str">
        <f t="shared" si="27"/>
        <v/>
      </c>
      <c r="AD10" s="83" t="str">
        <f t="shared" si="27"/>
        <v/>
      </c>
    </row>
    <row r="11" spans="2:57" ht="28.8" x14ac:dyDescent="0.3">
      <c r="B11" s="167"/>
      <c r="C11" s="166" t="s">
        <v>61</v>
      </c>
      <c r="D11" s="84" t="str">
        <f t="shared" ref="D11:L11" si="28">IF(D5="","",IF(D9="","Cargar Infl.",(1+D5)/(1+D9)-1))</f>
        <v/>
      </c>
      <c r="E11" s="84" t="str">
        <f t="shared" si="28"/>
        <v/>
      </c>
      <c r="F11" s="84" t="str">
        <f t="shared" si="28"/>
        <v/>
      </c>
      <c r="G11" s="84" t="str">
        <f t="shared" si="28"/>
        <v/>
      </c>
      <c r="H11" s="84" t="str">
        <f t="shared" si="28"/>
        <v/>
      </c>
      <c r="I11" s="84" t="str">
        <f t="shared" si="28"/>
        <v/>
      </c>
      <c r="J11" s="84" t="str">
        <f t="shared" si="28"/>
        <v/>
      </c>
      <c r="K11" s="84" t="str">
        <f t="shared" si="28"/>
        <v/>
      </c>
      <c r="L11" s="84" t="str">
        <f t="shared" si="28"/>
        <v/>
      </c>
      <c r="M11" s="84" t="str">
        <f>IF(M5="","",IF(M9="","Cargar Infl.",(1+M5)/(1+M9)-1))</f>
        <v/>
      </c>
      <c r="N11" s="84" t="str">
        <f t="shared" ref="N11:AD11" si="29">IF(N5="","",IF(N9="","Cargar Infl.",(1+N5)/(1+N9)-1))</f>
        <v/>
      </c>
      <c r="O11" s="84" t="str">
        <f t="shared" si="29"/>
        <v/>
      </c>
      <c r="P11" s="84" t="str">
        <f t="shared" si="29"/>
        <v/>
      </c>
      <c r="Q11" s="84" t="str">
        <f t="shared" si="29"/>
        <v/>
      </c>
      <c r="R11" s="84" t="str">
        <f t="shared" si="29"/>
        <v/>
      </c>
      <c r="S11" s="84" t="str">
        <f t="shared" si="29"/>
        <v/>
      </c>
      <c r="T11" s="84" t="str">
        <f t="shared" si="29"/>
        <v/>
      </c>
      <c r="U11" s="84" t="str">
        <f t="shared" si="29"/>
        <v/>
      </c>
      <c r="V11" s="84" t="str">
        <f t="shared" si="29"/>
        <v/>
      </c>
      <c r="W11" s="84" t="str">
        <f t="shared" si="29"/>
        <v/>
      </c>
      <c r="X11" s="84" t="str">
        <f t="shared" si="29"/>
        <v/>
      </c>
      <c r="Y11" s="84" t="str">
        <f t="shared" si="29"/>
        <v/>
      </c>
      <c r="Z11" s="84" t="str">
        <f t="shared" si="29"/>
        <v/>
      </c>
      <c r="AA11" s="84" t="str">
        <f t="shared" si="29"/>
        <v/>
      </c>
      <c r="AB11" s="84" t="str">
        <f t="shared" si="29"/>
        <v/>
      </c>
      <c r="AC11" s="84" t="str">
        <f t="shared" si="29"/>
        <v/>
      </c>
      <c r="AD11" s="84" t="str">
        <f t="shared" si="29"/>
        <v/>
      </c>
    </row>
    <row r="12" spans="2:57" ht="28.8" x14ac:dyDescent="0.3">
      <c r="B12" s="167"/>
      <c r="C12" s="166" t="s">
        <v>62</v>
      </c>
      <c r="D12" s="85" t="str">
        <f t="shared" ref="D12:L12" si="30">IFERROR(TEXT(D11*12,"0,0%")&amp;" | "&amp; TEXT((1+D11)^12-1,"0,0%"),"")</f>
        <v/>
      </c>
      <c r="E12" s="85" t="str">
        <f t="shared" si="30"/>
        <v/>
      </c>
      <c r="F12" s="85" t="str">
        <f t="shared" si="30"/>
        <v/>
      </c>
      <c r="G12" s="85" t="str">
        <f t="shared" si="30"/>
        <v/>
      </c>
      <c r="H12" s="85" t="str">
        <f t="shared" si="30"/>
        <v/>
      </c>
      <c r="I12" s="85" t="str">
        <f t="shared" si="30"/>
        <v/>
      </c>
      <c r="J12" s="85" t="str">
        <f t="shared" si="30"/>
        <v/>
      </c>
      <c r="K12" s="85" t="str">
        <f t="shared" si="30"/>
        <v/>
      </c>
      <c r="L12" s="85" t="str">
        <f t="shared" si="30"/>
        <v/>
      </c>
      <c r="M12" s="85" t="str">
        <f>IFERROR(TEXT(M11*12,"0,0%")&amp;" | "&amp; TEXT((1+M11)^12-1,"0,0%"),"")</f>
        <v/>
      </c>
      <c r="N12" s="85" t="str">
        <f t="shared" ref="N12:AD12" si="31">IFERROR(TEXT(N11*12,"0,0%")&amp;" | "&amp; TEXT((1+N11)^12-1,"0,0%"),"")</f>
        <v/>
      </c>
      <c r="O12" s="85" t="str">
        <f t="shared" si="31"/>
        <v/>
      </c>
      <c r="P12" s="85" t="str">
        <f t="shared" si="31"/>
        <v/>
      </c>
      <c r="Q12" s="85" t="str">
        <f t="shared" si="31"/>
        <v/>
      </c>
      <c r="R12" s="85" t="str">
        <f t="shared" si="31"/>
        <v/>
      </c>
      <c r="S12" s="85" t="str">
        <f t="shared" si="31"/>
        <v/>
      </c>
      <c r="T12" s="85" t="str">
        <f t="shared" si="31"/>
        <v/>
      </c>
      <c r="U12" s="85" t="str">
        <f t="shared" si="31"/>
        <v/>
      </c>
      <c r="V12" s="85" t="str">
        <f t="shared" si="31"/>
        <v/>
      </c>
      <c r="W12" s="85" t="str">
        <f t="shared" si="31"/>
        <v/>
      </c>
      <c r="X12" s="85" t="str">
        <f t="shared" si="31"/>
        <v/>
      </c>
      <c r="Y12" s="85" t="str">
        <f t="shared" si="31"/>
        <v/>
      </c>
      <c r="Z12" s="85" t="str">
        <f t="shared" si="31"/>
        <v/>
      </c>
      <c r="AA12" s="85" t="str">
        <f t="shared" si="31"/>
        <v/>
      </c>
      <c r="AB12" s="85" t="str">
        <f t="shared" si="31"/>
        <v/>
      </c>
      <c r="AC12" s="85" t="str">
        <f t="shared" si="31"/>
        <v/>
      </c>
      <c r="AD12" s="85" t="str">
        <f t="shared" si="31"/>
        <v/>
      </c>
    </row>
    <row r="13" spans="2:57" ht="28.8" x14ac:dyDescent="0.3">
      <c r="B13" s="168"/>
      <c r="C13" s="166" t="s">
        <v>63</v>
      </c>
      <c r="D13" s="86" t="str">
        <f t="shared" ref="D13:L13" si="32">IFERROR(D7+D10,"")</f>
        <v/>
      </c>
      <c r="E13" s="86" t="str">
        <f t="shared" si="32"/>
        <v/>
      </c>
      <c r="F13" s="86" t="str">
        <f t="shared" si="32"/>
        <v/>
      </c>
      <c r="G13" s="86" t="str">
        <f t="shared" si="32"/>
        <v/>
      </c>
      <c r="H13" s="86" t="str">
        <f t="shared" si="32"/>
        <v/>
      </c>
      <c r="I13" s="86" t="str">
        <f t="shared" si="32"/>
        <v/>
      </c>
      <c r="J13" s="86" t="str">
        <f t="shared" si="32"/>
        <v/>
      </c>
      <c r="K13" s="86" t="str">
        <f t="shared" si="32"/>
        <v/>
      </c>
      <c r="L13" s="86" t="str">
        <f t="shared" si="32"/>
        <v/>
      </c>
      <c r="M13" s="86" t="str">
        <f>IFERROR(M7+M10,"")</f>
        <v/>
      </c>
      <c r="N13" s="86" t="str">
        <f t="shared" ref="N13:AD13" si="33">IFERROR(N7+N10,"")</f>
        <v/>
      </c>
      <c r="O13" s="86" t="str">
        <f t="shared" si="33"/>
        <v/>
      </c>
      <c r="P13" s="86" t="str">
        <f t="shared" si="33"/>
        <v/>
      </c>
      <c r="Q13" s="86" t="str">
        <f t="shared" si="33"/>
        <v/>
      </c>
      <c r="R13" s="86" t="str">
        <f t="shared" si="33"/>
        <v/>
      </c>
      <c r="S13" s="86" t="str">
        <f t="shared" si="33"/>
        <v/>
      </c>
      <c r="T13" s="86" t="str">
        <f t="shared" si="33"/>
        <v/>
      </c>
      <c r="U13" s="86" t="str">
        <f t="shared" si="33"/>
        <v/>
      </c>
      <c r="V13" s="86" t="str">
        <f t="shared" si="33"/>
        <v/>
      </c>
      <c r="W13" s="86" t="str">
        <f t="shared" si="33"/>
        <v/>
      </c>
      <c r="X13" s="86" t="str">
        <f t="shared" si="33"/>
        <v/>
      </c>
      <c r="Y13" s="86" t="str">
        <f t="shared" si="33"/>
        <v/>
      </c>
      <c r="Z13" s="86" t="str">
        <f t="shared" si="33"/>
        <v/>
      </c>
      <c r="AA13" s="86" t="str">
        <f t="shared" si="33"/>
        <v/>
      </c>
      <c r="AB13" s="86" t="str">
        <f t="shared" si="33"/>
        <v/>
      </c>
      <c r="AC13" s="86" t="str">
        <f t="shared" si="33"/>
        <v/>
      </c>
      <c r="AD13" s="86" t="str">
        <f t="shared" si="33"/>
        <v/>
      </c>
    </row>
    <row r="14" spans="2:57" x14ac:dyDescent="0.3">
      <c r="B14" s="169"/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</row>
    <row r="15" spans="2:57" x14ac:dyDescent="0.3">
      <c r="B15" s="172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</row>
    <row r="16" spans="2:57" x14ac:dyDescent="0.3">
      <c r="B16" s="173" t="s">
        <v>64</v>
      </c>
      <c r="C16" s="174" t="s">
        <v>65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39"/>
      <c r="R16" s="18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</row>
    <row r="17" spans="1:50" x14ac:dyDescent="0.3">
      <c r="B17" s="176" t="s">
        <v>66</v>
      </c>
      <c r="C17" s="174" t="s">
        <v>67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</row>
    <row r="18" spans="1:50" x14ac:dyDescent="0.3">
      <c r="B18" s="176" t="s">
        <v>66</v>
      </c>
      <c r="C18" s="174" t="s">
        <v>68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</row>
    <row r="19" spans="1:50" x14ac:dyDescent="0.3">
      <c r="B19" s="176" t="s">
        <v>66</v>
      </c>
      <c r="C19" s="174" t="s">
        <v>69</v>
      </c>
      <c r="D19" s="40" t="str">
        <f t="shared" ref="D19:K19" si="34">IF(OR(D16="",E16=""),"",E16+D18-D16-D17)</f>
        <v/>
      </c>
      <c r="E19" s="40" t="str">
        <f t="shared" si="34"/>
        <v/>
      </c>
      <c r="F19" s="40" t="str">
        <f t="shared" si="34"/>
        <v/>
      </c>
      <c r="G19" s="40" t="str">
        <f t="shared" si="34"/>
        <v/>
      </c>
      <c r="H19" s="40" t="str">
        <f t="shared" si="34"/>
        <v/>
      </c>
      <c r="I19" s="40" t="str">
        <f t="shared" si="34"/>
        <v/>
      </c>
      <c r="J19" s="40" t="str">
        <f t="shared" si="34"/>
        <v/>
      </c>
      <c r="K19" s="40" t="str">
        <f t="shared" si="34"/>
        <v/>
      </c>
      <c r="L19" s="40" t="str">
        <f>IF(OR(L16="",M16=""),"",M16+L18-L16-L17)</f>
        <v/>
      </c>
      <c r="M19" s="40" t="str">
        <f t="shared" ref="M19:O19" si="35">IF(OR(M16="",N16=""),"",N16+M18-M16-M17)</f>
        <v/>
      </c>
      <c r="N19" s="40" t="str">
        <f t="shared" si="35"/>
        <v/>
      </c>
      <c r="O19" s="40" t="str">
        <f t="shared" si="35"/>
        <v/>
      </c>
      <c r="P19" s="40" t="str">
        <f t="shared" ref="P19" si="36">IF(OR(P16="",Q16=""),"",Q16+P18-P16-P17)</f>
        <v/>
      </c>
      <c r="Q19" s="40" t="str">
        <f t="shared" ref="Q19" si="37">IF(OR(Q16="",R16=""),"",R16+Q18-Q16-Q17)</f>
        <v/>
      </c>
      <c r="R19" s="40" t="str">
        <f t="shared" ref="R19" si="38">IF(OR(R16="",S16=""),"",S16+R18-R16-R17)</f>
        <v/>
      </c>
      <c r="S19" s="40" t="str">
        <f t="shared" ref="S19" si="39">IF(OR(S16="",T16=""),"",T16+S18-S16-S17)</f>
        <v/>
      </c>
      <c r="T19" s="40" t="str">
        <f t="shared" ref="T19" si="40">IF(OR(T16="",U16=""),"",U16+T18-T16-T17)</f>
        <v/>
      </c>
      <c r="U19" s="40" t="str">
        <f t="shared" ref="U19" si="41">IF(OR(U16="",V16=""),"",V16+U18-U16-U17)</f>
        <v/>
      </c>
      <c r="V19" s="40" t="str">
        <f t="shared" ref="V19" si="42">IF(OR(V16="",W16=""),"",W16+V18-V16-V17)</f>
        <v/>
      </c>
      <c r="W19" s="40" t="str">
        <f t="shared" ref="W19" si="43">IF(OR(W16="",X16=""),"",X16+W18-W16-W17)</f>
        <v/>
      </c>
      <c r="X19" s="40" t="str">
        <f t="shared" ref="X19" si="44">IF(OR(X16="",Y16=""),"",Y16+X18-X16-X17)</f>
        <v/>
      </c>
      <c r="Y19" s="40" t="str">
        <f t="shared" ref="Y19" si="45">IF(OR(Y16="",Z16=""),"",Z16+Y18-Y16-Y17)</f>
        <v/>
      </c>
      <c r="Z19" s="40" t="str">
        <f t="shared" ref="Z19" si="46">IF(OR(Z16="",AA16=""),"",AA16+Z18-Z16-Z17)</f>
        <v/>
      </c>
      <c r="AA19" s="40" t="str">
        <f t="shared" ref="AA19" si="47">IF(OR(AA16="",AB16=""),"",AB16+AA18-AA16-AA17)</f>
        <v/>
      </c>
      <c r="AB19" s="40" t="str">
        <f t="shared" ref="AB19" si="48">IF(OR(AB16="",AC16=""),"",AC16+AB18-AB16-AB17)</f>
        <v/>
      </c>
      <c r="AC19" s="40" t="str">
        <f t="shared" ref="AC19" si="49">IF(OR(AC16="",AD16=""),"",AD16+AC18-AC16-AC17)</f>
        <v/>
      </c>
      <c r="AD19" s="40" t="str">
        <f t="shared" ref="AD19" si="50">IF(OR(AD16="",AE16=""),"",AE16+AD18-AD16-AD17)</f>
        <v/>
      </c>
    </row>
    <row r="20" spans="1:50" ht="28.8" x14ac:dyDescent="0.3">
      <c r="B20" s="176" t="s">
        <v>66</v>
      </c>
      <c r="C20" s="174" t="s">
        <v>55</v>
      </c>
      <c r="D20" s="41" t="str">
        <f t="shared" ref="D20:AD20" si="51">IFERROR(D19/(D16+D17),"")</f>
        <v/>
      </c>
      <c r="E20" s="41" t="str">
        <f t="shared" si="51"/>
        <v/>
      </c>
      <c r="F20" s="41" t="str">
        <f t="shared" si="51"/>
        <v/>
      </c>
      <c r="G20" s="41" t="str">
        <f t="shared" si="51"/>
        <v/>
      </c>
      <c r="H20" s="41" t="str">
        <f t="shared" si="51"/>
        <v/>
      </c>
      <c r="I20" s="41" t="str">
        <f t="shared" si="51"/>
        <v/>
      </c>
      <c r="J20" s="41" t="str">
        <f t="shared" si="51"/>
        <v/>
      </c>
      <c r="K20" s="41" t="str">
        <f t="shared" si="51"/>
        <v/>
      </c>
      <c r="L20" s="41" t="str">
        <f t="shared" si="51"/>
        <v/>
      </c>
      <c r="M20" s="41" t="str">
        <f t="shared" si="51"/>
        <v/>
      </c>
      <c r="N20" s="41" t="str">
        <f t="shared" si="51"/>
        <v/>
      </c>
      <c r="O20" s="41" t="str">
        <f t="shared" si="51"/>
        <v/>
      </c>
      <c r="P20" s="41" t="str">
        <f t="shared" si="51"/>
        <v/>
      </c>
      <c r="Q20" s="41" t="str">
        <f t="shared" si="51"/>
        <v/>
      </c>
      <c r="R20" s="41" t="str">
        <f t="shared" si="51"/>
        <v/>
      </c>
      <c r="S20" s="41" t="str">
        <f t="shared" si="51"/>
        <v/>
      </c>
      <c r="T20" s="41" t="str">
        <f t="shared" si="51"/>
        <v/>
      </c>
      <c r="U20" s="41" t="str">
        <f t="shared" si="51"/>
        <v/>
      </c>
      <c r="V20" s="41" t="str">
        <f t="shared" si="51"/>
        <v/>
      </c>
      <c r="W20" s="41" t="str">
        <f t="shared" si="51"/>
        <v/>
      </c>
      <c r="X20" s="41" t="str">
        <f t="shared" si="51"/>
        <v/>
      </c>
      <c r="Y20" s="41" t="str">
        <f t="shared" si="51"/>
        <v/>
      </c>
      <c r="Z20" s="41" t="str">
        <f t="shared" si="51"/>
        <v/>
      </c>
      <c r="AA20" s="41" t="str">
        <f t="shared" si="51"/>
        <v/>
      </c>
      <c r="AB20" s="41" t="str">
        <f t="shared" si="51"/>
        <v/>
      </c>
      <c r="AC20" s="41" t="str">
        <f t="shared" si="51"/>
        <v/>
      </c>
      <c r="AD20" s="41" t="str">
        <f t="shared" si="51"/>
        <v/>
      </c>
    </row>
    <row r="21" spans="1:50" x14ac:dyDescent="0.3">
      <c r="B21" s="177" t="s">
        <v>66</v>
      </c>
      <c r="C21" s="174" t="s">
        <v>50</v>
      </c>
      <c r="D21" s="42" t="str">
        <f t="shared" ref="D21:L21" si="52">IFERROR(TEXT(D20*12,"0,0%")&amp;" | "&amp; TEXT((1+D20)^12-1,"0,0%"),"")</f>
        <v/>
      </c>
      <c r="E21" s="42" t="str">
        <f t="shared" si="52"/>
        <v/>
      </c>
      <c r="F21" s="42" t="str">
        <f t="shared" si="52"/>
        <v/>
      </c>
      <c r="G21" s="42" t="str">
        <f t="shared" si="52"/>
        <v/>
      </c>
      <c r="H21" s="42" t="str">
        <f t="shared" si="52"/>
        <v/>
      </c>
      <c r="I21" s="42" t="str">
        <f t="shared" si="52"/>
        <v/>
      </c>
      <c r="J21" s="42" t="str">
        <f t="shared" si="52"/>
        <v/>
      </c>
      <c r="K21" s="42" t="str">
        <f t="shared" si="52"/>
        <v/>
      </c>
      <c r="L21" s="42" t="str">
        <f t="shared" si="52"/>
        <v/>
      </c>
      <c r="M21" s="42" t="str">
        <f>IFERROR(TEXT(M20*12,"0,0%")&amp;" | "&amp; TEXT((1+M20)^12-1,"0,0%"),"")</f>
        <v/>
      </c>
      <c r="N21" s="42" t="str">
        <f t="shared" ref="N21:AD21" si="53">IFERROR(TEXT(N20*12,"0,0%")&amp;" | "&amp; TEXT((1+N20)^12-1,"0,0%"),"")</f>
        <v/>
      </c>
      <c r="O21" s="42" t="str">
        <f t="shared" si="53"/>
        <v/>
      </c>
      <c r="P21" s="42" t="str">
        <f t="shared" si="53"/>
        <v/>
      </c>
      <c r="Q21" s="42" t="str">
        <f t="shared" si="53"/>
        <v/>
      </c>
      <c r="R21" s="42" t="str">
        <f t="shared" si="53"/>
        <v/>
      </c>
      <c r="S21" s="42" t="str">
        <f t="shared" si="53"/>
        <v/>
      </c>
      <c r="T21" s="42" t="str">
        <f t="shared" si="53"/>
        <v/>
      </c>
      <c r="U21" s="42" t="str">
        <f t="shared" si="53"/>
        <v/>
      </c>
      <c r="V21" s="42" t="str">
        <f t="shared" si="53"/>
        <v/>
      </c>
      <c r="W21" s="42" t="str">
        <f t="shared" si="53"/>
        <v/>
      </c>
      <c r="X21" s="42" t="str">
        <f t="shared" si="53"/>
        <v/>
      </c>
      <c r="Y21" s="42" t="str">
        <f t="shared" si="53"/>
        <v/>
      </c>
      <c r="Z21" s="42" t="str">
        <f t="shared" si="53"/>
        <v/>
      </c>
      <c r="AA21" s="42" t="str">
        <f t="shared" si="53"/>
        <v/>
      </c>
      <c r="AB21" s="42" t="str">
        <f t="shared" si="53"/>
        <v/>
      </c>
      <c r="AC21" s="42" t="str">
        <f t="shared" si="53"/>
        <v/>
      </c>
      <c r="AD21" s="42" t="str">
        <f t="shared" si="53"/>
        <v/>
      </c>
    </row>
    <row r="22" spans="1:50" x14ac:dyDescent="0.3">
      <c r="B22" s="173" t="s">
        <v>70</v>
      </c>
      <c r="C22" s="174" t="s">
        <v>65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75"/>
      <c r="AF22" s="175"/>
      <c r="AG22" s="175"/>
      <c r="AH22" s="175"/>
      <c r="AI22" s="175"/>
      <c r="AJ22" s="175"/>
    </row>
    <row r="23" spans="1:50" x14ac:dyDescent="0.3">
      <c r="B23" s="176" t="s">
        <v>71</v>
      </c>
      <c r="C23" s="174" t="s">
        <v>67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</row>
    <row r="24" spans="1:50" x14ac:dyDescent="0.3">
      <c r="B24" s="176" t="s">
        <v>71</v>
      </c>
      <c r="C24" s="174" t="s">
        <v>68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</row>
    <row r="25" spans="1:50" x14ac:dyDescent="0.3">
      <c r="B25" s="176" t="s">
        <v>71</v>
      </c>
      <c r="C25" s="174" t="s">
        <v>69</v>
      </c>
      <c r="D25" s="87" t="str">
        <f t="shared" ref="D25:O25" si="54">IF(OR(D22="",E22=""),"",E22+D24-D22-D23)</f>
        <v/>
      </c>
      <c r="E25" s="87" t="str">
        <f t="shared" si="54"/>
        <v/>
      </c>
      <c r="F25" s="87" t="str">
        <f t="shared" si="54"/>
        <v/>
      </c>
      <c r="G25" s="87" t="str">
        <f t="shared" si="54"/>
        <v/>
      </c>
      <c r="H25" s="87" t="str">
        <f t="shared" si="54"/>
        <v/>
      </c>
      <c r="I25" s="87" t="str">
        <f t="shared" si="54"/>
        <v/>
      </c>
      <c r="J25" s="87" t="str">
        <f t="shared" si="54"/>
        <v/>
      </c>
      <c r="K25" s="87" t="str">
        <f t="shared" si="54"/>
        <v/>
      </c>
      <c r="L25" s="87" t="str">
        <f t="shared" si="54"/>
        <v/>
      </c>
      <c r="M25" s="87" t="str">
        <f t="shared" si="54"/>
        <v/>
      </c>
      <c r="N25" s="87" t="str">
        <f t="shared" si="54"/>
        <v/>
      </c>
      <c r="O25" s="87" t="str">
        <f t="shared" si="54"/>
        <v/>
      </c>
      <c r="P25" s="87" t="str">
        <f t="shared" ref="P25" si="55">IF(OR(P22="",Q22=""),"",Q22+P24-P22-P23)</f>
        <v/>
      </c>
      <c r="Q25" s="87" t="str">
        <f t="shared" ref="Q25" si="56">IF(OR(Q22="",R22=""),"",R22+Q24-Q22-Q23)</f>
        <v/>
      </c>
      <c r="R25" s="87" t="str">
        <f t="shared" ref="R25" si="57">IF(OR(R22="",S22=""),"",S22+R24-R22-R23)</f>
        <v/>
      </c>
      <c r="S25" s="87" t="str">
        <f t="shared" ref="S25" si="58">IF(OR(S22="",T22=""),"",T22+S24-S22-S23)</f>
        <v/>
      </c>
      <c r="T25" s="87" t="str">
        <f t="shared" ref="T25" si="59">IF(OR(T22="",U22=""),"",U22+T24-T22-T23)</f>
        <v/>
      </c>
      <c r="U25" s="87" t="str">
        <f t="shared" ref="U25" si="60">IF(OR(U22="",V22=""),"",V22+U24-U22-U23)</f>
        <v/>
      </c>
      <c r="V25" s="87" t="str">
        <f t="shared" ref="V25" si="61">IF(OR(V22="",W22=""),"",W22+V24-V22-V23)</f>
        <v/>
      </c>
      <c r="W25" s="87" t="str">
        <f t="shared" ref="W25" si="62">IF(OR(W22="",X22=""),"",X22+W24-W22-W23)</f>
        <v/>
      </c>
      <c r="X25" s="87" t="str">
        <f t="shared" ref="X25" si="63">IF(OR(X22="",Y22=""),"",Y22+X24-X22-X23)</f>
        <v/>
      </c>
      <c r="Y25" s="87" t="str">
        <f t="shared" ref="Y25" si="64">IF(OR(Y22="",Z22=""),"",Z22+Y24-Y22-Y23)</f>
        <v/>
      </c>
      <c r="Z25" s="87" t="str">
        <f t="shared" ref="Z25" si="65">IF(OR(Z22="",AA22=""),"",AA22+Z24-Z22-Z23)</f>
        <v/>
      </c>
      <c r="AA25" s="87" t="str">
        <f t="shared" ref="AA25" si="66">IF(OR(AA22="",AB22=""),"",AB22+AA24-AA22-AA23)</f>
        <v/>
      </c>
      <c r="AB25" s="87" t="str">
        <f t="shared" ref="AB25" si="67">IF(OR(AB22="",AC22=""),"",AC22+AB24-AB22-AB23)</f>
        <v/>
      </c>
      <c r="AC25" s="87" t="str">
        <f t="shared" ref="AC25" si="68">IF(OR(AC22="",AD22=""),"",AD22+AC24-AC22-AC23)</f>
        <v/>
      </c>
      <c r="AD25" s="87" t="str">
        <f t="shared" ref="AD25" si="69">IF(OR(AD22="",AE22=""),"",AE22+AD24-AD22-AD23)</f>
        <v/>
      </c>
    </row>
    <row r="26" spans="1:50" ht="28.8" x14ac:dyDescent="0.3">
      <c r="B26" s="176" t="s">
        <v>71</v>
      </c>
      <c r="C26" s="174" t="s">
        <v>55</v>
      </c>
      <c r="D26" s="88" t="str">
        <f t="shared" ref="D26:AD26" si="70">IFERROR(D25/(D22+D23),"")</f>
        <v/>
      </c>
      <c r="E26" s="88" t="str">
        <f t="shared" si="70"/>
        <v/>
      </c>
      <c r="F26" s="88" t="str">
        <f t="shared" si="70"/>
        <v/>
      </c>
      <c r="G26" s="88" t="str">
        <f t="shared" si="70"/>
        <v/>
      </c>
      <c r="H26" s="88" t="str">
        <f t="shared" si="70"/>
        <v/>
      </c>
      <c r="I26" s="88" t="str">
        <f t="shared" si="70"/>
        <v/>
      </c>
      <c r="J26" s="88" t="str">
        <f t="shared" si="70"/>
        <v/>
      </c>
      <c r="K26" s="88" t="str">
        <f t="shared" si="70"/>
        <v/>
      </c>
      <c r="L26" s="88" t="str">
        <f t="shared" si="70"/>
        <v/>
      </c>
      <c r="M26" s="88" t="str">
        <f t="shared" si="70"/>
        <v/>
      </c>
      <c r="N26" s="88" t="str">
        <f t="shared" si="70"/>
        <v/>
      </c>
      <c r="O26" s="88" t="str">
        <f t="shared" si="70"/>
        <v/>
      </c>
      <c r="P26" s="88" t="str">
        <f t="shared" si="70"/>
        <v/>
      </c>
      <c r="Q26" s="88" t="str">
        <f t="shared" si="70"/>
        <v/>
      </c>
      <c r="R26" s="88" t="str">
        <f t="shared" si="70"/>
        <v/>
      </c>
      <c r="S26" s="88" t="str">
        <f t="shared" si="70"/>
        <v/>
      </c>
      <c r="T26" s="88" t="str">
        <f t="shared" si="70"/>
        <v/>
      </c>
      <c r="U26" s="88" t="str">
        <f t="shared" si="70"/>
        <v/>
      </c>
      <c r="V26" s="88" t="str">
        <f t="shared" si="70"/>
        <v/>
      </c>
      <c r="W26" s="88" t="str">
        <f t="shared" si="70"/>
        <v/>
      </c>
      <c r="X26" s="88" t="str">
        <f t="shared" si="70"/>
        <v/>
      </c>
      <c r="Y26" s="88" t="str">
        <f t="shared" si="70"/>
        <v/>
      </c>
      <c r="Z26" s="88" t="str">
        <f t="shared" si="70"/>
        <v/>
      </c>
      <c r="AA26" s="88" t="str">
        <f t="shared" si="70"/>
        <v/>
      </c>
      <c r="AB26" s="88" t="str">
        <f t="shared" si="70"/>
        <v/>
      </c>
      <c r="AC26" s="88" t="str">
        <f t="shared" si="70"/>
        <v/>
      </c>
      <c r="AD26" s="88" t="str">
        <f t="shared" si="70"/>
        <v/>
      </c>
    </row>
    <row r="27" spans="1:50" x14ac:dyDescent="0.3">
      <c r="B27" s="177" t="s">
        <v>71</v>
      </c>
      <c r="C27" s="174" t="s">
        <v>50</v>
      </c>
      <c r="D27" s="89" t="str">
        <f t="shared" ref="D27:L27" si="71">IFERROR(TEXT(D26*12,"0,0%")&amp;" | "&amp; TEXT((1+D26)^12-1,"0,0%"),"")</f>
        <v/>
      </c>
      <c r="E27" s="89" t="str">
        <f t="shared" si="71"/>
        <v/>
      </c>
      <c r="F27" s="89" t="str">
        <f t="shared" si="71"/>
        <v/>
      </c>
      <c r="G27" s="89" t="str">
        <f t="shared" si="71"/>
        <v/>
      </c>
      <c r="H27" s="89" t="str">
        <f t="shared" si="71"/>
        <v/>
      </c>
      <c r="I27" s="89" t="str">
        <f t="shared" si="71"/>
        <v/>
      </c>
      <c r="J27" s="89" t="str">
        <f t="shared" si="71"/>
        <v/>
      </c>
      <c r="K27" s="89" t="str">
        <f t="shared" si="71"/>
        <v/>
      </c>
      <c r="L27" s="89" t="str">
        <f t="shared" si="71"/>
        <v/>
      </c>
      <c r="M27" s="89" t="str">
        <f>IFERROR(TEXT(M26*12,"0,0%")&amp;" | "&amp; TEXT((1+M26)^12-1,"0,0%"),"")</f>
        <v/>
      </c>
      <c r="N27" s="89" t="str">
        <f t="shared" ref="N27:AD27" si="72">IFERROR(TEXT(N26*12,"0,0%")&amp;" | "&amp; TEXT((1+N26)^12-1,"0,0%"),"")</f>
        <v/>
      </c>
      <c r="O27" s="89" t="str">
        <f t="shared" si="72"/>
        <v/>
      </c>
      <c r="P27" s="89" t="str">
        <f t="shared" si="72"/>
        <v/>
      </c>
      <c r="Q27" s="89" t="str">
        <f t="shared" si="72"/>
        <v/>
      </c>
      <c r="R27" s="89" t="str">
        <f t="shared" si="72"/>
        <v/>
      </c>
      <c r="S27" s="89" t="str">
        <f t="shared" si="72"/>
        <v/>
      </c>
      <c r="T27" s="89" t="str">
        <f t="shared" si="72"/>
        <v/>
      </c>
      <c r="U27" s="89" t="str">
        <f t="shared" si="72"/>
        <v/>
      </c>
      <c r="V27" s="89" t="str">
        <f t="shared" si="72"/>
        <v/>
      </c>
      <c r="W27" s="89" t="str">
        <f t="shared" si="72"/>
        <v/>
      </c>
      <c r="X27" s="89" t="str">
        <f t="shared" si="72"/>
        <v/>
      </c>
      <c r="Y27" s="89" t="str">
        <f t="shared" si="72"/>
        <v/>
      </c>
      <c r="Z27" s="89" t="str">
        <f t="shared" si="72"/>
        <v/>
      </c>
      <c r="AA27" s="89" t="str">
        <f t="shared" si="72"/>
        <v/>
      </c>
      <c r="AB27" s="89" t="str">
        <f t="shared" si="72"/>
        <v/>
      </c>
      <c r="AC27" s="89" t="str">
        <f t="shared" si="72"/>
        <v/>
      </c>
      <c r="AD27" s="89" t="str">
        <f t="shared" si="72"/>
        <v/>
      </c>
    </row>
    <row r="28" spans="1:50" x14ac:dyDescent="0.3"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</row>
    <row r="29" spans="1:50" x14ac:dyDescent="0.3"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</row>
    <row r="30" spans="1:50" x14ac:dyDescent="0.3">
      <c r="D30" s="150"/>
      <c r="E30" s="150"/>
      <c r="F30" s="150"/>
      <c r="G30" s="150"/>
      <c r="H30" s="150"/>
      <c r="I30" s="150"/>
      <c r="J30" s="150"/>
      <c r="K30" s="181"/>
      <c r="L30" s="181"/>
      <c r="M30" s="182"/>
      <c r="N30" s="181"/>
      <c r="O30" s="181"/>
      <c r="P30" s="181"/>
      <c r="Q30" s="181"/>
      <c r="R30" s="181"/>
      <c r="S30" s="181"/>
      <c r="T30" s="181"/>
      <c r="U30" s="181"/>
      <c r="V30" s="183"/>
      <c r="W30" s="150"/>
      <c r="X30" s="150"/>
      <c r="Y30" s="150"/>
      <c r="Z30" s="150"/>
      <c r="AA30" s="150"/>
      <c r="AB30" s="150"/>
      <c r="AC30" s="150"/>
      <c r="AD30" s="150"/>
    </row>
    <row r="31" spans="1:50" x14ac:dyDescent="0.3">
      <c r="D31" s="150"/>
      <c r="E31" s="150"/>
      <c r="F31" s="150"/>
      <c r="G31" s="150"/>
      <c r="H31" s="150"/>
      <c r="I31" s="150"/>
      <c r="J31" s="150"/>
      <c r="K31" s="181"/>
      <c r="L31" s="181"/>
      <c r="M31" s="150"/>
      <c r="N31" s="181"/>
      <c r="O31" s="181"/>
      <c r="P31" s="181"/>
      <c r="Q31" s="181"/>
      <c r="R31" s="181"/>
      <c r="S31" s="181"/>
      <c r="T31" s="181"/>
      <c r="U31" s="184"/>
      <c r="V31" s="183"/>
      <c r="W31" s="150"/>
      <c r="X31" s="150"/>
      <c r="Y31" s="150"/>
      <c r="Z31" s="150"/>
      <c r="AA31" s="150"/>
      <c r="AB31" s="150"/>
      <c r="AC31" s="150"/>
      <c r="AD31" s="150"/>
    </row>
    <row r="32" spans="1:50" x14ac:dyDescent="0.3">
      <c r="A32" s="135"/>
      <c r="B32" s="135"/>
      <c r="D32" s="150"/>
      <c r="E32" s="150"/>
      <c r="F32" s="150"/>
      <c r="G32" s="185"/>
      <c r="H32" s="150"/>
      <c r="I32" s="150"/>
      <c r="J32" s="150"/>
      <c r="K32" s="150"/>
      <c r="L32" s="182"/>
      <c r="M32" s="150"/>
      <c r="N32" s="181"/>
      <c r="O32" s="150"/>
      <c r="P32" s="181"/>
      <c r="Q32" s="150"/>
      <c r="R32" s="150"/>
      <c r="S32" s="181"/>
      <c r="T32" s="150"/>
      <c r="U32" s="150"/>
      <c r="V32" s="183"/>
      <c r="W32" s="150"/>
      <c r="X32" s="150"/>
      <c r="Y32" s="150"/>
      <c r="Z32" s="150"/>
      <c r="AA32" s="150"/>
      <c r="AB32" s="150"/>
      <c r="AC32" s="150"/>
      <c r="AD32" s="150"/>
    </row>
    <row r="33" spans="2:30" x14ac:dyDescent="0.3"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81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</row>
    <row r="34" spans="2:30" x14ac:dyDescent="0.3">
      <c r="B34" s="179"/>
      <c r="D34" s="150"/>
      <c r="E34" s="186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81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</row>
    <row r="35" spans="2:30" x14ac:dyDescent="0.3"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81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</row>
    <row r="36" spans="2:30" x14ac:dyDescent="0.3"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81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</row>
    <row r="37" spans="2:30" x14ac:dyDescent="0.3">
      <c r="B37" s="179"/>
      <c r="D37" s="150"/>
      <c r="E37" s="186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87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</row>
    <row r="38" spans="2:30" x14ac:dyDescent="0.3">
      <c r="B38" s="179"/>
      <c r="D38" s="150"/>
      <c r="E38" s="186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88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</row>
    <row r="39" spans="2:30" x14ac:dyDescent="0.3"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89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</row>
    <row r="40" spans="2:30" x14ac:dyDescent="0.3">
      <c r="B40" s="179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89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</row>
    <row r="41" spans="2:30" x14ac:dyDescent="0.3"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9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</row>
    <row r="42" spans="2:30" x14ac:dyDescent="0.3"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87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</row>
    <row r="43" spans="2:30" x14ac:dyDescent="0.3"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88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</row>
    <row r="44" spans="2:30" x14ac:dyDescent="0.3"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89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</row>
    <row r="45" spans="2:30" x14ac:dyDescent="0.3"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91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</row>
    <row r="46" spans="2:30" x14ac:dyDescent="0.3"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87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</row>
    <row r="47" spans="2:30" x14ac:dyDescent="0.3"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88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</row>
    <row r="48" spans="2:30" x14ac:dyDescent="0.3"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89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</row>
    <row r="49" spans="4:30" x14ac:dyDescent="0.3"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91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</row>
    <row r="50" spans="4:30" x14ac:dyDescent="0.3"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87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</row>
    <row r="51" spans="4:30" x14ac:dyDescent="0.3"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88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</row>
    <row r="52" spans="4:30" x14ac:dyDescent="0.3"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89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</row>
    <row r="53" spans="4:30" x14ac:dyDescent="0.3"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9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</row>
    <row r="54" spans="4:30" x14ac:dyDescent="0.3"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</row>
    <row r="55" spans="4:30" x14ac:dyDescent="0.3"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</row>
    <row r="56" spans="4:30" x14ac:dyDescent="0.3"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</row>
    <row r="57" spans="4:30" x14ac:dyDescent="0.3"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</row>
    <row r="58" spans="4:30" x14ac:dyDescent="0.3"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</row>
    <row r="59" spans="4:30" x14ac:dyDescent="0.3"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</row>
    <row r="60" spans="4:30" x14ac:dyDescent="0.3"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</row>
    <row r="61" spans="4:30" x14ac:dyDescent="0.3"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</row>
    <row r="62" spans="4:30" x14ac:dyDescent="0.3"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</row>
    <row r="63" spans="4:30" x14ac:dyDescent="0.3"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</row>
    <row r="64" spans="4:30" x14ac:dyDescent="0.3"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</row>
    <row r="65" spans="4:30" x14ac:dyDescent="0.3"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</row>
    <row r="66" spans="4:30" x14ac:dyDescent="0.3"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</row>
    <row r="67" spans="4:30" x14ac:dyDescent="0.3"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</row>
    <row r="68" spans="4:30" x14ac:dyDescent="0.3"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</row>
    <row r="69" spans="4:30" x14ac:dyDescent="0.3"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</row>
    <row r="70" spans="4:30" x14ac:dyDescent="0.3"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</row>
    <row r="71" spans="4:30" x14ac:dyDescent="0.3"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</row>
    <row r="72" spans="4:30" x14ac:dyDescent="0.3"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</row>
    <row r="73" spans="4:30" x14ac:dyDescent="0.3"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</row>
    <row r="74" spans="4:30" x14ac:dyDescent="0.3"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</row>
    <row r="75" spans="4:30" x14ac:dyDescent="0.3"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</row>
    <row r="76" spans="4:30" x14ac:dyDescent="0.3"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</row>
    <row r="77" spans="4:30" x14ac:dyDescent="0.3"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</row>
    <row r="78" spans="4:30" x14ac:dyDescent="0.3"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</row>
    <row r="79" spans="4:30" x14ac:dyDescent="0.3"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</row>
    <row r="80" spans="4:30" x14ac:dyDescent="0.3"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</row>
    <row r="81" spans="4:30" x14ac:dyDescent="0.3"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</row>
    <row r="82" spans="4:30" x14ac:dyDescent="0.3"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</row>
    <row r="83" spans="4:30" x14ac:dyDescent="0.3"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</row>
    <row r="84" spans="4:30" x14ac:dyDescent="0.3"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</row>
    <row r="85" spans="4:30" x14ac:dyDescent="0.3"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</row>
    <row r="86" spans="4:30" x14ac:dyDescent="0.3"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</row>
    <row r="87" spans="4:30" x14ac:dyDescent="0.3"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</row>
    <row r="88" spans="4:30" x14ac:dyDescent="0.3"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</row>
    <row r="89" spans="4:30" x14ac:dyDescent="0.3"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</row>
    <row r="90" spans="4:30" x14ac:dyDescent="0.3"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</row>
    <row r="91" spans="4:30" x14ac:dyDescent="0.3"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</row>
    <row r="92" spans="4:30" x14ac:dyDescent="0.3"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</row>
    <row r="93" spans="4:30" x14ac:dyDescent="0.3"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</row>
    <row r="94" spans="4:30" x14ac:dyDescent="0.3"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</row>
    <row r="95" spans="4:30" x14ac:dyDescent="0.3"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</row>
    <row r="96" spans="4:30" x14ac:dyDescent="0.3"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</row>
    <row r="97" spans="4:30" x14ac:dyDescent="0.3"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</row>
    <row r="98" spans="4:30" x14ac:dyDescent="0.3"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</row>
    <row r="99" spans="4:30" x14ac:dyDescent="0.3"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</row>
    <row r="100" spans="4:30" x14ac:dyDescent="0.3"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</row>
    <row r="101" spans="4:30" x14ac:dyDescent="0.3"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</row>
    <row r="102" spans="4:30" x14ac:dyDescent="0.3"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</row>
    <row r="103" spans="4:30" x14ac:dyDescent="0.3"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</row>
    <row r="104" spans="4:30" x14ac:dyDescent="0.3"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</row>
    <row r="105" spans="4:30" x14ac:dyDescent="0.3"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</row>
    <row r="106" spans="4:30" x14ac:dyDescent="0.3"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</row>
    <row r="107" spans="4:30" x14ac:dyDescent="0.3"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</row>
    <row r="108" spans="4:30" x14ac:dyDescent="0.3"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</row>
    <row r="109" spans="4:30" x14ac:dyDescent="0.3"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</row>
    <row r="110" spans="4:30" x14ac:dyDescent="0.3"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</row>
    <row r="111" spans="4:30" x14ac:dyDescent="0.3"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</row>
    <row r="112" spans="4:30" x14ac:dyDescent="0.3"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</row>
    <row r="113" spans="4:30" x14ac:dyDescent="0.3"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</row>
    <row r="114" spans="4:30" x14ac:dyDescent="0.3"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</row>
    <row r="115" spans="4:30" x14ac:dyDescent="0.3"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</row>
    <row r="116" spans="4:30" x14ac:dyDescent="0.3"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</row>
    <row r="117" spans="4:30" x14ac:dyDescent="0.3"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</row>
    <row r="118" spans="4:30" x14ac:dyDescent="0.3"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</row>
    <row r="119" spans="4:30" x14ac:dyDescent="0.3"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</row>
    <row r="120" spans="4:30" x14ac:dyDescent="0.3"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</row>
    <row r="121" spans="4:30" x14ac:dyDescent="0.3"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</row>
    <row r="122" spans="4:30" x14ac:dyDescent="0.3"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</row>
    <row r="123" spans="4:30" x14ac:dyDescent="0.3"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</row>
    <row r="124" spans="4:30" x14ac:dyDescent="0.3"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</row>
    <row r="125" spans="4:30" x14ac:dyDescent="0.3"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</row>
    <row r="126" spans="4:30" x14ac:dyDescent="0.3"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</row>
    <row r="127" spans="4:30" x14ac:dyDescent="0.3"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</row>
    <row r="128" spans="4:30" x14ac:dyDescent="0.3"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</row>
  </sheetData>
  <sheetProtection algorithmName="SHA-512" hashValue="Xu//eXdesQiWsS8tBfmqWoB3rGzO/xPV+QCSzyzvkFot944UBX4nk3Dwz89g3VBn6LHsmj2dX91f45qYLwco9Q==" saltValue="BiUAQeVsOhTeRsZB19yTgg==" spinCount="100000" sheet="1" objects="1" scenarios="1"/>
  <mergeCells count="5">
    <mergeCell ref="B3:B8"/>
    <mergeCell ref="B9:B13"/>
    <mergeCell ref="B16:B21"/>
    <mergeCell ref="B22:B27"/>
    <mergeCell ref="A32:B3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C39DD7-0843-436A-9BAD-76811FEA79C1}">
            <xm:f>NOT(ISERROR(SEARCH("-",D12)))</xm:f>
            <xm:f>"-"</xm:f>
            <x14:dxf>
              <font>
                <color rgb="FFFF0000"/>
              </font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1C87247F-0E59-4A42-8BF0-A4EEEEB82CFA}">
            <xm:f>NOT(ISERROR(SEARCH("-",D21)))</xm:f>
            <xm:f>"-"</xm:f>
            <x14:dxf>
              <font>
                <color rgb="FFFF0000"/>
              </font>
            </x14:dxf>
          </x14:cfRule>
          <xm:sqref>D21</xm:sqref>
        </x14:conditionalFormatting>
        <x14:conditionalFormatting xmlns:xm="http://schemas.microsoft.com/office/excel/2006/main">
          <x14:cfRule type="containsText" priority="4" operator="containsText" id="{97FDEDAF-2E33-4DC4-AF2E-4AC65DB526C9}">
            <xm:f>NOT(ISERROR(SEARCH("-",D27)))</xm:f>
            <xm:f>"-"</xm:f>
            <x14:dxf>
              <font>
                <color rgb="FFFF0000"/>
              </font>
            </x14:dxf>
          </x14:cfRule>
          <xm:sqref>D27</xm:sqref>
        </x14:conditionalFormatting>
        <x14:conditionalFormatting xmlns:xm="http://schemas.microsoft.com/office/excel/2006/main">
          <x14:cfRule type="containsText" priority="3" operator="containsText" id="{ADAE182B-BEBD-4B39-BC0C-9380BB480BAE}">
            <xm:f>NOT(ISERROR(SEARCH("-",E12)))</xm:f>
            <xm:f>"-"</xm:f>
            <x14:dxf>
              <font>
                <color rgb="FFFF0000"/>
              </font>
            </x14:dxf>
          </x14:cfRule>
          <xm:sqref>E12:AD12</xm:sqref>
        </x14:conditionalFormatting>
        <x14:conditionalFormatting xmlns:xm="http://schemas.microsoft.com/office/excel/2006/main">
          <x14:cfRule type="containsText" priority="2" operator="containsText" id="{1DEB12ED-F55B-427D-95BC-AAD40F4DCB27}">
            <xm:f>NOT(ISERROR(SEARCH("-",E21)))</xm:f>
            <xm:f>"-"</xm:f>
            <x14:dxf>
              <font>
                <color rgb="FFFF0000"/>
              </font>
            </x14:dxf>
          </x14:cfRule>
          <xm:sqref>E21:AD21</xm:sqref>
        </x14:conditionalFormatting>
        <x14:conditionalFormatting xmlns:xm="http://schemas.microsoft.com/office/excel/2006/main">
          <x14:cfRule type="containsText" priority="1" operator="containsText" id="{B376A4D3-DDEF-4B6F-ABF4-BCAA33598857}">
            <xm:f>NOT(ISERROR(SEARCH("-",E27)))</xm:f>
            <xm:f>"-"</xm:f>
            <x14:dxf>
              <font>
                <color rgb="FFFF0000"/>
              </font>
            </x14:dxf>
          </x14:cfRule>
          <xm:sqref>E27:AD27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A03F-7060-41AB-81E7-4B81294FD599}">
  <dimension ref="A1:V203"/>
  <sheetViews>
    <sheetView workbookViewId="0">
      <selection activeCell="G7" sqref="G7"/>
    </sheetView>
  </sheetViews>
  <sheetFormatPr baseColWidth="10" defaultColWidth="11.44140625" defaultRowHeight="14.4" x14ac:dyDescent="0.3"/>
  <cols>
    <col min="2" max="5" width="11.5546875" style="55"/>
    <col min="12" max="12" width="14" customWidth="1"/>
    <col min="14" max="14" width="14" customWidth="1"/>
    <col min="15" max="15" width="14.33203125" customWidth="1"/>
    <col min="16" max="16" width="14.6640625" customWidth="1"/>
    <col min="17" max="17" width="16.109375" customWidth="1"/>
    <col min="18" max="18" width="18.33203125" customWidth="1"/>
  </cols>
  <sheetData>
    <row r="1" spans="1:22" x14ac:dyDescent="0.3">
      <c r="A1" s="128" t="s">
        <v>92</v>
      </c>
      <c r="B1" s="128"/>
      <c r="C1" s="128"/>
      <c r="D1" s="128"/>
      <c r="E1" s="128"/>
      <c r="F1" s="128"/>
      <c r="G1" s="128"/>
      <c r="H1" s="128"/>
      <c r="I1" s="58"/>
      <c r="J1" s="58"/>
      <c r="K1" t="s">
        <v>72</v>
      </c>
      <c r="L1" s="55">
        <f>SUM(B4:C17)</f>
        <v>0</v>
      </c>
      <c r="M1" t="s">
        <v>73</v>
      </c>
      <c r="P1" s="118" t="s">
        <v>74</v>
      </c>
      <c r="Q1" s="118"/>
      <c r="R1" s="118"/>
    </row>
    <row r="2" spans="1:22" x14ac:dyDescent="0.3">
      <c r="A2" s="123">
        <v>44378</v>
      </c>
      <c r="B2" s="123"/>
      <c r="C2" s="123"/>
      <c r="D2" s="123"/>
      <c r="E2" s="123"/>
      <c r="F2" s="123"/>
      <c r="G2" s="123"/>
      <c r="H2" s="123"/>
      <c r="I2" s="57"/>
      <c r="J2" s="60"/>
      <c r="K2" t="s">
        <v>75</v>
      </c>
      <c r="L2" s="59">
        <f>SUM(G4:G17)</f>
        <v>0</v>
      </c>
      <c r="M2" t="s">
        <v>76</v>
      </c>
      <c r="P2" s="99" t="s">
        <v>77</v>
      </c>
      <c r="Q2" s="99" t="s">
        <v>78</v>
      </c>
      <c r="R2" s="99" t="s">
        <v>79</v>
      </c>
      <c r="T2" s="102" t="s">
        <v>80</v>
      </c>
      <c r="U2" s="127"/>
      <c r="V2" s="127"/>
    </row>
    <row r="3" spans="1:22" x14ac:dyDescent="0.3">
      <c r="A3" s="118" t="s">
        <v>81</v>
      </c>
      <c r="B3" s="118"/>
      <c r="C3" s="118"/>
      <c r="D3" s="120" t="s">
        <v>82</v>
      </c>
      <c r="E3" s="120"/>
      <c r="F3" s="120"/>
      <c r="G3" t="s">
        <v>83</v>
      </c>
      <c r="H3" t="s">
        <v>84</v>
      </c>
      <c r="I3" t="s">
        <v>85</v>
      </c>
      <c r="J3" t="s">
        <v>86</v>
      </c>
      <c r="P3" s="100"/>
      <c r="Q3" s="100"/>
      <c r="R3" s="100"/>
      <c r="U3" s="127"/>
      <c r="V3" s="127"/>
    </row>
    <row r="4" spans="1:22" x14ac:dyDescent="0.3">
      <c r="B4" s="122"/>
      <c r="C4" s="122"/>
      <c r="D4" s="122"/>
      <c r="E4" s="122"/>
      <c r="F4" s="56"/>
      <c r="G4" s="62" t="str">
        <f>IF(H4&gt;0,D4/H4,"-")</f>
        <v>-</v>
      </c>
      <c r="I4" s="62"/>
      <c r="J4" s="63"/>
      <c r="P4" s="100"/>
      <c r="Q4" s="100"/>
      <c r="R4" s="100"/>
      <c r="U4" s="127"/>
      <c r="V4" s="127"/>
    </row>
    <row r="5" spans="1:22" x14ac:dyDescent="0.3">
      <c r="B5" s="122"/>
      <c r="C5" s="122"/>
      <c r="D5" s="122"/>
      <c r="E5" s="122"/>
      <c r="F5" s="56"/>
      <c r="G5" s="62" t="str">
        <f t="shared" ref="G5:G69" si="0">IF(H5&gt;0,D5/H5,"-")</f>
        <v>-</v>
      </c>
      <c r="I5" s="62">
        <f>I4-D4+B4</f>
        <v>0</v>
      </c>
      <c r="J5" s="56"/>
      <c r="P5" s="100"/>
      <c r="Q5" s="100"/>
      <c r="R5" s="100"/>
      <c r="U5" s="127"/>
      <c r="V5" s="127"/>
    </row>
    <row r="6" spans="1:22" x14ac:dyDescent="0.3">
      <c r="B6" s="122"/>
      <c r="C6" s="122"/>
      <c r="D6" s="122"/>
      <c r="E6" s="122"/>
      <c r="F6" s="56"/>
      <c r="G6" s="62" t="str">
        <f t="shared" si="0"/>
        <v>-</v>
      </c>
      <c r="I6" s="62">
        <f>I5-D5+B5</f>
        <v>0</v>
      </c>
      <c r="J6" s="56"/>
      <c r="N6" s="65" t="s">
        <v>87</v>
      </c>
      <c r="P6" s="100"/>
      <c r="Q6" s="100"/>
      <c r="R6" s="100"/>
      <c r="U6" s="127"/>
      <c r="V6" s="127"/>
    </row>
    <row r="7" spans="1:22" x14ac:dyDescent="0.3">
      <c r="B7" s="122"/>
      <c r="C7" s="122"/>
      <c r="D7" s="122"/>
      <c r="E7" s="122"/>
      <c r="F7" s="56"/>
      <c r="G7" s="62" t="str">
        <f t="shared" si="0"/>
        <v>-</v>
      </c>
      <c r="I7" s="62">
        <f t="shared" ref="I7:I71" si="1">I6-D6+B6</f>
        <v>0</v>
      </c>
      <c r="J7" s="56"/>
      <c r="P7" s="100"/>
      <c r="Q7" s="100"/>
      <c r="R7" s="100"/>
      <c r="U7" s="127"/>
      <c r="V7" s="127"/>
    </row>
    <row r="8" spans="1:22" x14ac:dyDescent="0.3">
      <c r="B8" s="122"/>
      <c r="C8" s="122"/>
      <c r="D8" s="122"/>
      <c r="E8" s="122"/>
      <c r="F8" s="56"/>
      <c r="G8" s="62" t="str">
        <f t="shared" si="0"/>
        <v>-</v>
      </c>
      <c r="I8" s="62">
        <f>I7-D7+B7</f>
        <v>0</v>
      </c>
      <c r="J8" s="63"/>
      <c r="P8" s="100"/>
      <c r="Q8" s="100"/>
      <c r="R8" s="100"/>
      <c r="U8" s="127"/>
      <c r="V8" s="127"/>
    </row>
    <row r="9" spans="1:22" x14ac:dyDescent="0.3">
      <c r="B9" s="122"/>
      <c r="C9" s="122"/>
      <c r="D9" s="122"/>
      <c r="E9" s="122"/>
      <c r="F9" s="56"/>
      <c r="G9" s="62" t="str">
        <f t="shared" si="0"/>
        <v>-</v>
      </c>
      <c r="I9" s="62">
        <f t="shared" si="1"/>
        <v>0</v>
      </c>
      <c r="J9" s="63"/>
      <c r="P9" s="100"/>
      <c r="Q9" s="100"/>
      <c r="R9" s="100"/>
      <c r="U9" s="127"/>
      <c r="V9" s="127"/>
    </row>
    <row r="10" spans="1:22" x14ac:dyDescent="0.3">
      <c r="B10" s="122"/>
      <c r="C10" s="122"/>
      <c r="D10" s="122"/>
      <c r="E10" s="122"/>
      <c r="F10" s="56"/>
      <c r="G10" s="62" t="str">
        <f t="shared" si="0"/>
        <v>-</v>
      </c>
      <c r="I10" s="62">
        <f t="shared" si="1"/>
        <v>0</v>
      </c>
      <c r="J10" s="63"/>
      <c r="P10" s="100"/>
      <c r="Q10" s="101"/>
      <c r="R10" s="101"/>
      <c r="U10" s="127"/>
      <c r="V10" s="127"/>
    </row>
    <row r="11" spans="1:22" x14ac:dyDescent="0.3">
      <c r="B11" s="122"/>
      <c r="C11" s="122"/>
      <c r="D11" s="122"/>
      <c r="E11" s="122"/>
      <c r="F11" s="56"/>
      <c r="G11" s="62" t="str">
        <f t="shared" si="0"/>
        <v>-</v>
      </c>
      <c r="I11" s="62">
        <f t="shared" si="1"/>
        <v>0</v>
      </c>
      <c r="J11" s="56"/>
      <c r="P11" s="100"/>
      <c r="Q11" s="100"/>
      <c r="R11" s="100"/>
    </row>
    <row r="12" spans="1:22" x14ac:dyDescent="0.3">
      <c r="B12" s="122"/>
      <c r="C12" s="122"/>
      <c r="D12" s="122"/>
      <c r="E12" s="122"/>
      <c r="F12" s="56"/>
      <c r="G12" s="62" t="str">
        <f t="shared" si="0"/>
        <v>-</v>
      </c>
      <c r="I12" s="62">
        <f t="shared" si="1"/>
        <v>0</v>
      </c>
      <c r="J12" s="56"/>
      <c r="P12" s="100"/>
      <c r="Q12" s="100"/>
      <c r="R12" s="100"/>
    </row>
    <row r="13" spans="1:22" x14ac:dyDescent="0.3">
      <c r="B13" s="122"/>
      <c r="C13" s="122"/>
      <c r="D13" s="122"/>
      <c r="E13" s="122"/>
      <c r="F13" s="56"/>
      <c r="G13" s="62" t="str">
        <f t="shared" si="0"/>
        <v>-</v>
      </c>
      <c r="I13" s="62">
        <f t="shared" si="1"/>
        <v>0</v>
      </c>
      <c r="J13" s="56"/>
      <c r="P13" s="100"/>
      <c r="Q13" s="100"/>
      <c r="R13" s="100"/>
    </row>
    <row r="14" spans="1:22" x14ac:dyDescent="0.3">
      <c r="B14" s="122"/>
      <c r="C14" s="122"/>
      <c r="D14" s="122"/>
      <c r="E14" s="122"/>
      <c r="F14" s="56"/>
      <c r="G14" s="62" t="str">
        <f t="shared" si="0"/>
        <v>-</v>
      </c>
      <c r="I14" s="62">
        <f t="shared" si="1"/>
        <v>0</v>
      </c>
      <c r="J14" s="63"/>
      <c r="P14" s="100"/>
      <c r="Q14" s="100"/>
      <c r="R14" s="100"/>
    </row>
    <row r="15" spans="1:22" x14ac:dyDescent="0.3">
      <c r="B15" s="122"/>
      <c r="C15" s="122"/>
      <c r="D15" s="122"/>
      <c r="E15" s="122"/>
      <c r="F15" s="56"/>
      <c r="G15" s="62" t="str">
        <f t="shared" si="0"/>
        <v>-</v>
      </c>
      <c r="I15" s="62">
        <f t="shared" si="1"/>
        <v>0</v>
      </c>
      <c r="J15" s="56"/>
      <c r="P15" s="100"/>
      <c r="Q15" s="100"/>
      <c r="R15" s="100"/>
    </row>
    <row r="16" spans="1:22" x14ac:dyDescent="0.3">
      <c r="B16" s="122"/>
      <c r="C16" s="122"/>
      <c r="D16" s="122"/>
      <c r="E16" s="122"/>
      <c r="F16" s="56"/>
      <c r="G16" s="62" t="str">
        <f t="shared" si="0"/>
        <v>-</v>
      </c>
      <c r="I16" s="62">
        <f t="shared" si="1"/>
        <v>0</v>
      </c>
      <c r="J16" s="56"/>
      <c r="P16" s="100"/>
      <c r="Q16" s="100"/>
      <c r="R16" s="100"/>
    </row>
    <row r="17" spans="1:18" x14ac:dyDescent="0.3">
      <c r="B17" s="122"/>
      <c r="C17" s="122"/>
      <c r="D17" s="122"/>
      <c r="E17" s="122"/>
      <c r="G17" s="62" t="str">
        <f>IF(H17&gt;0,D17/H17,"-")</f>
        <v>-</v>
      </c>
      <c r="I17" s="62">
        <f t="shared" si="1"/>
        <v>0</v>
      </c>
      <c r="P17" s="100"/>
      <c r="Q17" s="100"/>
      <c r="R17" s="100"/>
    </row>
    <row r="18" spans="1:18" x14ac:dyDescent="0.3">
      <c r="A18" s="123">
        <v>44409</v>
      </c>
      <c r="B18" s="125"/>
      <c r="C18" s="125"/>
      <c r="D18" s="125"/>
      <c r="E18" s="125"/>
      <c r="F18" s="125"/>
      <c r="G18" s="125"/>
      <c r="H18" s="125"/>
      <c r="I18" s="125"/>
      <c r="J18" s="125"/>
      <c r="K18" t="s">
        <v>72</v>
      </c>
      <c r="L18" s="55">
        <f>SUM(B20:C35)</f>
        <v>0</v>
      </c>
      <c r="M18" t="s">
        <v>73</v>
      </c>
      <c r="P18" s="100"/>
      <c r="Q18" s="100"/>
      <c r="R18" s="100"/>
    </row>
    <row r="19" spans="1:18" x14ac:dyDescent="0.3">
      <c r="A19" s="126" t="s">
        <v>81</v>
      </c>
      <c r="B19" s="126"/>
      <c r="C19" s="126"/>
      <c r="D19" s="120" t="s">
        <v>82</v>
      </c>
      <c r="E19" s="120"/>
      <c r="F19" s="120"/>
      <c r="G19" s="64" t="s">
        <v>83</v>
      </c>
      <c r="H19" s="64" t="s">
        <v>84</v>
      </c>
      <c r="I19" s="64" t="s">
        <v>85</v>
      </c>
      <c r="J19" s="64" t="s">
        <v>86</v>
      </c>
      <c r="L19" s="55"/>
      <c r="P19" s="100"/>
      <c r="Q19" s="100"/>
      <c r="R19" s="100"/>
    </row>
    <row r="20" spans="1:18" x14ac:dyDescent="0.3">
      <c r="B20" s="122"/>
      <c r="C20" s="122"/>
      <c r="D20" s="122"/>
      <c r="E20" s="122"/>
      <c r="G20" s="62" t="str">
        <f t="shared" si="0"/>
        <v>-</v>
      </c>
      <c r="I20" s="62"/>
      <c r="J20" s="63"/>
      <c r="K20" t="s">
        <v>75</v>
      </c>
      <c r="L20" s="59">
        <f>SUM(G20:G36)</f>
        <v>0</v>
      </c>
      <c r="M20" t="s">
        <v>76</v>
      </c>
      <c r="P20" s="100"/>
      <c r="Q20" s="100"/>
      <c r="R20" s="100"/>
    </row>
    <row r="21" spans="1:18" x14ac:dyDescent="0.3">
      <c r="B21" s="122"/>
      <c r="C21" s="122"/>
      <c r="D21" s="122"/>
      <c r="E21" s="122"/>
      <c r="F21" s="56"/>
      <c r="G21" s="62" t="str">
        <f t="shared" si="0"/>
        <v>-</v>
      </c>
      <c r="I21" s="62">
        <f t="shared" si="1"/>
        <v>0</v>
      </c>
      <c r="J21" s="56"/>
      <c r="N21" s="65" t="s">
        <v>87</v>
      </c>
      <c r="P21" s="100"/>
      <c r="Q21" s="100"/>
      <c r="R21" s="100"/>
    </row>
    <row r="22" spans="1:18" x14ac:dyDescent="0.3">
      <c r="B22" s="122"/>
      <c r="C22" s="122"/>
      <c r="D22" s="122"/>
      <c r="E22" s="122"/>
      <c r="F22" s="56"/>
      <c r="G22" s="62" t="str">
        <f t="shared" si="0"/>
        <v>-</v>
      </c>
      <c r="I22" s="62">
        <f t="shared" si="1"/>
        <v>0</v>
      </c>
      <c r="J22" s="56"/>
      <c r="P22" s="100"/>
      <c r="Q22" s="100"/>
      <c r="R22" s="100"/>
    </row>
    <row r="23" spans="1:18" x14ac:dyDescent="0.3">
      <c r="B23" s="122"/>
      <c r="C23" s="122"/>
      <c r="D23" s="122"/>
      <c r="E23" s="122"/>
      <c r="F23" s="56"/>
      <c r="G23" s="62" t="str">
        <f t="shared" si="0"/>
        <v>-</v>
      </c>
      <c r="I23" s="62">
        <f t="shared" si="1"/>
        <v>0</v>
      </c>
      <c r="J23" s="56"/>
      <c r="P23" s="100"/>
      <c r="Q23" s="100"/>
      <c r="R23" s="100"/>
    </row>
    <row r="24" spans="1:18" x14ac:dyDescent="0.3">
      <c r="B24" s="122"/>
      <c r="C24" s="122"/>
      <c r="D24" s="122"/>
      <c r="E24" s="122"/>
      <c r="F24" s="56"/>
      <c r="G24" s="62" t="str">
        <f t="shared" si="0"/>
        <v>-</v>
      </c>
      <c r="I24" s="62">
        <f t="shared" si="1"/>
        <v>0</v>
      </c>
      <c r="J24" s="63"/>
      <c r="P24" s="100"/>
      <c r="Q24" s="100"/>
      <c r="R24" s="100"/>
    </row>
    <row r="25" spans="1:18" x14ac:dyDescent="0.3">
      <c r="B25" s="122"/>
      <c r="C25" s="122"/>
      <c r="D25" s="122"/>
      <c r="E25" s="122"/>
      <c r="F25" s="56"/>
      <c r="G25" s="62" t="str">
        <f t="shared" si="0"/>
        <v>-</v>
      </c>
      <c r="I25" s="62">
        <f t="shared" si="1"/>
        <v>0</v>
      </c>
      <c r="J25" s="56"/>
      <c r="P25" s="100"/>
      <c r="Q25" s="100"/>
      <c r="R25" s="100"/>
    </row>
    <row r="26" spans="1:18" x14ac:dyDescent="0.3">
      <c r="B26" s="122"/>
      <c r="C26" s="122"/>
      <c r="D26" s="122"/>
      <c r="E26" s="122"/>
      <c r="F26" s="56"/>
      <c r="G26" s="62" t="str">
        <f t="shared" si="0"/>
        <v>-</v>
      </c>
      <c r="I26" s="62">
        <f t="shared" si="1"/>
        <v>0</v>
      </c>
      <c r="J26" s="56"/>
      <c r="P26" s="100"/>
      <c r="Q26" s="100"/>
      <c r="R26" s="100"/>
    </row>
    <row r="27" spans="1:18" x14ac:dyDescent="0.3">
      <c r="B27" s="122"/>
      <c r="C27" s="122"/>
      <c r="D27" s="122"/>
      <c r="E27" s="122"/>
      <c r="F27" s="56"/>
      <c r="G27" s="62" t="str">
        <f t="shared" si="0"/>
        <v>-</v>
      </c>
      <c r="I27" s="62">
        <f t="shared" si="1"/>
        <v>0</v>
      </c>
      <c r="J27" s="63"/>
      <c r="P27" s="100"/>
      <c r="Q27" s="100"/>
      <c r="R27" s="100"/>
    </row>
    <row r="28" spans="1:18" x14ac:dyDescent="0.3">
      <c r="B28" s="122"/>
      <c r="C28" s="122"/>
      <c r="D28" s="122"/>
      <c r="E28" s="122"/>
      <c r="F28" s="56"/>
      <c r="G28" s="62" t="str">
        <f t="shared" si="0"/>
        <v>-</v>
      </c>
      <c r="I28" s="62">
        <f t="shared" si="1"/>
        <v>0</v>
      </c>
      <c r="J28" s="56"/>
      <c r="P28" s="100"/>
      <c r="Q28" s="100"/>
      <c r="R28" s="100"/>
    </row>
    <row r="29" spans="1:18" x14ac:dyDescent="0.3">
      <c r="B29" s="122"/>
      <c r="C29" s="122"/>
      <c r="D29" s="122"/>
      <c r="E29" s="122"/>
      <c r="F29" s="56"/>
      <c r="G29" s="62" t="str">
        <f t="shared" si="0"/>
        <v>-</v>
      </c>
      <c r="I29" s="62">
        <f t="shared" si="1"/>
        <v>0</v>
      </c>
      <c r="J29" s="56"/>
      <c r="P29" s="100"/>
      <c r="Q29" s="100"/>
      <c r="R29" s="100"/>
    </row>
    <row r="30" spans="1:18" x14ac:dyDescent="0.3">
      <c r="B30" s="122"/>
      <c r="C30" s="122"/>
      <c r="D30" s="122"/>
      <c r="E30" s="122"/>
      <c r="F30" s="56"/>
      <c r="G30" s="62" t="str">
        <f t="shared" si="0"/>
        <v>-</v>
      </c>
      <c r="I30" s="62">
        <f t="shared" si="1"/>
        <v>0</v>
      </c>
      <c r="J30" s="63"/>
      <c r="P30" s="100"/>
      <c r="Q30" s="100"/>
      <c r="R30" s="100"/>
    </row>
    <row r="31" spans="1:18" x14ac:dyDescent="0.3">
      <c r="B31" s="122"/>
      <c r="C31" s="122"/>
      <c r="D31" s="122"/>
      <c r="E31" s="122"/>
      <c r="F31" s="56"/>
      <c r="G31" s="62" t="str">
        <f t="shared" si="0"/>
        <v>-</v>
      </c>
      <c r="I31" s="62">
        <f t="shared" si="1"/>
        <v>0</v>
      </c>
      <c r="J31" s="56"/>
      <c r="P31" s="100"/>
      <c r="Q31" s="100"/>
      <c r="R31" s="100"/>
    </row>
    <row r="32" spans="1:18" x14ac:dyDescent="0.3">
      <c r="B32" s="122"/>
      <c r="C32" s="122"/>
      <c r="D32" s="122"/>
      <c r="E32" s="122"/>
      <c r="F32" s="56"/>
      <c r="G32" s="62" t="str">
        <f t="shared" si="0"/>
        <v>-</v>
      </c>
      <c r="I32" s="62">
        <f t="shared" si="1"/>
        <v>0</v>
      </c>
      <c r="J32" s="56"/>
      <c r="P32" s="100"/>
      <c r="Q32" s="100"/>
      <c r="R32" s="100"/>
    </row>
    <row r="33" spans="1:18" x14ac:dyDescent="0.3">
      <c r="B33" s="122"/>
      <c r="C33" s="122"/>
      <c r="D33" s="122"/>
      <c r="E33" s="122"/>
      <c r="F33" s="56"/>
      <c r="G33" s="62" t="str">
        <f t="shared" si="0"/>
        <v>-</v>
      </c>
      <c r="I33" s="62">
        <f t="shared" si="1"/>
        <v>0</v>
      </c>
      <c r="J33" s="56"/>
      <c r="P33" s="100"/>
      <c r="Q33" s="100"/>
      <c r="R33" s="100"/>
    </row>
    <row r="34" spans="1:18" x14ac:dyDescent="0.3">
      <c r="B34" s="122"/>
      <c r="C34" s="122"/>
      <c r="D34" s="122"/>
      <c r="E34" s="122"/>
      <c r="F34" s="56"/>
      <c r="G34" s="62" t="str">
        <f t="shared" si="0"/>
        <v>-</v>
      </c>
      <c r="I34" s="62">
        <f t="shared" si="1"/>
        <v>0</v>
      </c>
      <c r="J34" s="63"/>
      <c r="P34" s="103"/>
      <c r="Q34" s="103"/>
      <c r="R34" s="103"/>
    </row>
    <row r="35" spans="1:18" x14ac:dyDescent="0.3">
      <c r="B35" s="122"/>
      <c r="C35" s="122"/>
      <c r="D35" s="122"/>
      <c r="E35" s="122"/>
      <c r="F35" s="56"/>
      <c r="G35" s="62" t="str">
        <f t="shared" si="0"/>
        <v>-</v>
      </c>
      <c r="I35" s="62">
        <f t="shared" si="1"/>
        <v>0</v>
      </c>
      <c r="J35" s="56"/>
      <c r="P35" s="100"/>
      <c r="Q35" s="100"/>
      <c r="R35" s="100"/>
    </row>
    <row r="36" spans="1:18" x14ac:dyDescent="0.3">
      <c r="B36" s="122"/>
      <c r="C36" s="122"/>
      <c r="D36" s="122"/>
      <c r="E36" s="122"/>
      <c r="G36" s="62" t="str">
        <f>IF(H36&gt;0,D36/H36,"-")</f>
        <v>-</v>
      </c>
      <c r="I36" s="62">
        <f t="shared" si="1"/>
        <v>0</v>
      </c>
      <c r="P36" s="100"/>
      <c r="Q36" s="100"/>
      <c r="R36" s="100"/>
    </row>
    <row r="37" spans="1:18" x14ac:dyDescent="0.3">
      <c r="A37" s="123">
        <v>44470</v>
      </c>
      <c r="B37" s="125"/>
      <c r="C37" s="125"/>
      <c r="D37" s="125"/>
      <c r="E37" s="125"/>
      <c r="F37" s="125"/>
      <c r="G37" s="125"/>
      <c r="H37" s="125"/>
      <c r="I37" s="125"/>
      <c r="J37" s="125"/>
      <c r="K37" t="s">
        <v>72</v>
      </c>
      <c r="L37" s="55">
        <f>SUM(B39:C47)</f>
        <v>0</v>
      </c>
      <c r="M37" t="s">
        <v>73</v>
      </c>
      <c r="P37" s="100"/>
      <c r="Q37" s="100"/>
      <c r="R37" s="100"/>
    </row>
    <row r="38" spans="1:18" x14ac:dyDescent="0.3">
      <c r="A38" s="118" t="s">
        <v>81</v>
      </c>
      <c r="B38" s="118"/>
      <c r="C38" s="118"/>
      <c r="D38" s="124" t="s">
        <v>82</v>
      </c>
      <c r="E38" s="124"/>
      <c r="F38" s="124"/>
      <c r="G38" s="90" t="s">
        <v>83</v>
      </c>
      <c r="H38" s="64" t="s">
        <v>84</v>
      </c>
      <c r="I38" s="90" t="s">
        <v>85</v>
      </c>
      <c r="J38" s="64" t="s">
        <v>86</v>
      </c>
      <c r="K38" t="s">
        <v>75</v>
      </c>
      <c r="L38" s="59">
        <f>SUM(G39:G47)</f>
        <v>0</v>
      </c>
      <c r="M38" t="s">
        <v>76</v>
      </c>
      <c r="P38" s="100"/>
      <c r="Q38" s="100"/>
      <c r="R38" s="100"/>
    </row>
    <row r="39" spans="1:18" x14ac:dyDescent="0.3">
      <c r="B39" s="122"/>
      <c r="C39" s="122"/>
      <c r="D39" s="122"/>
      <c r="E39" s="122"/>
      <c r="F39" s="56"/>
      <c r="G39" s="62" t="str">
        <f t="shared" si="0"/>
        <v>-</v>
      </c>
      <c r="I39" s="62"/>
      <c r="J39" s="63"/>
      <c r="P39" s="100"/>
      <c r="Q39" s="100"/>
      <c r="R39" s="100"/>
    </row>
    <row r="40" spans="1:18" x14ac:dyDescent="0.3">
      <c r="B40" s="122"/>
      <c r="C40" s="122"/>
      <c r="D40" s="122"/>
      <c r="E40" s="122"/>
      <c r="F40" s="56"/>
      <c r="G40" s="62" t="str">
        <f t="shared" si="0"/>
        <v>-</v>
      </c>
      <c r="I40" s="62">
        <f t="shared" si="1"/>
        <v>0</v>
      </c>
      <c r="J40" s="63"/>
      <c r="N40" s="65" t="s">
        <v>87</v>
      </c>
      <c r="P40" s="100"/>
      <c r="Q40" s="100"/>
      <c r="R40" s="100"/>
    </row>
    <row r="41" spans="1:18" x14ac:dyDescent="0.3">
      <c r="B41" s="122"/>
      <c r="C41" s="122"/>
      <c r="D41" s="122"/>
      <c r="E41" s="122"/>
      <c r="F41" s="56"/>
      <c r="G41" s="62" t="str">
        <f t="shared" si="0"/>
        <v>-</v>
      </c>
      <c r="I41" s="62">
        <f t="shared" si="1"/>
        <v>0</v>
      </c>
      <c r="J41" s="63"/>
      <c r="P41" s="100"/>
      <c r="Q41" s="100"/>
      <c r="R41" s="100"/>
    </row>
    <row r="42" spans="1:18" x14ac:dyDescent="0.3">
      <c r="B42" s="122"/>
      <c r="C42" s="122"/>
      <c r="D42" s="122"/>
      <c r="E42" s="122"/>
      <c r="F42" s="56"/>
      <c r="G42" s="62" t="str">
        <f t="shared" si="0"/>
        <v>-</v>
      </c>
      <c r="I42" s="62">
        <f t="shared" si="1"/>
        <v>0</v>
      </c>
      <c r="J42" s="56"/>
      <c r="P42" s="100"/>
      <c r="Q42" s="100"/>
      <c r="R42" s="100"/>
    </row>
    <row r="43" spans="1:18" x14ac:dyDescent="0.3">
      <c r="B43" s="122"/>
      <c r="C43" s="122"/>
      <c r="D43" s="122"/>
      <c r="E43" s="122"/>
      <c r="F43" s="56"/>
      <c r="G43" s="62" t="str">
        <f t="shared" si="0"/>
        <v>-</v>
      </c>
      <c r="I43" s="62">
        <f t="shared" si="1"/>
        <v>0</v>
      </c>
      <c r="J43" s="63"/>
      <c r="P43" s="100"/>
      <c r="Q43" s="100"/>
      <c r="R43" s="100"/>
    </row>
    <row r="44" spans="1:18" x14ac:dyDescent="0.3">
      <c r="B44" s="122"/>
      <c r="C44" s="122"/>
      <c r="D44" s="122"/>
      <c r="E44" s="122"/>
      <c r="F44" s="56"/>
      <c r="G44" s="62" t="str">
        <f t="shared" si="0"/>
        <v>-</v>
      </c>
      <c r="I44" s="62">
        <f t="shared" si="1"/>
        <v>0</v>
      </c>
      <c r="J44" s="63"/>
      <c r="P44" s="100"/>
      <c r="Q44" s="100"/>
      <c r="R44" s="100"/>
    </row>
    <row r="45" spans="1:18" x14ac:dyDescent="0.3">
      <c r="B45" s="122"/>
      <c r="C45" s="122"/>
      <c r="D45" s="122"/>
      <c r="E45" s="122"/>
      <c r="F45" s="56"/>
      <c r="G45" s="62" t="str">
        <f t="shared" si="0"/>
        <v>-</v>
      </c>
      <c r="I45" s="62">
        <f t="shared" si="1"/>
        <v>0</v>
      </c>
      <c r="J45" s="63"/>
      <c r="P45" s="100"/>
      <c r="Q45" s="100"/>
      <c r="R45" s="100"/>
    </row>
    <row r="46" spans="1:18" x14ac:dyDescent="0.3">
      <c r="B46" s="122"/>
      <c r="C46" s="122"/>
      <c r="D46" s="122"/>
      <c r="E46" s="122"/>
      <c r="F46" s="56"/>
      <c r="G46" s="62" t="str">
        <f t="shared" si="0"/>
        <v>-</v>
      </c>
      <c r="I46" s="62">
        <f t="shared" si="1"/>
        <v>0</v>
      </c>
      <c r="J46" s="63"/>
      <c r="K46" s="129"/>
      <c r="L46" s="129"/>
      <c r="M46" s="129"/>
      <c r="N46" s="129"/>
      <c r="P46" s="101"/>
      <c r="Q46" s="100"/>
      <c r="R46" s="101"/>
    </row>
    <row r="47" spans="1:18" x14ac:dyDescent="0.3">
      <c r="B47" s="122"/>
      <c r="C47" s="122"/>
      <c r="D47" s="122"/>
      <c r="E47" s="122"/>
      <c r="F47" s="56"/>
      <c r="G47" s="62" t="str">
        <f t="shared" si="0"/>
        <v>-</v>
      </c>
      <c r="I47" s="62">
        <f t="shared" si="1"/>
        <v>0</v>
      </c>
      <c r="J47" s="63"/>
      <c r="P47" s="100"/>
      <c r="Q47" s="100"/>
      <c r="R47" s="100"/>
    </row>
    <row r="48" spans="1:18" x14ac:dyDescent="0.3">
      <c r="B48" s="122"/>
      <c r="C48" s="122"/>
      <c r="D48" s="122"/>
      <c r="E48" s="122"/>
      <c r="G48" s="62" t="str">
        <f t="shared" si="0"/>
        <v>-</v>
      </c>
      <c r="I48" s="62">
        <f t="shared" si="1"/>
        <v>0</v>
      </c>
      <c r="P48" s="100"/>
      <c r="Q48" s="100"/>
      <c r="R48" s="100"/>
    </row>
    <row r="49" spans="1:18" x14ac:dyDescent="0.3">
      <c r="A49" s="123">
        <v>44501</v>
      </c>
      <c r="B49" s="125"/>
      <c r="C49" s="125"/>
      <c r="D49" s="125"/>
      <c r="E49" s="125"/>
      <c r="F49" s="125"/>
      <c r="G49" s="125"/>
      <c r="H49" s="125"/>
      <c r="I49" s="125"/>
      <c r="J49" s="125"/>
      <c r="K49" t="s">
        <v>72</v>
      </c>
      <c r="L49" s="55">
        <f>SUM(B51:C58)</f>
        <v>0</v>
      </c>
      <c r="M49" t="s">
        <v>73</v>
      </c>
      <c r="P49" s="100"/>
      <c r="Q49" s="100"/>
      <c r="R49" s="100"/>
    </row>
    <row r="50" spans="1:18" x14ac:dyDescent="0.3">
      <c r="A50" s="118" t="s">
        <v>81</v>
      </c>
      <c r="B50" s="118"/>
      <c r="C50" s="118"/>
      <c r="D50" s="124" t="s">
        <v>82</v>
      </c>
      <c r="E50" s="124"/>
      <c r="F50" s="124"/>
      <c r="G50" s="62" t="s">
        <v>83</v>
      </c>
      <c r="H50" t="s">
        <v>84</v>
      </c>
      <c r="I50" s="62" t="s">
        <v>85</v>
      </c>
      <c r="J50" t="s">
        <v>86</v>
      </c>
      <c r="K50" t="s">
        <v>75</v>
      </c>
      <c r="L50" s="59">
        <f>SUM(G51:G58)</f>
        <v>0</v>
      </c>
      <c r="M50" t="s">
        <v>76</v>
      </c>
      <c r="P50" s="100"/>
      <c r="Q50" s="100"/>
      <c r="R50" s="100"/>
    </row>
    <row r="51" spans="1:18" x14ac:dyDescent="0.3">
      <c r="B51" s="122"/>
      <c r="C51" s="122"/>
      <c r="D51" s="122"/>
      <c r="E51" s="122"/>
      <c r="F51" s="56"/>
      <c r="G51" s="62" t="str">
        <f t="shared" si="0"/>
        <v>-</v>
      </c>
      <c r="I51" s="62"/>
      <c r="J51" s="63"/>
      <c r="P51" s="100"/>
      <c r="Q51" s="100"/>
      <c r="R51" s="100"/>
    </row>
    <row r="52" spans="1:18" x14ac:dyDescent="0.3">
      <c r="B52" s="122"/>
      <c r="C52" s="122"/>
      <c r="D52" s="122"/>
      <c r="E52" s="122"/>
      <c r="F52" s="56"/>
      <c r="G52" s="62" t="str">
        <f t="shared" si="0"/>
        <v>-</v>
      </c>
      <c r="I52" s="62">
        <f>I51-D51+B51</f>
        <v>0</v>
      </c>
      <c r="J52" s="63"/>
      <c r="P52" s="100"/>
      <c r="Q52" s="100"/>
      <c r="R52" s="100"/>
    </row>
    <row r="53" spans="1:18" x14ac:dyDescent="0.3">
      <c r="B53" s="122"/>
      <c r="C53" s="122"/>
      <c r="D53" s="122"/>
      <c r="E53" s="122"/>
      <c r="F53" s="56"/>
      <c r="G53" s="62" t="str">
        <f t="shared" si="0"/>
        <v>-</v>
      </c>
      <c r="I53" s="62">
        <f t="shared" si="1"/>
        <v>0</v>
      </c>
      <c r="J53" s="63"/>
      <c r="P53" s="100"/>
      <c r="Q53" s="100"/>
      <c r="R53" s="100"/>
    </row>
    <row r="54" spans="1:18" x14ac:dyDescent="0.3">
      <c r="B54" s="122"/>
      <c r="C54" s="122"/>
      <c r="D54" s="122"/>
      <c r="E54" s="122"/>
      <c r="F54" s="56"/>
      <c r="G54" s="62" t="str">
        <f t="shared" si="0"/>
        <v>-</v>
      </c>
      <c r="I54" s="62">
        <f t="shared" si="1"/>
        <v>0</v>
      </c>
      <c r="J54" s="63"/>
      <c r="P54" s="100"/>
      <c r="Q54" s="100"/>
      <c r="R54" s="100"/>
    </row>
    <row r="55" spans="1:18" x14ac:dyDescent="0.3">
      <c r="B55" s="122"/>
      <c r="C55" s="122"/>
      <c r="D55" s="122"/>
      <c r="E55" s="122"/>
      <c r="F55" s="56"/>
      <c r="G55" s="62" t="str">
        <f t="shared" si="0"/>
        <v>-</v>
      </c>
      <c r="I55" s="62">
        <f t="shared" si="1"/>
        <v>0</v>
      </c>
      <c r="J55" s="63"/>
      <c r="P55" s="100"/>
      <c r="Q55" s="100"/>
      <c r="R55" s="100"/>
    </row>
    <row r="56" spans="1:18" x14ac:dyDescent="0.3">
      <c r="B56" s="122"/>
      <c r="C56" s="122"/>
      <c r="D56" s="122"/>
      <c r="E56" s="122"/>
      <c r="F56" s="56"/>
      <c r="G56" s="62" t="str">
        <f t="shared" si="0"/>
        <v>-</v>
      </c>
      <c r="I56" s="62">
        <f t="shared" si="1"/>
        <v>0</v>
      </c>
      <c r="J56" s="63"/>
      <c r="P56" s="100"/>
      <c r="Q56" s="100"/>
      <c r="R56" s="100"/>
    </row>
    <row r="57" spans="1:18" x14ac:dyDescent="0.3">
      <c r="B57" s="122"/>
      <c r="C57" s="122"/>
      <c r="D57" s="122"/>
      <c r="E57" s="122"/>
      <c r="F57" s="56"/>
      <c r="G57" s="62" t="str">
        <f t="shared" si="0"/>
        <v>-</v>
      </c>
      <c r="I57" s="62">
        <f t="shared" si="1"/>
        <v>0</v>
      </c>
      <c r="J57" s="63"/>
      <c r="P57" s="100"/>
      <c r="Q57" s="100"/>
      <c r="R57" s="100"/>
    </row>
    <row r="58" spans="1:18" x14ac:dyDescent="0.3">
      <c r="B58" s="122"/>
      <c r="C58" s="122"/>
      <c r="D58" s="122"/>
      <c r="E58" s="122"/>
      <c r="F58" s="56"/>
      <c r="G58" s="62" t="str">
        <f t="shared" si="0"/>
        <v>-</v>
      </c>
      <c r="I58" s="62">
        <f t="shared" si="1"/>
        <v>0</v>
      </c>
      <c r="J58" s="63"/>
      <c r="P58" s="100"/>
      <c r="Q58" s="100"/>
      <c r="R58" s="100"/>
    </row>
    <row r="59" spans="1:18" x14ac:dyDescent="0.3">
      <c r="A59" s="123">
        <v>44531</v>
      </c>
      <c r="B59" s="125"/>
      <c r="C59" s="125"/>
      <c r="D59" s="125"/>
      <c r="E59" s="125"/>
      <c r="F59" s="125"/>
      <c r="G59" s="125"/>
      <c r="H59" s="125"/>
      <c r="I59" s="125"/>
      <c r="J59" s="125"/>
      <c r="K59" t="s">
        <v>72</v>
      </c>
      <c r="L59" s="55">
        <f>SUM(B61:C62)</f>
        <v>0</v>
      </c>
      <c r="M59" t="s">
        <v>73</v>
      </c>
      <c r="P59" s="100"/>
      <c r="Q59" s="100"/>
      <c r="R59" s="100"/>
    </row>
    <row r="60" spans="1:18" x14ac:dyDescent="0.3">
      <c r="A60" s="118" t="s">
        <v>81</v>
      </c>
      <c r="B60" s="118"/>
      <c r="C60" s="118"/>
      <c r="D60" s="124" t="s">
        <v>82</v>
      </c>
      <c r="E60" s="124"/>
      <c r="F60" s="124"/>
      <c r="G60" s="62" t="s">
        <v>83</v>
      </c>
      <c r="H60" t="s">
        <v>84</v>
      </c>
      <c r="I60" s="62" t="s">
        <v>85</v>
      </c>
      <c r="J60" t="s">
        <v>86</v>
      </c>
      <c r="K60" t="s">
        <v>75</v>
      </c>
      <c r="L60" s="59">
        <f>SUM(G61:G62)</f>
        <v>0</v>
      </c>
      <c r="M60" t="s">
        <v>76</v>
      </c>
      <c r="P60" s="100"/>
      <c r="Q60" s="100"/>
      <c r="R60" s="100"/>
    </row>
    <row r="61" spans="1:18" x14ac:dyDescent="0.3">
      <c r="B61" s="122"/>
      <c r="C61" s="122"/>
      <c r="D61" s="122"/>
      <c r="E61" s="122"/>
      <c r="F61" s="56"/>
      <c r="G61" s="62" t="str">
        <f t="shared" si="0"/>
        <v>-</v>
      </c>
      <c r="I61" s="62"/>
      <c r="J61" s="63"/>
      <c r="P61" s="100"/>
      <c r="Q61" s="100"/>
      <c r="R61" s="100"/>
    </row>
    <row r="62" spans="1:18" x14ac:dyDescent="0.3">
      <c r="B62" s="122"/>
      <c r="C62" s="122"/>
      <c r="D62" s="122"/>
      <c r="E62" s="122"/>
      <c r="F62" s="56"/>
      <c r="G62" s="62" t="str">
        <f t="shared" si="0"/>
        <v>-</v>
      </c>
      <c r="I62" s="62">
        <f t="shared" si="1"/>
        <v>0</v>
      </c>
      <c r="J62" s="63"/>
      <c r="P62" s="100"/>
      <c r="Q62" s="100"/>
      <c r="R62" s="100"/>
    </row>
    <row r="63" spans="1:18" x14ac:dyDescent="0.3">
      <c r="A63" s="123">
        <v>44593</v>
      </c>
      <c r="B63" s="125"/>
      <c r="C63" s="125"/>
      <c r="D63" s="125"/>
      <c r="E63" s="125"/>
      <c r="F63" s="125"/>
      <c r="G63" s="125"/>
      <c r="H63" s="125"/>
      <c r="I63" s="125"/>
      <c r="J63" s="125"/>
      <c r="K63" t="s">
        <v>72</v>
      </c>
      <c r="L63" s="55">
        <f>SUM(B65:C72)</f>
        <v>0</v>
      </c>
      <c r="M63" t="s">
        <v>73</v>
      </c>
      <c r="P63" s="100"/>
      <c r="Q63" s="100"/>
      <c r="R63" s="100"/>
    </row>
    <row r="64" spans="1:18" x14ac:dyDescent="0.3">
      <c r="A64" s="118" t="s">
        <v>81</v>
      </c>
      <c r="B64" s="118"/>
      <c r="C64" s="118"/>
      <c r="D64" s="124" t="s">
        <v>82</v>
      </c>
      <c r="E64" s="124"/>
      <c r="F64" s="124"/>
      <c r="G64" s="62" t="s">
        <v>83</v>
      </c>
      <c r="H64" t="s">
        <v>84</v>
      </c>
      <c r="I64" s="62" t="s">
        <v>85</v>
      </c>
      <c r="J64" t="s">
        <v>86</v>
      </c>
      <c r="K64" t="s">
        <v>75</v>
      </c>
      <c r="L64" s="59">
        <f>SUM(G65:G72)</f>
        <v>0</v>
      </c>
      <c r="M64" t="s">
        <v>76</v>
      </c>
      <c r="P64" s="100"/>
      <c r="Q64" s="100"/>
      <c r="R64" s="100"/>
    </row>
    <row r="65" spans="1:18" x14ac:dyDescent="0.3">
      <c r="B65" s="122"/>
      <c r="C65" s="122"/>
      <c r="D65" s="122"/>
      <c r="E65" s="122"/>
      <c r="F65" s="56"/>
      <c r="G65" s="62" t="str">
        <f>IF(H65&gt;0,D65/H65,"-")</f>
        <v>-</v>
      </c>
      <c r="I65" s="62"/>
      <c r="J65" s="63"/>
      <c r="P65" s="100"/>
      <c r="Q65" s="100"/>
      <c r="R65" s="100"/>
    </row>
    <row r="66" spans="1:18" x14ac:dyDescent="0.3">
      <c r="B66" s="122"/>
      <c r="C66" s="122"/>
      <c r="D66" s="122"/>
      <c r="E66" s="122"/>
      <c r="F66" s="56"/>
      <c r="G66" s="62" t="str">
        <f t="shared" si="0"/>
        <v>-</v>
      </c>
      <c r="I66" s="62">
        <f t="shared" si="1"/>
        <v>0</v>
      </c>
      <c r="J66" s="63"/>
      <c r="P66" s="100"/>
      <c r="Q66" s="100"/>
      <c r="R66" s="100"/>
    </row>
    <row r="67" spans="1:18" x14ac:dyDescent="0.3">
      <c r="B67" s="122"/>
      <c r="C67" s="122"/>
      <c r="D67" s="122"/>
      <c r="E67" s="122"/>
      <c r="F67" s="56"/>
      <c r="G67" s="62" t="str">
        <f t="shared" si="0"/>
        <v>-</v>
      </c>
      <c r="I67" s="62">
        <f t="shared" si="1"/>
        <v>0</v>
      </c>
      <c r="J67" s="63"/>
      <c r="P67" s="100"/>
      <c r="Q67" s="100"/>
      <c r="R67" s="100"/>
    </row>
    <row r="68" spans="1:18" x14ac:dyDescent="0.3">
      <c r="B68" s="122"/>
      <c r="C68" s="122"/>
      <c r="D68" s="122"/>
      <c r="E68" s="122"/>
      <c r="F68" s="56"/>
      <c r="G68" s="62" t="str">
        <f t="shared" si="0"/>
        <v>-</v>
      </c>
      <c r="I68" s="62">
        <f t="shared" si="1"/>
        <v>0</v>
      </c>
      <c r="J68" s="63"/>
      <c r="P68" s="100"/>
      <c r="Q68" s="100"/>
      <c r="R68" s="100"/>
    </row>
    <row r="69" spans="1:18" x14ac:dyDescent="0.3">
      <c r="B69" s="122"/>
      <c r="C69" s="122"/>
      <c r="D69" s="122"/>
      <c r="E69" s="122"/>
      <c r="F69" s="56"/>
      <c r="G69" s="62" t="str">
        <f t="shared" si="0"/>
        <v>-</v>
      </c>
      <c r="I69" s="62">
        <f t="shared" si="1"/>
        <v>0</v>
      </c>
      <c r="J69" s="63"/>
      <c r="P69" s="100"/>
      <c r="Q69" s="100"/>
      <c r="R69" s="100"/>
    </row>
    <row r="70" spans="1:18" x14ac:dyDescent="0.3">
      <c r="B70" s="122"/>
      <c r="C70" s="122"/>
      <c r="D70" s="122"/>
      <c r="E70" s="122"/>
      <c r="F70" s="56"/>
      <c r="G70" s="62" t="str">
        <f t="shared" ref="G70:G136" si="2">IF(H70&gt;0,D70/H70,"-")</f>
        <v>-</v>
      </c>
      <c r="I70" s="62">
        <f t="shared" si="1"/>
        <v>0</v>
      </c>
      <c r="J70" s="63"/>
      <c r="P70" s="100"/>
      <c r="Q70" s="100"/>
      <c r="R70" s="100"/>
    </row>
    <row r="71" spans="1:18" x14ac:dyDescent="0.3">
      <c r="B71" s="122"/>
      <c r="C71" s="122"/>
      <c r="D71" s="122"/>
      <c r="E71" s="122"/>
      <c r="F71" s="56"/>
      <c r="G71" s="62" t="str">
        <f t="shared" si="2"/>
        <v>-</v>
      </c>
      <c r="I71" s="62">
        <f t="shared" si="1"/>
        <v>0</v>
      </c>
      <c r="J71" s="63"/>
      <c r="P71" s="100"/>
      <c r="Q71" s="100"/>
      <c r="R71" s="100"/>
    </row>
    <row r="72" spans="1:18" x14ac:dyDescent="0.3">
      <c r="B72" s="122"/>
      <c r="C72" s="122"/>
      <c r="D72" s="122"/>
      <c r="E72" s="122"/>
      <c r="F72" s="56"/>
      <c r="G72" s="62" t="str">
        <f t="shared" si="2"/>
        <v>-</v>
      </c>
      <c r="I72" s="62">
        <f t="shared" ref="I72:I136" si="3">I71-D71+B71</f>
        <v>0</v>
      </c>
      <c r="J72" s="63"/>
      <c r="P72" s="100"/>
      <c r="Q72" s="100"/>
      <c r="R72" s="100"/>
    </row>
    <row r="73" spans="1:18" x14ac:dyDescent="0.3">
      <c r="B73" s="122"/>
      <c r="C73" s="122"/>
      <c r="D73" s="122"/>
      <c r="E73" s="122"/>
      <c r="G73" s="62" t="str">
        <f t="shared" si="2"/>
        <v>-</v>
      </c>
      <c r="I73" s="62">
        <f t="shared" si="3"/>
        <v>0</v>
      </c>
      <c r="P73" s="100"/>
      <c r="Q73" s="100"/>
      <c r="R73" s="100"/>
    </row>
    <row r="74" spans="1:18" x14ac:dyDescent="0.3">
      <c r="A74" s="123">
        <v>44621</v>
      </c>
      <c r="B74" s="125"/>
      <c r="C74" s="125"/>
      <c r="D74" s="125"/>
      <c r="E74" s="125"/>
      <c r="F74" s="125"/>
      <c r="G74" s="125"/>
      <c r="H74" s="125"/>
      <c r="I74" s="125"/>
      <c r="J74" s="125"/>
      <c r="K74" t="s">
        <v>72</v>
      </c>
      <c r="L74" s="55">
        <f>SUM(B75:C76)</f>
        <v>0</v>
      </c>
      <c r="M74" t="s">
        <v>73</v>
      </c>
      <c r="P74" s="100"/>
      <c r="Q74" s="100"/>
      <c r="R74" s="100"/>
    </row>
    <row r="75" spans="1:18" x14ac:dyDescent="0.3">
      <c r="B75" s="122"/>
      <c r="C75" s="122"/>
      <c r="D75" s="122"/>
      <c r="E75" s="122"/>
      <c r="F75" s="56"/>
      <c r="G75" s="62" t="str">
        <f>IF(H75&gt;0,D75/H75,"-")</f>
        <v>-</v>
      </c>
      <c r="I75" s="62"/>
      <c r="J75" s="63"/>
      <c r="K75" t="s">
        <v>75</v>
      </c>
      <c r="L75" s="59">
        <f>SUM(G75:G76)</f>
        <v>0</v>
      </c>
      <c r="M75" t="s">
        <v>76</v>
      </c>
      <c r="P75" s="100"/>
      <c r="Q75" s="100"/>
      <c r="R75" s="100"/>
    </row>
    <row r="76" spans="1:18" x14ac:dyDescent="0.3">
      <c r="B76" s="122"/>
      <c r="C76" s="122"/>
      <c r="D76" s="122"/>
      <c r="E76" s="122"/>
      <c r="F76" s="56"/>
      <c r="G76" s="62" t="str">
        <f t="shared" si="2"/>
        <v>-</v>
      </c>
      <c r="I76" s="62">
        <f t="shared" si="3"/>
        <v>0</v>
      </c>
      <c r="J76" s="63"/>
      <c r="P76" s="100"/>
      <c r="Q76" s="100"/>
      <c r="R76" s="100"/>
    </row>
    <row r="77" spans="1:18" x14ac:dyDescent="0.3">
      <c r="B77" s="122"/>
      <c r="C77" s="122"/>
      <c r="D77" s="122"/>
      <c r="E77" s="122"/>
      <c r="G77" s="62" t="str">
        <f t="shared" si="2"/>
        <v>-</v>
      </c>
      <c r="I77" s="62">
        <f t="shared" si="3"/>
        <v>0</v>
      </c>
      <c r="P77" s="100"/>
      <c r="Q77" s="100"/>
      <c r="R77" s="100"/>
    </row>
    <row r="78" spans="1:18" x14ac:dyDescent="0.3">
      <c r="A78" s="110"/>
      <c r="B78" s="123">
        <v>44652</v>
      </c>
      <c r="C78" s="125"/>
      <c r="D78" s="125"/>
      <c r="E78" s="125"/>
      <c r="F78" s="125"/>
      <c r="G78" s="125"/>
      <c r="H78" s="125"/>
      <c r="I78" s="125"/>
      <c r="J78" s="125"/>
      <c r="K78" t="s">
        <v>72</v>
      </c>
      <c r="L78" s="55">
        <f>SUM(B80:C81)</f>
        <v>0</v>
      </c>
      <c r="M78" t="s">
        <v>73</v>
      </c>
      <c r="P78" s="100"/>
      <c r="Q78" s="100"/>
      <c r="R78" s="100"/>
    </row>
    <row r="79" spans="1:18" x14ac:dyDescent="0.3">
      <c r="B79" s="118" t="s">
        <v>88</v>
      </c>
      <c r="C79" s="118"/>
      <c r="D79" s="120" t="s">
        <v>89</v>
      </c>
      <c r="E79" s="120"/>
      <c r="F79" s="120"/>
      <c r="G79" s="55" t="s">
        <v>83</v>
      </c>
      <c r="H79" s="62" t="s">
        <v>84</v>
      </c>
      <c r="I79" t="s">
        <v>85</v>
      </c>
      <c r="J79" s="62" t="s">
        <v>90</v>
      </c>
      <c r="K79" t="s">
        <v>75</v>
      </c>
      <c r="L79" s="59">
        <f>SUM(G80:G81)</f>
        <v>0</v>
      </c>
      <c r="M79" t="s">
        <v>76</v>
      </c>
      <c r="P79" s="100"/>
      <c r="Q79" s="100"/>
      <c r="R79" s="100"/>
    </row>
    <row r="80" spans="1:18" x14ac:dyDescent="0.3">
      <c r="B80" s="122"/>
      <c r="C80" s="122"/>
      <c r="D80" s="122"/>
      <c r="E80" s="122"/>
      <c r="F80" s="56"/>
      <c r="G80" s="62" t="str">
        <f t="shared" si="2"/>
        <v>-</v>
      </c>
      <c r="I80" s="62"/>
      <c r="J80" s="63"/>
      <c r="P80" s="100"/>
      <c r="Q80" s="100"/>
      <c r="R80" s="100"/>
    </row>
    <row r="81" spans="1:18" x14ac:dyDescent="0.3">
      <c r="B81" s="122"/>
      <c r="C81" s="122"/>
      <c r="D81" s="122"/>
      <c r="E81" s="122"/>
      <c r="F81" s="56"/>
      <c r="G81" s="62" t="str">
        <f t="shared" si="2"/>
        <v>-</v>
      </c>
      <c r="I81" s="62">
        <f t="shared" si="3"/>
        <v>0</v>
      </c>
      <c r="J81" s="63"/>
      <c r="P81" s="100"/>
      <c r="Q81" s="100"/>
      <c r="R81" s="100"/>
    </row>
    <row r="82" spans="1:18" x14ac:dyDescent="0.3">
      <c r="B82" s="122"/>
      <c r="C82" s="122"/>
      <c r="D82" s="122"/>
      <c r="E82" s="122"/>
      <c r="F82" s="56"/>
      <c r="G82" s="62"/>
      <c r="I82" s="62">
        <f>I81-D81+B81</f>
        <v>0</v>
      </c>
      <c r="J82" s="56"/>
      <c r="P82" s="100"/>
      <c r="Q82" s="100"/>
      <c r="R82" s="100"/>
    </row>
    <row r="83" spans="1:18" x14ac:dyDescent="0.3">
      <c r="A83" s="123">
        <v>44713</v>
      </c>
      <c r="B83" s="125"/>
      <c r="C83" s="125"/>
      <c r="D83" s="125"/>
      <c r="E83" s="125"/>
      <c r="F83" s="125"/>
      <c r="G83" s="125"/>
      <c r="H83" s="125"/>
      <c r="I83" s="125"/>
      <c r="J83" s="125"/>
      <c r="K83" t="s">
        <v>72</v>
      </c>
      <c r="L83" s="55">
        <f>SUM(B85:C89)</f>
        <v>0</v>
      </c>
      <c r="M83" t="s">
        <v>73</v>
      </c>
      <c r="P83" s="100"/>
      <c r="Q83" s="100"/>
      <c r="R83" s="100"/>
    </row>
    <row r="84" spans="1:18" x14ac:dyDescent="0.3">
      <c r="B84" s="122" t="s">
        <v>88</v>
      </c>
      <c r="C84" s="122"/>
      <c r="D84" s="124" t="s">
        <v>89</v>
      </c>
      <c r="E84" s="124"/>
      <c r="F84" s="112"/>
      <c r="G84" s="62" t="s">
        <v>83</v>
      </c>
      <c r="H84" t="s">
        <v>91</v>
      </c>
      <c r="I84" s="62" t="s">
        <v>85</v>
      </c>
      <c r="J84" t="s">
        <v>90</v>
      </c>
      <c r="K84" t="s">
        <v>75</v>
      </c>
      <c r="L84" s="59">
        <f>SUM(G85:G89)</f>
        <v>0</v>
      </c>
      <c r="M84" t="s">
        <v>76</v>
      </c>
      <c r="P84" s="100"/>
      <c r="Q84" s="100"/>
      <c r="R84" s="100"/>
    </row>
    <row r="85" spans="1:18" x14ac:dyDescent="0.3">
      <c r="B85" s="122"/>
      <c r="C85" s="122"/>
      <c r="D85" s="122"/>
      <c r="E85" s="122"/>
      <c r="F85" s="56"/>
      <c r="G85" s="62" t="str">
        <f>IF(H85&gt;0,D85/H85,"-")</f>
        <v>-</v>
      </c>
      <c r="I85" s="62"/>
      <c r="J85" s="63"/>
      <c r="P85" s="100"/>
      <c r="Q85" s="100"/>
      <c r="R85" s="100"/>
    </row>
    <row r="86" spans="1:18" x14ac:dyDescent="0.3">
      <c r="B86" s="122"/>
      <c r="C86" s="122"/>
      <c r="D86" s="122"/>
      <c r="E86" s="122"/>
      <c r="F86" s="56"/>
      <c r="G86" s="62" t="str">
        <f t="shared" si="2"/>
        <v>-</v>
      </c>
      <c r="I86" s="62">
        <f t="shared" si="3"/>
        <v>0</v>
      </c>
      <c r="J86" s="63"/>
      <c r="P86" s="100"/>
      <c r="Q86" s="100"/>
      <c r="R86" s="100"/>
    </row>
    <row r="87" spans="1:18" x14ac:dyDescent="0.3">
      <c r="B87" s="122"/>
      <c r="C87" s="122"/>
      <c r="D87" s="122"/>
      <c r="E87" s="122"/>
      <c r="F87" s="56"/>
      <c r="G87" s="62" t="str">
        <f t="shared" si="2"/>
        <v>-</v>
      </c>
      <c r="I87" s="62">
        <f t="shared" si="3"/>
        <v>0</v>
      </c>
      <c r="J87" s="63"/>
      <c r="P87" s="100"/>
      <c r="Q87" s="100"/>
      <c r="R87" s="100"/>
    </row>
    <row r="88" spans="1:18" x14ac:dyDescent="0.3">
      <c r="B88" s="122"/>
      <c r="C88" s="122"/>
      <c r="D88" s="122"/>
      <c r="E88" s="122"/>
      <c r="F88" s="56"/>
      <c r="G88" s="62" t="str">
        <f t="shared" si="2"/>
        <v>-</v>
      </c>
      <c r="I88" s="62">
        <f t="shared" si="3"/>
        <v>0</v>
      </c>
      <c r="J88" s="63"/>
      <c r="P88" s="100"/>
      <c r="Q88" s="100"/>
      <c r="R88" s="100"/>
    </row>
    <row r="89" spans="1:18" x14ac:dyDescent="0.3">
      <c r="B89" s="122"/>
      <c r="C89" s="122"/>
      <c r="D89" s="122"/>
      <c r="E89" s="122"/>
      <c r="F89" s="56"/>
      <c r="G89" s="62" t="str">
        <f t="shared" si="2"/>
        <v>-</v>
      </c>
      <c r="I89" s="62">
        <f t="shared" si="3"/>
        <v>0</v>
      </c>
      <c r="J89" s="63"/>
      <c r="P89" s="100"/>
      <c r="Q89" s="100"/>
      <c r="R89" s="100"/>
    </row>
    <row r="90" spans="1:18" x14ac:dyDescent="0.3">
      <c r="A90" s="123">
        <v>44743</v>
      </c>
      <c r="B90" s="125"/>
      <c r="C90" s="125"/>
      <c r="D90" s="125"/>
      <c r="E90" s="125"/>
      <c r="F90" s="125"/>
      <c r="G90" s="125"/>
      <c r="H90" s="125"/>
      <c r="I90" s="125"/>
      <c r="J90" s="125"/>
      <c r="K90" t="s">
        <v>72</v>
      </c>
      <c r="L90" s="55">
        <f>SUM(B92:C107)</f>
        <v>0</v>
      </c>
      <c r="M90" t="s">
        <v>73</v>
      </c>
      <c r="P90" s="100"/>
      <c r="Q90" s="100"/>
      <c r="R90" s="100"/>
    </row>
    <row r="91" spans="1:18" x14ac:dyDescent="0.3">
      <c r="B91" s="122" t="s">
        <v>88</v>
      </c>
      <c r="C91" s="122"/>
      <c r="D91" s="124" t="s">
        <v>89</v>
      </c>
      <c r="E91" s="124"/>
      <c r="F91" s="112"/>
      <c r="G91" s="62" t="s">
        <v>83</v>
      </c>
      <c r="H91" t="s">
        <v>91</v>
      </c>
      <c r="I91" s="62" t="s">
        <v>85</v>
      </c>
      <c r="J91" t="s">
        <v>90</v>
      </c>
      <c r="K91" t="s">
        <v>75</v>
      </c>
      <c r="L91" s="59">
        <f>SUM(G92:G107)</f>
        <v>0</v>
      </c>
      <c r="M91" t="s">
        <v>76</v>
      </c>
      <c r="P91" s="100"/>
      <c r="Q91" s="100"/>
      <c r="R91" s="100"/>
    </row>
    <row r="92" spans="1:18" x14ac:dyDescent="0.3">
      <c r="B92" s="122"/>
      <c r="C92" s="122"/>
      <c r="D92" s="122"/>
      <c r="E92" s="122"/>
      <c r="F92" s="56"/>
      <c r="G92" s="62" t="str">
        <f>IF(H92&gt;0,D92/H92,"-")</f>
        <v>-</v>
      </c>
      <c r="I92" s="62"/>
      <c r="J92" s="63"/>
      <c r="P92" s="100"/>
      <c r="Q92" s="100"/>
      <c r="R92" s="100"/>
    </row>
    <row r="93" spans="1:18" x14ac:dyDescent="0.3">
      <c r="B93" s="122"/>
      <c r="C93" s="122"/>
      <c r="D93" s="122"/>
      <c r="E93" s="122"/>
      <c r="F93" s="56"/>
      <c r="G93" s="62" t="str">
        <f t="shared" si="2"/>
        <v>-</v>
      </c>
      <c r="I93" s="62">
        <f>I92-D92+B92</f>
        <v>0</v>
      </c>
      <c r="J93" s="63"/>
      <c r="P93" s="100"/>
      <c r="Q93" s="100"/>
      <c r="R93" s="100"/>
    </row>
    <row r="94" spans="1:18" x14ac:dyDescent="0.3">
      <c r="B94" s="122"/>
      <c r="C94" s="122"/>
      <c r="D94" s="122"/>
      <c r="E94" s="122"/>
      <c r="F94" s="56"/>
      <c r="G94" s="62" t="str">
        <f t="shared" si="2"/>
        <v>-</v>
      </c>
      <c r="I94" s="62">
        <f t="shared" si="3"/>
        <v>0</v>
      </c>
      <c r="J94" s="63"/>
      <c r="P94" s="100"/>
      <c r="Q94" s="100"/>
      <c r="R94" s="100"/>
    </row>
    <row r="95" spans="1:18" x14ac:dyDescent="0.3">
      <c r="B95" s="122"/>
      <c r="C95" s="122"/>
      <c r="D95" s="122"/>
      <c r="E95" s="122"/>
      <c r="F95" s="56"/>
      <c r="G95" s="62" t="str">
        <f t="shared" si="2"/>
        <v>-</v>
      </c>
      <c r="I95" s="62">
        <f t="shared" si="3"/>
        <v>0</v>
      </c>
      <c r="J95" s="63"/>
      <c r="P95" s="100"/>
      <c r="Q95" s="100"/>
      <c r="R95" s="100"/>
    </row>
    <row r="96" spans="1:18" x14ac:dyDescent="0.3">
      <c r="B96" s="122"/>
      <c r="C96" s="122"/>
      <c r="D96" s="122"/>
      <c r="E96" s="122"/>
      <c r="F96" s="56"/>
      <c r="G96" s="62" t="str">
        <f t="shared" si="2"/>
        <v>-</v>
      </c>
      <c r="I96" s="62">
        <f t="shared" si="3"/>
        <v>0</v>
      </c>
      <c r="J96" s="63"/>
      <c r="P96" s="100"/>
      <c r="Q96" s="100"/>
      <c r="R96" s="100"/>
    </row>
    <row r="97" spans="1:18" x14ac:dyDescent="0.3">
      <c r="B97" s="122"/>
      <c r="C97" s="122"/>
      <c r="D97" s="122"/>
      <c r="E97" s="122"/>
      <c r="F97" s="56"/>
      <c r="G97" s="62" t="str">
        <f t="shared" si="2"/>
        <v>-</v>
      </c>
      <c r="I97" s="62">
        <f t="shared" si="3"/>
        <v>0</v>
      </c>
      <c r="J97" s="63"/>
      <c r="P97" s="100"/>
      <c r="Q97" s="100"/>
      <c r="R97" s="100"/>
    </row>
    <row r="98" spans="1:18" x14ac:dyDescent="0.3">
      <c r="B98" s="122"/>
      <c r="C98" s="122"/>
      <c r="D98" s="122"/>
      <c r="E98" s="122"/>
      <c r="F98" s="56"/>
      <c r="G98" s="62" t="str">
        <f t="shared" si="2"/>
        <v>-</v>
      </c>
      <c r="I98" s="62">
        <f t="shared" si="3"/>
        <v>0</v>
      </c>
      <c r="J98" s="63"/>
      <c r="P98" s="100"/>
      <c r="Q98" s="100"/>
      <c r="R98" s="100"/>
    </row>
    <row r="99" spans="1:18" x14ac:dyDescent="0.3">
      <c r="B99" s="122"/>
      <c r="C99" s="122"/>
      <c r="D99" s="122"/>
      <c r="E99" s="122"/>
      <c r="F99" s="56"/>
      <c r="G99" s="62" t="str">
        <f t="shared" si="2"/>
        <v>-</v>
      </c>
      <c r="I99" s="62">
        <f t="shared" si="3"/>
        <v>0</v>
      </c>
      <c r="J99" s="63"/>
      <c r="P99" s="100"/>
      <c r="Q99" s="100"/>
      <c r="R99" s="100"/>
    </row>
    <row r="100" spans="1:18" x14ac:dyDescent="0.3">
      <c r="B100" s="122"/>
      <c r="C100" s="122"/>
      <c r="D100" s="122"/>
      <c r="E100" s="122"/>
      <c r="F100" s="56"/>
      <c r="G100" s="62" t="str">
        <f t="shared" si="2"/>
        <v>-</v>
      </c>
      <c r="I100" s="62">
        <f t="shared" si="3"/>
        <v>0</v>
      </c>
      <c r="J100" s="63"/>
      <c r="P100" s="100"/>
      <c r="Q100" s="100"/>
      <c r="R100" s="100"/>
    </row>
    <row r="101" spans="1:18" x14ac:dyDescent="0.3">
      <c r="B101" s="122"/>
      <c r="C101" s="122"/>
      <c r="D101" s="122"/>
      <c r="E101" s="122"/>
      <c r="F101" s="56"/>
      <c r="G101" s="62" t="str">
        <f t="shared" si="2"/>
        <v>-</v>
      </c>
      <c r="I101" s="62">
        <f t="shared" si="3"/>
        <v>0</v>
      </c>
      <c r="J101" s="63"/>
      <c r="P101" s="100"/>
      <c r="Q101" s="100"/>
      <c r="R101" s="100"/>
    </row>
    <row r="102" spans="1:18" x14ac:dyDescent="0.3">
      <c r="B102" s="122"/>
      <c r="C102" s="122"/>
      <c r="D102" s="122"/>
      <c r="E102" s="122"/>
      <c r="F102" s="56"/>
      <c r="G102" s="62" t="str">
        <f t="shared" si="2"/>
        <v>-</v>
      </c>
      <c r="I102" s="62">
        <f t="shared" si="3"/>
        <v>0</v>
      </c>
      <c r="J102" s="63"/>
      <c r="P102" s="100"/>
      <c r="Q102" s="100"/>
      <c r="R102" s="100"/>
    </row>
    <row r="103" spans="1:18" x14ac:dyDescent="0.3">
      <c r="B103" s="122"/>
      <c r="C103" s="122"/>
      <c r="D103" s="122"/>
      <c r="E103" s="122"/>
      <c r="F103" s="56"/>
      <c r="G103" s="62" t="str">
        <f t="shared" si="2"/>
        <v>-</v>
      </c>
      <c r="I103" s="62">
        <f t="shared" si="3"/>
        <v>0</v>
      </c>
      <c r="J103" s="63"/>
      <c r="P103" s="100"/>
      <c r="Q103" s="100"/>
      <c r="R103" s="100"/>
    </row>
    <row r="104" spans="1:18" x14ac:dyDescent="0.3">
      <c r="B104" s="122"/>
      <c r="C104" s="122"/>
      <c r="D104" s="122"/>
      <c r="E104" s="122"/>
      <c r="F104" s="56"/>
      <c r="G104" s="62" t="str">
        <f t="shared" si="2"/>
        <v>-</v>
      </c>
      <c r="I104" s="62">
        <f t="shared" si="3"/>
        <v>0</v>
      </c>
      <c r="J104" s="63"/>
      <c r="P104" s="100"/>
      <c r="Q104" s="100"/>
      <c r="R104" s="100"/>
    </row>
    <row r="105" spans="1:18" x14ac:dyDescent="0.3">
      <c r="B105" s="122"/>
      <c r="C105" s="122"/>
      <c r="D105" s="122"/>
      <c r="E105" s="122"/>
      <c r="F105" s="56"/>
      <c r="G105" s="62" t="str">
        <f t="shared" si="2"/>
        <v>-</v>
      </c>
      <c r="I105" s="62">
        <f t="shared" si="3"/>
        <v>0</v>
      </c>
      <c r="J105" s="63"/>
      <c r="P105" s="100"/>
      <c r="Q105" s="100"/>
      <c r="R105" s="100"/>
    </row>
    <row r="106" spans="1:18" x14ac:dyDescent="0.3">
      <c r="B106" s="122"/>
      <c r="C106" s="122"/>
      <c r="D106" s="122"/>
      <c r="E106" s="122"/>
      <c r="F106" s="56"/>
      <c r="G106" s="62" t="str">
        <f t="shared" si="2"/>
        <v>-</v>
      </c>
      <c r="I106" s="62">
        <f>I105-D105+B105</f>
        <v>0</v>
      </c>
      <c r="J106" s="63"/>
      <c r="P106" s="100"/>
      <c r="Q106" s="100"/>
      <c r="R106" s="100"/>
    </row>
    <row r="107" spans="1:18" x14ac:dyDescent="0.3">
      <c r="B107" s="122"/>
      <c r="C107" s="122"/>
      <c r="D107" s="122"/>
      <c r="E107" s="122"/>
      <c r="F107" s="56"/>
      <c r="G107" s="62" t="str">
        <f t="shared" si="2"/>
        <v>-</v>
      </c>
      <c r="I107" s="62">
        <f>I106-D106+B106</f>
        <v>0</v>
      </c>
      <c r="J107" s="63"/>
      <c r="P107" s="100"/>
      <c r="Q107" s="100"/>
      <c r="R107" s="100"/>
    </row>
    <row r="108" spans="1:18" x14ac:dyDescent="0.3">
      <c r="B108" s="122"/>
      <c r="C108" s="122"/>
      <c r="D108" s="122"/>
      <c r="E108" s="122"/>
      <c r="F108" s="56"/>
      <c r="G108" s="62"/>
      <c r="I108" s="62">
        <f>I107-D107+B107</f>
        <v>0</v>
      </c>
      <c r="J108" s="63"/>
      <c r="P108" s="100"/>
      <c r="Q108" s="100"/>
      <c r="R108" s="100"/>
    </row>
    <row r="109" spans="1:18" x14ac:dyDescent="0.3">
      <c r="A109" s="123">
        <v>44774</v>
      </c>
      <c r="B109" s="125"/>
      <c r="C109" s="125"/>
      <c r="D109" s="125"/>
      <c r="E109" s="125"/>
      <c r="F109" s="125"/>
      <c r="G109" s="125"/>
      <c r="H109" s="125"/>
      <c r="I109" s="125"/>
      <c r="J109" s="125"/>
      <c r="K109" t="s">
        <v>72</v>
      </c>
      <c r="L109" s="55">
        <f>SUM(B111:C125)</f>
        <v>0</v>
      </c>
      <c r="M109" t="s">
        <v>73</v>
      </c>
      <c r="P109" s="100"/>
      <c r="Q109" s="100"/>
      <c r="R109" s="100"/>
    </row>
    <row r="110" spans="1:18" x14ac:dyDescent="0.3">
      <c r="B110" s="122" t="s">
        <v>88</v>
      </c>
      <c r="C110" s="122"/>
      <c r="D110" s="124" t="s">
        <v>89</v>
      </c>
      <c r="E110" s="124"/>
      <c r="F110" s="112"/>
      <c r="G110" s="62" t="s">
        <v>83</v>
      </c>
      <c r="H110" t="s">
        <v>91</v>
      </c>
      <c r="I110" s="62" t="s">
        <v>85</v>
      </c>
      <c r="J110" t="s">
        <v>90</v>
      </c>
      <c r="K110" t="s">
        <v>75</v>
      </c>
      <c r="L110" s="59">
        <f>SUM(G111:G125)</f>
        <v>0</v>
      </c>
      <c r="M110" t="s">
        <v>76</v>
      </c>
      <c r="P110" s="100"/>
      <c r="Q110" s="100"/>
      <c r="R110" s="100"/>
    </row>
    <row r="111" spans="1:18" x14ac:dyDescent="0.3">
      <c r="B111" s="122"/>
      <c r="C111" s="122"/>
      <c r="D111" s="122"/>
      <c r="E111" s="122"/>
      <c r="F111" s="56"/>
      <c r="G111" s="62" t="str">
        <f>IF(H111&gt;0,D111/H111,"-")</f>
        <v>-</v>
      </c>
      <c r="I111" s="62">
        <f>I107-D107+B107</f>
        <v>0</v>
      </c>
      <c r="J111" s="63"/>
      <c r="P111" s="100"/>
      <c r="Q111" s="100"/>
      <c r="R111" s="100"/>
    </row>
    <row r="112" spans="1:18" x14ac:dyDescent="0.3">
      <c r="B112" s="122"/>
      <c r="C112" s="122"/>
      <c r="D112" s="122"/>
      <c r="E112" s="122"/>
      <c r="F112" s="56"/>
      <c r="G112" s="62" t="str">
        <f t="shared" si="2"/>
        <v>-</v>
      </c>
      <c r="I112" s="62">
        <f t="shared" si="3"/>
        <v>0</v>
      </c>
      <c r="J112" s="63"/>
      <c r="P112" s="100"/>
      <c r="Q112" s="100"/>
      <c r="R112" s="100"/>
    </row>
    <row r="113" spans="1:18" x14ac:dyDescent="0.3">
      <c r="B113" s="122"/>
      <c r="C113" s="122"/>
      <c r="D113" s="122"/>
      <c r="E113" s="122"/>
      <c r="F113" s="56"/>
      <c r="G113" s="62" t="str">
        <f t="shared" si="2"/>
        <v>-</v>
      </c>
      <c r="I113" s="62">
        <f t="shared" si="3"/>
        <v>0</v>
      </c>
      <c r="J113" s="63"/>
      <c r="P113" s="100"/>
      <c r="Q113" s="100"/>
      <c r="R113" s="100"/>
    </row>
    <row r="114" spans="1:18" x14ac:dyDescent="0.3">
      <c r="B114" s="122"/>
      <c r="C114" s="122"/>
      <c r="D114" s="122"/>
      <c r="E114" s="122"/>
      <c r="F114" s="56"/>
      <c r="G114" s="62" t="str">
        <f t="shared" si="2"/>
        <v>-</v>
      </c>
      <c r="I114" s="62">
        <f t="shared" si="3"/>
        <v>0</v>
      </c>
      <c r="J114" s="63"/>
      <c r="P114" s="100"/>
      <c r="Q114" s="100"/>
      <c r="R114" s="100"/>
    </row>
    <row r="115" spans="1:18" x14ac:dyDescent="0.3">
      <c r="B115" s="122"/>
      <c r="C115" s="122"/>
      <c r="D115" s="122"/>
      <c r="E115" s="122"/>
      <c r="F115" s="56"/>
      <c r="G115" s="62" t="str">
        <f t="shared" si="2"/>
        <v>-</v>
      </c>
      <c r="I115" s="62">
        <f t="shared" si="3"/>
        <v>0</v>
      </c>
      <c r="J115" s="63"/>
      <c r="P115" s="100"/>
      <c r="Q115" s="100"/>
      <c r="R115" s="100"/>
    </row>
    <row r="116" spans="1:18" x14ac:dyDescent="0.3">
      <c r="B116" s="122"/>
      <c r="C116" s="122"/>
      <c r="D116" s="122"/>
      <c r="E116" s="122"/>
      <c r="F116" s="56"/>
      <c r="G116" s="62" t="str">
        <f t="shared" si="2"/>
        <v>-</v>
      </c>
      <c r="I116" s="62">
        <f t="shared" si="3"/>
        <v>0</v>
      </c>
      <c r="J116" s="63"/>
      <c r="P116" s="100"/>
      <c r="Q116" s="100"/>
      <c r="R116" s="100"/>
    </row>
    <row r="117" spans="1:18" x14ac:dyDescent="0.3">
      <c r="B117" s="122"/>
      <c r="C117" s="122"/>
      <c r="D117" s="122"/>
      <c r="E117" s="122"/>
      <c r="F117" s="56"/>
      <c r="G117" s="62" t="str">
        <f t="shared" si="2"/>
        <v>-</v>
      </c>
      <c r="I117" s="62">
        <f t="shared" si="3"/>
        <v>0</v>
      </c>
      <c r="J117" s="63"/>
      <c r="P117" s="100"/>
      <c r="Q117" s="100"/>
      <c r="R117" s="100"/>
    </row>
    <row r="118" spans="1:18" x14ac:dyDescent="0.3">
      <c r="B118" s="122"/>
      <c r="C118" s="122"/>
      <c r="D118" s="122"/>
      <c r="E118" s="122"/>
      <c r="F118" s="56"/>
      <c r="G118" s="62" t="str">
        <f t="shared" si="2"/>
        <v>-</v>
      </c>
      <c r="I118" s="62">
        <f t="shared" si="3"/>
        <v>0</v>
      </c>
      <c r="J118" s="63"/>
      <c r="P118" s="100"/>
      <c r="Q118" s="100"/>
      <c r="R118" s="100"/>
    </row>
    <row r="119" spans="1:18" x14ac:dyDescent="0.3">
      <c r="B119" s="122"/>
      <c r="C119" s="122"/>
      <c r="D119" s="122"/>
      <c r="E119" s="122"/>
      <c r="F119" s="56"/>
      <c r="G119" s="62" t="str">
        <f t="shared" si="2"/>
        <v>-</v>
      </c>
      <c r="I119" s="62">
        <f t="shared" si="3"/>
        <v>0</v>
      </c>
      <c r="J119" s="63"/>
      <c r="P119" s="100"/>
      <c r="Q119" s="100"/>
      <c r="R119" s="100"/>
    </row>
    <row r="120" spans="1:18" x14ac:dyDescent="0.3">
      <c r="B120" s="122"/>
      <c r="C120" s="122"/>
      <c r="D120" s="122"/>
      <c r="E120" s="122"/>
      <c r="F120" s="56"/>
      <c r="G120" s="62" t="str">
        <f t="shared" si="2"/>
        <v>-</v>
      </c>
      <c r="I120" s="62">
        <f t="shared" si="3"/>
        <v>0</v>
      </c>
      <c r="J120" s="63"/>
      <c r="P120" s="100"/>
      <c r="Q120" s="100"/>
      <c r="R120" s="100"/>
    </row>
    <row r="121" spans="1:18" x14ac:dyDescent="0.3">
      <c r="B121" s="122"/>
      <c r="C121" s="122"/>
      <c r="D121" s="122"/>
      <c r="E121" s="122"/>
      <c r="F121" s="56"/>
      <c r="G121" s="62" t="str">
        <f t="shared" si="2"/>
        <v>-</v>
      </c>
      <c r="I121" s="62">
        <f t="shared" si="3"/>
        <v>0</v>
      </c>
      <c r="J121" s="63"/>
      <c r="P121" s="100"/>
      <c r="Q121" s="100"/>
      <c r="R121" s="100"/>
    </row>
    <row r="122" spans="1:18" x14ac:dyDescent="0.3">
      <c r="B122" s="122"/>
      <c r="C122" s="122"/>
      <c r="D122" s="122"/>
      <c r="E122" s="122"/>
      <c r="F122" s="56"/>
      <c r="G122" s="62" t="str">
        <f t="shared" si="2"/>
        <v>-</v>
      </c>
      <c r="I122" s="62">
        <f t="shared" si="3"/>
        <v>0</v>
      </c>
      <c r="J122" s="63"/>
      <c r="P122" s="100"/>
      <c r="Q122" s="100"/>
      <c r="R122" s="100"/>
    </row>
    <row r="123" spans="1:18" x14ac:dyDescent="0.3">
      <c r="B123" s="122"/>
      <c r="C123" s="122"/>
      <c r="D123" s="122"/>
      <c r="E123" s="122"/>
      <c r="F123" s="56"/>
      <c r="G123" s="62" t="str">
        <f t="shared" si="2"/>
        <v>-</v>
      </c>
      <c r="I123" s="62">
        <f t="shared" si="3"/>
        <v>0</v>
      </c>
      <c r="J123" s="63"/>
      <c r="P123" s="100"/>
      <c r="Q123" s="100"/>
      <c r="R123" s="100"/>
    </row>
    <row r="124" spans="1:18" x14ac:dyDescent="0.3">
      <c r="B124" s="122"/>
      <c r="C124" s="122"/>
      <c r="D124" s="122"/>
      <c r="E124" s="122"/>
      <c r="F124" s="56"/>
      <c r="G124" s="62" t="str">
        <f t="shared" si="2"/>
        <v>-</v>
      </c>
      <c r="I124" s="62">
        <f>I123-D123+B123</f>
        <v>0</v>
      </c>
      <c r="J124" s="63"/>
      <c r="P124" s="100"/>
      <c r="Q124" s="100"/>
      <c r="R124" s="100"/>
    </row>
    <row r="125" spans="1:18" x14ac:dyDescent="0.3">
      <c r="B125" s="122"/>
      <c r="C125" s="122"/>
      <c r="D125" s="122"/>
      <c r="E125" s="122"/>
      <c r="F125" s="56"/>
      <c r="G125" s="62" t="str">
        <f t="shared" si="2"/>
        <v>-</v>
      </c>
      <c r="I125" s="62">
        <f>I124-D124+B124</f>
        <v>0</v>
      </c>
      <c r="J125" s="63"/>
      <c r="P125" s="100"/>
      <c r="Q125" s="100"/>
      <c r="R125" s="100"/>
    </row>
    <row r="126" spans="1:18" x14ac:dyDescent="0.3">
      <c r="A126" s="123">
        <v>44805</v>
      </c>
      <c r="B126" s="125"/>
      <c r="C126" s="125"/>
      <c r="D126" s="125"/>
      <c r="E126" s="125"/>
      <c r="F126" s="125"/>
      <c r="G126" s="125"/>
      <c r="H126" s="125"/>
      <c r="I126" s="125"/>
      <c r="J126" s="125"/>
      <c r="K126" t="s">
        <v>72</v>
      </c>
      <c r="L126" s="55">
        <f>SUM(B128:C130)</f>
        <v>0</v>
      </c>
      <c r="M126" t="s">
        <v>73</v>
      </c>
      <c r="P126" s="100"/>
      <c r="Q126" s="100"/>
      <c r="R126" s="100"/>
    </row>
    <row r="127" spans="1:18" x14ac:dyDescent="0.3">
      <c r="B127" s="122" t="s">
        <v>88</v>
      </c>
      <c r="C127" s="122"/>
      <c r="D127" s="124" t="s">
        <v>89</v>
      </c>
      <c r="E127" s="124"/>
      <c r="F127" s="112"/>
      <c r="G127" s="62" t="s">
        <v>83</v>
      </c>
      <c r="H127" t="s">
        <v>91</v>
      </c>
      <c r="I127" s="62" t="s">
        <v>85</v>
      </c>
      <c r="J127" t="s">
        <v>90</v>
      </c>
      <c r="K127" t="s">
        <v>75</v>
      </c>
      <c r="L127" s="59">
        <f>SUM(G128:G130)</f>
        <v>0</v>
      </c>
      <c r="M127" t="s">
        <v>76</v>
      </c>
      <c r="P127" s="100"/>
      <c r="Q127" s="100"/>
      <c r="R127" s="100"/>
    </row>
    <row r="128" spans="1:18" x14ac:dyDescent="0.3">
      <c r="B128" s="122"/>
      <c r="C128" s="122"/>
      <c r="D128" s="122"/>
      <c r="E128" s="122"/>
      <c r="F128" s="56"/>
      <c r="G128" s="62" t="str">
        <f t="shared" si="2"/>
        <v>-</v>
      </c>
      <c r="I128" s="62">
        <f>I125</f>
        <v>0</v>
      </c>
      <c r="J128" s="63"/>
      <c r="P128" s="100"/>
      <c r="Q128" s="100"/>
      <c r="R128" s="100"/>
    </row>
    <row r="129" spans="1:18" x14ac:dyDescent="0.3">
      <c r="B129" s="122"/>
      <c r="C129" s="122"/>
      <c r="D129" s="122"/>
      <c r="E129" s="122"/>
      <c r="F129" s="56"/>
      <c r="G129" s="62" t="str">
        <f t="shared" si="2"/>
        <v>-</v>
      </c>
      <c r="I129" s="62">
        <f t="shared" si="3"/>
        <v>0</v>
      </c>
      <c r="J129" s="63"/>
      <c r="P129" s="100"/>
      <c r="Q129" s="100"/>
      <c r="R129" s="100"/>
    </row>
    <row r="130" spans="1:18" x14ac:dyDescent="0.3">
      <c r="B130" s="122"/>
      <c r="C130" s="122"/>
      <c r="D130" s="122"/>
      <c r="E130" s="122"/>
      <c r="F130" s="56"/>
      <c r="G130" s="62" t="str">
        <f t="shared" si="2"/>
        <v>-</v>
      </c>
      <c r="I130" s="62">
        <f t="shared" si="3"/>
        <v>0</v>
      </c>
      <c r="J130" s="63"/>
      <c r="P130" s="100"/>
      <c r="Q130" s="100"/>
      <c r="R130" s="100"/>
    </row>
    <row r="131" spans="1:18" x14ac:dyDescent="0.3">
      <c r="A131" s="123">
        <v>44835</v>
      </c>
      <c r="B131" s="125"/>
      <c r="C131" s="125"/>
      <c r="D131" s="125"/>
      <c r="E131" s="125"/>
      <c r="F131" s="125"/>
      <c r="G131" s="125"/>
      <c r="H131" s="125"/>
      <c r="I131" s="125"/>
      <c r="J131" s="125"/>
      <c r="K131" t="s">
        <v>72</v>
      </c>
      <c r="L131" s="55">
        <f>SUM(B133:C137)</f>
        <v>0</v>
      </c>
      <c r="M131" t="s">
        <v>73</v>
      </c>
      <c r="P131" s="100"/>
      <c r="Q131" s="100"/>
      <c r="R131" s="100"/>
    </row>
    <row r="132" spans="1:18" x14ac:dyDescent="0.3">
      <c r="B132" s="122" t="s">
        <v>88</v>
      </c>
      <c r="C132" s="122"/>
      <c r="D132" s="124" t="s">
        <v>89</v>
      </c>
      <c r="E132" s="124"/>
      <c r="F132" s="112"/>
      <c r="G132" s="62" t="s">
        <v>83</v>
      </c>
      <c r="H132" t="s">
        <v>91</v>
      </c>
      <c r="I132" s="62" t="s">
        <v>85</v>
      </c>
      <c r="J132" t="s">
        <v>90</v>
      </c>
      <c r="K132" t="s">
        <v>75</v>
      </c>
      <c r="L132" s="59">
        <f>SUM(G133:G137)</f>
        <v>0</v>
      </c>
      <c r="M132" t="s">
        <v>76</v>
      </c>
      <c r="P132" s="100"/>
      <c r="Q132" s="100"/>
      <c r="R132" s="100"/>
    </row>
    <row r="133" spans="1:18" x14ac:dyDescent="0.3">
      <c r="B133" s="122"/>
      <c r="C133" s="122"/>
      <c r="D133" s="122"/>
      <c r="E133" s="122"/>
      <c r="F133" s="56"/>
      <c r="G133" s="62" t="str">
        <f t="shared" si="2"/>
        <v>-</v>
      </c>
      <c r="I133" s="62"/>
      <c r="J133" s="63"/>
      <c r="P133" s="100"/>
      <c r="Q133" s="100"/>
      <c r="R133" s="100"/>
    </row>
    <row r="134" spans="1:18" x14ac:dyDescent="0.3">
      <c r="B134" s="122"/>
      <c r="C134" s="122"/>
      <c r="D134" s="122"/>
      <c r="E134" s="122"/>
      <c r="F134" s="56"/>
      <c r="G134" s="62" t="str">
        <f t="shared" si="2"/>
        <v>-</v>
      </c>
      <c r="I134" s="62">
        <f t="shared" si="3"/>
        <v>0</v>
      </c>
      <c r="J134" s="63"/>
      <c r="P134" s="100"/>
      <c r="Q134" s="100"/>
      <c r="R134" s="100"/>
    </row>
    <row r="135" spans="1:18" x14ac:dyDescent="0.3">
      <c r="B135" s="122"/>
      <c r="C135" s="122"/>
      <c r="D135" s="122"/>
      <c r="E135" s="122"/>
      <c r="F135" s="56"/>
      <c r="G135" s="62" t="str">
        <f t="shared" si="2"/>
        <v>-</v>
      </c>
      <c r="I135" s="62">
        <f t="shared" si="3"/>
        <v>0</v>
      </c>
      <c r="J135" s="63"/>
      <c r="P135" s="100"/>
      <c r="Q135" s="100"/>
      <c r="R135" s="100"/>
    </row>
    <row r="136" spans="1:18" x14ac:dyDescent="0.3">
      <c r="B136" s="122"/>
      <c r="C136" s="122"/>
      <c r="D136" s="122"/>
      <c r="E136" s="122"/>
      <c r="F136" s="56"/>
      <c r="G136" s="62" t="str">
        <f t="shared" si="2"/>
        <v>-</v>
      </c>
      <c r="I136" s="62">
        <f t="shared" si="3"/>
        <v>0</v>
      </c>
      <c r="J136" s="63"/>
      <c r="P136" s="100"/>
      <c r="Q136" s="100"/>
      <c r="R136" s="100"/>
    </row>
    <row r="137" spans="1:18" x14ac:dyDescent="0.3">
      <c r="B137" s="122"/>
      <c r="C137" s="122"/>
      <c r="D137" s="122"/>
      <c r="E137" s="122"/>
      <c r="F137" s="56"/>
      <c r="G137" s="62" t="str">
        <f t="shared" ref="G137:G200" si="4">IF(H137&gt;0,D137/H137,"-")</f>
        <v>-</v>
      </c>
      <c r="I137" s="62">
        <f>I136-D136+B136</f>
        <v>0</v>
      </c>
      <c r="J137" s="63"/>
      <c r="P137" s="100"/>
      <c r="Q137" s="100"/>
      <c r="R137" s="100"/>
    </row>
    <row r="138" spans="1:18" x14ac:dyDescent="0.3">
      <c r="A138" s="123">
        <v>44866</v>
      </c>
      <c r="B138" s="125"/>
      <c r="C138" s="125"/>
      <c r="D138" s="125"/>
      <c r="E138" s="125"/>
      <c r="F138" s="125"/>
      <c r="G138" s="125"/>
      <c r="H138" s="125"/>
      <c r="I138" s="125"/>
      <c r="J138" s="125"/>
      <c r="K138" t="s">
        <v>72</v>
      </c>
      <c r="L138" s="55">
        <f>SUM(B140:C146)</f>
        <v>0</v>
      </c>
      <c r="M138" t="s">
        <v>73</v>
      </c>
      <c r="P138" s="100"/>
      <c r="Q138" s="100"/>
      <c r="R138" s="100"/>
    </row>
    <row r="139" spans="1:18" x14ac:dyDescent="0.3">
      <c r="B139" s="122" t="s">
        <v>88</v>
      </c>
      <c r="C139" s="122"/>
      <c r="D139" s="124" t="s">
        <v>89</v>
      </c>
      <c r="E139" s="124"/>
      <c r="F139" s="112"/>
      <c r="G139" s="62" t="s">
        <v>83</v>
      </c>
      <c r="H139" t="s">
        <v>91</v>
      </c>
      <c r="I139" s="62" t="s">
        <v>85</v>
      </c>
      <c r="J139" t="s">
        <v>90</v>
      </c>
      <c r="K139" t="s">
        <v>75</v>
      </c>
      <c r="L139" s="59">
        <f>SUM(G140:G146)</f>
        <v>0</v>
      </c>
      <c r="M139" t="s">
        <v>76</v>
      </c>
      <c r="P139" s="100"/>
      <c r="Q139" s="100"/>
      <c r="R139" s="100"/>
    </row>
    <row r="140" spans="1:18" x14ac:dyDescent="0.3">
      <c r="B140" s="122"/>
      <c r="C140" s="122"/>
      <c r="D140" s="122"/>
      <c r="E140" s="122"/>
      <c r="F140" s="56"/>
      <c r="G140" s="62" t="str">
        <f t="shared" si="4"/>
        <v>-</v>
      </c>
      <c r="I140" s="62">
        <f>I137-D137+B137</f>
        <v>0</v>
      </c>
      <c r="J140" s="63"/>
      <c r="P140" s="100"/>
      <c r="Q140" s="100"/>
      <c r="R140" s="100"/>
    </row>
    <row r="141" spans="1:18" x14ac:dyDescent="0.3">
      <c r="B141" s="122"/>
      <c r="C141" s="122"/>
      <c r="D141" s="122"/>
      <c r="E141" s="122"/>
      <c r="F141" s="56"/>
      <c r="G141" s="62" t="str">
        <f t="shared" si="4"/>
        <v>-</v>
      </c>
      <c r="I141" s="62">
        <f t="shared" ref="I141:I202" si="5">I140-D140+B140</f>
        <v>0</v>
      </c>
      <c r="J141" s="63"/>
      <c r="P141" s="100"/>
      <c r="Q141" s="100"/>
      <c r="R141" s="100"/>
    </row>
    <row r="142" spans="1:18" x14ac:dyDescent="0.3">
      <c r="B142" s="122"/>
      <c r="C142" s="122"/>
      <c r="D142" s="122"/>
      <c r="E142" s="122"/>
      <c r="F142" s="56"/>
      <c r="G142" s="62" t="str">
        <f t="shared" si="4"/>
        <v>-</v>
      </c>
      <c r="I142" s="62">
        <f t="shared" si="5"/>
        <v>0</v>
      </c>
      <c r="J142" s="63"/>
      <c r="P142" s="100"/>
      <c r="Q142" s="100"/>
      <c r="R142" s="100"/>
    </row>
    <row r="143" spans="1:18" x14ac:dyDescent="0.3">
      <c r="B143" s="122"/>
      <c r="C143" s="122"/>
      <c r="D143" s="122"/>
      <c r="E143" s="122"/>
      <c r="F143" s="56"/>
      <c r="G143" s="62" t="str">
        <f t="shared" si="4"/>
        <v>-</v>
      </c>
      <c r="I143" s="62">
        <f t="shared" si="5"/>
        <v>0</v>
      </c>
      <c r="J143" s="63"/>
      <c r="P143" s="100"/>
      <c r="Q143" s="100"/>
      <c r="R143" s="100"/>
    </row>
    <row r="144" spans="1:18" x14ac:dyDescent="0.3">
      <c r="B144" s="122"/>
      <c r="C144" s="122"/>
      <c r="D144" s="122"/>
      <c r="E144" s="122"/>
      <c r="F144" s="56"/>
      <c r="G144" s="62" t="str">
        <f t="shared" si="4"/>
        <v>-</v>
      </c>
      <c r="I144" s="62">
        <f t="shared" si="5"/>
        <v>0</v>
      </c>
      <c r="J144" s="63"/>
      <c r="P144" s="113"/>
      <c r="Q144" s="100"/>
      <c r="R144" s="100"/>
    </row>
    <row r="145" spans="1:18" x14ac:dyDescent="0.3">
      <c r="B145" s="122"/>
      <c r="C145" s="122"/>
      <c r="D145" s="122"/>
      <c r="E145" s="122"/>
      <c r="F145" s="56"/>
      <c r="G145" s="62" t="str">
        <f t="shared" si="4"/>
        <v>-</v>
      </c>
      <c r="I145" s="62">
        <f t="shared" si="5"/>
        <v>0</v>
      </c>
      <c r="J145" s="63"/>
      <c r="P145" s="100"/>
      <c r="Q145" s="100"/>
      <c r="R145" s="100"/>
    </row>
    <row r="146" spans="1:18" x14ac:dyDescent="0.3">
      <c r="B146" s="122"/>
      <c r="C146" s="122"/>
      <c r="D146" s="122"/>
      <c r="E146" s="122"/>
      <c r="F146" s="56"/>
      <c r="G146" s="62" t="str">
        <f t="shared" si="4"/>
        <v>-</v>
      </c>
      <c r="I146" s="62">
        <f t="shared" si="5"/>
        <v>0</v>
      </c>
      <c r="J146" s="63"/>
      <c r="P146" s="100"/>
      <c r="Q146" s="100"/>
      <c r="R146" s="100"/>
    </row>
    <row r="147" spans="1:18" ht="14.4" customHeight="1" x14ac:dyDescent="0.3">
      <c r="A147" s="123">
        <v>44896</v>
      </c>
      <c r="B147" s="125"/>
      <c r="C147" s="125"/>
      <c r="D147" s="125"/>
      <c r="E147" s="125"/>
      <c r="F147" s="125"/>
      <c r="G147" s="125"/>
      <c r="H147" s="125"/>
      <c r="I147" s="125"/>
      <c r="J147" s="125"/>
      <c r="K147" t="s">
        <v>72</v>
      </c>
      <c r="L147" s="55">
        <f>SUM(B149:C157)</f>
        <v>0</v>
      </c>
      <c r="M147" t="s">
        <v>73</v>
      </c>
      <c r="P147" s="100"/>
      <c r="Q147" s="100"/>
      <c r="R147" s="100"/>
    </row>
    <row r="148" spans="1:18" ht="14.4" customHeight="1" x14ac:dyDescent="0.3">
      <c r="B148" s="122" t="s">
        <v>88</v>
      </c>
      <c r="C148" s="122"/>
      <c r="D148" s="124" t="s">
        <v>89</v>
      </c>
      <c r="E148" s="124"/>
      <c r="F148" s="112"/>
      <c r="G148" s="62" t="s">
        <v>83</v>
      </c>
      <c r="H148" t="s">
        <v>91</v>
      </c>
      <c r="I148" s="62" t="s">
        <v>85</v>
      </c>
      <c r="J148" t="s">
        <v>90</v>
      </c>
      <c r="K148" t="s">
        <v>75</v>
      </c>
      <c r="L148" s="59">
        <f>SUM(G149:G157)</f>
        <v>0</v>
      </c>
      <c r="M148" t="s">
        <v>76</v>
      </c>
      <c r="P148" s="100"/>
      <c r="Q148" s="100"/>
      <c r="R148" s="100"/>
    </row>
    <row r="149" spans="1:18" x14ac:dyDescent="0.3">
      <c r="B149" s="122"/>
      <c r="C149" s="122"/>
      <c r="D149" s="122"/>
      <c r="E149" s="122"/>
      <c r="F149" s="56"/>
      <c r="G149" s="62" t="str">
        <f t="shared" si="4"/>
        <v>-</v>
      </c>
      <c r="I149" s="62">
        <f>I146-D146+B146</f>
        <v>0</v>
      </c>
      <c r="J149" s="63"/>
      <c r="P149" s="100"/>
      <c r="Q149" s="100"/>
      <c r="R149" s="100"/>
    </row>
    <row r="150" spans="1:18" x14ac:dyDescent="0.3">
      <c r="B150" s="122"/>
      <c r="C150" s="122"/>
      <c r="D150" s="122"/>
      <c r="E150" s="122"/>
      <c r="F150" s="56"/>
      <c r="G150" s="62" t="str">
        <f t="shared" si="4"/>
        <v>-</v>
      </c>
      <c r="I150" s="62">
        <f t="shared" si="5"/>
        <v>0</v>
      </c>
      <c r="J150" s="63"/>
      <c r="P150" s="100"/>
      <c r="Q150" s="100"/>
      <c r="R150" s="100"/>
    </row>
    <row r="151" spans="1:18" x14ac:dyDescent="0.3">
      <c r="B151" s="122"/>
      <c r="C151" s="122"/>
      <c r="D151" s="122"/>
      <c r="E151" s="122"/>
      <c r="F151" s="56"/>
      <c r="G151" s="62" t="str">
        <f t="shared" si="4"/>
        <v>-</v>
      </c>
      <c r="I151" s="62">
        <f t="shared" si="5"/>
        <v>0</v>
      </c>
      <c r="J151" s="63"/>
      <c r="P151" s="100"/>
      <c r="Q151" s="100"/>
      <c r="R151" s="100"/>
    </row>
    <row r="152" spans="1:18" ht="14.4" customHeight="1" x14ac:dyDescent="0.3">
      <c r="B152" s="122"/>
      <c r="C152" s="122"/>
      <c r="D152" s="122"/>
      <c r="E152" s="122"/>
      <c r="F152" s="56"/>
      <c r="G152" s="62" t="str">
        <f t="shared" ref="G152" si="6">IF(H152&gt;0,D152/H152,"-")</f>
        <v>-</v>
      </c>
      <c r="I152" s="62">
        <f t="shared" ref="I152" si="7">I151-D151+B151</f>
        <v>0</v>
      </c>
      <c r="J152" s="63"/>
      <c r="P152" s="100"/>
      <c r="Q152" s="100"/>
      <c r="R152" s="100"/>
    </row>
    <row r="153" spans="1:18" x14ac:dyDescent="0.3">
      <c r="B153" s="122"/>
      <c r="C153" s="122"/>
      <c r="D153" s="122"/>
      <c r="E153" s="122"/>
      <c r="F153" s="56"/>
      <c r="G153" s="62" t="str">
        <f t="shared" si="4"/>
        <v>-</v>
      </c>
      <c r="I153" s="62">
        <f t="shared" si="5"/>
        <v>0</v>
      </c>
      <c r="J153" s="63"/>
      <c r="P153" s="100"/>
      <c r="Q153" s="100"/>
      <c r="R153" s="100"/>
    </row>
    <row r="154" spans="1:18" x14ac:dyDescent="0.3">
      <c r="B154" s="122"/>
      <c r="C154" s="122"/>
      <c r="D154" s="122"/>
      <c r="E154" s="122"/>
      <c r="F154" s="56"/>
      <c r="G154" s="62" t="str">
        <f t="shared" si="4"/>
        <v>-</v>
      </c>
      <c r="I154" s="62">
        <f t="shared" si="5"/>
        <v>0</v>
      </c>
      <c r="J154" s="63"/>
      <c r="P154" s="100"/>
      <c r="Q154" s="100"/>
      <c r="R154" s="100"/>
    </row>
    <row r="155" spans="1:18" x14ac:dyDescent="0.3">
      <c r="B155" s="122"/>
      <c r="C155" s="122"/>
      <c r="D155" s="122"/>
      <c r="E155" s="122"/>
      <c r="F155" s="56"/>
      <c r="G155" s="62" t="str">
        <f t="shared" si="4"/>
        <v>-</v>
      </c>
      <c r="I155" s="62">
        <f t="shared" si="5"/>
        <v>0</v>
      </c>
      <c r="J155" s="63"/>
      <c r="P155" s="100"/>
      <c r="Q155" s="100"/>
      <c r="R155" s="100"/>
    </row>
    <row r="156" spans="1:18" x14ac:dyDescent="0.3">
      <c r="B156" s="122"/>
      <c r="C156" s="122"/>
      <c r="D156" s="122"/>
      <c r="E156" s="122"/>
      <c r="F156" s="56"/>
      <c r="G156" s="62" t="str">
        <f t="shared" si="4"/>
        <v>-</v>
      </c>
      <c r="I156" s="62">
        <f t="shared" si="5"/>
        <v>0</v>
      </c>
      <c r="J156" s="63"/>
      <c r="P156" s="100"/>
      <c r="Q156" s="100"/>
      <c r="R156" s="100"/>
    </row>
    <row r="157" spans="1:18" x14ac:dyDescent="0.3">
      <c r="B157" s="122"/>
      <c r="C157" s="122"/>
      <c r="D157" s="122"/>
      <c r="E157" s="122"/>
      <c r="F157" s="56"/>
      <c r="G157" s="62" t="str">
        <f t="shared" si="4"/>
        <v>-</v>
      </c>
      <c r="I157" s="62">
        <f t="shared" si="5"/>
        <v>0</v>
      </c>
      <c r="J157" s="63"/>
      <c r="P157" s="100"/>
      <c r="Q157" s="100"/>
      <c r="R157" s="100"/>
    </row>
    <row r="158" spans="1:18" x14ac:dyDescent="0.3">
      <c r="B158" s="122"/>
      <c r="C158" s="122"/>
      <c r="D158" s="122"/>
      <c r="E158" s="122"/>
      <c r="G158" s="62" t="str">
        <f t="shared" si="4"/>
        <v>-</v>
      </c>
      <c r="I158" s="62">
        <f t="shared" si="5"/>
        <v>0</v>
      </c>
      <c r="P158" s="100"/>
      <c r="Q158" s="100"/>
      <c r="R158" s="100"/>
    </row>
    <row r="159" spans="1:18" ht="14.4" customHeight="1" x14ac:dyDescent="0.3">
      <c r="A159" s="110"/>
      <c r="B159" s="123">
        <v>44927</v>
      </c>
      <c r="C159" s="123"/>
      <c r="D159" s="123"/>
      <c r="E159" s="123"/>
      <c r="F159" s="123"/>
      <c r="G159" s="123"/>
      <c r="H159" s="123"/>
      <c r="I159" s="123"/>
      <c r="J159" s="123"/>
      <c r="K159" s="123"/>
      <c r="L159" t="s">
        <v>72</v>
      </c>
      <c r="M159" s="55">
        <f>SUM(B161:C175)</f>
        <v>0</v>
      </c>
      <c r="N159" t="s">
        <v>73</v>
      </c>
      <c r="P159" s="100"/>
      <c r="Q159" s="100"/>
      <c r="R159" s="100"/>
    </row>
    <row r="160" spans="1:18" ht="14.4" customHeight="1" x14ac:dyDescent="0.3">
      <c r="B160" s="122" t="s">
        <v>88</v>
      </c>
      <c r="C160" s="122"/>
      <c r="D160" s="124" t="s">
        <v>89</v>
      </c>
      <c r="E160" s="124"/>
      <c r="F160" s="124"/>
      <c r="G160" t="s">
        <v>83</v>
      </c>
      <c r="H160" t="s">
        <v>91</v>
      </c>
      <c r="I160" t="s">
        <v>85</v>
      </c>
      <c r="J160" t="s">
        <v>90</v>
      </c>
      <c r="K160" t="s">
        <v>90</v>
      </c>
      <c r="L160" t="s">
        <v>75</v>
      </c>
      <c r="M160" s="59">
        <f>SUM(G161:G174)</f>
        <v>0</v>
      </c>
      <c r="N160" t="s">
        <v>76</v>
      </c>
      <c r="P160" s="100"/>
      <c r="Q160" s="100"/>
      <c r="R160" s="100"/>
    </row>
    <row r="161" spans="2:18" x14ac:dyDescent="0.3">
      <c r="B161" s="122"/>
      <c r="C161" s="122"/>
      <c r="D161" s="122"/>
      <c r="E161" s="122"/>
      <c r="F161" s="56"/>
      <c r="G161" s="62" t="str">
        <f t="shared" si="4"/>
        <v>-</v>
      </c>
      <c r="I161" s="62">
        <f>I158</f>
        <v>0</v>
      </c>
      <c r="J161" s="63"/>
      <c r="P161" s="100"/>
      <c r="Q161" s="100"/>
      <c r="R161" s="100"/>
    </row>
    <row r="162" spans="2:18" x14ac:dyDescent="0.3">
      <c r="B162" s="122"/>
      <c r="C162" s="122"/>
      <c r="D162" s="122"/>
      <c r="E162" s="122"/>
      <c r="F162" s="56"/>
      <c r="G162" s="62" t="str">
        <f t="shared" si="4"/>
        <v>-</v>
      </c>
      <c r="I162" s="62">
        <f t="shared" si="5"/>
        <v>0</v>
      </c>
      <c r="J162" s="63"/>
      <c r="P162" s="100"/>
      <c r="Q162" s="100"/>
      <c r="R162" s="100"/>
    </row>
    <row r="163" spans="2:18" x14ac:dyDescent="0.3">
      <c r="B163" s="122"/>
      <c r="C163" s="122"/>
      <c r="D163" s="122"/>
      <c r="E163" s="122"/>
      <c r="G163" s="62" t="str">
        <f t="shared" si="4"/>
        <v>-</v>
      </c>
      <c r="I163" s="62">
        <f t="shared" si="5"/>
        <v>0</v>
      </c>
      <c r="P163" s="100"/>
      <c r="Q163" s="100"/>
      <c r="R163" s="100"/>
    </row>
    <row r="164" spans="2:18" x14ac:dyDescent="0.3">
      <c r="B164" s="122"/>
      <c r="C164" s="122"/>
      <c r="D164" s="122"/>
      <c r="E164" s="122"/>
      <c r="G164" s="62" t="str">
        <f t="shared" si="4"/>
        <v>-</v>
      </c>
      <c r="I164" s="62">
        <f t="shared" si="5"/>
        <v>0</v>
      </c>
      <c r="P164" s="100"/>
      <c r="Q164" s="100"/>
      <c r="R164" s="100"/>
    </row>
    <row r="165" spans="2:18" x14ac:dyDescent="0.3">
      <c r="B165" s="122"/>
      <c r="C165" s="122"/>
      <c r="D165" s="122"/>
      <c r="E165" s="122"/>
      <c r="G165" s="62" t="str">
        <f t="shared" si="4"/>
        <v>-</v>
      </c>
      <c r="I165" s="62">
        <f t="shared" si="5"/>
        <v>0</v>
      </c>
      <c r="P165" s="100"/>
      <c r="Q165" s="100"/>
      <c r="R165" s="100"/>
    </row>
    <row r="166" spans="2:18" x14ac:dyDescent="0.3">
      <c r="B166" s="122"/>
      <c r="C166" s="122"/>
      <c r="D166" s="122"/>
      <c r="E166" s="122"/>
      <c r="G166" s="62" t="str">
        <f t="shared" si="4"/>
        <v>-</v>
      </c>
      <c r="I166" s="62">
        <f t="shared" si="5"/>
        <v>0</v>
      </c>
      <c r="P166" s="100"/>
      <c r="Q166" s="100"/>
      <c r="R166" s="100"/>
    </row>
    <row r="167" spans="2:18" x14ac:dyDescent="0.3">
      <c r="B167" s="122"/>
      <c r="C167" s="122"/>
      <c r="D167" s="122"/>
      <c r="E167" s="122"/>
      <c r="G167" s="62" t="str">
        <f t="shared" si="4"/>
        <v>-</v>
      </c>
      <c r="I167" s="62">
        <f t="shared" si="5"/>
        <v>0</v>
      </c>
      <c r="P167" s="100"/>
      <c r="Q167" s="100"/>
      <c r="R167" s="100"/>
    </row>
    <row r="168" spans="2:18" x14ac:dyDescent="0.3">
      <c r="B168" s="122"/>
      <c r="C168" s="122"/>
      <c r="D168" s="122"/>
      <c r="E168" s="122"/>
      <c r="G168" s="62" t="str">
        <f t="shared" si="4"/>
        <v>-</v>
      </c>
      <c r="I168" s="62">
        <f t="shared" si="5"/>
        <v>0</v>
      </c>
      <c r="P168" s="100"/>
      <c r="Q168" s="100"/>
      <c r="R168" s="100"/>
    </row>
    <row r="169" spans="2:18" x14ac:dyDescent="0.3">
      <c r="B169" s="122"/>
      <c r="C169" s="122"/>
      <c r="D169" s="122"/>
      <c r="E169" s="122"/>
      <c r="G169" s="62" t="str">
        <f t="shared" si="4"/>
        <v>-</v>
      </c>
      <c r="I169" s="62">
        <f t="shared" si="5"/>
        <v>0</v>
      </c>
    </row>
    <row r="170" spans="2:18" x14ac:dyDescent="0.3">
      <c r="B170" s="122"/>
      <c r="C170" s="122"/>
      <c r="D170" s="122"/>
      <c r="E170" s="122"/>
      <c r="G170" s="62" t="str">
        <f t="shared" si="4"/>
        <v>-</v>
      </c>
      <c r="I170" s="62">
        <f t="shared" si="5"/>
        <v>0</v>
      </c>
    </row>
    <row r="171" spans="2:18" x14ac:dyDescent="0.3">
      <c r="B171" s="122"/>
      <c r="C171" s="122"/>
      <c r="D171" s="122"/>
      <c r="E171" s="122"/>
      <c r="G171" s="62" t="str">
        <f t="shared" si="4"/>
        <v>-</v>
      </c>
      <c r="I171" s="62">
        <f t="shared" si="5"/>
        <v>0</v>
      </c>
    </row>
    <row r="172" spans="2:18" x14ac:dyDescent="0.3">
      <c r="B172" s="122"/>
      <c r="C172" s="122"/>
      <c r="D172" s="122"/>
      <c r="E172" s="122"/>
      <c r="G172" s="62" t="str">
        <f t="shared" si="4"/>
        <v>-</v>
      </c>
      <c r="I172" s="62">
        <f t="shared" si="5"/>
        <v>0</v>
      </c>
    </row>
    <row r="173" spans="2:18" x14ac:dyDescent="0.3">
      <c r="B173" s="122"/>
      <c r="C173" s="122"/>
      <c r="D173" s="122"/>
      <c r="E173" s="122"/>
      <c r="G173" s="62" t="str">
        <f t="shared" si="4"/>
        <v>-</v>
      </c>
      <c r="I173" s="62">
        <f t="shared" si="5"/>
        <v>0</v>
      </c>
    </row>
    <row r="174" spans="2:18" x14ac:dyDescent="0.3">
      <c r="B174" s="122"/>
      <c r="C174" s="122"/>
      <c r="D174" s="122"/>
      <c r="E174" s="122"/>
      <c r="G174" s="62" t="str">
        <f t="shared" si="4"/>
        <v>-</v>
      </c>
      <c r="I174" s="62">
        <f t="shared" si="5"/>
        <v>0</v>
      </c>
    </row>
    <row r="175" spans="2:18" x14ac:dyDescent="0.3">
      <c r="B175" s="122"/>
      <c r="C175" s="122"/>
      <c r="D175" s="122"/>
      <c r="E175" s="122"/>
      <c r="G175" s="62" t="str">
        <f t="shared" si="4"/>
        <v>-</v>
      </c>
      <c r="I175" s="62">
        <f t="shared" si="5"/>
        <v>0</v>
      </c>
    </row>
    <row r="176" spans="2:18" x14ac:dyDescent="0.3">
      <c r="B176" s="122"/>
      <c r="C176" s="122"/>
      <c r="D176" s="122"/>
      <c r="E176" s="122"/>
      <c r="G176" s="62" t="str">
        <f t="shared" si="4"/>
        <v>-</v>
      </c>
      <c r="I176" s="62">
        <f t="shared" si="5"/>
        <v>0</v>
      </c>
    </row>
    <row r="177" spans="2:9" x14ac:dyDescent="0.3">
      <c r="B177" s="122"/>
      <c r="C177" s="122"/>
      <c r="D177" s="122"/>
      <c r="E177" s="122"/>
      <c r="G177" s="62" t="str">
        <f t="shared" si="4"/>
        <v>-</v>
      </c>
      <c r="I177" s="62">
        <f t="shared" si="5"/>
        <v>0</v>
      </c>
    </row>
    <row r="178" spans="2:9" x14ac:dyDescent="0.3">
      <c r="B178" s="122"/>
      <c r="C178" s="122"/>
      <c r="D178" s="122"/>
      <c r="E178" s="122"/>
      <c r="G178" s="62" t="str">
        <f t="shared" si="4"/>
        <v>-</v>
      </c>
      <c r="I178" s="62">
        <f t="shared" si="5"/>
        <v>0</v>
      </c>
    </row>
    <row r="179" spans="2:9" x14ac:dyDescent="0.3">
      <c r="B179" s="122"/>
      <c r="C179" s="122"/>
      <c r="D179" s="122"/>
      <c r="E179" s="122"/>
      <c r="G179" s="62" t="str">
        <f t="shared" si="4"/>
        <v>-</v>
      </c>
      <c r="I179" s="62">
        <f t="shared" si="5"/>
        <v>0</v>
      </c>
    </row>
    <row r="180" spans="2:9" x14ac:dyDescent="0.3">
      <c r="B180" s="122"/>
      <c r="C180" s="122"/>
      <c r="D180" s="122"/>
      <c r="E180" s="122"/>
      <c r="G180" s="62" t="str">
        <f t="shared" si="4"/>
        <v>-</v>
      </c>
      <c r="I180" s="62">
        <f t="shared" si="5"/>
        <v>0</v>
      </c>
    </row>
    <row r="181" spans="2:9" x14ac:dyDescent="0.3">
      <c r="B181" s="122"/>
      <c r="C181" s="122"/>
      <c r="D181" s="122"/>
      <c r="E181" s="122"/>
      <c r="G181" s="62" t="str">
        <f t="shared" si="4"/>
        <v>-</v>
      </c>
      <c r="I181" s="62">
        <f t="shared" si="5"/>
        <v>0</v>
      </c>
    </row>
    <row r="182" spans="2:9" x14ac:dyDescent="0.3">
      <c r="B182" s="122"/>
      <c r="C182" s="122"/>
      <c r="D182" s="122"/>
      <c r="E182" s="122"/>
      <c r="G182" s="62" t="str">
        <f t="shared" si="4"/>
        <v>-</v>
      </c>
      <c r="I182" s="62">
        <f t="shared" si="5"/>
        <v>0</v>
      </c>
    </row>
    <row r="183" spans="2:9" x14ac:dyDescent="0.3">
      <c r="B183" s="122"/>
      <c r="C183" s="122"/>
      <c r="D183" s="122"/>
      <c r="E183" s="122"/>
      <c r="G183" s="62" t="str">
        <f t="shared" si="4"/>
        <v>-</v>
      </c>
      <c r="I183" s="62">
        <f t="shared" si="5"/>
        <v>0</v>
      </c>
    </row>
    <row r="184" spans="2:9" x14ac:dyDescent="0.3">
      <c r="B184" s="122"/>
      <c r="C184" s="122"/>
      <c r="D184" s="122"/>
      <c r="E184" s="122"/>
      <c r="G184" s="62" t="str">
        <f t="shared" si="4"/>
        <v>-</v>
      </c>
      <c r="I184" s="62">
        <f t="shared" si="5"/>
        <v>0</v>
      </c>
    </row>
    <row r="185" spans="2:9" x14ac:dyDescent="0.3">
      <c r="B185" s="122"/>
      <c r="C185" s="122"/>
      <c r="D185" s="122"/>
      <c r="E185" s="122"/>
      <c r="G185" s="62" t="str">
        <f t="shared" si="4"/>
        <v>-</v>
      </c>
      <c r="I185" s="62">
        <f t="shared" si="5"/>
        <v>0</v>
      </c>
    </row>
    <row r="186" spans="2:9" x14ac:dyDescent="0.3">
      <c r="B186" s="122"/>
      <c r="C186" s="122"/>
      <c r="D186" s="122"/>
      <c r="E186" s="122"/>
      <c r="G186" s="62" t="str">
        <f t="shared" si="4"/>
        <v>-</v>
      </c>
      <c r="I186" s="62">
        <f t="shared" si="5"/>
        <v>0</v>
      </c>
    </row>
    <row r="187" spans="2:9" x14ac:dyDescent="0.3">
      <c r="B187" s="122"/>
      <c r="C187" s="122"/>
      <c r="D187" s="122"/>
      <c r="E187" s="122"/>
      <c r="G187" s="62" t="str">
        <f t="shared" si="4"/>
        <v>-</v>
      </c>
      <c r="I187" s="62">
        <f t="shared" si="5"/>
        <v>0</v>
      </c>
    </row>
    <row r="188" spans="2:9" x14ac:dyDescent="0.3">
      <c r="B188" s="122"/>
      <c r="C188" s="122"/>
      <c r="D188" s="122"/>
      <c r="E188" s="122"/>
      <c r="G188" s="62" t="str">
        <f t="shared" si="4"/>
        <v>-</v>
      </c>
      <c r="I188" s="62">
        <f t="shared" si="5"/>
        <v>0</v>
      </c>
    </row>
    <row r="189" spans="2:9" x14ac:dyDescent="0.3">
      <c r="B189" s="122"/>
      <c r="C189" s="122"/>
      <c r="D189" s="122"/>
      <c r="E189" s="122"/>
      <c r="G189" s="62" t="str">
        <f t="shared" si="4"/>
        <v>-</v>
      </c>
      <c r="I189" s="62">
        <f t="shared" si="5"/>
        <v>0</v>
      </c>
    </row>
    <row r="190" spans="2:9" x14ac:dyDescent="0.3">
      <c r="B190" s="122"/>
      <c r="C190" s="122"/>
      <c r="D190" s="122"/>
      <c r="E190" s="122"/>
      <c r="G190" s="62" t="str">
        <f t="shared" si="4"/>
        <v>-</v>
      </c>
      <c r="I190" s="62">
        <f t="shared" si="5"/>
        <v>0</v>
      </c>
    </row>
    <row r="191" spans="2:9" x14ac:dyDescent="0.3">
      <c r="B191" s="122"/>
      <c r="C191" s="122"/>
      <c r="D191" s="122"/>
      <c r="E191" s="122"/>
      <c r="G191" s="62" t="str">
        <f t="shared" si="4"/>
        <v>-</v>
      </c>
      <c r="I191" s="62">
        <f t="shared" si="5"/>
        <v>0</v>
      </c>
    </row>
    <row r="192" spans="2:9" x14ac:dyDescent="0.3">
      <c r="B192" s="122"/>
      <c r="C192" s="122"/>
      <c r="D192" s="122"/>
      <c r="E192" s="122"/>
      <c r="G192" s="62" t="str">
        <f t="shared" si="4"/>
        <v>-</v>
      </c>
      <c r="I192" s="62">
        <f t="shared" si="5"/>
        <v>0</v>
      </c>
    </row>
    <row r="193" spans="2:9" x14ac:dyDescent="0.3">
      <c r="B193" s="122"/>
      <c r="C193" s="122"/>
      <c r="D193" s="122"/>
      <c r="E193" s="122"/>
      <c r="G193" s="62" t="str">
        <f t="shared" si="4"/>
        <v>-</v>
      </c>
      <c r="I193" s="62">
        <f t="shared" si="5"/>
        <v>0</v>
      </c>
    </row>
    <row r="194" spans="2:9" x14ac:dyDescent="0.3">
      <c r="B194" s="122"/>
      <c r="C194" s="122"/>
      <c r="D194" s="122"/>
      <c r="E194" s="122"/>
      <c r="G194" s="62" t="str">
        <f t="shared" si="4"/>
        <v>-</v>
      </c>
      <c r="I194" s="62">
        <f t="shared" si="5"/>
        <v>0</v>
      </c>
    </row>
    <row r="195" spans="2:9" x14ac:dyDescent="0.3">
      <c r="B195" s="122"/>
      <c r="C195" s="122"/>
      <c r="D195" s="122"/>
      <c r="E195" s="122"/>
      <c r="G195" s="62" t="str">
        <f t="shared" si="4"/>
        <v>-</v>
      </c>
      <c r="I195" s="62">
        <f t="shared" si="5"/>
        <v>0</v>
      </c>
    </row>
    <row r="196" spans="2:9" x14ac:dyDescent="0.3">
      <c r="B196" s="122"/>
      <c r="C196" s="122"/>
      <c r="D196" s="122"/>
      <c r="E196" s="122"/>
      <c r="G196" s="62" t="str">
        <f t="shared" si="4"/>
        <v>-</v>
      </c>
      <c r="I196" s="62">
        <f t="shared" si="5"/>
        <v>0</v>
      </c>
    </row>
    <row r="197" spans="2:9" x14ac:dyDescent="0.3">
      <c r="B197" s="122"/>
      <c r="C197" s="122"/>
      <c r="D197" s="122"/>
      <c r="E197" s="122"/>
      <c r="G197" s="62" t="str">
        <f t="shared" si="4"/>
        <v>-</v>
      </c>
      <c r="I197" s="62">
        <f t="shared" si="5"/>
        <v>0</v>
      </c>
    </row>
    <row r="198" spans="2:9" x14ac:dyDescent="0.3">
      <c r="B198" s="122"/>
      <c r="C198" s="122"/>
      <c r="D198" s="122"/>
      <c r="E198" s="122"/>
      <c r="G198" s="62" t="str">
        <f t="shared" si="4"/>
        <v>-</v>
      </c>
      <c r="I198" s="62">
        <f t="shared" si="5"/>
        <v>0</v>
      </c>
    </row>
    <row r="199" spans="2:9" x14ac:dyDescent="0.3">
      <c r="B199" s="122"/>
      <c r="C199" s="122"/>
      <c r="D199" s="122"/>
      <c r="E199" s="122"/>
      <c r="G199" s="62" t="str">
        <f t="shared" si="4"/>
        <v>-</v>
      </c>
      <c r="I199" s="62">
        <f t="shared" si="5"/>
        <v>0</v>
      </c>
    </row>
    <row r="200" spans="2:9" x14ac:dyDescent="0.3">
      <c r="B200" s="122"/>
      <c r="C200" s="122"/>
      <c r="D200" s="122"/>
      <c r="E200" s="122"/>
      <c r="G200" s="62" t="str">
        <f t="shared" si="4"/>
        <v>-</v>
      </c>
      <c r="I200" s="62">
        <f t="shared" si="5"/>
        <v>0</v>
      </c>
    </row>
    <row r="201" spans="2:9" x14ac:dyDescent="0.3">
      <c r="B201" s="122"/>
      <c r="C201" s="122"/>
      <c r="D201" s="122"/>
      <c r="E201" s="122"/>
      <c r="G201" s="62" t="str">
        <f t="shared" ref="G201:G203" si="8">IF(H201&gt;0,D201/H201,"-")</f>
        <v>-</v>
      </c>
      <c r="I201" s="62">
        <f t="shared" si="5"/>
        <v>0</v>
      </c>
    </row>
    <row r="202" spans="2:9" x14ac:dyDescent="0.3">
      <c r="B202" s="122"/>
      <c r="C202" s="122"/>
      <c r="D202" s="122"/>
      <c r="E202" s="122"/>
      <c r="G202" s="62" t="str">
        <f t="shared" si="8"/>
        <v>-</v>
      </c>
      <c r="I202" s="62">
        <f t="shared" si="5"/>
        <v>0</v>
      </c>
    </row>
    <row r="203" spans="2:9" x14ac:dyDescent="0.3">
      <c r="B203" s="122"/>
      <c r="C203" s="122"/>
      <c r="D203" s="122"/>
      <c r="E203" s="122"/>
      <c r="G203" s="62" t="str">
        <f t="shared" si="8"/>
        <v>-</v>
      </c>
      <c r="I203" s="62">
        <f t="shared" ref="I203" si="9">I202-D202+B202</f>
        <v>0</v>
      </c>
    </row>
  </sheetData>
  <mergeCells count="392">
    <mergeCell ref="U2:V10"/>
    <mergeCell ref="P1:R1"/>
    <mergeCell ref="K46:N46"/>
    <mergeCell ref="A3:C3"/>
    <mergeCell ref="D3:F3"/>
    <mergeCell ref="D10:E10"/>
    <mergeCell ref="A2:H2"/>
    <mergeCell ref="A1:H1"/>
    <mergeCell ref="B10:C10"/>
    <mergeCell ref="B11:C11"/>
    <mergeCell ref="B12:C12"/>
    <mergeCell ref="B4:C4"/>
    <mergeCell ref="B5:C5"/>
    <mergeCell ref="B6:C6"/>
    <mergeCell ref="D6:E6"/>
    <mergeCell ref="D7:E7"/>
    <mergeCell ref="D8:E8"/>
    <mergeCell ref="D9:E9"/>
    <mergeCell ref="B7:C7"/>
    <mergeCell ref="B8:C8"/>
    <mergeCell ref="B9:C9"/>
    <mergeCell ref="D4:E4"/>
    <mergeCell ref="D5:E5"/>
    <mergeCell ref="B20:C20"/>
    <mergeCell ref="B21:C21"/>
    <mergeCell ref="B22:C22"/>
    <mergeCell ref="D11:E11"/>
    <mergeCell ref="D12:E12"/>
    <mergeCell ref="D13:E13"/>
    <mergeCell ref="D14:E14"/>
    <mergeCell ref="D15:E15"/>
    <mergeCell ref="B13:C13"/>
    <mergeCell ref="B14:C14"/>
    <mergeCell ref="B15:C15"/>
    <mergeCell ref="B16:C16"/>
    <mergeCell ref="D17:E17"/>
    <mergeCell ref="B17:C17"/>
    <mergeCell ref="A18:J18"/>
    <mergeCell ref="D19:F19"/>
    <mergeCell ref="A19:C19"/>
    <mergeCell ref="D16:E16"/>
    <mergeCell ref="B28:C28"/>
    <mergeCell ref="B29:C29"/>
    <mergeCell ref="B30:C30"/>
    <mergeCell ref="B23:C23"/>
    <mergeCell ref="B24:C24"/>
    <mergeCell ref="B25:C25"/>
    <mergeCell ref="B26:C26"/>
    <mergeCell ref="B27:C27"/>
    <mergeCell ref="B53:C53"/>
    <mergeCell ref="B51:C51"/>
    <mergeCell ref="B52:C52"/>
    <mergeCell ref="B54:C54"/>
    <mergeCell ref="B55:C55"/>
    <mergeCell ref="B56:C56"/>
    <mergeCell ref="B57:C57"/>
    <mergeCell ref="A59:J59"/>
    <mergeCell ref="D66:E66"/>
    <mergeCell ref="D67:E67"/>
    <mergeCell ref="D60:F60"/>
    <mergeCell ref="A60:C60"/>
    <mergeCell ref="D56:E56"/>
    <mergeCell ref="D57:E57"/>
    <mergeCell ref="D58:E58"/>
    <mergeCell ref="A63:J63"/>
    <mergeCell ref="A64:C64"/>
    <mergeCell ref="D64:F64"/>
    <mergeCell ref="B68:C68"/>
    <mergeCell ref="B69:C69"/>
    <mergeCell ref="B70:C70"/>
    <mergeCell ref="B71:C71"/>
    <mergeCell ref="B72:C72"/>
    <mergeCell ref="B65:C65"/>
    <mergeCell ref="B66:C66"/>
    <mergeCell ref="B67:C67"/>
    <mergeCell ref="B58:C58"/>
    <mergeCell ref="B61:C61"/>
    <mergeCell ref="B62:C62"/>
    <mergeCell ref="D86:E86"/>
    <mergeCell ref="D87:E87"/>
    <mergeCell ref="D88:E88"/>
    <mergeCell ref="D89:E89"/>
    <mergeCell ref="D81:E81"/>
    <mergeCell ref="D82:E82"/>
    <mergeCell ref="D84:E84"/>
    <mergeCell ref="D85:E85"/>
    <mergeCell ref="A83:J83"/>
    <mergeCell ref="B84:C84"/>
    <mergeCell ref="B85:C85"/>
    <mergeCell ref="B86:C86"/>
    <mergeCell ref="B87:C87"/>
    <mergeCell ref="B81:C81"/>
    <mergeCell ref="B82:C82"/>
    <mergeCell ref="A90:J90"/>
    <mergeCell ref="B93:C93"/>
    <mergeCell ref="B94:C94"/>
    <mergeCell ref="B95:C95"/>
    <mergeCell ref="B96:C96"/>
    <mergeCell ref="B97:C97"/>
    <mergeCell ref="B88:C88"/>
    <mergeCell ref="B89:C89"/>
    <mergeCell ref="B91:C91"/>
    <mergeCell ref="B92:C92"/>
    <mergeCell ref="D91:E91"/>
    <mergeCell ref="D92:E92"/>
    <mergeCell ref="D93:E93"/>
    <mergeCell ref="D94:E94"/>
    <mergeCell ref="D95:E95"/>
    <mergeCell ref="D96:E96"/>
    <mergeCell ref="D97:E97"/>
    <mergeCell ref="B103:C103"/>
    <mergeCell ref="B104:C104"/>
    <mergeCell ref="B105:C105"/>
    <mergeCell ref="B106:C106"/>
    <mergeCell ref="B111:C111"/>
    <mergeCell ref="B98:C98"/>
    <mergeCell ref="B99:C99"/>
    <mergeCell ref="B100:C100"/>
    <mergeCell ref="B101:C101"/>
    <mergeCell ref="B102:C102"/>
    <mergeCell ref="A109:J109"/>
    <mergeCell ref="D98:E98"/>
    <mergeCell ref="D99:E99"/>
    <mergeCell ref="D100:E100"/>
    <mergeCell ref="D106:E106"/>
    <mergeCell ref="D111:E111"/>
    <mergeCell ref="D110:E110"/>
    <mergeCell ref="B107:C107"/>
    <mergeCell ref="B108:C108"/>
    <mergeCell ref="B115:C115"/>
    <mergeCell ref="B116:C116"/>
    <mergeCell ref="B117:C117"/>
    <mergeCell ref="B118:C118"/>
    <mergeCell ref="B119:C119"/>
    <mergeCell ref="B110:C110"/>
    <mergeCell ref="B112:C112"/>
    <mergeCell ref="B113:C113"/>
    <mergeCell ref="B114:C114"/>
    <mergeCell ref="B123:C123"/>
    <mergeCell ref="B124:C124"/>
    <mergeCell ref="A126:J126"/>
    <mergeCell ref="D121:E121"/>
    <mergeCell ref="D122:E122"/>
    <mergeCell ref="D129:E129"/>
    <mergeCell ref="B125:C125"/>
    <mergeCell ref="D123:E123"/>
    <mergeCell ref="D124:E124"/>
    <mergeCell ref="D127:E127"/>
    <mergeCell ref="D128:E128"/>
    <mergeCell ref="D125:E125"/>
    <mergeCell ref="B127:C127"/>
    <mergeCell ref="B128:C128"/>
    <mergeCell ref="B129:C129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94:C194"/>
    <mergeCell ref="B195:C195"/>
    <mergeCell ref="B186:C186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85:C185"/>
    <mergeCell ref="B201:C201"/>
    <mergeCell ref="B202:C202"/>
    <mergeCell ref="B203:C203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D36:E36"/>
    <mergeCell ref="D39:E39"/>
    <mergeCell ref="D40:E40"/>
    <mergeCell ref="D31:E31"/>
    <mergeCell ref="D32:E32"/>
    <mergeCell ref="D33:E33"/>
    <mergeCell ref="D34:E34"/>
    <mergeCell ref="D35:E35"/>
    <mergeCell ref="D46:E46"/>
    <mergeCell ref="A37:J37"/>
    <mergeCell ref="D38:F38"/>
    <mergeCell ref="A38:C38"/>
    <mergeCell ref="B43:C43"/>
    <mergeCell ref="B44:C44"/>
    <mergeCell ref="B45:C45"/>
    <mergeCell ref="B46:C46"/>
    <mergeCell ref="B31:C31"/>
    <mergeCell ref="B32:C32"/>
    <mergeCell ref="B39:C39"/>
    <mergeCell ref="B40:C40"/>
    <mergeCell ref="B41:C41"/>
    <mergeCell ref="B42:C42"/>
    <mergeCell ref="B33:C33"/>
    <mergeCell ref="B34:C34"/>
    <mergeCell ref="B35:C35"/>
    <mergeCell ref="B36:C36"/>
    <mergeCell ref="D47:E47"/>
    <mergeCell ref="D48:E48"/>
    <mergeCell ref="D41:E41"/>
    <mergeCell ref="D42:E42"/>
    <mergeCell ref="D43:E43"/>
    <mergeCell ref="D44:E44"/>
    <mergeCell ref="D45:E45"/>
    <mergeCell ref="A49:J49"/>
    <mergeCell ref="A50:C50"/>
    <mergeCell ref="D50:F50"/>
    <mergeCell ref="B48:C48"/>
    <mergeCell ref="B47:C47"/>
    <mergeCell ref="D51:E51"/>
    <mergeCell ref="D52:E52"/>
    <mergeCell ref="D53:E53"/>
    <mergeCell ref="D54:E54"/>
    <mergeCell ref="D55:E55"/>
    <mergeCell ref="D68:E68"/>
    <mergeCell ref="D69:E69"/>
    <mergeCell ref="D70:E70"/>
    <mergeCell ref="D61:E61"/>
    <mergeCell ref="D62:E62"/>
    <mergeCell ref="D65:E65"/>
    <mergeCell ref="D76:E76"/>
    <mergeCell ref="D77:E77"/>
    <mergeCell ref="D80:E80"/>
    <mergeCell ref="D71:E71"/>
    <mergeCell ref="D72:E72"/>
    <mergeCell ref="D73:E73"/>
    <mergeCell ref="D75:E75"/>
    <mergeCell ref="A74:J74"/>
    <mergeCell ref="B73:C73"/>
    <mergeCell ref="B75:C75"/>
    <mergeCell ref="B76:C76"/>
    <mergeCell ref="B77:C77"/>
    <mergeCell ref="B78:J78"/>
    <mergeCell ref="D79:F79"/>
    <mergeCell ref="B79:C79"/>
    <mergeCell ref="B80:C80"/>
    <mergeCell ref="B132:C132"/>
    <mergeCell ref="B133:C133"/>
    <mergeCell ref="B134:C134"/>
    <mergeCell ref="B135:C135"/>
    <mergeCell ref="A138:J138"/>
    <mergeCell ref="D112:E112"/>
    <mergeCell ref="D101:E101"/>
    <mergeCell ref="D102:E102"/>
    <mergeCell ref="D103:E103"/>
    <mergeCell ref="D104:E104"/>
    <mergeCell ref="D105:E105"/>
    <mergeCell ref="D118:E118"/>
    <mergeCell ref="D119:E119"/>
    <mergeCell ref="D120:E120"/>
    <mergeCell ref="D107:E107"/>
    <mergeCell ref="D108:E108"/>
    <mergeCell ref="D113:E113"/>
    <mergeCell ref="D114:E114"/>
    <mergeCell ref="D115:E115"/>
    <mergeCell ref="D116:E116"/>
    <mergeCell ref="D117:E117"/>
    <mergeCell ref="B120:C120"/>
    <mergeCell ref="B121:C121"/>
    <mergeCell ref="B122:C122"/>
    <mergeCell ref="B141:C141"/>
    <mergeCell ref="B142:C142"/>
    <mergeCell ref="B143:C143"/>
    <mergeCell ref="B144:C144"/>
    <mergeCell ref="B145:C145"/>
    <mergeCell ref="D150:E150"/>
    <mergeCell ref="B130:C130"/>
    <mergeCell ref="D130:E130"/>
    <mergeCell ref="D132:E132"/>
    <mergeCell ref="D133:E133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A131:J131"/>
    <mergeCell ref="B136:C136"/>
    <mergeCell ref="B137:C137"/>
    <mergeCell ref="B139:C139"/>
    <mergeCell ref="B140:C140"/>
    <mergeCell ref="D151:E151"/>
    <mergeCell ref="D152:E152"/>
    <mergeCell ref="D153:E153"/>
    <mergeCell ref="D144:E144"/>
    <mergeCell ref="D145:E145"/>
    <mergeCell ref="D146:E146"/>
    <mergeCell ref="D148:E148"/>
    <mergeCell ref="A147:J147"/>
    <mergeCell ref="B150:C150"/>
    <mergeCell ref="D149:E149"/>
    <mergeCell ref="B146:C146"/>
    <mergeCell ref="B148:C148"/>
    <mergeCell ref="B149:C149"/>
    <mergeCell ref="B151:C151"/>
    <mergeCell ref="B152:C152"/>
    <mergeCell ref="B153:C153"/>
    <mergeCell ref="D161:E161"/>
    <mergeCell ref="D162:E162"/>
    <mergeCell ref="D163:E163"/>
    <mergeCell ref="D154:E154"/>
    <mergeCell ref="D155:E155"/>
    <mergeCell ref="D156:E156"/>
    <mergeCell ref="D157:E157"/>
    <mergeCell ref="D158:E158"/>
    <mergeCell ref="B159:K159"/>
    <mergeCell ref="B156:C156"/>
    <mergeCell ref="B157:C157"/>
    <mergeCell ref="B158:C158"/>
    <mergeCell ref="B154:C154"/>
    <mergeCell ref="B155:C155"/>
    <mergeCell ref="B160:C160"/>
    <mergeCell ref="D160:F160"/>
    <mergeCell ref="D169:E169"/>
    <mergeCell ref="D170:E170"/>
    <mergeCell ref="D171:E171"/>
    <mergeCell ref="D172:E172"/>
    <mergeCell ref="D173:E173"/>
    <mergeCell ref="D164:E164"/>
    <mergeCell ref="D165:E165"/>
    <mergeCell ref="D166:E166"/>
    <mergeCell ref="D167:E167"/>
    <mergeCell ref="D168:E168"/>
    <mergeCell ref="D179:E179"/>
    <mergeCell ref="D180:E180"/>
    <mergeCell ref="D181:E181"/>
    <mergeCell ref="D182:E182"/>
    <mergeCell ref="D183:E183"/>
    <mergeCell ref="D174:E174"/>
    <mergeCell ref="D175:E175"/>
    <mergeCell ref="D176:E176"/>
    <mergeCell ref="D177:E177"/>
    <mergeCell ref="D178:E178"/>
    <mergeCell ref="D189:E189"/>
    <mergeCell ref="D190:E190"/>
    <mergeCell ref="D191:E191"/>
    <mergeCell ref="D192:E192"/>
    <mergeCell ref="D193:E193"/>
    <mergeCell ref="D184:E184"/>
    <mergeCell ref="D185:E185"/>
    <mergeCell ref="D186:E186"/>
    <mergeCell ref="D187:E187"/>
    <mergeCell ref="D188:E188"/>
    <mergeCell ref="D199:E199"/>
    <mergeCell ref="D200:E200"/>
    <mergeCell ref="D201:E201"/>
    <mergeCell ref="D202:E202"/>
    <mergeCell ref="D203:E203"/>
    <mergeCell ref="D194:E194"/>
    <mergeCell ref="D195:E195"/>
    <mergeCell ref="D196:E196"/>
    <mergeCell ref="D197:E197"/>
    <mergeCell ref="D198:E19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Acc-Bon</vt:lpstr>
      <vt:lpstr>Dividendos</vt:lpstr>
      <vt:lpstr>FCI</vt:lpstr>
      <vt:lpstr>Rdto Cartera</vt:lpstr>
      <vt:lpstr>cambio+retiros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cremona</dc:creator>
  <cp:keywords/>
  <dc:description/>
  <cp:lastModifiedBy>juan cremona</cp:lastModifiedBy>
  <cp:revision/>
  <dcterms:created xsi:type="dcterms:W3CDTF">2020-12-08T18:33:29Z</dcterms:created>
  <dcterms:modified xsi:type="dcterms:W3CDTF">2023-01-18T04:08:23Z</dcterms:modified>
  <cp:category/>
  <cp:contentStatus/>
</cp:coreProperties>
</file>