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60" yWindow="-80" windowWidth="29600" windowHeight="1896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8" i="1"/>
  <c r="L17"/>
  <c r="L16"/>
  <c r="L15"/>
  <c r="L14"/>
  <c r="L13"/>
  <c r="L12"/>
  <c r="L11"/>
  <c r="L10"/>
  <c r="L9"/>
  <c r="L8"/>
  <c r="L7"/>
  <c r="L6"/>
  <c r="K18"/>
  <c r="K17"/>
  <c r="K16"/>
  <c r="K15"/>
  <c r="K14"/>
  <c r="K13"/>
  <c r="K12"/>
  <c r="K11"/>
  <c r="K10"/>
  <c r="K9"/>
  <c r="K8"/>
  <c r="K7"/>
  <c r="K6"/>
  <c r="H22"/>
  <c r="H21"/>
  <c r="H20"/>
  <c r="H18"/>
  <c r="H17"/>
  <c r="H16"/>
  <c r="H15"/>
  <c r="H14"/>
  <c r="H13"/>
  <c r="H12"/>
  <c r="H11"/>
  <c r="H10"/>
  <c r="H9"/>
  <c r="H8"/>
  <c r="H7"/>
  <c r="I6"/>
  <c r="H6"/>
  <c r="I8"/>
  <c r="I9"/>
  <c r="I13"/>
  <c r="I10"/>
  <c r="I14"/>
  <c r="I18"/>
  <c r="I7"/>
  <c r="I12"/>
  <c r="I17"/>
  <c r="I11"/>
  <c r="I16"/>
  <c r="I15"/>
  <c r="I2"/>
  <c r="E16"/>
  <c r="E15"/>
  <c r="E14"/>
  <c r="E13"/>
  <c r="E12"/>
  <c r="E11"/>
  <c r="E10"/>
  <c r="E9"/>
  <c r="E8"/>
  <c r="E7"/>
  <c r="E6"/>
  <c r="B21"/>
  <c r="B20"/>
  <c r="B19"/>
  <c r="C16"/>
  <c r="C15"/>
  <c r="C14"/>
  <c r="C13"/>
  <c r="C12"/>
  <c r="C11"/>
  <c r="C10"/>
  <c r="C9"/>
  <c r="C8"/>
  <c r="C7"/>
  <c r="C6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<sst xmlns="http://schemas.openxmlformats.org/spreadsheetml/2006/main" count="19" uniqueCount="17">
  <si>
    <t>Number of Trials</t>
    <phoneticPr fontId="1" type="noConversion"/>
  </si>
  <si>
    <t>Probability of Success</t>
    <phoneticPr fontId="1" type="noConversion"/>
  </si>
  <si>
    <t>k</t>
    <phoneticPr fontId="1" type="noConversion"/>
  </si>
  <si>
    <t>P(k,10,0.5)</t>
    <phoneticPr fontId="1" type="noConversion"/>
  </si>
  <si>
    <t>One in X Chance</t>
    <phoneticPr fontId="1" type="noConversion"/>
  </si>
  <si>
    <t>mu</t>
    <phoneticPr fontId="1" type="noConversion"/>
  </si>
  <si>
    <t>sigma</t>
    <phoneticPr fontId="1" type="noConversion"/>
  </si>
  <si>
    <t>P_gaussian</t>
    <phoneticPr fontId="1" type="noConversion"/>
  </si>
  <si>
    <t>A</t>
    <phoneticPr fontId="1" type="noConversion"/>
  </si>
  <si>
    <t>Number of Trials</t>
    <phoneticPr fontId="1" type="noConversion"/>
  </si>
  <si>
    <t>k</t>
    <phoneticPr fontId="1" type="noConversion"/>
  </si>
  <si>
    <t>P(k,10,1/6)</t>
    <phoneticPr fontId="1" type="noConversion"/>
  </si>
  <si>
    <t>One in X Chance</t>
    <phoneticPr fontId="1" type="noConversion"/>
  </si>
  <si>
    <t>P_Gaussian</t>
    <phoneticPr fontId="1" type="noConversion"/>
  </si>
  <si>
    <t>sigma</t>
    <phoneticPr fontId="1" type="noConversion"/>
  </si>
  <si>
    <t>A</t>
    <phoneticPr fontId="1" type="noConversion"/>
  </si>
  <si>
    <t>P_Poisson</t>
    <phoneticPr fontId="1" type="noConversion"/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</si>
</sst>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6" formatCode="0.000"/>
    <numFmt numFmtId="167" formatCode="0.00000"/>
    <numFmt numFmtId="168" formatCode="0"/>
    <numFmt numFmtId="169" formatCode="0.0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Sheet1!$A$6:$A$16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Sheet1!$B$6:$B$16</c:f>
              <c:numCache>
                <c:formatCode>0.000</c:formatCode>
                <c:ptCount val="11"/>
                <c:pt idx="0">
                  <c:v>0.0009765625</c:v>
                </c:pt>
                <c:pt idx="1">
                  <c:v>0.009765625</c:v>
                </c:pt>
                <c:pt idx="2">
                  <c:v>0.0439453125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0.0439453125</c:v>
                </c:pt>
                <c:pt idx="9">
                  <c:v>0.009765625</c:v>
                </c:pt>
                <c:pt idx="10">
                  <c:v>0.0009765625</c:v>
                </c:pt>
              </c:numCache>
            </c:numRef>
          </c:val>
        </c:ser>
        <c:ser>
          <c:idx val="1"/>
          <c:order val="1"/>
          <c:val>
            <c:numRef>
              <c:f>Sheet1!$E$6:$E$16</c:f>
              <c:numCache>
                <c:formatCode>0.000</c:formatCode>
                <c:ptCount val="11"/>
                <c:pt idx="0">
                  <c:v>0.00170007332147538</c:v>
                </c:pt>
                <c:pt idx="1">
                  <c:v>0.0102848442585796</c:v>
                </c:pt>
                <c:pt idx="2">
                  <c:v>0.0417071000963947</c:v>
                </c:pt>
                <c:pt idx="3">
                  <c:v>0.113371652309752</c:v>
                </c:pt>
                <c:pt idx="4">
                  <c:v>0.206576619104935</c:v>
                </c:pt>
                <c:pt idx="5">
                  <c:v>0.252313252346171</c:v>
                </c:pt>
                <c:pt idx="6">
                  <c:v>0.206576619104935</c:v>
                </c:pt>
                <c:pt idx="7">
                  <c:v>0.113371652309752</c:v>
                </c:pt>
                <c:pt idx="8">
                  <c:v>0.0417071000963947</c:v>
                </c:pt>
                <c:pt idx="9">
                  <c:v>0.0102848442585796</c:v>
                </c:pt>
                <c:pt idx="10">
                  <c:v>0.00170007332147538</c:v>
                </c:pt>
              </c:numCache>
            </c:numRef>
          </c:val>
        </c:ser>
        <c:axId val="474110840"/>
        <c:axId val="474176072"/>
      </c:barChart>
      <c:catAx>
        <c:axId val="474110840"/>
        <c:scaling>
          <c:orientation val="minMax"/>
        </c:scaling>
        <c:axPos val="b"/>
        <c:numFmt formatCode="General" sourceLinked="1"/>
        <c:tickLblPos val="nextTo"/>
        <c:crossAx val="474176072"/>
        <c:crosses val="autoZero"/>
        <c:auto val="1"/>
        <c:lblAlgn val="ctr"/>
        <c:lblOffset val="100"/>
      </c:catAx>
      <c:valAx>
        <c:axId val="474176072"/>
        <c:scaling>
          <c:orientation val="minMax"/>
        </c:scaling>
        <c:axPos val="l"/>
        <c:majorGridlines/>
        <c:numFmt formatCode="0.000" sourceLinked="1"/>
        <c:tickLblPos val="nextTo"/>
        <c:crossAx val="474110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Binomial</c:v>
          </c:tx>
          <c:cat>
            <c:numRef>
              <c:f>Sheet1!$G$6:$G$18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</c:numCache>
            </c:numRef>
          </c:cat>
          <c:val>
            <c:numRef>
              <c:f>Sheet1!$H$6:$H$18</c:f>
              <c:numCache>
                <c:formatCode>0.00000</c:formatCode>
                <c:ptCount val="13"/>
                <c:pt idx="0">
                  <c:v>0.112156654784615</c:v>
                </c:pt>
                <c:pt idx="1">
                  <c:v>0.269175971483076</c:v>
                </c:pt>
                <c:pt idx="2">
                  <c:v>0.296093568631384</c:v>
                </c:pt>
                <c:pt idx="3">
                  <c:v>0.197395712420923</c:v>
                </c:pt>
                <c:pt idx="4">
                  <c:v>0.0888280705894152</c:v>
                </c:pt>
                <c:pt idx="5">
                  <c:v>0.0284249825886129</c:v>
                </c:pt>
                <c:pt idx="6">
                  <c:v>0.00663249593734299</c:v>
                </c:pt>
                <c:pt idx="7">
                  <c:v>0.00113699930354451</c:v>
                </c:pt>
                <c:pt idx="8">
                  <c:v>0.000142124912943064</c:v>
                </c:pt>
                <c:pt idx="9">
                  <c:v>1.26333255949391E-5</c:v>
                </c:pt>
                <c:pt idx="10">
                  <c:v>7.57999535696344E-7</c:v>
                </c:pt>
                <c:pt idx="11">
                  <c:v>2.7563619479867E-8</c:v>
                </c:pt>
                <c:pt idx="12">
                  <c:v>4.59393657997783E-10</c:v>
                </c:pt>
              </c:numCache>
            </c:numRef>
          </c:val>
        </c:ser>
        <c:ser>
          <c:idx val="1"/>
          <c:order val="1"/>
          <c:tx>
            <c:v>Gaussian</c:v>
          </c:tx>
          <c:val>
            <c:numRef>
              <c:f>Sheet1!$K$6:$K$18</c:f>
              <c:numCache>
                <c:formatCode>0.00000</c:formatCode>
                <c:ptCount val="13"/>
                <c:pt idx="0">
                  <c:v>0.0930748823968147</c:v>
                </c:pt>
                <c:pt idx="1">
                  <c:v>0.228927270313773</c:v>
                </c:pt>
                <c:pt idx="2">
                  <c:v>0.309019492127379</c:v>
                </c:pt>
                <c:pt idx="3">
                  <c:v>0.228927270313773</c:v>
                </c:pt>
                <c:pt idx="4">
                  <c:v>0.0930748823968147</c:v>
                </c:pt>
                <c:pt idx="5">
                  <c:v>0.0207678134149975</c:v>
                </c:pt>
                <c:pt idx="6">
                  <c:v>0.00254315225342496</c:v>
                </c:pt>
                <c:pt idx="7">
                  <c:v>0.000170913851166674</c:v>
                </c:pt>
                <c:pt idx="8">
                  <c:v>6.30384418377107E-6</c:v>
                </c:pt>
                <c:pt idx="9">
                  <c:v>1.27601855736043E-7</c:v>
                </c:pt>
                <c:pt idx="10">
                  <c:v>1.41752857364499E-9</c:v>
                </c:pt>
                <c:pt idx="11">
                  <c:v>8.64231246289041E-12</c:v>
                </c:pt>
                <c:pt idx="12">
                  <c:v>2.89168789735047E-14</c:v>
                </c:pt>
              </c:numCache>
            </c:numRef>
          </c:val>
        </c:ser>
        <c:ser>
          <c:idx val="2"/>
          <c:order val="2"/>
          <c:tx>
            <c:v>Poisson</c:v>
          </c:tx>
          <c:val>
            <c:numRef>
              <c:f>Sheet1!$L$6:$L$18</c:f>
              <c:numCache>
                <c:formatCode>General</c:formatCode>
                <c:ptCount val="13"/>
                <c:pt idx="0">
                  <c:v>0.135335283236614</c:v>
                </c:pt>
                <c:pt idx="1">
                  <c:v>0.270670566473227</c:v>
                </c:pt>
                <c:pt idx="2">
                  <c:v>0.270670566473227</c:v>
                </c:pt>
                <c:pt idx="3">
                  <c:v>0.180447044315485</c:v>
                </c:pt>
                <c:pt idx="4">
                  <c:v>0.0902235221577423</c:v>
                </c:pt>
                <c:pt idx="5">
                  <c:v>0.0360894088630969</c:v>
                </c:pt>
                <c:pt idx="6">
                  <c:v>0.0120298029543656</c:v>
                </c:pt>
                <c:pt idx="7">
                  <c:v>0.00343708655839018</c:v>
                </c:pt>
                <c:pt idx="8">
                  <c:v>0.000859271639597546</c:v>
                </c:pt>
                <c:pt idx="9">
                  <c:v>0.000190949253243899</c:v>
                </c:pt>
                <c:pt idx="10">
                  <c:v>3.81898506487798E-5</c:v>
                </c:pt>
                <c:pt idx="11">
                  <c:v>6.94360920886906E-6</c:v>
                </c:pt>
                <c:pt idx="12">
                  <c:v>1.15726820147818E-6</c:v>
                </c:pt>
              </c:numCache>
            </c:numRef>
          </c:val>
        </c:ser>
        <c:axId val="489883096"/>
        <c:axId val="489886264"/>
      </c:barChart>
      <c:catAx>
        <c:axId val="489883096"/>
        <c:scaling>
          <c:orientation val="minMax"/>
        </c:scaling>
        <c:axPos val="b"/>
        <c:numFmt formatCode="General" sourceLinked="1"/>
        <c:tickLblPos val="nextTo"/>
        <c:crossAx val="489886264"/>
        <c:crosses val="autoZero"/>
        <c:auto val="1"/>
        <c:lblAlgn val="ctr"/>
        <c:lblOffset val="100"/>
      </c:catAx>
      <c:valAx>
        <c:axId val="489886264"/>
        <c:scaling>
          <c:orientation val="minMax"/>
        </c:scaling>
        <c:axPos val="l"/>
        <c:majorGridlines/>
        <c:numFmt formatCode="0.00000" sourceLinked="1"/>
        <c:tickLblPos val="nextTo"/>
        <c:crossAx val="489883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5</xdr:col>
      <xdr:colOff>927100</xdr:colOff>
      <xdr:row>46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11</xdr:col>
      <xdr:colOff>901700</xdr:colOff>
      <xdr:row>48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2"/>
  <sheetViews>
    <sheetView tabSelected="1" view="pageLayout" workbookViewId="0">
      <selection activeCell="L7" sqref="L7:L18"/>
    </sheetView>
  </sheetViews>
  <sheetFormatPr baseColWidth="10" defaultRowHeight="13"/>
  <sheetData>
    <row r="1" spans="1:12">
      <c r="A1" t="s">
        <v>0</v>
      </c>
      <c r="C1">
        <v>10</v>
      </c>
      <c r="G1" t="s">
        <v>9</v>
      </c>
      <c r="I1">
        <v>12</v>
      </c>
    </row>
    <row r="2" spans="1:12">
      <c r="A2" t="s">
        <v>1</v>
      </c>
      <c r="C2">
        <v>0.5</v>
      </c>
      <c r="G2" t="s">
        <v>1</v>
      </c>
      <c r="I2">
        <f>1/6</f>
        <v>0.16666666666666666</v>
      </c>
    </row>
    <row r="4" spans="1:12">
      <c r="A4" t="s">
        <v>2</v>
      </c>
      <c r="B4" t="s">
        <v>3</v>
      </c>
      <c r="C4" t="s">
        <v>4</v>
      </c>
      <c r="E4" t="s">
        <v>7</v>
      </c>
      <c r="G4" t="s">
        <v>10</v>
      </c>
      <c r="H4" t="s">
        <v>11</v>
      </c>
      <c r="I4" t="s">
        <v>12</v>
      </c>
      <c r="K4" t="s">
        <v>13</v>
      </c>
      <c r="L4" t="s">
        <v>16</v>
      </c>
    </row>
    <row r="6" spans="1:12">
      <c r="A6">
        <v>0</v>
      </c>
      <c r="B6" s="1">
        <f>BINOMDIST(A6,$C$1,$C$2,0)</f>
        <v>9.765625E-4</v>
      </c>
      <c r="C6" s="2">
        <f>1/B6</f>
        <v>1024</v>
      </c>
      <c r="E6" s="3">
        <f>$B$21*EXP(-1*(A6-$B$19)*(A6-$B$19)/(2*$B$20*$B$20))</f>
        <v>1.7000733214753781E-3</v>
      </c>
      <c r="G6">
        <v>0</v>
      </c>
      <c r="H6" s="4">
        <f>BINOMDIST(G6,$I$1,$I$2,0)</f>
        <v>0.11215665478461512</v>
      </c>
      <c r="I6" s="5">
        <f>1/H6</f>
        <v>8.9161004482559978</v>
      </c>
      <c r="K6" s="6">
        <f>$H$22*EXP(-1*(G6-$H$20)^2/(2*$H$21^2))</f>
        <v>9.3074882396814704E-2</v>
      </c>
      <c r="L6">
        <f>POISSON(G6,$H$20,0)</f>
        <v>0.13533528323661353</v>
      </c>
    </row>
    <row r="7" spans="1:12">
      <c r="A7">
        <v>1</v>
      </c>
      <c r="B7" s="1">
        <f t="shared" ref="B7:B16" si="0">BINOMDIST(A7,$C$1,$C$2,0)</f>
        <v>9.765625E-3</v>
      </c>
      <c r="C7" s="2">
        <f t="shared" ref="C7:C16" si="1">1/B7</f>
        <v>102.4</v>
      </c>
      <c r="E7" s="3">
        <f t="shared" ref="E7:E16" si="2">$B$21*EXP(-1*(A7-$B$19)*(A7-$B$19)/(2*$B$20*$B$20))</f>
        <v>1.0284844258579614E-2</v>
      </c>
      <c r="G7">
        <v>1</v>
      </c>
      <c r="H7" s="4">
        <f t="shared" ref="H7:H18" si="3">BINOMDIST(G7,$I$1,$I$2,0)</f>
        <v>0.26917597148307637</v>
      </c>
      <c r="I7" s="5">
        <f t="shared" ref="I7:I18" si="4">1/H7</f>
        <v>3.7150418534399976</v>
      </c>
      <c r="K7" s="6">
        <f t="shared" ref="K7:K18" si="5">$H$22*EXP(-1*(G7-$H$20)^2/(2*$H$21^2))</f>
        <v>0.22892727031377272</v>
      </c>
      <c r="L7">
        <f t="shared" ref="L7:L18" si="6">POISSON(G7,$H$20,0)</f>
        <v>0.27067056647322707</v>
      </c>
    </row>
    <row r="8" spans="1:12">
      <c r="A8">
        <v>2</v>
      </c>
      <c r="B8" s="1">
        <f t="shared" si="0"/>
        <v>4.3945312500000007E-2</v>
      </c>
      <c r="C8" s="2">
        <f t="shared" si="1"/>
        <v>22.755555555555553</v>
      </c>
      <c r="E8" s="3">
        <f t="shared" si="2"/>
        <v>4.1707100096394681E-2</v>
      </c>
      <c r="G8">
        <v>2</v>
      </c>
      <c r="H8" s="4">
        <f t="shared" si="3"/>
        <v>0.29609356863138397</v>
      </c>
      <c r="I8" s="5">
        <f t="shared" si="4"/>
        <v>3.3773107758545438</v>
      </c>
      <c r="K8" s="6">
        <f t="shared" si="5"/>
        <v>0.30901949212737856</v>
      </c>
      <c r="L8">
        <f t="shared" si="6"/>
        <v>0.27067056647322707</v>
      </c>
    </row>
    <row r="9" spans="1:12">
      <c r="A9">
        <v>3</v>
      </c>
      <c r="B9" s="1">
        <f t="shared" si="0"/>
        <v>0.11718750000000006</v>
      </c>
      <c r="C9" s="2">
        <f t="shared" si="1"/>
        <v>8.5333333333333297</v>
      </c>
      <c r="E9" s="3">
        <f t="shared" si="2"/>
        <v>0.11337165230975213</v>
      </c>
      <c r="G9">
        <v>3</v>
      </c>
      <c r="H9" s="4">
        <f t="shared" si="3"/>
        <v>0.19739571242092255</v>
      </c>
      <c r="I9" s="5">
        <f t="shared" si="4"/>
        <v>5.0659661637818179</v>
      </c>
      <c r="K9" s="6">
        <f t="shared" si="5"/>
        <v>0.22892727031377272</v>
      </c>
      <c r="L9">
        <f t="shared" si="6"/>
        <v>0.18044704431548469</v>
      </c>
    </row>
    <row r="10" spans="1:12">
      <c r="A10">
        <v>4</v>
      </c>
      <c r="B10" s="1">
        <f t="shared" si="0"/>
        <v>0.20507812500000006</v>
      </c>
      <c r="C10" s="2">
        <f t="shared" si="1"/>
        <v>4.8761904761904749</v>
      </c>
      <c r="E10" s="3">
        <f t="shared" si="2"/>
        <v>0.20657661910493541</v>
      </c>
      <c r="G10">
        <v>4</v>
      </c>
      <c r="H10" s="4">
        <f t="shared" si="3"/>
        <v>8.8828070589415192E-2</v>
      </c>
      <c r="I10" s="5">
        <f t="shared" si="4"/>
        <v>11.257702586181813</v>
      </c>
      <c r="K10" s="6">
        <f t="shared" si="5"/>
        <v>9.3074882396814704E-2</v>
      </c>
      <c r="L10">
        <f t="shared" si="6"/>
        <v>9.0223522157742347E-2</v>
      </c>
    </row>
    <row r="11" spans="1:12">
      <c r="A11">
        <v>5</v>
      </c>
      <c r="B11" s="1">
        <f t="shared" si="0"/>
        <v>0.24609375</v>
      </c>
      <c r="C11" s="2">
        <f t="shared" si="1"/>
        <v>4.0634920634920633</v>
      </c>
      <c r="E11" s="3">
        <f t="shared" si="2"/>
        <v>0.25231325234617091</v>
      </c>
      <c r="G11">
        <v>5</v>
      </c>
      <c r="H11" s="4">
        <f t="shared" si="3"/>
        <v>2.8424982588612875E-2</v>
      </c>
      <c r="I11" s="5">
        <f t="shared" si="4"/>
        <v>35.180320581818144</v>
      </c>
      <c r="K11" s="6">
        <f t="shared" si="5"/>
        <v>2.0767813414997539E-2</v>
      </c>
      <c r="L11">
        <f t="shared" si="6"/>
        <v>3.6089408863096945E-2</v>
      </c>
    </row>
    <row r="12" spans="1:12">
      <c r="A12">
        <v>6</v>
      </c>
      <c r="B12" s="1">
        <f t="shared" si="0"/>
        <v>0.20507812500000006</v>
      </c>
      <c r="C12" s="2">
        <f t="shared" si="1"/>
        <v>4.8761904761904749</v>
      </c>
      <c r="E12" s="3">
        <f t="shared" si="2"/>
        <v>0.20657661910493541</v>
      </c>
      <c r="G12">
        <v>6</v>
      </c>
      <c r="H12" s="4">
        <f t="shared" si="3"/>
        <v>6.6324959373429927E-3</v>
      </c>
      <c r="I12" s="5">
        <f t="shared" si="4"/>
        <v>150.77280249350662</v>
      </c>
      <c r="K12" s="6">
        <f t="shared" si="5"/>
        <v>2.5431522534249602E-3</v>
      </c>
      <c r="L12">
        <f t="shared" si="6"/>
        <v>1.2029802954365646E-2</v>
      </c>
    </row>
    <row r="13" spans="1:12">
      <c r="A13">
        <v>7</v>
      </c>
      <c r="B13" s="1">
        <f t="shared" si="0"/>
        <v>0.11718750000000006</v>
      </c>
      <c r="C13" s="2">
        <f t="shared" si="1"/>
        <v>8.5333333333333297</v>
      </c>
      <c r="E13" s="3">
        <f t="shared" si="2"/>
        <v>0.11337165230975213</v>
      </c>
      <c r="G13">
        <v>7</v>
      </c>
      <c r="H13" s="4">
        <f t="shared" si="3"/>
        <v>1.1369993035445138E-3</v>
      </c>
      <c r="I13" s="5">
        <f t="shared" si="4"/>
        <v>879.50801454545456</v>
      </c>
      <c r="K13" s="6">
        <f t="shared" si="5"/>
        <v>1.7091385116667444E-4</v>
      </c>
      <c r="L13">
        <f t="shared" si="6"/>
        <v>3.4370865583901846E-3</v>
      </c>
    </row>
    <row r="14" spans="1:12">
      <c r="A14">
        <v>8</v>
      </c>
      <c r="B14" s="1">
        <f t="shared" si="0"/>
        <v>4.3945312500000007E-2</v>
      </c>
      <c r="C14" s="2">
        <f t="shared" si="1"/>
        <v>22.755555555555553</v>
      </c>
      <c r="E14" s="3">
        <f t="shared" si="2"/>
        <v>4.1707100096394681E-2</v>
      </c>
      <c r="G14">
        <v>8</v>
      </c>
      <c r="H14" s="4">
        <f t="shared" si="3"/>
        <v>1.4212491294306431E-4</v>
      </c>
      <c r="I14" s="5">
        <f t="shared" si="4"/>
        <v>7036.0641163636328</v>
      </c>
      <c r="K14" s="6">
        <f t="shared" si="5"/>
        <v>6.303844183771074E-6</v>
      </c>
      <c r="L14">
        <f t="shared" si="6"/>
        <v>8.5927163959754614E-4</v>
      </c>
    </row>
    <row r="15" spans="1:12">
      <c r="A15">
        <v>9</v>
      </c>
      <c r="B15" s="1">
        <f t="shared" si="0"/>
        <v>9.765625E-3</v>
      </c>
      <c r="C15" s="2">
        <f t="shared" si="1"/>
        <v>102.4</v>
      </c>
      <c r="E15" s="3">
        <f t="shared" si="2"/>
        <v>1.0284844258579614E-2</v>
      </c>
      <c r="G15">
        <v>9</v>
      </c>
      <c r="H15" s="4">
        <f t="shared" si="3"/>
        <v>1.2633325594939054E-5</v>
      </c>
      <c r="I15" s="5">
        <f t="shared" si="4"/>
        <v>79155.721309090848</v>
      </c>
      <c r="K15" s="6">
        <f t="shared" si="5"/>
        <v>1.2760185573604308E-7</v>
      </c>
      <c r="L15">
        <f t="shared" si="6"/>
        <v>1.9094925324389912E-4</v>
      </c>
    </row>
    <row r="16" spans="1:12">
      <c r="A16">
        <v>10</v>
      </c>
      <c r="B16" s="1">
        <f t="shared" si="0"/>
        <v>9.765625E-4</v>
      </c>
      <c r="C16" s="2">
        <f t="shared" si="1"/>
        <v>1024</v>
      </c>
      <c r="E16" s="3">
        <f t="shared" si="2"/>
        <v>1.7000733214753781E-3</v>
      </c>
      <c r="G16">
        <v>10</v>
      </c>
      <c r="H16" s="4">
        <f t="shared" si="3"/>
        <v>7.5799953569634366E-7</v>
      </c>
      <c r="I16" s="5">
        <f t="shared" si="4"/>
        <v>1319262.0218181799</v>
      </c>
      <c r="K16" s="6">
        <f t="shared" si="5"/>
        <v>1.4175285736449943E-9</v>
      </c>
      <c r="L16">
        <f t="shared" si="6"/>
        <v>3.8189850648779826E-5</v>
      </c>
    </row>
    <row r="17" spans="1:12">
      <c r="G17">
        <v>11</v>
      </c>
      <c r="H17" s="4">
        <f t="shared" si="3"/>
        <v>2.7563619479867053E-8</v>
      </c>
      <c r="I17" s="5">
        <f t="shared" si="4"/>
        <v>36279705.599999934</v>
      </c>
      <c r="K17" s="6">
        <f t="shared" si="5"/>
        <v>8.6423124628904151E-12</v>
      </c>
      <c r="L17">
        <f t="shared" si="6"/>
        <v>6.9436092088690595E-6</v>
      </c>
    </row>
    <row r="18" spans="1:12">
      <c r="G18">
        <v>12</v>
      </c>
      <c r="H18" s="4">
        <f t="shared" si="3"/>
        <v>4.5939365799778283E-10</v>
      </c>
      <c r="I18" s="5">
        <f t="shared" si="4"/>
        <v>2176782336.0000029</v>
      </c>
      <c r="K18" s="6">
        <f t="shared" si="5"/>
        <v>2.8916878973504729E-14</v>
      </c>
      <c r="L18">
        <f t="shared" si="6"/>
        <v>1.1572682014781764E-6</v>
      </c>
    </row>
    <row r="19" spans="1:12">
      <c r="A19" t="s">
        <v>5</v>
      </c>
      <c r="B19">
        <f>C1*C2</f>
        <v>5</v>
      </c>
    </row>
    <row r="20" spans="1:12">
      <c r="A20" t="s">
        <v>6</v>
      </c>
      <c r="B20">
        <f>SQRT(C1*C2*(1-C2))</f>
        <v>1.5811388300841898</v>
      </c>
      <c r="G20" t="s">
        <v>5</v>
      </c>
      <c r="H20" s="4">
        <f>I1*I2</f>
        <v>2</v>
      </c>
    </row>
    <row r="21" spans="1:12">
      <c r="A21" t="s">
        <v>8</v>
      </c>
      <c r="B21">
        <f>1/(B20*SQRT(2*3.14159265))</f>
        <v>0.25231325234617091</v>
      </c>
      <c r="G21" t="s">
        <v>14</v>
      </c>
      <c r="H21">
        <f>SQRT(H20*(1-I2))</f>
        <v>1.2909944487358056</v>
      </c>
    </row>
    <row r="22" spans="1:12">
      <c r="G22" t="s">
        <v>15</v>
      </c>
      <c r="H22">
        <f>1/(H21*SQRT(2*3.14159))</f>
        <v>0.30901949212737856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Christopher Newport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cp:lastPrinted>2011-09-01T15:35:02Z</cp:lastPrinted>
  <dcterms:created xsi:type="dcterms:W3CDTF">2011-09-01T15:10:53Z</dcterms:created>
  <dcterms:modified xsi:type="dcterms:W3CDTF">2011-09-06T14:24:52Z</dcterms:modified>
</cp:coreProperties>
</file>