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<sst xmlns="http://schemas.openxmlformats.org/spreadsheetml/2006/main" uniqueCount="61">
  <si>
    <t>Question 1</t>
  </si>
  <si>
    <t>Question 4</t>
  </si>
  <si>
    <t>Z_min</t>
  </si>
  <si>
    <t>Z_max</t>
  </si>
  <si>
    <t>P</t>
  </si>
  <si>
    <t>a)</t>
  </si>
  <si>
    <t>mu</t>
  </si>
  <si>
    <t>b)</t>
  </si>
  <si>
    <t>sigma</t>
  </si>
  <si>
    <t>c)</t>
  </si>
  <si>
    <t>d)</t>
  </si>
  <si>
    <t>(a)</t>
  </si>
  <si>
    <t>y_bar_critical</t>
  </si>
  <si>
    <t>e)</t>
  </si>
  <si>
    <t>Z_critical</t>
  </si>
  <si>
    <t>f)</t>
  </si>
  <si>
    <t>g)</t>
  </si>
  <si>
    <t>P(Z_critical)</t>
  </si>
  <si>
    <t>h)</t>
  </si>
  <si>
    <t>i)</t>
  </si>
  <si>
    <t>(b)</t>
  </si>
  <si>
    <t>y_bar_1</t>
  </si>
  <si>
    <t>j)</t>
  </si>
  <si>
    <t>Z_1</t>
  </si>
  <si>
    <t>y_bar_2</t>
  </si>
  <si>
    <t>Z_2</t>
  </si>
  <si>
    <t>Question 2</t>
  </si>
  <si>
    <t>P(z1)</t>
  </si>
  <si>
    <t>P(z2)</t>
  </si>
  <si>
    <t>P_final</t>
  </si>
  <si>
    <t>(c)</t>
  </si>
  <si>
    <t>P(z_min)</t>
  </si>
  <si>
    <t>P(z_max)</t>
  </si>
  <si>
    <t>Question 3</t>
  </si>
  <si>
    <t>Question 5</t>
  </si>
  <si>
    <t>mu1</t>
  </si>
  <si>
    <t>mu2</t>
  </si>
  <si>
    <t>sigma1</t>
  </si>
  <si>
    <t>sigma2</t>
  </si>
  <si>
    <t>X_critical</t>
  </si>
  <si>
    <t>Z</t>
  </si>
  <si>
    <t>y_bar_min</t>
  </si>
  <si>
    <t>y_bar_max</t>
  </si>
  <si>
    <t>Z_min_1</t>
  </si>
  <si>
    <t>Z_max_1</t>
  </si>
  <si>
    <t>P(z_min_1)</t>
  </si>
  <si>
    <t>P(z_max_1)</t>
  </si>
  <si>
    <t>(d)</t>
  </si>
  <si>
    <t>Prob</t>
  </si>
  <si>
    <t>(e)</t>
  </si>
  <si>
    <t>Therefore, the second cork produces more acceptable corks!</t>
  </si>
  <si>
    <t>(f)</t>
  </si>
  <si>
    <t>Question 6</t>
  </si>
  <si>
    <t>Question 8</t>
  </si>
  <si>
    <t>N</t>
  </si>
  <si>
    <t>p</t>
  </si>
  <si>
    <t>z_critical</t>
  </si>
  <si>
    <t>P(z_critical)</t>
  </si>
  <si>
    <t>alpha</t>
  </si>
  <si>
    <t>Question 7</t>
  </si>
  <si>
    <t>delta_mu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</si>
</sst>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000"/>
    <numFmt numFmtId="60" formatCode="0.000000000"/>
  </numFmts>
  <fonts count="5">
    <font>
      <sz val="12"/>
      <color indexed="8"/>
      <name val="Verdana"/>
    </font>
    <font>
      <sz val="12"/>
      <color indexed="8"/>
      <name val="Helvetica"/>
    </font>
    <font>
      <sz val="10"/>
      <color indexed="8"/>
      <name val="Verdana"/>
    </font>
    <font>
      <sz val="13"/>
      <color indexed="8"/>
      <name val="Verdana"/>
    </font>
    <font>
      <sz val="10"/>
      <color indexed="10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8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2" borderId="1" applyNumberFormat="1" applyFont="1" applyFill="0" applyBorder="1" applyAlignment="1" applyProtection="0">
      <alignment vertical="bottom"/>
    </xf>
    <xf numFmtId="0" fontId="2" borderId="1" applyNumberFormat="0" applyFont="1" applyFill="0" applyBorder="1" applyAlignment="1" applyProtection="0">
      <alignment vertical="bottom"/>
    </xf>
    <xf numFmtId="59" fontId="4" borderId="1" applyNumberFormat="1" applyFont="1" applyFill="0" applyBorder="1" applyAlignment="1" applyProtection="0">
      <alignment vertical="bottom"/>
    </xf>
    <xf numFmtId="2" fontId="4" borderId="1" applyNumberFormat="1" applyFont="1" applyFill="0" applyBorder="1" applyAlignment="1" applyProtection="0">
      <alignment vertical="bottom"/>
    </xf>
    <xf numFmtId="59" fontId="2" borderId="1" applyNumberFormat="1" applyFont="1" applyFill="0" applyBorder="1" applyAlignment="1" applyProtection="0">
      <alignment vertical="bottom"/>
    </xf>
    <xf numFmtId="60" fontId="4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00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82"/>
  <sheetViews>
    <sheetView workbookViewId="0" showGridLines="0" defaultGridColor="1"/>
  </sheetViews>
  <sheetFormatPr defaultColWidth="8.125" defaultRowHeight="13" customHeight="1" outlineLevelRow="0" outlineLevelCol="0"/>
  <cols>
    <col min="1" max="1" width="8.125" style="1" customWidth="1"/>
    <col min="2" max="2" width="8.125" style="1" customWidth="1"/>
    <col min="3" max="3" width="8.125" style="1" customWidth="1"/>
    <col min="4" max="4" width="8.125" style="1" customWidth="1"/>
    <col min="5" max="5" width="8.125" style="1" customWidth="1"/>
    <col min="6" max="6" width="8.125" style="1" customWidth="1"/>
    <col min="7" max="7" width="8.125" style="1" customWidth="1"/>
    <col min="8" max="8" width="12.25" style="1" customWidth="1"/>
    <col min="9" max="9" width="8.125" style="1" customWidth="1"/>
    <col min="10" max="10" width="8.125" style="1" customWidth="1"/>
    <col min="11" max="11" width="8.125" style="1" customWidth="1"/>
    <col min="12" max="256" width="8.125" style="1" customWidth="1"/>
  </cols>
  <sheetData>
    <row r="1" ht="17" customHeight="1">
      <c r="A1" t="s" s="2">
        <v>0</v>
      </c>
      <c r="B1" s="3"/>
      <c r="C1" s="3"/>
      <c r="D1" s="3"/>
      <c r="E1" s="3"/>
      <c r="F1" s="3"/>
      <c r="G1" t="s" s="2">
        <v>1</v>
      </c>
      <c r="H1" s="3"/>
      <c r="I1" s="3"/>
      <c r="J1" s="3"/>
      <c r="K1" s="3"/>
    </row>
    <row r="2" ht="17" customHeight="1">
      <c r="A2" s="3"/>
      <c r="B2" t="s" s="2">
        <v>2</v>
      </c>
      <c r="C2" t="s" s="2">
        <v>3</v>
      </c>
      <c r="D2" t="s" s="2">
        <v>4</v>
      </c>
      <c r="E2" s="3"/>
      <c r="F2" s="3"/>
      <c r="G2" s="3"/>
      <c r="H2" s="3"/>
      <c r="I2" s="3"/>
      <c r="J2" s="3"/>
      <c r="K2" s="3"/>
    </row>
    <row r="3" ht="17" customHeight="1">
      <c r="A3" t="s" s="2">
        <v>5</v>
      </c>
      <c r="B3" s="2">
        <v>0</v>
      </c>
      <c r="C3" s="2">
        <v>2.78</v>
      </c>
      <c r="D3" s="4">
        <f>NORMSDIST(C3)-NORMSDIST(B3)</f>
        <v>0.4972820550772987</v>
      </c>
      <c r="E3" s="3"/>
      <c r="F3" s="3"/>
      <c r="G3" t="s" s="2">
        <v>6</v>
      </c>
      <c r="H3" s="2">
        <v>15.8</v>
      </c>
      <c r="I3" s="3"/>
      <c r="J3" s="3"/>
      <c r="K3" s="3"/>
    </row>
    <row r="4" ht="17" customHeight="1">
      <c r="A4" t="s" s="2">
        <v>7</v>
      </c>
      <c r="B4" s="2">
        <v>0</v>
      </c>
      <c r="C4" s="2">
        <v>2</v>
      </c>
      <c r="D4" s="4">
        <f>NORMSDIST(C4)-NORMSDIST(B4)</f>
        <v>0.4772498680518208</v>
      </c>
      <c r="E4" s="3"/>
      <c r="F4" s="3"/>
      <c r="G4" t="s" s="2">
        <v>8</v>
      </c>
      <c r="H4" s="2">
        <v>1.27</v>
      </c>
      <c r="I4" s="3"/>
      <c r="J4" s="3"/>
      <c r="K4" s="3"/>
    </row>
    <row r="5" ht="17" customHeight="1">
      <c r="A5" t="s" s="2">
        <v>9</v>
      </c>
      <c r="B5" s="2">
        <v>-2.1</v>
      </c>
      <c r="C5" s="2">
        <v>0</v>
      </c>
      <c r="D5" s="4">
        <f>NORMSDIST(C5)-NORMSDIST(B5)</f>
        <v>0.4821355794371834</v>
      </c>
      <c r="E5" s="3"/>
      <c r="F5" s="3"/>
      <c r="G5" s="3"/>
      <c r="H5" s="3"/>
      <c r="I5" s="3"/>
      <c r="J5" s="3"/>
      <c r="K5" s="3"/>
    </row>
    <row r="6" ht="17" customHeight="1">
      <c r="A6" t="s" s="2">
        <v>10</v>
      </c>
      <c r="B6" s="2">
        <v>-2.1</v>
      </c>
      <c r="C6" s="2">
        <v>2.1</v>
      </c>
      <c r="D6" s="4">
        <f>NORMSDIST(C6)-NORMSDIST(B6)</f>
        <v>0.9642711588743669</v>
      </c>
      <c r="E6" s="3"/>
      <c r="F6" s="3"/>
      <c r="G6" t="s" s="2">
        <v>11</v>
      </c>
      <c r="H6" t="s" s="2">
        <v>12</v>
      </c>
      <c r="I6" s="2">
        <v>18</v>
      </c>
      <c r="J6" s="3"/>
      <c r="K6" s="3"/>
    </row>
    <row r="7" ht="17" customHeight="1">
      <c r="A7" t="s" s="2">
        <v>13</v>
      </c>
      <c r="B7" s="2">
        <v>-99999999</v>
      </c>
      <c r="C7" s="2">
        <v>1.94</v>
      </c>
      <c r="D7" s="4">
        <f>NORMSDIST(C7)-NORMSDIST(B7)</f>
        <v>0.9738101550595473</v>
      </c>
      <c r="E7" s="3"/>
      <c r="F7" s="3"/>
      <c r="G7" s="3"/>
      <c r="H7" t="s" s="2">
        <v>14</v>
      </c>
      <c r="I7" s="2">
        <f>(I6-$H$3)/$H$4</f>
        <v>1.732283464566928</v>
      </c>
      <c r="J7" s="3"/>
      <c r="K7" s="3"/>
    </row>
    <row r="8" ht="17" customHeight="1">
      <c r="A8" t="s" s="2">
        <v>15</v>
      </c>
      <c r="B8" s="2">
        <v>-1.51</v>
      </c>
      <c r="C8" s="2">
        <v>99999999</v>
      </c>
      <c r="D8" s="4">
        <f>NORMSDIST(C8)-NORMSDIST(B8)</f>
        <v>0.9344782879110834</v>
      </c>
      <c r="E8" s="3"/>
      <c r="F8" s="3"/>
      <c r="G8" s="3"/>
      <c r="H8" s="3"/>
      <c r="I8" s="3"/>
      <c r="J8" s="3"/>
      <c r="K8" s="3"/>
    </row>
    <row r="9" ht="17" customHeight="1">
      <c r="A9" t="s" s="2">
        <v>16</v>
      </c>
      <c r="B9" s="2">
        <v>-1.1</v>
      </c>
      <c r="C9" s="2">
        <v>2</v>
      </c>
      <c r="D9" s="4">
        <f>NORMSDIST(C9)-NORMSDIST(B9)</f>
        <v>0.8415838071054381</v>
      </c>
      <c r="E9" s="3"/>
      <c r="F9" s="3"/>
      <c r="G9" s="3"/>
      <c r="H9" t="s" s="2">
        <v>17</v>
      </c>
      <c r="I9" s="4">
        <f>NORMSDIST(I7)</f>
        <v>0.9583884477038785</v>
      </c>
      <c r="J9" s="3"/>
      <c r="K9" s="3"/>
    </row>
    <row r="10" ht="17" customHeight="1">
      <c r="A10" t="s" s="2">
        <v>18</v>
      </c>
      <c r="B10" s="2">
        <v>1.94</v>
      </c>
      <c r="C10" s="2">
        <v>2.5</v>
      </c>
      <c r="D10" s="4">
        <f>NORMSDIST(C10)-NORMSDIST(B10)</f>
        <v>0.01998017961467657</v>
      </c>
      <c r="E10" s="3"/>
      <c r="F10" s="3"/>
      <c r="G10" s="3"/>
      <c r="H10" s="3"/>
      <c r="I10" s="3"/>
      <c r="J10" s="3"/>
      <c r="K10" s="3"/>
    </row>
    <row r="11" ht="17" customHeight="1">
      <c r="A11" t="s" s="2">
        <v>19</v>
      </c>
      <c r="B11" s="2">
        <v>1.1</v>
      </c>
      <c r="C11" s="2">
        <v>999999999</v>
      </c>
      <c r="D11" s="4">
        <f>NORMSDIST(C11)-NORMSDIST(B11)</f>
        <v>0.1356660609463827</v>
      </c>
      <c r="E11" s="3"/>
      <c r="F11" s="3"/>
      <c r="G11" t="s" s="2">
        <v>20</v>
      </c>
      <c r="H11" t="s" s="2">
        <v>21</v>
      </c>
      <c r="I11" s="2">
        <v>12</v>
      </c>
      <c r="J11" s="3"/>
      <c r="K11" s="3"/>
    </row>
    <row r="12" ht="17" customHeight="1">
      <c r="A12" t="s" s="2">
        <v>22</v>
      </c>
      <c r="B12" s="2">
        <v>-2.5</v>
      </c>
      <c r="C12" s="2">
        <v>2.5</v>
      </c>
      <c r="D12" s="4">
        <f>NORMSDIST(C12)-NORMSDIST(B12)</f>
        <v>0.9875806693484477</v>
      </c>
      <c r="E12" s="3"/>
      <c r="F12" s="3"/>
      <c r="G12" s="3"/>
      <c r="H12" t="s" s="2">
        <v>23</v>
      </c>
      <c r="I12" s="2">
        <f>(I11-$H$3)/$H$4</f>
        <v>-2.992125984251969</v>
      </c>
      <c r="J12" s="3"/>
      <c r="K12" s="3"/>
    </row>
    <row r="13" ht="17" customHeight="1">
      <c r="A13" s="3"/>
      <c r="B13" s="3"/>
      <c r="C13" s="3"/>
      <c r="D13" s="3"/>
      <c r="E13" s="3"/>
      <c r="F13" s="3"/>
      <c r="G13" s="3"/>
      <c r="H13" t="s" s="2">
        <v>24</v>
      </c>
      <c r="I13" s="2">
        <v>10</v>
      </c>
      <c r="J13" s="3"/>
      <c r="K13" s="3"/>
    </row>
    <row r="14" ht="17" customHeight="1">
      <c r="A14" s="3"/>
      <c r="B14" s="3"/>
      <c r="C14" s="3"/>
      <c r="D14" s="3"/>
      <c r="E14" s="3"/>
      <c r="F14" s="3"/>
      <c r="G14" s="3"/>
      <c r="H14" t="s" s="2">
        <v>25</v>
      </c>
      <c r="I14" s="2">
        <f>(I13-$H$3)/$H$4</f>
        <v>-4.566929133858268</v>
      </c>
      <c r="J14" s="3"/>
      <c r="K14" s="3"/>
    </row>
    <row r="15" ht="17" customHeight="1">
      <c r="A15" t="s" s="2">
        <v>26</v>
      </c>
      <c r="B15" s="3"/>
      <c r="C15" s="3"/>
      <c r="D15" s="3"/>
      <c r="E15" s="3"/>
      <c r="F15" s="3"/>
      <c r="G15" s="3"/>
      <c r="H15" s="3"/>
      <c r="I15" s="3"/>
      <c r="J15" s="3"/>
      <c r="K15" s="3"/>
    </row>
    <row r="16" ht="17" customHeight="1">
      <c r="A16" s="3"/>
      <c r="B16" s="3"/>
      <c r="C16" s="3"/>
      <c r="D16" s="3"/>
      <c r="E16" s="3"/>
      <c r="F16" s="3"/>
      <c r="G16" s="3"/>
      <c r="H16" t="s" s="2">
        <v>27</v>
      </c>
      <c r="I16" s="2">
        <f>NORMSDIST(I12)</f>
        <v>0.001385209536134302</v>
      </c>
      <c r="J16" s="3"/>
      <c r="K16" s="3"/>
    </row>
    <row r="17" ht="17" customHeight="1">
      <c r="A17" t="s" s="2">
        <v>5</v>
      </c>
      <c r="B17" s="2">
        <v>0.9834000000000001</v>
      </c>
      <c r="C17" s="5">
        <f>NORMSINV(0.9834)</f>
        <v>2.129656291587962</v>
      </c>
      <c r="D17" s="3"/>
      <c r="E17" s="3"/>
      <c r="F17" s="3"/>
      <c r="G17" s="3"/>
      <c r="H17" t="s" s="2">
        <v>28</v>
      </c>
      <c r="I17" s="2">
        <f>NORMSDIST(I14)</f>
        <v>2.474606183522354e-06</v>
      </c>
      <c r="J17" s="3"/>
      <c r="K17" s="3"/>
    </row>
    <row r="18" ht="17" customHeight="1">
      <c r="A18" s="3"/>
      <c r="B18" s="3"/>
      <c r="C18" s="5"/>
      <c r="D18" s="3"/>
      <c r="E18" s="3"/>
      <c r="F18" s="3"/>
      <c r="G18" s="3"/>
      <c r="H18" s="3"/>
      <c r="I18" s="3"/>
      <c r="J18" s="3"/>
      <c r="K18" s="3"/>
    </row>
    <row r="19" ht="17" customHeight="1">
      <c r="A19" t="s" s="2">
        <v>7</v>
      </c>
      <c r="B19" s="2">
        <v>0.2995</v>
      </c>
      <c r="C19" s="5">
        <f>NORMSINV(B19+NORMSDIST(0))</f>
        <v>0.8398366163448432</v>
      </c>
      <c r="D19" s="3"/>
      <c r="E19" s="3"/>
      <c r="F19" s="3"/>
      <c r="G19" s="3"/>
      <c r="H19" t="s" s="2">
        <v>29</v>
      </c>
      <c r="I19" s="4">
        <f>I16-I17</f>
        <v>0.00138273492995078</v>
      </c>
      <c r="J19" s="3"/>
      <c r="K19" s="3"/>
    </row>
    <row r="20" ht="17" customHeight="1">
      <c r="A20" s="3"/>
      <c r="B20" s="3"/>
      <c r="C20" s="5"/>
      <c r="D20" s="3"/>
      <c r="E20" s="3"/>
      <c r="F20" s="3"/>
      <c r="G20" s="3"/>
      <c r="H20" s="3"/>
      <c r="I20" s="3"/>
      <c r="J20" s="3"/>
      <c r="K20" s="3"/>
    </row>
    <row r="21" ht="17" customHeight="1">
      <c r="A21" t="s" s="2">
        <v>9</v>
      </c>
      <c r="B21" s="2">
        <v>0.1335</v>
      </c>
      <c r="C21" s="5">
        <f>ABS(NORMSINV(B21))</f>
        <v>1.109997740829874</v>
      </c>
      <c r="D21" s="3"/>
      <c r="E21" s="3"/>
      <c r="F21" s="3"/>
      <c r="G21" t="s" s="2">
        <v>30</v>
      </c>
      <c r="H21" t="s" s="2">
        <v>2</v>
      </c>
      <c r="I21" s="2">
        <v>-1.5</v>
      </c>
      <c r="J21" s="3"/>
      <c r="K21" s="3"/>
    </row>
    <row r="22" ht="17" customHeight="1">
      <c r="A22" s="3"/>
      <c r="B22" s="3"/>
      <c r="C22" s="5"/>
      <c r="D22" s="3"/>
      <c r="E22" s="3"/>
      <c r="F22" s="3"/>
      <c r="G22" s="3"/>
      <c r="H22" t="s" s="2">
        <v>3</v>
      </c>
      <c r="I22" s="2">
        <v>1.5</v>
      </c>
      <c r="J22" s="3"/>
      <c r="K22" s="3"/>
    </row>
    <row r="23" ht="17" customHeight="1">
      <c r="A23" t="s" s="2">
        <v>10</v>
      </c>
      <c r="B23" s="2">
        <v>0.6629</v>
      </c>
      <c r="C23" s="5">
        <f>ABS(NORMSINV((1-B23)/2))</f>
        <v>0.9599110189535661</v>
      </c>
      <c r="D23" s="3"/>
      <c r="E23" s="3"/>
      <c r="F23" s="3"/>
      <c r="G23" s="3"/>
      <c r="H23" s="3"/>
      <c r="I23" s="3"/>
      <c r="J23" s="3"/>
      <c r="K23" s="3"/>
    </row>
    <row r="24" ht="17" customHeight="1">
      <c r="A24" s="3"/>
      <c r="B24" s="3"/>
      <c r="C24" s="5"/>
      <c r="D24" s="3"/>
      <c r="E24" s="3"/>
      <c r="F24" s="3"/>
      <c r="G24" s="3"/>
      <c r="H24" t="s" s="2">
        <v>31</v>
      </c>
      <c r="I24" s="2">
        <f>NORMSDIST(I21)</f>
        <v>0.06680720126885809</v>
      </c>
      <c r="J24" s="3"/>
      <c r="K24" s="3"/>
    </row>
    <row r="25" ht="17" customHeight="1">
      <c r="A25" t="s" s="2">
        <v>13</v>
      </c>
      <c r="B25" s="2">
        <v>0.0135</v>
      </c>
      <c r="C25" s="5">
        <f>ABS(NORMSINV(B25/2))</f>
        <v>2.470299428362591</v>
      </c>
      <c r="D25" s="3"/>
      <c r="E25" s="3"/>
      <c r="F25" s="3"/>
      <c r="G25" s="3"/>
      <c r="H25" t="s" s="2">
        <v>32</v>
      </c>
      <c r="I25" s="2">
        <f>NORMSDIST(I22)</f>
        <v>0.9331927987311419</v>
      </c>
      <c r="J25" s="3"/>
      <c r="K25" s="3"/>
    </row>
    <row r="26" ht="17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ht="17" customHeight="1">
      <c r="A27" s="3"/>
      <c r="B27" s="3"/>
      <c r="C27" s="3"/>
      <c r="D27" s="3"/>
      <c r="E27" s="3"/>
      <c r="F27" s="3"/>
      <c r="G27" s="3"/>
      <c r="H27" t="s" s="2">
        <v>29</v>
      </c>
      <c r="I27" s="4">
        <f>I25-I24</f>
        <v>0.8663855974622838</v>
      </c>
      <c r="J27" s="3"/>
      <c r="K27" s="3"/>
    </row>
    <row r="28" ht="17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ht="17" customHeight="1">
      <c r="A29" t="s" s="2">
        <v>33</v>
      </c>
      <c r="B29" s="3"/>
      <c r="C29" s="3"/>
      <c r="D29" s="3"/>
      <c r="E29" s="3"/>
      <c r="F29" s="3"/>
      <c r="G29" s="3"/>
      <c r="H29" s="3"/>
      <c r="I29" s="3"/>
      <c r="J29" s="3"/>
      <c r="K29" s="3"/>
    </row>
    <row r="30" ht="17" customHeight="1">
      <c r="A30" s="3"/>
      <c r="B30" s="3"/>
      <c r="C30" s="3"/>
      <c r="D30" s="3"/>
      <c r="E30" s="3"/>
      <c r="F30" s="3"/>
      <c r="G30" t="s" s="2">
        <v>34</v>
      </c>
      <c r="H30" s="3"/>
      <c r="I30" s="3"/>
      <c r="J30" s="3"/>
      <c r="K30" s="3"/>
    </row>
    <row r="31" ht="17" customHeight="1">
      <c r="A31" t="s" s="2">
        <v>6</v>
      </c>
      <c r="B31" s="2">
        <v>90</v>
      </c>
      <c r="C31" s="3"/>
      <c r="D31" s="3"/>
      <c r="E31" s="3"/>
      <c r="F31" s="3"/>
      <c r="G31" s="3"/>
      <c r="H31" s="3"/>
      <c r="I31" s="3"/>
      <c r="J31" s="3"/>
      <c r="K31" s="3"/>
    </row>
    <row r="32" ht="17" customHeight="1">
      <c r="A32" t="s" s="2">
        <v>8</v>
      </c>
      <c r="B32" s="2">
        <v>15</v>
      </c>
      <c r="C32" s="3"/>
      <c r="D32" s="3"/>
      <c r="E32" s="3"/>
      <c r="F32" s="3"/>
      <c r="G32" t="s" s="2">
        <v>35</v>
      </c>
      <c r="H32" s="2">
        <v>3</v>
      </c>
      <c r="I32" s="3"/>
      <c r="J32" t="s" s="2">
        <v>36</v>
      </c>
      <c r="K32" s="2">
        <v>3.04</v>
      </c>
    </row>
    <row r="33" ht="17" customHeight="1">
      <c r="A33" s="3"/>
      <c r="B33" s="3"/>
      <c r="C33" s="3"/>
      <c r="D33" s="3"/>
      <c r="E33" s="3"/>
      <c r="F33" s="3"/>
      <c r="G33" t="s" s="2">
        <v>37</v>
      </c>
      <c r="H33" s="2">
        <v>0.09</v>
      </c>
      <c r="I33" s="3"/>
      <c r="J33" t="s" s="2">
        <v>38</v>
      </c>
      <c r="K33" s="2">
        <v>0.03</v>
      </c>
    </row>
    <row r="34" ht="17" customHeight="1">
      <c r="A34" s="3"/>
      <c r="B34" t="s" s="2">
        <v>39</v>
      </c>
      <c r="C34" t="s" s="2">
        <v>40</v>
      </c>
      <c r="D34" t="s" s="2">
        <v>4</v>
      </c>
      <c r="E34" s="3"/>
      <c r="F34" s="3"/>
      <c r="G34" s="3"/>
      <c r="H34" s="3"/>
      <c r="I34" s="3"/>
      <c r="J34" s="3"/>
      <c r="K34" s="3"/>
    </row>
    <row r="35" ht="17" customHeight="1">
      <c r="A35" s="3"/>
      <c r="B35" s="3"/>
      <c r="C35" s="3"/>
      <c r="D35" s="3"/>
      <c r="E35" s="3"/>
      <c r="F35" s="3"/>
      <c r="G35" t="s" s="2">
        <v>41</v>
      </c>
      <c r="H35" s="2">
        <v>2.9</v>
      </c>
      <c r="I35" s="3"/>
      <c r="J35" s="3"/>
      <c r="K35" s="2">
        <v>2.9</v>
      </c>
    </row>
    <row r="36" ht="17" customHeight="1">
      <c r="A36" t="s" s="2">
        <v>11</v>
      </c>
      <c r="B36" s="2">
        <v>120</v>
      </c>
      <c r="C36" s="2">
        <f>(B36-$B$31)/$B$32</f>
        <v>2</v>
      </c>
      <c r="D36" s="4">
        <f>NORMSDIST(C36)</f>
        <v>0.9772498680518208</v>
      </c>
      <c r="E36" s="6"/>
      <c r="F36" s="3"/>
      <c r="G36" t="s" s="2">
        <v>42</v>
      </c>
      <c r="H36" s="2">
        <v>3.1</v>
      </c>
      <c r="I36" s="3"/>
      <c r="J36" s="3"/>
      <c r="K36" s="2">
        <v>3.1</v>
      </c>
    </row>
    <row r="37" ht="17" customHeight="1">
      <c r="A37" s="3"/>
      <c r="B37" s="3"/>
      <c r="C37" s="3"/>
      <c r="D37" s="6"/>
      <c r="E37" s="6"/>
      <c r="F37" s="3"/>
      <c r="G37" s="3"/>
      <c r="H37" s="3"/>
      <c r="I37" s="3"/>
      <c r="J37" s="3"/>
      <c r="K37" s="3"/>
    </row>
    <row r="38" ht="17" customHeight="1">
      <c r="A38" t="s" s="2">
        <v>20</v>
      </c>
      <c r="B38" s="2">
        <v>90</v>
      </c>
      <c r="C38" s="2">
        <f>(B38-$B$31)/$B$32</f>
        <v>0</v>
      </c>
      <c r="D38" s="4">
        <f>NORMSDIST(C38)</f>
        <v>0.5</v>
      </c>
      <c r="E38" s="6"/>
      <c r="F38" s="3"/>
      <c r="G38" t="s" s="2">
        <v>43</v>
      </c>
      <c r="H38" s="6">
        <f>(H35-H32)/H33</f>
        <v>-1.111111111111112</v>
      </c>
      <c r="I38" s="3"/>
      <c r="J38" t="s" s="2">
        <v>43</v>
      </c>
      <c r="K38" s="6">
        <f>(K35-K32)/K33</f>
        <v>-4.666666666666671</v>
      </c>
    </row>
    <row r="39" ht="17" customHeight="1">
      <c r="A39" s="3"/>
      <c r="B39" s="3"/>
      <c r="C39" s="3"/>
      <c r="D39" s="6"/>
      <c r="E39" s="6"/>
      <c r="F39" s="3"/>
      <c r="G39" t="s" s="2">
        <v>44</v>
      </c>
      <c r="H39" s="6">
        <f>(H36-H32)/H33</f>
        <v>1.111111111111112</v>
      </c>
      <c r="I39" s="3"/>
      <c r="J39" t="s" s="2">
        <v>44</v>
      </c>
      <c r="K39" s="6">
        <f>(K36-K32)/K33</f>
        <v>2.000000000000002</v>
      </c>
    </row>
    <row r="40" ht="17" customHeight="1">
      <c r="A40" t="s" s="2">
        <v>30</v>
      </c>
      <c r="B40" s="2">
        <v>67.5</v>
      </c>
      <c r="C40" s="2">
        <f>(B40-$B$31)/$B$32</f>
        <v>-1.5</v>
      </c>
      <c r="D40" s="6">
        <f>NORMSDIST(C40)</f>
        <v>0.06680720126885809</v>
      </c>
      <c r="E40" s="4">
        <f>D41-D40</f>
        <v>0.9104426667829627</v>
      </c>
      <c r="F40" s="3"/>
      <c r="G40" t="s" s="2">
        <v>45</v>
      </c>
      <c r="H40" s="6">
        <f>NORMSDIST(H38)</f>
        <v>0.1332602629025053</v>
      </c>
      <c r="I40" s="3"/>
      <c r="J40" t="s" s="2">
        <v>45</v>
      </c>
      <c r="K40" s="6">
        <f>NORMSDIST(K38)</f>
        <v>1.530626736578888e-06</v>
      </c>
    </row>
    <row r="41" ht="17" customHeight="1">
      <c r="A41" s="3"/>
      <c r="B41" s="2">
        <v>120</v>
      </c>
      <c r="C41" s="2">
        <f>(B41-$B$31)/$B$32</f>
        <v>2</v>
      </c>
      <c r="D41" s="6">
        <f>NORMSDIST(C41)</f>
        <v>0.9772498680518208</v>
      </c>
      <c r="E41" s="6"/>
      <c r="F41" s="3"/>
      <c r="G41" t="s" s="2">
        <v>46</v>
      </c>
      <c r="H41" s="6">
        <f>NORMSDIST(H39)</f>
        <v>0.8667397370974947</v>
      </c>
      <c r="I41" s="3"/>
      <c r="J41" t="s" s="2">
        <v>46</v>
      </c>
      <c r="K41" s="6">
        <f>NORMSDIST(K39)</f>
        <v>0.9772498680518209</v>
      </c>
    </row>
    <row r="42" ht="17" customHeight="1">
      <c r="A42" s="3"/>
      <c r="B42" s="3"/>
      <c r="C42" s="3"/>
      <c r="D42" s="6"/>
      <c r="E42" s="6"/>
      <c r="F42" s="3"/>
      <c r="G42" s="3"/>
      <c r="H42" s="6"/>
      <c r="I42" s="3"/>
      <c r="J42" s="3"/>
      <c r="K42" s="6"/>
    </row>
    <row r="43" ht="17" customHeight="1">
      <c r="A43" t="s" s="2">
        <v>47</v>
      </c>
      <c r="B43" s="2">
        <v>75</v>
      </c>
      <c r="C43" s="2">
        <f>(B43-$B$31)/$B$32</f>
        <v>-1</v>
      </c>
      <c r="D43" s="6">
        <f>NORMSDIST(C43)</f>
        <v>0.1586552539314571</v>
      </c>
      <c r="E43" s="4">
        <f>1-D43</f>
        <v>0.8413447460685429</v>
      </c>
      <c r="F43" s="3"/>
      <c r="G43" t="s" s="2">
        <v>48</v>
      </c>
      <c r="H43" s="6">
        <f>H41-H40</f>
        <v>0.7334794741949895</v>
      </c>
      <c r="I43" s="3"/>
      <c r="J43" t="s" s="2">
        <v>48</v>
      </c>
      <c r="K43" s="4">
        <f>K41-K40</f>
        <v>0.9772483374250843</v>
      </c>
    </row>
    <row r="44" ht="17" customHeight="1">
      <c r="A44" s="3"/>
      <c r="B44" s="3"/>
      <c r="C44" s="3"/>
      <c r="D44" s="6"/>
      <c r="E44" s="6"/>
      <c r="F44" s="3"/>
      <c r="G44" s="3"/>
      <c r="H44" s="3"/>
      <c r="I44" s="3"/>
      <c r="J44" s="3"/>
      <c r="K44" s="3"/>
    </row>
    <row r="45" ht="17" customHeight="1">
      <c r="A45" t="s" s="2">
        <v>49</v>
      </c>
      <c r="B45" s="2">
        <v>97.5</v>
      </c>
      <c r="C45" s="2">
        <f>(B45-$B$31)/$B$32</f>
        <v>0.5</v>
      </c>
      <c r="D45" s="6">
        <f>NORMSDIST(C45)</f>
        <v>0.6914624612740131</v>
      </c>
      <c r="E45" s="4">
        <f>D46-D45</f>
        <v>0.2417303374571288</v>
      </c>
      <c r="F45" s="3"/>
      <c r="G45" t="s" s="2">
        <v>50</v>
      </c>
      <c r="H45" s="3"/>
      <c r="I45" s="3"/>
      <c r="J45" s="3"/>
      <c r="K45" s="3"/>
    </row>
    <row r="46" ht="17" customHeight="1">
      <c r="A46" s="3"/>
      <c r="B46" s="2">
        <v>112.5</v>
      </c>
      <c r="C46" s="2">
        <f>(B46-$B$31)/$B$32</f>
        <v>1.5</v>
      </c>
      <c r="D46" s="6">
        <f>NORMSDIST(C46)</f>
        <v>0.9331927987311419</v>
      </c>
      <c r="E46" s="6"/>
      <c r="F46" s="3"/>
      <c r="G46" s="3"/>
      <c r="H46" s="3"/>
      <c r="I46" s="3"/>
      <c r="J46" s="3"/>
      <c r="K46" s="3"/>
    </row>
    <row r="47" ht="17" customHeight="1">
      <c r="A47" s="3"/>
      <c r="B47" s="3"/>
      <c r="C47" s="3"/>
      <c r="D47" s="6"/>
      <c r="E47" s="6"/>
      <c r="F47" s="3"/>
      <c r="G47" s="3"/>
      <c r="H47" s="3"/>
      <c r="I47" s="3"/>
      <c r="J47" s="3"/>
      <c r="K47" s="3"/>
    </row>
    <row r="48" ht="17" customHeight="1">
      <c r="A48" t="s" s="2">
        <v>51</v>
      </c>
      <c r="B48" s="2">
        <v>75</v>
      </c>
      <c r="C48" s="2">
        <f>(B48-$B$31)/$B$32</f>
        <v>-1</v>
      </c>
      <c r="D48" s="6">
        <f>NORMSDIST(C48)</f>
        <v>0.1586552539314571</v>
      </c>
      <c r="E48" s="4">
        <f>D49-D48</f>
        <v>0.6826894921370859</v>
      </c>
      <c r="F48" s="3"/>
      <c r="G48" s="3"/>
      <c r="H48" s="3"/>
      <c r="I48" s="3"/>
      <c r="J48" s="3"/>
      <c r="K48" s="3"/>
    </row>
    <row r="49" ht="17" customHeight="1">
      <c r="A49" s="3"/>
      <c r="B49" s="2">
        <v>105</v>
      </c>
      <c r="C49" s="2">
        <f>(B49-$B$31)/$B$32</f>
        <v>1</v>
      </c>
      <c r="D49" s="6">
        <f>NORMSDIST(C49)</f>
        <v>0.8413447460685429</v>
      </c>
      <c r="E49" s="6"/>
      <c r="F49" s="3"/>
      <c r="G49" s="3"/>
      <c r="H49" s="3"/>
      <c r="I49" s="3"/>
      <c r="J49" s="3"/>
      <c r="K49" s="3"/>
    </row>
    <row r="50" ht="17" customHeight="1">
      <c r="A50" t="s" s="2">
        <v>52</v>
      </c>
      <c r="B50" s="3"/>
      <c r="C50" s="3"/>
      <c r="D50" s="3"/>
      <c r="E50" s="3"/>
      <c r="F50" s="3"/>
      <c r="G50" t="s" s="2">
        <v>53</v>
      </c>
      <c r="H50" s="3"/>
      <c r="I50" s="3"/>
      <c r="J50" s="3"/>
      <c r="K50" s="3"/>
    </row>
    <row r="51" ht="17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ht="17" customHeight="1">
      <c r="A52" t="s" s="2">
        <v>6</v>
      </c>
      <c r="B52" s="2">
        <v>45</v>
      </c>
      <c r="C52" s="3"/>
      <c r="D52" s="3"/>
      <c r="E52" s="3"/>
      <c r="F52" s="3"/>
      <c r="G52" t="s" s="2">
        <v>54</v>
      </c>
      <c r="H52" s="2">
        <v>200</v>
      </c>
      <c r="I52" s="3"/>
      <c r="J52" s="3"/>
      <c r="K52" s="3"/>
    </row>
    <row r="53" ht="17" customHeight="1">
      <c r="A53" t="s" s="2">
        <v>8</v>
      </c>
      <c r="B53" s="2">
        <v>3.5</v>
      </c>
      <c r="C53" s="3"/>
      <c r="D53" s="3"/>
      <c r="E53" s="3"/>
      <c r="F53" s="3"/>
      <c r="G53" t="s" s="2">
        <v>55</v>
      </c>
      <c r="H53" s="2">
        <v>0.1</v>
      </c>
      <c r="I53" s="3"/>
      <c r="J53" s="3"/>
      <c r="K53" s="3"/>
    </row>
    <row r="54" ht="17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ht="17" customHeight="1">
      <c r="A55" t="s" s="2">
        <v>11</v>
      </c>
      <c r="B55" t="s" s="2">
        <v>12</v>
      </c>
      <c r="C55" s="3"/>
      <c r="D55" s="2">
        <v>40</v>
      </c>
      <c r="E55" s="3"/>
      <c r="F55" s="3"/>
      <c r="G55" t="s" s="2">
        <v>6</v>
      </c>
      <c r="H55" s="2">
        <f>H52*H53</f>
        <v>20</v>
      </c>
      <c r="I55" s="3"/>
      <c r="J55" s="3"/>
      <c r="K55" s="3"/>
    </row>
    <row r="56" ht="17" customHeight="1">
      <c r="A56" s="3"/>
      <c r="B56" s="3"/>
      <c r="C56" s="3"/>
      <c r="D56" s="3"/>
      <c r="E56" s="3"/>
      <c r="F56" s="3"/>
      <c r="G56" t="s" s="2">
        <v>8</v>
      </c>
      <c r="H56" s="2">
        <f>SQRT(H55*(1-H53))</f>
        <v>4.242640687119285</v>
      </c>
      <c r="I56" s="3"/>
      <c r="J56" s="3"/>
      <c r="K56" s="3"/>
    </row>
    <row r="57" ht="17" customHeight="1">
      <c r="A57" s="3"/>
      <c r="B57" t="s" s="2">
        <v>56</v>
      </c>
      <c r="C57" s="3"/>
      <c r="D57" s="2">
        <f>(D55-B52)/B53</f>
        <v>-1.428571428571429</v>
      </c>
      <c r="E57" s="3"/>
      <c r="F57" s="3"/>
      <c r="G57" s="3"/>
      <c r="H57" s="3"/>
      <c r="I57" s="3"/>
      <c r="J57" s="3"/>
      <c r="K57" s="3"/>
    </row>
    <row r="58" ht="17" customHeight="1">
      <c r="A58" s="3"/>
      <c r="B58" s="3"/>
      <c r="C58" s="3"/>
      <c r="D58" s="3"/>
      <c r="E58" s="3"/>
      <c r="F58" s="3"/>
      <c r="G58" t="s" s="2">
        <v>12</v>
      </c>
      <c r="H58" s="2">
        <v>30.5</v>
      </c>
      <c r="I58" s="3"/>
      <c r="J58" t="s" s="2">
        <v>12</v>
      </c>
      <c r="K58" s="2">
        <v>29.5</v>
      </c>
    </row>
    <row r="59" ht="17" customHeight="1">
      <c r="A59" s="3"/>
      <c r="B59" t="s" s="2">
        <v>57</v>
      </c>
      <c r="C59" s="3"/>
      <c r="D59" s="4">
        <f>NORMSDIST(D57)</f>
        <v>0.07656372550983481</v>
      </c>
      <c r="E59" s="3"/>
      <c r="F59" s="3"/>
      <c r="G59" s="3"/>
      <c r="H59" s="3"/>
      <c r="I59" s="3"/>
      <c r="J59" s="3"/>
      <c r="K59" s="3"/>
    </row>
    <row r="60" ht="17" customHeight="1">
      <c r="A60" s="3"/>
      <c r="B60" s="3"/>
      <c r="C60" s="3"/>
      <c r="D60" s="3"/>
      <c r="E60" s="3"/>
      <c r="F60" s="3"/>
      <c r="G60" t="s" s="2">
        <v>56</v>
      </c>
      <c r="H60" s="2">
        <f>(H58-$H$55)/$H$56</f>
        <v>2.474873734152916</v>
      </c>
      <c r="I60" s="3"/>
      <c r="J60" t="s" s="2">
        <v>56</v>
      </c>
      <c r="K60" s="2">
        <f>(K58-H55)/H56</f>
        <v>2.239171473757401</v>
      </c>
    </row>
    <row r="61" ht="17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ht="17" customHeight="1">
      <c r="A62" s="3"/>
      <c r="B62" t="s" s="2">
        <v>12</v>
      </c>
      <c r="C62" s="3"/>
      <c r="D62" s="2">
        <v>60</v>
      </c>
      <c r="E62" s="3"/>
      <c r="F62" s="3"/>
      <c r="G62" t="s" s="2">
        <v>57</v>
      </c>
      <c r="H62" s="4">
        <f>NORMSDIST(H60)</f>
        <v>0.9933358356095913</v>
      </c>
      <c r="I62" s="3"/>
      <c r="J62" t="s" s="2">
        <v>57</v>
      </c>
      <c r="K62" s="4">
        <f>NORMSDIST(K60)</f>
        <v>0.9874276194133214</v>
      </c>
    </row>
    <row r="63" ht="17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ht="17" customHeight="1">
      <c r="A64" s="3"/>
      <c r="B64" t="s" s="2">
        <v>56</v>
      </c>
      <c r="C64" s="3"/>
      <c r="D64" s="2">
        <f>(D62-B52)/B53</f>
        <v>4.285714285714286</v>
      </c>
      <c r="E64" s="3"/>
      <c r="F64" s="3"/>
      <c r="G64" s="3"/>
      <c r="H64" s="3"/>
      <c r="I64" s="3"/>
      <c r="J64" s="3"/>
      <c r="K64" s="3"/>
    </row>
    <row r="65" ht="17" customHeight="1">
      <c r="A65" s="3"/>
      <c r="B65" s="3"/>
      <c r="C65" s="3"/>
      <c r="D65" s="3"/>
      <c r="E65" s="3"/>
      <c r="F65" s="3"/>
      <c r="G65" t="s" s="2">
        <v>12</v>
      </c>
      <c r="H65" s="2">
        <v>25.5</v>
      </c>
      <c r="I65" s="3"/>
      <c r="J65" t="s" s="2">
        <v>12</v>
      </c>
      <c r="K65" s="2">
        <v>14.5</v>
      </c>
    </row>
    <row r="66" ht="17" customHeight="1">
      <c r="A66" s="3"/>
      <c r="B66" t="s" s="2">
        <v>57</v>
      </c>
      <c r="C66" s="3"/>
      <c r="D66" s="7">
        <f>1-NORMSDIST(D64)</f>
        <v>9.107648574535609e-06</v>
      </c>
      <c r="E66" s="3"/>
      <c r="F66" s="3"/>
      <c r="G66" s="3"/>
      <c r="H66" s="3"/>
      <c r="I66" s="3"/>
      <c r="J66" s="3"/>
      <c r="K66" s="3"/>
    </row>
    <row r="67" ht="17" customHeight="1">
      <c r="A67" s="3"/>
      <c r="B67" s="3"/>
      <c r="C67" s="3"/>
      <c r="D67" s="3"/>
      <c r="E67" s="3"/>
      <c r="F67" s="3"/>
      <c r="G67" t="s" s="2">
        <v>56</v>
      </c>
      <c r="H67" s="2">
        <f>(H65-$H$55)/$H$56</f>
        <v>1.296362432175337</v>
      </c>
      <c r="I67" s="3"/>
      <c r="J67" t="s" s="2">
        <v>56</v>
      </c>
      <c r="K67" s="2">
        <f>(K65-$H$55)/$H$56</f>
        <v>-1.296362432175337</v>
      </c>
    </row>
    <row r="68" ht="17" customHeight="1">
      <c r="A68" t="s" s="2">
        <v>20</v>
      </c>
      <c r="B68" t="s" s="2">
        <v>58</v>
      </c>
      <c r="C68" s="2">
        <v>0.25</v>
      </c>
      <c r="D68" s="3"/>
      <c r="E68" s="3"/>
      <c r="F68" s="3"/>
      <c r="G68" s="3"/>
      <c r="H68" s="3"/>
      <c r="I68" s="3"/>
      <c r="J68" s="3"/>
      <c r="K68" s="3"/>
    </row>
    <row r="69" ht="17" customHeight="1">
      <c r="A69" s="3"/>
      <c r="B69" s="3"/>
      <c r="C69" s="3"/>
      <c r="D69" s="3"/>
      <c r="E69" s="3"/>
      <c r="F69" s="3"/>
      <c r="G69" t="s" s="2">
        <v>57</v>
      </c>
      <c r="H69" s="6">
        <f>NORMSDIST(H67)</f>
        <v>0.9025746756955653</v>
      </c>
      <c r="I69" s="3"/>
      <c r="J69" t="s" s="2">
        <v>57</v>
      </c>
      <c r="K69" s="6">
        <f>NORMSDIST(K67)</f>
        <v>0.09742532430443474</v>
      </c>
    </row>
    <row r="70" ht="17" customHeight="1">
      <c r="A70" s="3"/>
      <c r="B70" t="s" s="2">
        <v>14</v>
      </c>
      <c r="C70" s="2">
        <f>NORMSINV(C68)</f>
        <v>-0.6744897501960817</v>
      </c>
      <c r="D70" s="3"/>
      <c r="E70" s="3"/>
      <c r="F70" s="3"/>
      <c r="G70" s="3"/>
      <c r="H70" s="3"/>
      <c r="I70" s="3"/>
      <c r="J70" s="3"/>
      <c r="K70" s="3"/>
    </row>
    <row r="71" ht="17" customHeight="1">
      <c r="A71" s="3"/>
      <c r="B71" s="3"/>
      <c r="C71" s="3"/>
      <c r="D71" s="3"/>
      <c r="E71" s="3"/>
      <c r="F71" s="3"/>
      <c r="G71" t="s" s="2">
        <v>29</v>
      </c>
      <c r="H71" s="4">
        <f>H69-K69</f>
        <v>0.8051493513911305</v>
      </c>
      <c r="I71" s="3"/>
      <c r="J71" s="3"/>
      <c r="K71" s="3"/>
    </row>
    <row r="72" ht="17" customHeight="1">
      <c r="A72" s="3"/>
      <c r="B72" t="s" s="2">
        <v>12</v>
      </c>
      <c r="C72" s="4">
        <f>B52+C70*B53</f>
        <v>42.63928587431371</v>
      </c>
      <c r="D72" s="3"/>
      <c r="E72" s="3"/>
      <c r="F72" s="3"/>
      <c r="G72" s="3"/>
      <c r="H72" s="3"/>
      <c r="I72" s="3"/>
      <c r="J72" s="3"/>
      <c r="K72" s="3"/>
    </row>
    <row r="73" ht="17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ht="17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ht="17" customHeight="1">
      <c r="A75" t="s" s="2">
        <v>59</v>
      </c>
      <c r="B75" s="3"/>
      <c r="C75" s="3"/>
      <c r="D75" s="3"/>
      <c r="E75" s="3"/>
      <c r="F75" s="3"/>
      <c r="G75" s="3"/>
      <c r="H75" s="3"/>
      <c r="I75" s="3"/>
      <c r="J75" s="3"/>
      <c r="K75" s="3"/>
    </row>
    <row r="76" ht="17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ht="17" customHeight="1">
      <c r="A77" t="s" s="2">
        <v>58</v>
      </c>
      <c r="B77" s="2">
        <v>0.05</v>
      </c>
      <c r="C77" s="3"/>
      <c r="D77" s="3"/>
      <c r="E77" s="3"/>
      <c r="F77" s="3"/>
      <c r="G77" s="3"/>
      <c r="H77" s="3"/>
      <c r="I77" s="3"/>
      <c r="J77" s="3"/>
      <c r="K77" s="3"/>
    </row>
    <row r="78" ht="17" customHeight="1">
      <c r="A78" t="s" s="2">
        <v>60</v>
      </c>
      <c r="B78" s="2">
        <v>0.9</v>
      </c>
      <c r="C78" s="3"/>
      <c r="D78" s="3"/>
      <c r="E78" s="3"/>
      <c r="F78" s="3"/>
      <c r="G78" s="3"/>
      <c r="H78" s="3"/>
      <c r="I78" s="3"/>
      <c r="J78" s="3"/>
      <c r="K78" s="3"/>
    </row>
    <row r="79" ht="17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ht="17" customHeight="1">
      <c r="A80" t="s" s="2">
        <v>56</v>
      </c>
      <c r="B80" s="2">
        <f>ABS(NORMSINV(B77/2))</f>
        <v>1.959963984540054</v>
      </c>
      <c r="C80" s="3"/>
      <c r="D80" s="3"/>
      <c r="E80" s="3"/>
      <c r="F80" s="3"/>
      <c r="G80" s="3"/>
      <c r="H80" s="3"/>
      <c r="I80" s="3"/>
      <c r="J80" s="3"/>
      <c r="K80" s="3"/>
    </row>
    <row r="81" ht="17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ht="17" customHeight="1">
      <c r="A82" t="s" s="2">
        <v>8</v>
      </c>
      <c r="B82" s="4">
        <f>B78/B80</f>
        <v>0.4591921112321884</v>
      </c>
      <c r="C82" s="3"/>
      <c r="D82" s="3"/>
      <c r="E82" s="3"/>
      <c r="F82" s="3"/>
      <c r="G82" s="3"/>
      <c r="H82" s="3"/>
      <c r="I82" s="3"/>
      <c r="J82" s="3"/>
      <c r="K82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