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000" windowHeight="6800"/>
  </bookViews>
  <sheets>
    <sheet name="APP Investimento" sheetId="1" r:id="rId1"/>
    <sheet name="Tabela de apoio" sheetId="3" state="hidden" r:id="rId2"/>
  </sheets>
  <definedNames>
    <definedName name="Rendimento_carteira">'APP Investimento'!$D$7</definedName>
    <definedName name="Valor_Investido">'APP Investimento'!$D$11</definedName>
    <definedName name="Qtd_Anos">'APP Investimento'!$D$12</definedName>
    <definedName name="Taxa_mensal">'APP Investimento'!$D$13</definedName>
    <definedName name="Salari">'APP Investimento'!$D$6</definedName>
    <definedName name="Salario">'APP Investimento'!$D$6</definedName>
    <definedName name="Sugestao_Investimento">'APP Investimento'!$D$8</definedName>
    <definedName name="Patrimonio">'APP Investimento'!$D$14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3EEB9392D764BE3BDFC292EBFFE7961" descr="logo para aula"/>
        <xdr:cNvPicPr/>
      </xdr:nvPicPr>
      <xdr:blipFill>
        <a:blip r:embed="rId1"/>
        <a:stretch>
          <a:fillRect/>
        </a:stretch>
      </xdr:blipFill>
      <xdr:spPr>
        <a:xfrm>
          <a:off x="0" y="0"/>
          <a:ext cx="6502400" cy="40576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<sst xmlns="http://schemas.openxmlformats.org/spreadsheetml/2006/main" count="71" uniqueCount="34">
  <si>
    <t>CONFIGURAÇÕES</t>
  </si>
  <si>
    <t>Salário</t>
  </si>
  <si>
    <t>Rendimento Carteira</t>
  </si>
  <si>
    <t>Sugestão de Investimento (30%)</t>
  </si>
  <si>
    <r>
      <rPr>
        <b/>
        <sz val="15"/>
        <color theme="5" tint="0.8"/>
        <rFont val="Calibri"/>
        <charset val="134"/>
      </rPr>
      <t>INVESTIMENTO MENSAL</t>
    </r>
  </si>
  <si>
    <t>Quanto investir por mês?</t>
  </si>
  <si>
    <t>Por quantos anos?</t>
  </si>
  <si>
    <t>Taxa de rendimento mensal?</t>
  </si>
  <si>
    <t>Patrimonio acumulado?</t>
  </si>
  <si>
    <t>Dividendos mensais?</t>
  </si>
  <si>
    <r>
      <rPr>
        <b/>
        <sz val="15"/>
        <color theme="5" tint="0.8"/>
        <rFont val="Calibri"/>
        <charset val="134"/>
      </rPr>
      <t>CENÁRIOS</t>
    </r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</si>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</sst>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_);[Red]\(&quot;R$&quot;\ #,###.00\)"/>
    <numFmt numFmtId="181" formatCode="&quot;R$&quot;#,##0.00;[Red]\-&quot;R$&quot;#,##0.00"/>
  </numFmts>
  <fonts count="33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5"/>
      <color rgb="FF9A1749"/>
      <name val="Calibri"/>
      <charset val="134"/>
    </font>
    <font>
      <b/>
      <sz val="15"/>
      <color rgb="FF9A1749"/>
      <name val="Calibri"/>
      <charset val="0"/>
      <scheme val="minor"/>
    </font>
    <font>
      <sz val="12"/>
      <name val="Segoe UI"/>
      <charset val="134"/>
    </font>
    <font>
      <sz val="12"/>
      <name val="Calibri"/>
      <charset val="134"/>
      <scheme val="minor"/>
    </font>
    <font>
      <b/>
      <sz val="15"/>
      <color theme="5" tint="0.8"/>
      <name val="Segoe Fluent Icons"/>
      <charset val="134"/>
    </font>
    <font>
      <sz val="12"/>
      <color theme="1"/>
      <name val="Segoe UI"/>
      <charset val="134"/>
    </font>
    <font>
      <b/>
      <sz val="12"/>
      <color theme="1"/>
      <name val="Calibri"/>
      <charset val="134"/>
      <scheme val="minor"/>
    </font>
    <font>
      <b/>
      <sz val="12"/>
      <color theme="1"/>
      <name val="Segoe UI"/>
      <charset val="134"/>
    </font>
    <font>
      <sz val="10"/>
      <color theme="0"/>
      <name val="Calibri"/>
      <charset val="134"/>
      <scheme val="minor"/>
    </font>
    <font>
      <b/>
      <sz val="15"/>
      <color rgb="FF9C0006"/>
      <name val="Calibri"/>
      <charset val="0"/>
      <scheme val="minor"/>
    </font>
    <font>
      <b/>
      <sz val="1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5" tint="0.8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31D3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hair">
        <color theme="0" tint="-0.5"/>
      </right>
      <top style="medium">
        <color theme="2" tint="-0.1"/>
      </top>
      <bottom style="hair">
        <color theme="0" tint="-0.5"/>
      </bottom>
      <diagonal/>
    </border>
    <border>
      <left style="hair">
        <color theme="0" tint="-0.5"/>
      </left>
      <right style="hair">
        <color theme="0" tint="-0.5"/>
      </right>
      <top style="medium">
        <color theme="2" tint="-0.1"/>
      </top>
      <bottom style="hair">
        <color theme="0" tint="-0.5"/>
      </bottom>
      <diagonal/>
    </border>
    <border>
      <left style="hair">
        <color theme="0" tint="-0.5"/>
      </left>
      <right style="medium">
        <color auto="1"/>
      </right>
      <top style="medium">
        <color theme="2" tint="-0.1"/>
      </top>
      <bottom style="hair">
        <color theme="0" tint="-0.5"/>
      </bottom>
      <diagonal/>
    </border>
    <border>
      <left style="medium">
        <color auto="1"/>
      </left>
      <right style="hair">
        <color theme="0" tint="-0.5"/>
      </right>
      <top style="hair">
        <color theme="0" tint="-0.5"/>
      </top>
      <bottom style="hair">
        <color theme="0" tint="-0.5"/>
      </bottom>
      <diagonal/>
    </border>
    <border>
      <left style="hair">
        <color theme="0" tint="-0.5"/>
      </left>
      <right style="hair">
        <color theme="0" tint="-0.5"/>
      </right>
      <top style="hair">
        <color theme="0" tint="-0.5"/>
      </top>
      <bottom style="hair">
        <color theme="0" tint="-0.5"/>
      </bottom>
      <diagonal/>
    </border>
    <border>
      <left style="hair">
        <color theme="0" tint="-0.5"/>
      </left>
      <right style="medium">
        <color auto="1"/>
      </right>
      <top style="hair">
        <color theme="0" tint="-0.5"/>
      </top>
      <bottom style="hair">
        <color theme="0" tint="-0.5"/>
      </bottom>
      <diagonal/>
    </border>
    <border>
      <left style="medium">
        <color auto="1"/>
      </left>
      <right style="hair">
        <color theme="0" tint="-0.5"/>
      </right>
      <top style="hair">
        <color theme="0" tint="-0.5"/>
      </top>
      <bottom style="medium">
        <color auto="1"/>
      </bottom>
      <diagonal/>
    </border>
    <border>
      <left style="hair">
        <color theme="0" tint="-0.5"/>
      </left>
      <right style="hair">
        <color theme="0" tint="-0.5"/>
      </right>
      <top style="hair">
        <color theme="0" tint="-0.5"/>
      </top>
      <bottom style="medium">
        <color auto="1"/>
      </bottom>
      <diagonal/>
    </border>
    <border>
      <left style="hair">
        <color theme="0" tint="-0.5"/>
      </left>
      <right style="medium">
        <color auto="1"/>
      </right>
      <top style="hair">
        <color theme="0" tint="-0.5"/>
      </top>
      <bottom style="medium">
        <color auto="1"/>
      </bottom>
      <diagonal/>
    </border>
    <border>
      <left style="medium">
        <color auto="1"/>
      </left>
      <right style="medium">
        <color theme="2" tint="-0.1"/>
      </right>
      <top style="medium">
        <color auto="1"/>
      </top>
      <bottom style="medium">
        <color theme="2" tint="-0.1"/>
      </bottom>
      <diagonal/>
    </border>
    <border>
      <left style="medium">
        <color theme="2" tint="-0.1"/>
      </left>
      <right style="medium">
        <color theme="2" tint="-0.1"/>
      </right>
      <top style="medium">
        <color auto="1"/>
      </top>
      <bottom style="medium">
        <color theme="2" tint="-0.1"/>
      </bottom>
      <diagonal/>
    </border>
    <border>
      <left style="medium">
        <color theme="2" tint="-0.1"/>
      </left>
      <right style="medium">
        <color auto="1"/>
      </right>
      <top style="medium">
        <color auto="1"/>
      </top>
      <bottom style="medium">
        <color theme="2" tint="-0.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2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25" applyNumberFormat="0" applyAlignment="0" applyProtection="0">
      <alignment vertical="center"/>
    </xf>
    <xf numFmtId="0" fontId="22" fillId="10" borderId="26" applyNumberFormat="0" applyAlignment="0" applyProtection="0">
      <alignment vertical="center"/>
    </xf>
    <xf numFmtId="0" fontId="23" fillId="10" borderId="25" applyNumberFormat="0" applyAlignment="0" applyProtection="0">
      <alignment vertical="center"/>
    </xf>
    <xf numFmtId="0" fontId="24" fillId="11" borderId="27" applyNumberFormat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9" fontId="0" fillId="0" borderId="0" xfId="3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 applyAlignment="1">
      <alignment horizontal="center" vertical="center"/>
    </xf>
    <xf numFmtId="9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1" fillId="0" borderId="0" xfId="0" applyNumberFormat="1" applyFont="1" applyAlignment="1">
      <alignment horizontal="center" vertical="center"/>
    </xf>
    <xf numFmtId="0" fontId="2" fillId="3" borderId="0" xfId="23" applyFont="1" applyAlignment="1">
      <alignment horizontal="center" vertical="center"/>
    </xf>
    <xf numFmtId="0" fontId="3" fillId="3" borderId="0" xfId="23" applyFont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3"/>
    </xf>
    <xf numFmtId="0" fontId="4" fillId="4" borderId="3" xfId="0" applyFont="1" applyFill="1" applyBorder="1" applyAlignment="1">
      <alignment horizontal="left" vertical="center" indent="3"/>
    </xf>
    <xf numFmtId="180" fontId="1" fillId="2" borderId="4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 indent="3"/>
    </xf>
    <xf numFmtId="0" fontId="4" fillId="4" borderId="6" xfId="0" applyFont="1" applyFill="1" applyBorder="1" applyAlignment="1">
      <alignment horizontal="left" vertical="center" indent="3"/>
    </xf>
    <xf numFmtId="10" fontId="1" fillId="2" borderId="7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indent="3"/>
    </xf>
    <xf numFmtId="0" fontId="4" fillId="4" borderId="9" xfId="0" applyFont="1" applyFill="1" applyBorder="1" applyAlignment="1">
      <alignment horizontal="left" vertical="center" indent="3"/>
    </xf>
    <xf numFmtId="180" fontId="5" fillId="4" borderId="10" xfId="0" applyNumberFormat="1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7" fillId="4" borderId="2" xfId="0" applyFont="1" applyFill="1" applyBorder="1" applyAlignment="1">
      <alignment horizontal="left" vertical="center" indent="3"/>
    </xf>
    <xf numFmtId="0" fontId="7" fillId="4" borderId="3" xfId="0" applyFont="1" applyFill="1" applyBorder="1" applyAlignment="1">
      <alignment horizontal="left" vertical="center" indent="3"/>
    </xf>
    <xf numFmtId="180" fontId="8" fillId="2" borderId="4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left" vertical="center" indent="3"/>
    </xf>
    <xf numFmtId="0" fontId="7" fillId="4" borderId="6" xfId="0" applyFont="1" applyFill="1" applyBorder="1" applyAlignment="1">
      <alignment horizontal="left" vertical="center" indent="3"/>
    </xf>
    <xf numFmtId="0" fontId="8" fillId="2" borderId="7" xfId="0" applyFont="1" applyFill="1" applyBorder="1" applyAlignment="1">
      <alignment horizontal="center" vertical="center"/>
    </xf>
    <xf numFmtId="10" fontId="8" fillId="2" borderId="7" xfId="3" applyNumberFormat="1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left" vertical="center" indent="3"/>
    </xf>
    <xf numFmtId="0" fontId="9" fillId="6" borderId="6" xfId="0" applyFont="1" applyFill="1" applyBorder="1" applyAlignment="1">
      <alignment horizontal="left" vertical="center" indent="3"/>
    </xf>
    <xf numFmtId="181" fontId="8" fillId="6" borderId="7" xfId="0" applyNumberFormat="1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left" vertical="center" indent="3"/>
    </xf>
    <xf numFmtId="0" fontId="9" fillId="6" borderId="9" xfId="0" applyFont="1" applyFill="1" applyBorder="1" applyAlignment="1">
      <alignment horizontal="left" vertical="center" indent="3"/>
    </xf>
    <xf numFmtId="180" fontId="8" fillId="6" borderId="10" xfId="0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7" fillId="6" borderId="2" xfId="0" applyFont="1" applyFill="1" applyBorder="1" applyAlignment="1">
      <alignment horizontal="left" vertical="center" indent="3"/>
    </xf>
    <xf numFmtId="180" fontId="1" fillId="6" borderId="3" xfId="0" applyNumberFormat="1" applyFont="1" applyFill="1" applyBorder="1" applyAlignment="1">
      <alignment horizontal="center" vertical="center"/>
    </xf>
    <xf numFmtId="180" fontId="1" fillId="6" borderId="4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center" indent="3"/>
    </xf>
    <xf numFmtId="0" fontId="1" fillId="6" borderId="6" xfId="0" applyFont="1" applyFill="1" applyBorder="1" applyAlignment="1">
      <alignment horizontal="center" vertical="center"/>
    </xf>
    <xf numFmtId="180" fontId="1" fillId="6" borderId="7" xfId="0" applyNumberFormat="1" applyFont="1" applyFill="1" applyBorder="1" applyAlignment="1">
      <alignment horizontal="center" vertical="center"/>
    </xf>
    <xf numFmtId="10" fontId="1" fillId="6" borderId="6" xfId="3" applyNumberFormat="1" applyFont="1" applyFill="1" applyBorder="1" applyAlignment="1">
      <alignment horizontal="center" vertical="center"/>
    </xf>
    <xf numFmtId="181" fontId="1" fillId="6" borderId="6" xfId="0" applyNumberFormat="1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left" vertical="center" indent="3"/>
    </xf>
    <xf numFmtId="180" fontId="1" fillId="6" borderId="9" xfId="0" applyNumberFormat="1" applyFont="1" applyFill="1" applyBorder="1" applyAlignment="1">
      <alignment horizontal="center" vertical="center"/>
    </xf>
    <xf numFmtId="180" fontId="1" fillId="6" borderId="10" xfId="0" applyNumberFormat="1" applyFont="1" applyFill="1" applyBorder="1" applyAlignment="1">
      <alignment horizontal="center" vertical="center"/>
    </xf>
    <xf numFmtId="0" fontId="11" fillId="3" borderId="14" xfId="23" applyFont="1" applyBorder="1" applyAlignment="1">
      <alignment horizontal="center" vertical="center"/>
    </xf>
    <xf numFmtId="0" fontId="11" fillId="3" borderId="15" xfId="23" applyFont="1" applyBorder="1" applyAlignment="1">
      <alignment horizontal="center" vertical="center"/>
    </xf>
    <xf numFmtId="0" fontId="11" fillId="3" borderId="16" xfId="23" applyFont="1" applyBorder="1">
      <alignment vertical="center"/>
    </xf>
    <xf numFmtId="0" fontId="8" fillId="4" borderId="17" xfId="0" applyFont="1" applyFill="1" applyBorder="1" applyAlignment="1">
      <alignment horizontal="left" vertical="center" indent="3"/>
    </xf>
    <xf numFmtId="180" fontId="8" fillId="4" borderId="0" xfId="0" applyNumberFormat="1" applyFont="1" applyFill="1" applyAlignment="1">
      <alignment horizontal="center" vertical="center"/>
    </xf>
    <xf numFmtId="0" fontId="1" fillId="4" borderId="18" xfId="0" applyFont="1" applyFill="1" applyBorder="1">
      <alignment vertical="center"/>
    </xf>
    <xf numFmtId="0" fontId="1" fillId="0" borderId="17" xfId="0" applyFont="1" applyBorder="1">
      <alignment vertical="center"/>
    </xf>
    <xf numFmtId="0" fontId="1" fillId="0" borderId="0" xfId="0" applyFont="1">
      <alignment vertical="center"/>
    </xf>
    <xf numFmtId="0" fontId="1" fillId="0" borderId="18" xfId="0" applyFont="1" applyBorder="1">
      <alignment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80" fontId="1" fillId="4" borderId="18" xfId="0" applyNumberFormat="1" applyFont="1" applyFill="1" applyBorder="1">
      <alignment vertical="center"/>
    </xf>
    <xf numFmtId="0" fontId="1" fillId="7" borderId="19" xfId="0" applyFont="1" applyFill="1" applyBorder="1">
      <alignment vertical="center"/>
    </xf>
    <xf numFmtId="0" fontId="1" fillId="7" borderId="20" xfId="0" applyFont="1" applyFill="1" applyBorder="1">
      <alignment vertical="center"/>
    </xf>
    <xf numFmtId="180" fontId="1" fillId="7" borderId="21" xfId="0" applyNumberFormat="1" applyFont="1" applyFill="1" applyBorder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E1829"/>
      <color rgb="00A31D36"/>
      <color rgb="009A17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1"/>
          <c:order val="0"/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'APP Investimento'!$B$30:$B$35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'APP Investimento'!$C$30:$C$35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29210</xdr:colOff>
      <xdr:row>36</xdr:row>
      <xdr:rowOff>86360</xdr:rowOff>
    </xdr:from>
    <xdr:to>
      <xdr:col>3</xdr:col>
      <xdr:colOff>1068070</xdr:colOff>
      <xdr:row>50</xdr:row>
      <xdr:rowOff>67945</xdr:rowOff>
    </xdr:to>
    <xdr:graphicFrame>
      <xdr:nvGraphicFramePr>
        <xdr:cNvPr id="7" name="Gráfico 6" descr="7b0a202020202263686172745265734964223a20223230343732313936220a7d0a"/>
        <xdr:cNvGraphicFramePr/>
      </xdr:nvGraphicFramePr>
      <xdr:xfrm>
        <a:off x="213360" y="8325485"/>
        <a:ext cx="6463665" cy="2292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114935</xdr:colOff>
      <xdr:row>2</xdr:row>
      <xdr:rowOff>187325</xdr:rowOff>
    </xdr:from>
    <xdr:to>
      <xdr:col>3</xdr:col>
      <xdr:colOff>1056640</xdr:colOff>
      <xdr:row>3</xdr:row>
      <xdr:rowOff>42545</xdr:rowOff>
    </xdr:to>
    <xdr:pic>
      <xdr:nvPicPr>
        <xdr:cNvPr id="9" name="ID_FD51DFC315D94C47832E78FAE3232561" descr="ChatGPT Image 28 de ago. de 2026, 09_19_50"/>
        <xdr:cNvPicPr>
          <a:picLocks noChangeAspect="1"/>
        </xdr:cNvPicPr>
      </xdr:nvPicPr>
      <xdr:blipFill>
        <a:blip r:embed="rId2"/>
        <a:srcRect l="789" t="15868" r="1169" b="18734"/>
        <a:stretch>
          <a:fillRect/>
        </a:stretch>
      </xdr:blipFill>
      <xdr:spPr>
        <a:xfrm>
          <a:off x="114935" y="238125"/>
          <a:ext cx="6550660" cy="972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showGridLines="0" tabSelected="1" zoomScale="70" zoomScaleNormal="70" workbookViewId="0">
      <selection activeCell="F23" sqref="F23"/>
    </sheetView>
  </sheetViews>
  <sheetFormatPr defaultColWidth="8.8" defaultRowHeight="13" outlineLevelCol="5"/>
  <cols>
    <col min="1" max="1" width="2.9" customWidth="1"/>
    <col min="2" max="2" width="46.57" customWidth="1"/>
    <col min="3" max="3" width="38.86" customWidth="1"/>
    <col min="4" max="4" width="17" customWidth="1"/>
    <col min="5" max="5" width="7.05" hidden="1" customWidth="1"/>
    <col min="6" max="6" width="8.47" customWidth="1"/>
    <col min="7" max="16384" width="8.8" hidden="1" customWidth="1"/>
  </cols>
  <sheetData>
    <row r="1" ht="4" customHeight="1" spans="1:6">
      <c r="A1" s="8"/>
      <c r="B1" s="8"/>
      <c r="C1" s="8"/>
      <c r="D1" s="8"/>
      <c r="E1" s="8"/>
    </row>
    <row r="2" hidden="1" spans="1:6">
      <c r="A2" s="8" t="str">
        <f>_xlfn.DISPIMG("ID_E3EEB9392D764BE3BDFC292EBFFE7961",1)</f>
        <v>=DISPIMG("ID_E3EEB9392D764BE3BDFC292EBFFE7961",1)</v>
      </c>
    </row>
    <row r="3" ht="88" customHeight="1" spans="1:6">
      <c r="A3" s="9"/>
      <c r="B3" s="9"/>
      <c r="C3" s="9"/>
      <c r="D3" s="9"/>
    </row>
    <row r="4" customHeight="1"/>
    <row r="5" ht="27" customHeight="1" spans="1:6">
      <c r="B5" s="10" t="s">
        <v>0</v>
      </c>
      <c r="C5" s="11"/>
      <c r="D5" s="11"/>
    </row>
    <row r="6" customHeight="1" spans="1:6">
      <c r="B6" s="12" t="s">
        <v>1</v>
      </c>
      <c r="C6" s="13"/>
      <c r="D6" s="14">
        <v>5000</v>
      </c>
    </row>
    <row r="7" customHeight="1" spans="1:6">
      <c r="B7" s="15" t="s">
        <v>2</v>
      </c>
      <c r="C7" s="16"/>
      <c r="D7" s="17">
        <v>0.006</v>
      </c>
    </row>
    <row r="8" customHeight="1" spans="1:6">
      <c r="B8" s="18" t="s">
        <v>3</v>
      </c>
      <c r="C8" s="19"/>
      <c r="D8" s="20">
        <f>D6*30%</f>
        <v>1500</v>
      </c>
    </row>
    <row r="9" customHeight="1"/>
    <row r="10" ht="32" customHeight="1" spans="1:6">
      <c r="B10" s="21" t="s">
        <v>4</v>
      </c>
      <c r="C10" s="22"/>
      <c r="D10" s="23"/>
      <c r="F10" s="24"/>
    </row>
    <row r="11" ht="17.5" spans="1:6">
      <c r="B11" s="25" t="s">
        <v>5</v>
      </c>
      <c r="C11" s="26"/>
      <c r="D11" s="27">
        <v>500</v>
      </c>
    </row>
    <row r="12" ht="17.5" spans="1:6">
      <c r="B12" s="28" t="s">
        <v>6</v>
      </c>
      <c r="C12" s="29"/>
      <c r="D12" s="30">
        <v>5</v>
      </c>
      <c r="E12" s="24"/>
    </row>
    <row r="13" ht="17.5" spans="1:6">
      <c r="B13" s="28" t="s">
        <v>7</v>
      </c>
      <c r="C13" s="29"/>
      <c r="D13" s="31">
        <v>0.01079</v>
      </c>
    </row>
    <row r="14" ht="17.5" spans="1:6">
      <c r="B14" s="32" t="s">
        <v>8</v>
      </c>
      <c r="C14" s="33"/>
      <c r="D14" s="34">
        <f>FV(Taxa_mensal,+Qtd_Anos*12,+Valor_Investido*-1)</f>
        <v>41888.4569992437</v>
      </c>
    </row>
    <row r="15" ht="18.25" spans="1:6">
      <c r="B15" s="35" t="s">
        <v>9</v>
      </c>
      <c r="C15" s="36"/>
      <c r="D15" s="37">
        <f>Patrimonio*Rendimento_carteira</f>
        <v>251.330741995462</v>
      </c>
    </row>
    <row r="16" ht="11" customHeight="1"/>
    <row r="17" ht="27" customHeight="1" spans="1:5">
      <c r="B17" s="21" t="s">
        <v>10</v>
      </c>
      <c r="C17" s="22"/>
      <c r="D17" s="21" t="s">
        <v>11</v>
      </c>
      <c r="E17" s="22"/>
    </row>
    <row r="18" ht="17.5" spans="1:5">
      <c r="A18" s="38">
        <v>2</v>
      </c>
      <c r="B18" s="39" t="s">
        <v>12</v>
      </c>
      <c r="C18" s="40">
        <f>FV($D$13,$A18*12,$D$11*-1)</f>
        <v>13613.8136488226</v>
      </c>
      <c r="D18" s="41">
        <f>C18*Rendimento_carteira</f>
        <v>81.6828818929354</v>
      </c>
    </row>
    <row r="19" ht="17.5" spans="1:5">
      <c r="A19" s="38">
        <v>5</v>
      </c>
      <c r="B19" s="42" t="s">
        <v>13</v>
      </c>
      <c r="C19" s="43">
        <f>FV($D$13,$A19*12,$D$11*-1)</f>
        <v>41888.4569992437</v>
      </c>
      <c r="D19" s="44">
        <f>C19*Rendimento_carteira</f>
        <v>251.330741995462</v>
      </c>
    </row>
    <row r="20" ht="17.5" spans="1:5">
      <c r="A20" s="38">
        <v>10</v>
      </c>
      <c r="B20" s="42" t="s">
        <v>14</v>
      </c>
      <c r="C20" s="45">
        <f>FV($D$13,$A20*12,$D$11*-1)</f>
        <v>121642.106265086</v>
      </c>
      <c r="D20" s="44">
        <f>C20*Rendimento_carteira</f>
        <v>729.852637590513</v>
      </c>
    </row>
    <row r="21" ht="17.5" spans="1:5">
      <c r="A21" s="38">
        <v>20</v>
      </c>
      <c r="B21" s="42" t="s">
        <v>15</v>
      </c>
      <c r="C21" s="46">
        <f>FV($D$13,$A21*12,$D$11*-1)</f>
        <v>562599.200048536</v>
      </c>
      <c r="D21" s="44">
        <f>C21*Rendimento_carteira</f>
        <v>3375.59520029122</v>
      </c>
    </row>
    <row r="22" ht="18.25" spans="1:5">
      <c r="A22" s="38">
        <v>30</v>
      </c>
      <c r="B22" s="47" t="s">
        <v>16</v>
      </c>
      <c r="C22" s="48">
        <f>FV($D$13,$A22*12,$D$11*-1)</f>
        <v>2161084.82750234</v>
      </c>
      <c r="D22" s="49">
        <f>C22*Rendimento_carteira</f>
        <v>12966.508965014</v>
      </c>
    </row>
    <row r="26" ht="19.5" spans="1:5">
      <c r="B26" s="50" t="s">
        <v>17</v>
      </c>
      <c r="C26" s="51" t="s">
        <v>18</v>
      </c>
      <c r="D26" s="52"/>
    </row>
    <row r="27" ht="15.5" spans="1:5">
      <c r="B27" s="53" t="s">
        <v>19</v>
      </c>
      <c r="C27" s="54">
        <f>D11</f>
        <v>500</v>
      </c>
      <c r="D27" s="55"/>
    </row>
    <row r="28" ht="15.5" spans="1:5">
      <c r="B28" s="56"/>
      <c r="C28" s="57"/>
      <c r="D28" s="58"/>
    </row>
    <row r="29" ht="19.5" spans="1:5">
      <c r="B29" s="59" t="s">
        <v>20</v>
      </c>
      <c r="C29" s="60" t="s">
        <v>21</v>
      </c>
      <c r="D29" s="61" t="s">
        <v>22</v>
      </c>
    </row>
    <row r="30" ht="15.5" spans="1:5">
      <c r="B30" s="62" t="s">
        <v>23</v>
      </c>
      <c r="C30" s="3">
        <f>VLOOKUP(C26&amp;"-"&amp;B30,'Tabela de apoio'!A:D,4,FALSE())</f>
        <v>0.5</v>
      </c>
      <c r="D30" s="63">
        <f>C27*C$30</f>
        <v>250</v>
      </c>
    </row>
    <row r="31" ht="15.5" spans="1:5">
      <c r="B31" s="62" t="s">
        <v>24</v>
      </c>
      <c r="C31" s="3">
        <f>VLOOKUP($C$26&amp;"-"&amp;B31,'Tabela de apoio'!A:D,4,FALSE)</f>
        <v>0.1</v>
      </c>
      <c r="D31" s="63">
        <f>C27*C31</f>
        <v>50</v>
      </c>
    </row>
    <row r="32" ht="15.5" spans="1:5">
      <c r="B32" s="62" t="s">
        <v>25</v>
      </c>
      <c r="C32" s="3">
        <f>VLOOKUP($C$26&amp;"-"&amp;B32,'Tabela de apoio'!A:D,4,FALSE)</f>
        <v>0.05</v>
      </c>
      <c r="D32" s="63">
        <f>C27*C32</f>
        <v>25</v>
      </c>
    </row>
    <row r="33" ht="15.5" spans="2:4">
      <c r="B33" s="62" t="s">
        <v>26</v>
      </c>
      <c r="C33" s="3">
        <f>VLOOKUP($C$26&amp;"-"&amp;B33,'Tabela de apoio'!A:D,4,FALSE)</f>
        <v>0.05</v>
      </c>
      <c r="D33" s="63">
        <f>C27*C33</f>
        <v>25</v>
      </c>
    </row>
    <row r="34" ht="15.5" spans="2:4">
      <c r="B34" s="62" t="s">
        <v>27</v>
      </c>
      <c r="C34" s="3">
        <f>VLOOKUP($C$26&amp;"-"&amp;B34,'Tabela de apoio'!A:D,4,FALSE)</f>
        <v>0.2</v>
      </c>
      <c r="D34" s="63">
        <f>C27*C34</f>
        <v>100</v>
      </c>
    </row>
    <row r="35" ht="15.5" spans="2:4">
      <c r="B35" s="62" t="s">
        <v>28</v>
      </c>
      <c r="C35" s="3">
        <f>VLOOKUP($C$26&amp;"-"&amp;B35,'Tabela de apoio'!A:D,4,FALSE)</f>
        <v>0.1</v>
      </c>
      <c r="D35" s="63">
        <f>C27*C35</f>
        <v>50</v>
      </c>
    </row>
    <row r="36" ht="16.25" spans="2:4">
      <c r="B36" s="64"/>
      <c r="C36" s="65"/>
      <c r="D36" s="66">
        <f>SUM(D30:D35)</f>
        <v>500</v>
      </c>
    </row>
  </sheetData>
  <mergeCells count="12">
    <mergeCell ref="B5:D5"/>
    <mergeCell ref="B6:C6"/>
    <mergeCell ref="B7:C7"/>
    <mergeCell ref="B8:C8"/>
    <mergeCell ref="B10:D10"/>
    <mergeCell ref="B11:C11"/>
    <mergeCell ref="B12:C12"/>
    <mergeCell ref="B13:C13"/>
    <mergeCell ref="B14:C14"/>
    <mergeCell ref="B15:C15"/>
    <mergeCell ref="B17:C17"/>
    <mergeCell ref="D17:E17"/>
  </mergeCells>
  <dataValidations count="1">
    <dataValidation type="list" allowBlank="1" showInputMessage="1" showErrorMessage="1" sqref="C26">
      <formula1>"Conservador;Moderado;Agressivo"</formula1>
    </dataValidation>
  </dataValidations>
  <pageMargins left="0.75" right="0.75" top="1" bottom="1" header="0.5" footer="0.5"/>
  <headerFooter/>
  <ignoredErrors>
    <ignoredError sqref="C30:C35" emptyCellReferenc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0"/>
  <sheetViews>
    <sheetView workbookViewId="0">
      <selection activeCell="F19" sqref="F19"/>
    </sheetView>
  </sheetViews>
  <sheetFormatPr defaultColWidth="8.8" defaultRowHeight="13" outlineLevelCol="7"/>
  <cols>
    <col min="1" max="1" width="32.1" customWidth="1"/>
    <col min="2" max="2" width="12.6" customWidth="1"/>
    <col min="3" max="3" width="19.3" customWidth="1"/>
    <col min="4" max="4" width="8.8" style="1"/>
    <col min="8" max="8" width="8.8" customWidth="1"/>
  </cols>
  <sheetData>
    <row r="2" spans="1:8">
      <c r="A2" t="s">
        <v>29</v>
      </c>
      <c r="B2" t="s">
        <v>17</v>
      </c>
      <c r="C2" t="s">
        <v>20</v>
      </c>
      <c r="D2" s="1" t="s">
        <v>30</v>
      </c>
    </row>
    <row r="3" ht="15.5" spans="1:8">
      <c r="A3" t="str">
        <f>B3&amp;"-"&amp;C3</f>
        <v>Conservador-PAPEL</v>
      </c>
      <c r="B3" t="s">
        <v>31</v>
      </c>
      <c r="C3" t="s">
        <v>23</v>
      </c>
      <c r="D3" s="2">
        <v>0.3</v>
      </c>
      <c r="E3" s="3"/>
    </row>
    <row r="4" ht="15.5" spans="1:8">
      <c r="A4" t="str">
        <f>B4&amp;"-"&amp;C4</f>
        <v>Conservador-TIJOLO</v>
      </c>
      <c r="B4" t="s">
        <v>31</v>
      </c>
      <c r="C4" t="s">
        <v>24</v>
      </c>
      <c r="D4" s="2">
        <v>0.5</v>
      </c>
      <c r="E4" s="3"/>
      <c r="G4" t="s">
        <v>32</v>
      </c>
      <c r="H4" s="4">
        <f>VLOOKUP(G4,$A:$D,4,FALSE)</f>
        <v>0.35</v>
      </c>
    </row>
    <row r="5" ht="15.5" spans="1:8">
      <c r="A5" t="str">
        <f>B5&amp;"-"&amp;C5</f>
        <v>Conservador-HIBRIDOS</v>
      </c>
      <c r="B5" t="s">
        <v>31</v>
      </c>
      <c r="C5" t="s">
        <v>25</v>
      </c>
      <c r="D5" s="2">
        <v>0.1</v>
      </c>
      <c r="E5" s="3"/>
    </row>
    <row r="6" ht="15.5" spans="1:8">
      <c r="A6" t="str">
        <f>B6&amp;"-"&amp;C6</f>
        <v>Conservador-FOFs</v>
      </c>
      <c r="B6" t="s">
        <v>31</v>
      </c>
      <c r="C6" t="s">
        <v>26</v>
      </c>
      <c r="D6" s="2">
        <v>0.1</v>
      </c>
      <c r="E6" s="3"/>
    </row>
    <row r="7" ht="15.5" spans="1:8">
      <c r="A7" t="str">
        <f>B7&amp;"-"&amp;C7</f>
        <v>Conservador-DESENVOLVIMENTO</v>
      </c>
      <c r="B7" t="s">
        <v>31</v>
      </c>
      <c r="C7" t="s">
        <v>27</v>
      </c>
      <c r="D7" s="2">
        <v>0</v>
      </c>
      <c r="E7" s="3"/>
    </row>
    <row r="8" ht="15.5" spans="1:8">
      <c r="A8" s="5" t="str">
        <f>B8&amp;"-"&amp;C8</f>
        <v>Conservador-HOTELARIAS</v>
      </c>
      <c r="B8" s="5" t="s">
        <v>31</v>
      </c>
      <c r="C8" s="5" t="s">
        <v>28</v>
      </c>
      <c r="D8" s="6">
        <v>0</v>
      </c>
      <c r="E8" s="7"/>
    </row>
    <row r="9" spans="1:8">
      <c r="A9" t="str">
        <f t="shared" ref="A9:A20" si="0">B9&amp;"-"&amp;C9</f>
        <v>Moderado-PAPEL</v>
      </c>
      <c r="B9" t="s">
        <v>33</v>
      </c>
      <c r="C9" t="s">
        <v>23</v>
      </c>
      <c r="D9" s="2">
        <v>0.32</v>
      </c>
    </row>
    <row r="10" spans="1:8">
      <c r="A10" t="s">
        <v>32</v>
      </c>
      <c r="B10" t="s">
        <v>33</v>
      </c>
      <c r="C10" t="s">
        <v>24</v>
      </c>
      <c r="D10" s="2">
        <v>0.35</v>
      </c>
    </row>
    <row r="11" spans="1:8">
      <c r="A11" t="str">
        <f t="shared" si="0"/>
        <v>Moderado-HIBRIDOS</v>
      </c>
      <c r="B11" t="s">
        <v>33</v>
      </c>
      <c r="C11" t="s">
        <v>25</v>
      </c>
      <c r="D11" s="2">
        <v>0.08</v>
      </c>
    </row>
    <row r="12" spans="1:8">
      <c r="A12" t="str">
        <f t="shared" si="0"/>
        <v>Moderado-FOFs</v>
      </c>
      <c r="B12" t="s">
        <v>33</v>
      </c>
      <c r="C12" t="s">
        <v>26</v>
      </c>
      <c r="D12" s="2">
        <v>0.05</v>
      </c>
    </row>
    <row r="13" spans="1:8">
      <c r="A13" t="str">
        <f t="shared" si="0"/>
        <v>Moderado-DESENVOLVIMENTO</v>
      </c>
      <c r="B13" t="s">
        <v>33</v>
      </c>
      <c r="C13" t="s">
        <v>27</v>
      </c>
      <c r="D13" s="2">
        <v>0.1</v>
      </c>
    </row>
    <row r="14" spans="1:8">
      <c r="A14" s="5" t="str">
        <f t="shared" si="0"/>
        <v>Moderado-HOTELARIAS</v>
      </c>
      <c r="B14" s="5" t="s">
        <v>33</v>
      </c>
      <c r="C14" s="5" t="s">
        <v>28</v>
      </c>
      <c r="D14" s="6">
        <v>0.1</v>
      </c>
    </row>
    <row r="15" spans="1:8">
      <c r="A15" t="str">
        <f t="shared" si="0"/>
        <v>Agressivo-PAPEL</v>
      </c>
      <c r="B15" t="s">
        <v>18</v>
      </c>
      <c r="C15" t="s">
        <v>23</v>
      </c>
      <c r="D15" s="2">
        <v>0.5</v>
      </c>
    </row>
    <row r="16" spans="1:8">
      <c r="A16" t="str">
        <f t="shared" si="0"/>
        <v>Agressivo-TIJOLO</v>
      </c>
      <c r="B16" t="s">
        <v>18</v>
      </c>
      <c r="C16" t="s">
        <v>24</v>
      </c>
      <c r="D16" s="2">
        <v>0.1</v>
      </c>
    </row>
    <row r="17" spans="1:4">
      <c r="A17" t="str">
        <f t="shared" si="0"/>
        <v>Agressivo-HIBRIDOS</v>
      </c>
      <c r="B17" t="s">
        <v>18</v>
      </c>
      <c r="C17" t="s">
        <v>25</v>
      </c>
      <c r="D17" s="2">
        <v>0.05</v>
      </c>
    </row>
    <row r="18" spans="1:4">
      <c r="A18" t="str">
        <f t="shared" si="0"/>
        <v>Agressivo-FOFs</v>
      </c>
      <c r="B18" t="s">
        <v>18</v>
      </c>
      <c r="C18" t="s">
        <v>26</v>
      </c>
      <c r="D18" s="2">
        <v>0.05</v>
      </c>
    </row>
    <row r="19" spans="1:4">
      <c r="A19" t="str">
        <f t="shared" si="0"/>
        <v>Agressivo-DESENVOLVIMENTO</v>
      </c>
      <c r="B19" t="s">
        <v>18</v>
      </c>
      <c r="C19" t="s">
        <v>27</v>
      </c>
      <c r="D19" s="2">
        <v>0.2</v>
      </c>
    </row>
    <row r="20" spans="1:4">
      <c r="A20" t="str">
        <f t="shared" si="0"/>
        <v>Agressivo-HOTELARIAS</v>
      </c>
      <c r="B20" t="s">
        <v>18</v>
      </c>
      <c r="C20" t="s">
        <v>28</v>
      </c>
      <c r="D20" s="2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APP Investimento</vt:lpstr>
      <vt:lpstr>Tabela de apoio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juapa</dc:creator>
  <cp:lastModifiedBy>Juliana Antunes</cp:lastModifiedBy>
  <dcterms:created xsi:type="dcterms:W3CDTF">2026-08-27T11:53:00Z</dcterms:created>
  <dcterms:modified xsi:type="dcterms:W3CDTF">2026-08-28T12:52:46Z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A223E95B34CF4056BA887295366A9C7C_11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1</vt:i4>
  </property>
</Properties>
</file>