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xr:revisionPtr revIDLastSave="0" documentId="13_ncr:1_{FA411175-DB06-4C63-93D6-C3EFC4B04CD5}" xr6:coauthVersionLast="47" xr6:coauthVersionMax="47" xr10:uidLastSave="{00000000-0000-0000-0000-000000000000}"/>
  <bookViews>
    <workbookView xWindow="-113" yWindow="-113" windowWidth="24267" windowHeight="13023" xr2:uid="{00000000-000D-0000-FFFF-FFFF00000000}"/>
  </bookViews>
  <sheets>
    <sheet name="CronogramaDeProjeto" sheetId="11" r:id="rId1"/>
    <sheet name="Sobre" sheetId="12" r:id="rId2"/>
  </sheets>
  <definedNames>
    <definedName name="Hoje" localSheetId="0">TODAY()</definedName>
    <definedName name="Início_da_tarefa" localSheetId="0">CronogramaDeProjeto!$E1</definedName>
    <definedName name="Início_do_projeto">CronogramaDeProjeto!$E$3</definedName>
    <definedName name="Progresso_da_tarefa" localSheetId="0">CronogramaDeProjeto!$D1</definedName>
    <definedName name="Semana_de_exibição">CronogramaDeProjeto!$E$4</definedName>
    <definedName name="Término_da_tarefa" localSheetId="0">CronogramaDeProjeto!$F1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9" i="11" l="1"/>
  <c r="E28" i="11" l="1"/>
  <c r="F28" i="11" s="1"/>
  <c r="E29" i="11" s="1"/>
  <c r="E30" i="11" s="1"/>
  <c r="F9" i="11"/>
  <c r="E10" i="11" s="1"/>
  <c r="I5" i="11"/>
  <c r="H34" i="11"/>
  <c r="H33" i="11"/>
  <c r="H8" i="11"/>
  <c r="H28" i="11" l="1"/>
  <c r="F29" i="11"/>
  <c r="H29" i="11" s="1"/>
  <c r="H9" i="11"/>
  <c r="F30" i="11"/>
  <c r="E32" i="11"/>
  <c r="F10" i="11"/>
  <c r="I6" i="11"/>
  <c r="E11" i="11" l="1"/>
  <c r="F11" i="11" s="1"/>
  <c r="E12" i="11" s="1"/>
  <c r="F12" i="11" s="1"/>
  <c r="E13" i="11"/>
  <c r="F13" i="11" s="1"/>
  <c r="E14" i="11" s="1"/>
  <c r="F14" i="11" s="1"/>
  <c r="E15" i="11" s="1"/>
  <c r="F15" i="11" s="1"/>
  <c r="E16" i="11" s="1"/>
  <c r="F16" i="11" s="1"/>
  <c r="E17" i="11" s="1"/>
  <c r="F32" i="11"/>
  <c r="H32" i="11" s="1"/>
  <c r="H10" i="11"/>
  <c r="E31" i="11"/>
  <c r="H30" i="11"/>
  <c r="J5" i="11"/>
  <c r="K5" i="11" s="1"/>
  <c r="L5" i="11" s="1"/>
  <c r="M5" i="11" s="1"/>
  <c r="N5" i="11" s="1"/>
  <c r="O5" i="11" s="1"/>
  <c r="P5" i="11" s="1"/>
  <c r="I4" i="11"/>
  <c r="F17" i="11" l="1"/>
  <c r="F31" i="11"/>
  <c r="H31" i="11" s="1"/>
  <c r="H11" i="11"/>
  <c r="P4" i="11"/>
  <c r="Q5" i="11"/>
  <c r="R5" i="11" s="1"/>
  <c r="S5" i="11" s="1"/>
  <c r="T5" i="11" s="1"/>
  <c r="U5" i="11" s="1"/>
  <c r="V5" i="11" s="1"/>
  <c r="W5" i="11" s="1"/>
  <c r="J6" i="11"/>
  <c r="E18" i="11" l="1"/>
  <c r="F18" i="11" s="1"/>
  <c r="E19" i="11" s="1"/>
  <c r="F19" i="11" s="1"/>
  <c r="H17" i="11"/>
  <c r="W4" i="11"/>
  <c r="X5" i="11"/>
  <c r="Y5" i="11" s="1"/>
  <c r="Z5" i="11" s="1"/>
  <c r="AA5" i="11" s="1"/>
  <c r="AB5" i="11" s="1"/>
  <c r="AC5" i="11" s="1"/>
  <c r="AD5" i="11" s="1"/>
  <c r="K6" i="11"/>
  <c r="AE5" i="11" l="1"/>
  <c r="AF5" i="11" s="1"/>
  <c r="AG5" i="11" s="1"/>
  <c r="AH5" i="11" s="1"/>
  <c r="AI5" i="11" s="1"/>
  <c r="AJ5" i="11" s="1"/>
  <c r="AD4" i="11"/>
  <c r="L6" i="11"/>
  <c r="H19" i="11" l="1"/>
  <c r="E20" i="11"/>
  <c r="F20" i="11" s="1"/>
  <c r="AK5" i="11"/>
  <c r="AL5" i="11" s="1"/>
  <c r="AM5" i="11" s="1"/>
  <c r="AN5" i="11" s="1"/>
  <c r="AO5" i="11" s="1"/>
  <c r="AP5" i="11" s="1"/>
  <c r="AQ5" i="11" s="1"/>
  <c r="M6" i="11"/>
  <c r="E21" i="11" l="1"/>
  <c r="E22" i="11"/>
  <c r="AR5" i="11"/>
  <c r="AS5" i="11" s="1"/>
  <c r="AK4" i="11"/>
  <c r="N6" i="11"/>
  <c r="F22" i="11" l="1"/>
  <c r="H22" i="11" s="1"/>
  <c r="E23" i="11"/>
  <c r="F23" i="11" s="1"/>
  <c r="E24" i="11" s="1"/>
  <c r="E25" i="11" s="1"/>
  <c r="F21" i="11"/>
  <c r="E27" i="11" s="1"/>
  <c r="AT5" i="11"/>
  <c r="AS6" i="11"/>
  <c r="AR4" i="11"/>
  <c r="O6" i="11"/>
  <c r="H21" i="11" l="1"/>
  <c r="F24" i="11"/>
  <c r="H24" i="11" s="1"/>
  <c r="H23" i="11"/>
  <c r="F27" i="11"/>
  <c r="H27" i="11" s="1"/>
  <c r="E26" i="11"/>
  <c r="F26" i="11" s="1"/>
  <c r="H26" i="11" s="1"/>
  <c r="F25" i="11"/>
  <c r="H25" i="11" s="1"/>
  <c r="AU5" i="1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<sst xmlns="http://schemas.openxmlformats.org/spreadsheetml/2006/main" count="77" uniqueCount="62">
  <si>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</si>
  <si>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</si>
  <si>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</si>
  <si>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</si>
  <si>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</si>
  <si>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</si>
  <si>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</si>
  <si>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</si>
  <si>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</si>
  <si>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</si>
  <si>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Esta linha marca o final do Cronograma do projeto. NÃO insira nada nessa linha. 
Insira novas linhas ACIMA desta linha para continuar a construção do cronograma de projeto.</t>
  </si>
  <si>
    <t>TAREFA</t>
  </si>
  <si>
    <t>Tarefa 1</t>
  </si>
  <si>
    <t>Tarefa 2</t>
  </si>
  <si>
    <t>Tarefa 3</t>
  </si>
  <si>
    <t>Tarefa 4</t>
  </si>
  <si>
    <t>Tarefa 5</t>
  </si>
  <si>
    <t>Insira novas linhas ACIMA desta</t>
  </si>
  <si>
    <t>Início do projeto:</t>
  </si>
  <si>
    <t>Semana de exibição:</t>
  </si>
  <si>
    <t>ATRIBUÍDO
PARA</t>
  </si>
  <si>
    <t>PROGRESSO</t>
  </si>
  <si>
    <t>INÍCIO</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</si>
  <si>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</si>
  <si>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</si>
  <si>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</si>
  <si>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</si>
  <si>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</si>
  <si>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</si>
  <si>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</si>
  <si>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</si>
  <si>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</si>
  <si>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</si>
  <si>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</si>
  <si>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</si>
  <si>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</si>
  <si>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</si>
  <si>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</si>
  <si>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</si>
  <si>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</si>
  <si>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Sistema Artesanato</t>
  </si>
  <si>
    <t>Juarez Geraldo da Silva Junior</t>
  </si>
  <si>
    <t>INFNET</t>
  </si>
  <si>
    <t>Controlar as encomendas realizadas pelos clientes</t>
  </si>
  <si>
    <t>Analista Negócios</t>
  </si>
  <si>
    <t>Identificar os itens de artesanatos que compõem o produto</t>
  </si>
  <si>
    <t>Gerar os preços dos produtos de artesanatos</t>
  </si>
  <si>
    <t>Modelar processo de encomendas</t>
  </si>
  <si>
    <t>Analisar e modelar os dados do processo</t>
  </si>
  <si>
    <t>Descrever as regras de negócios</t>
  </si>
  <si>
    <t>Testes da aplicação</t>
  </si>
  <si>
    <t>Homologação da aplicação</t>
  </si>
  <si>
    <t>Desenvolvedor</t>
  </si>
  <si>
    <t>Tester</t>
  </si>
  <si>
    <t>Casos de uso</t>
  </si>
  <si>
    <t>Diagrrama de atividade</t>
  </si>
  <si>
    <t>Diagrama de classes</t>
  </si>
  <si>
    <t>Analista Sistemas</t>
  </si>
  <si>
    <t>Desenvolver as classes</t>
  </si>
  <si>
    <t>Prototipar telas</t>
  </si>
  <si>
    <t>Desenvolver back-end</t>
  </si>
  <si>
    <t>Desenvolver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</si>
</sst>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9"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2"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30" fillId="15" borderId="11" applyNumberFormat="0" applyAlignment="0" applyProtection="0"/>
    <xf numFmtId="0" fontId="31" fillId="16" borderId="12" applyNumberFormat="0" applyAlignment="0" applyProtection="0"/>
    <xf numFmtId="0" fontId="32" fillId="16" borderId="11" applyNumberFormat="0" applyAlignment="0" applyProtection="0"/>
    <xf numFmtId="0" fontId="33" fillId="0" borderId="13" applyNumberFormat="0" applyFill="0" applyAlignment="0" applyProtection="0"/>
    <xf numFmtId="0" fontId="34" fillId="17" borderId="14" applyNumberFormat="0" applyAlignment="0" applyProtection="0"/>
    <xf numFmtId="0" fontId="35" fillId="0" borderId="0" applyNumberFormat="0" applyFill="0" applyBorder="0" applyAlignment="0" applyProtection="0"/>
    <xf numFmtId="0" fontId="9" fillId="18"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2"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2"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2"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22"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cellStyleXfs>
  <cellXfs count="8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165" fontId="9" fillId="3" borderId="2" xfId="10" applyFill="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165" fontId="9" fillId="4" borderId="2" xfId="10" applyFill="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165" fontId="9" fillId="9" borderId="2" xfId="10" applyFill="1">
      <alignment horizontal="center" vertical="center"/>
    </xf>
    <xf numFmtId="165" fontId="9" fillId="0" borderId="2" xfId="10">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167" fontId="11" fillId="6" borderId="6" xfId="0" applyNumberFormat="1" applyFont="1" applyFill="1" applyBorder="1" applyAlignment="1">
      <alignment horizontal="center" vertical="center"/>
    </xf>
    <xf numFmtId="167" fontId="11" fillId="6" borderId="0" xfId="0" applyNumberFormat="1" applyFont="1" applyFill="1" applyAlignment="1">
      <alignment horizontal="center" vertical="center"/>
    </xf>
    <xf numFmtId="167" fontId="11" fillId="6" borderId="7" xfId="0" applyNumberFormat="1" applyFont="1" applyFill="1" applyBorder="1" applyAlignment="1">
      <alignment horizontal="center" vertical="center"/>
    </xf>
    <xf numFmtId="0" fontId="9" fillId="0" borderId="0" xfId="8" applyAlignment="1"/>
    <xf numFmtId="0" fontId="9" fillId="0" borderId="7" xfId="8" applyBorder="1" applyAlignment="1">
      <alignment horizontal="right"/>
    </xf>
    <xf numFmtId="14" fontId="9" fillId="0" borderId="3" xfId="9" applyNumberFormat="1">
      <alignment horizontal="center" vertical="center"/>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9" fillId="3" borderId="2" xfId="12" applyFill="1" applyAlignment="1">
      <alignment horizontal="left" vertical="center" wrapText="1" indent="1"/>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Normal="100" zoomScalePageLayoutView="70" workbookViewId="0">
      <pane ySplit="6" topLeftCell="A8" activePane="bottomLeft" state="frozen"/>
      <selection pane="bottomLeft" activeCell="B36" sqref="B36"/>
    </sheetView>
  </sheetViews>
  <sheetFormatPr defaultRowHeight="30.05" customHeight="1" x14ac:dyDescent="0.3"/>
  <cols>
    <col min="1" max="1" width="2.6640625" style="42" customWidth="1"/>
    <col min="2" max="2" width="36.21875" customWidth="1"/>
    <col min="3" max="3" width="15.5546875" bestFit="1"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05" customHeight="1" x14ac:dyDescent="0.5">
      <c r="A1" s="43" t="s">
        <v>0</v>
      </c>
      <c r="B1" s="46" t="s">
        <v>40</v>
      </c>
      <c r="C1" s="1"/>
      <c r="D1" s="2"/>
      <c r="E1" s="4"/>
      <c r="F1" s="31"/>
      <c r="H1" s="2"/>
      <c r="I1" s="60" t="s">
        <v>25</v>
      </c>
    </row>
    <row r="2" spans="1:64" ht="30.05" customHeight="1" x14ac:dyDescent="0.35">
      <c r="A2" s="42" t="s">
        <v>1</v>
      </c>
      <c r="B2" s="47" t="s">
        <v>42</v>
      </c>
      <c r="I2" s="61" t="s">
        <v>26</v>
      </c>
    </row>
    <row r="3" spans="1:64" ht="30.05" customHeight="1" x14ac:dyDescent="0.3">
      <c r="A3" s="42" t="s">
        <v>2</v>
      </c>
      <c r="B3" s="48" t="s">
        <v>41</v>
      </c>
      <c r="C3" s="78"/>
      <c r="D3" s="79" t="s">
        <v>18</v>
      </c>
      <c r="E3" s="80">
        <v>45231</v>
      </c>
      <c r="F3" s="80"/>
    </row>
    <row r="4" spans="1:64" ht="30.05" customHeight="1" x14ac:dyDescent="0.3">
      <c r="A4" s="43" t="s">
        <v>3</v>
      </c>
      <c r="C4" s="84" t="s">
        <v>19</v>
      </c>
      <c r="D4" s="85"/>
      <c r="E4" s="7">
        <v>1</v>
      </c>
      <c r="I4" s="81">
        <f>I5</f>
        <v>45229</v>
      </c>
      <c r="J4" s="82"/>
      <c r="K4" s="82"/>
      <c r="L4" s="82"/>
      <c r="M4" s="82"/>
      <c r="N4" s="82"/>
      <c r="O4" s="83"/>
      <c r="P4" s="81">
        <f>P5</f>
        <v>45236</v>
      </c>
      <c r="Q4" s="82"/>
      <c r="R4" s="82"/>
      <c r="S4" s="82"/>
      <c r="T4" s="82"/>
      <c r="U4" s="82"/>
      <c r="V4" s="83"/>
      <c r="W4" s="81">
        <f>W5</f>
        <v>45243</v>
      </c>
      <c r="X4" s="82"/>
      <c r="Y4" s="82"/>
      <c r="Z4" s="82"/>
      <c r="AA4" s="82"/>
      <c r="AB4" s="82"/>
      <c r="AC4" s="83"/>
      <c r="AD4" s="81">
        <f>AD5</f>
        <v>45250</v>
      </c>
      <c r="AE4" s="82"/>
      <c r="AF4" s="82"/>
      <c r="AG4" s="82"/>
      <c r="AH4" s="82"/>
      <c r="AI4" s="82"/>
      <c r="AJ4" s="83"/>
      <c r="AK4" s="81">
        <f>AK5</f>
        <v>45257</v>
      </c>
      <c r="AL4" s="82"/>
      <c r="AM4" s="82"/>
      <c r="AN4" s="82"/>
      <c r="AO4" s="82"/>
      <c r="AP4" s="82"/>
      <c r="AQ4" s="83"/>
      <c r="AR4" s="81">
        <f>AR5</f>
        <v>45264</v>
      </c>
      <c r="AS4" s="82"/>
      <c r="AT4" s="82"/>
      <c r="AU4" s="82"/>
      <c r="AV4" s="82"/>
      <c r="AW4" s="82"/>
      <c r="AX4" s="83"/>
      <c r="AY4" s="81">
        <f>AY5</f>
        <v>45271</v>
      </c>
      <c r="AZ4" s="82"/>
      <c r="BA4" s="82"/>
      <c r="BB4" s="82"/>
      <c r="BC4" s="82"/>
      <c r="BD4" s="82"/>
      <c r="BE4" s="83"/>
      <c r="BF4" s="81">
        <f>BF5</f>
        <v>45278</v>
      </c>
      <c r="BG4" s="82"/>
      <c r="BH4" s="82"/>
      <c r="BI4" s="82"/>
      <c r="BJ4" s="82"/>
      <c r="BK4" s="82"/>
      <c r="BL4" s="83"/>
    </row>
    <row r="5" spans="1:64" ht="15.05" customHeight="1" x14ac:dyDescent="0.3">
      <c r="A5" s="43" t="s">
        <v>4</v>
      </c>
      <c r="B5" s="59"/>
      <c r="C5" s="59"/>
      <c r="D5" s="59"/>
      <c r="E5" s="59"/>
      <c r="F5" s="59"/>
      <c r="G5" s="59"/>
      <c r="I5" s="75">
        <f>Início_do_projeto-WEEKDAY(Início_do_projeto,1)+2+7*(Semana_de_exibição-1)</f>
        <v>45229</v>
      </c>
      <c r="J5" s="76">
        <f>I5+1</f>
        <v>45230</v>
      </c>
      <c r="K5" s="76">
        <f t="shared" ref="K5:AX5" si="0">J5+1</f>
        <v>45231</v>
      </c>
      <c r="L5" s="76">
        <f t="shared" si="0"/>
        <v>45232</v>
      </c>
      <c r="M5" s="76">
        <f t="shared" si="0"/>
        <v>45233</v>
      </c>
      <c r="N5" s="76">
        <f t="shared" si="0"/>
        <v>45234</v>
      </c>
      <c r="O5" s="77">
        <f t="shared" si="0"/>
        <v>45235</v>
      </c>
      <c r="P5" s="75">
        <f>O5+1</f>
        <v>45236</v>
      </c>
      <c r="Q5" s="76">
        <f>P5+1</f>
        <v>45237</v>
      </c>
      <c r="R5" s="76">
        <f t="shared" si="0"/>
        <v>45238</v>
      </c>
      <c r="S5" s="76">
        <f t="shared" si="0"/>
        <v>45239</v>
      </c>
      <c r="T5" s="76">
        <f t="shared" si="0"/>
        <v>45240</v>
      </c>
      <c r="U5" s="76">
        <f t="shared" si="0"/>
        <v>45241</v>
      </c>
      <c r="V5" s="77">
        <f t="shared" si="0"/>
        <v>45242</v>
      </c>
      <c r="W5" s="75">
        <f>V5+1</f>
        <v>45243</v>
      </c>
      <c r="X5" s="76">
        <f>W5+1</f>
        <v>45244</v>
      </c>
      <c r="Y5" s="76">
        <f t="shared" si="0"/>
        <v>45245</v>
      </c>
      <c r="Z5" s="76">
        <f t="shared" si="0"/>
        <v>45246</v>
      </c>
      <c r="AA5" s="76">
        <f t="shared" si="0"/>
        <v>45247</v>
      </c>
      <c r="AB5" s="76">
        <f t="shared" si="0"/>
        <v>45248</v>
      </c>
      <c r="AC5" s="77">
        <f t="shared" si="0"/>
        <v>45249</v>
      </c>
      <c r="AD5" s="75">
        <f>AC5+1</f>
        <v>45250</v>
      </c>
      <c r="AE5" s="76">
        <f>AD5+1</f>
        <v>45251</v>
      </c>
      <c r="AF5" s="76">
        <f t="shared" si="0"/>
        <v>45252</v>
      </c>
      <c r="AG5" s="76">
        <f t="shared" si="0"/>
        <v>45253</v>
      </c>
      <c r="AH5" s="76">
        <f t="shared" si="0"/>
        <v>45254</v>
      </c>
      <c r="AI5" s="76">
        <f t="shared" si="0"/>
        <v>45255</v>
      </c>
      <c r="AJ5" s="77">
        <f t="shared" si="0"/>
        <v>45256</v>
      </c>
      <c r="AK5" s="75">
        <f>AJ5+1</f>
        <v>45257</v>
      </c>
      <c r="AL5" s="76">
        <f>AK5+1</f>
        <v>45258</v>
      </c>
      <c r="AM5" s="76">
        <f t="shared" si="0"/>
        <v>45259</v>
      </c>
      <c r="AN5" s="76">
        <f t="shared" si="0"/>
        <v>45260</v>
      </c>
      <c r="AO5" s="76">
        <f t="shared" si="0"/>
        <v>45261</v>
      </c>
      <c r="AP5" s="76">
        <f t="shared" si="0"/>
        <v>45262</v>
      </c>
      <c r="AQ5" s="77">
        <f t="shared" si="0"/>
        <v>45263</v>
      </c>
      <c r="AR5" s="75">
        <f>AQ5+1</f>
        <v>45264</v>
      </c>
      <c r="AS5" s="76">
        <f>AR5+1</f>
        <v>45265</v>
      </c>
      <c r="AT5" s="76">
        <f t="shared" si="0"/>
        <v>45266</v>
      </c>
      <c r="AU5" s="76">
        <f t="shared" si="0"/>
        <v>45267</v>
      </c>
      <c r="AV5" s="76">
        <f t="shared" si="0"/>
        <v>45268</v>
      </c>
      <c r="AW5" s="76">
        <f t="shared" si="0"/>
        <v>45269</v>
      </c>
      <c r="AX5" s="77">
        <f t="shared" si="0"/>
        <v>45270</v>
      </c>
      <c r="AY5" s="75">
        <f>AX5+1</f>
        <v>45271</v>
      </c>
      <c r="AZ5" s="76">
        <f>AY5+1</f>
        <v>45272</v>
      </c>
      <c r="BA5" s="76">
        <f t="shared" ref="BA5:BE5" si="1">AZ5+1</f>
        <v>45273</v>
      </c>
      <c r="BB5" s="76">
        <f t="shared" si="1"/>
        <v>45274</v>
      </c>
      <c r="BC5" s="76">
        <f t="shared" si="1"/>
        <v>45275</v>
      </c>
      <c r="BD5" s="76">
        <f t="shared" si="1"/>
        <v>45276</v>
      </c>
      <c r="BE5" s="77">
        <f t="shared" si="1"/>
        <v>45277</v>
      </c>
      <c r="BF5" s="75">
        <f>BE5+1</f>
        <v>45278</v>
      </c>
      <c r="BG5" s="76">
        <f>BF5+1</f>
        <v>45279</v>
      </c>
      <c r="BH5" s="76">
        <f t="shared" ref="BH5:BL5" si="2">BG5+1</f>
        <v>45280</v>
      </c>
      <c r="BI5" s="76">
        <f t="shared" si="2"/>
        <v>45281</v>
      </c>
      <c r="BJ5" s="76">
        <f t="shared" si="2"/>
        <v>45282</v>
      </c>
      <c r="BK5" s="76">
        <f t="shared" si="2"/>
        <v>45283</v>
      </c>
      <c r="BL5" s="77">
        <f t="shared" si="2"/>
        <v>45284</v>
      </c>
    </row>
    <row r="6" spans="1:64" ht="30.05" customHeight="1" thickBot="1" x14ac:dyDescent="0.35">
      <c r="A6" s="43" t="s">
        <v>5</v>
      </c>
      <c r="B6" s="8" t="s">
        <v>11</v>
      </c>
      <c r="C6" s="9" t="s">
        <v>20</v>
      </c>
      <c r="D6" s="9" t="s">
        <v>21</v>
      </c>
      <c r="E6" s="9" t="s">
        <v>22</v>
      </c>
      <c r="F6" s="9" t="s">
        <v>23</v>
      </c>
      <c r="G6" s="9"/>
      <c r="H6" s="9" t="s">
        <v>24</v>
      </c>
      <c r="I6" s="10" t="str">
        <f t="shared" ref="I6" si="3">LEFT(TEXT(I5,"ddd"),1)</f>
        <v>s</v>
      </c>
      <c r="J6" s="10" t="str">
        <f t="shared" ref="J6:AR6" si="4">LEFT(TEXT(J5,"ddd"),1)</f>
        <v>t</v>
      </c>
      <c r="K6" s="10" t="str">
        <f t="shared" si="4"/>
        <v>q</v>
      </c>
      <c r="L6" s="10" t="str">
        <f t="shared" si="4"/>
        <v>q</v>
      </c>
      <c r="M6" s="10" t="str">
        <f t="shared" si="4"/>
        <v>s</v>
      </c>
      <c r="N6" s="10" t="str">
        <f t="shared" si="4"/>
        <v>s</v>
      </c>
      <c r="O6" s="10" t="str">
        <f t="shared" si="4"/>
        <v>d</v>
      </c>
      <c r="P6" s="10" t="str">
        <f t="shared" si="4"/>
        <v>s</v>
      </c>
      <c r="Q6" s="10" t="str">
        <f t="shared" si="4"/>
        <v>t</v>
      </c>
      <c r="R6" s="10" t="str">
        <f t="shared" si="4"/>
        <v>q</v>
      </c>
      <c r="S6" s="10" t="str">
        <f t="shared" si="4"/>
        <v>q</v>
      </c>
      <c r="T6" s="10" t="str">
        <f t="shared" si="4"/>
        <v>s</v>
      </c>
      <c r="U6" s="10" t="str">
        <f t="shared" si="4"/>
        <v>s</v>
      </c>
      <c r="V6" s="10" t="str">
        <f t="shared" si="4"/>
        <v>d</v>
      </c>
      <c r="W6" s="10" t="str">
        <f t="shared" si="4"/>
        <v>s</v>
      </c>
      <c r="X6" s="10" t="str">
        <f t="shared" si="4"/>
        <v>t</v>
      </c>
      <c r="Y6" s="10" t="str">
        <f t="shared" si="4"/>
        <v>q</v>
      </c>
      <c r="Z6" s="10" t="str">
        <f t="shared" si="4"/>
        <v>q</v>
      </c>
      <c r="AA6" s="10" t="str">
        <f t="shared" si="4"/>
        <v>s</v>
      </c>
      <c r="AB6" s="10" t="str">
        <f t="shared" si="4"/>
        <v>s</v>
      </c>
      <c r="AC6" s="10" t="str">
        <f t="shared" si="4"/>
        <v>d</v>
      </c>
      <c r="AD6" s="10" t="str">
        <f t="shared" si="4"/>
        <v>s</v>
      </c>
      <c r="AE6" s="10" t="str">
        <f t="shared" si="4"/>
        <v>t</v>
      </c>
      <c r="AF6" s="10" t="str">
        <f t="shared" si="4"/>
        <v>q</v>
      </c>
      <c r="AG6" s="10" t="str">
        <f t="shared" si="4"/>
        <v>q</v>
      </c>
      <c r="AH6" s="10" t="str">
        <f t="shared" si="4"/>
        <v>s</v>
      </c>
      <c r="AI6" s="10" t="str">
        <f t="shared" si="4"/>
        <v>s</v>
      </c>
      <c r="AJ6" s="10" t="str">
        <f t="shared" si="4"/>
        <v>d</v>
      </c>
      <c r="AK6" s="10" t="str">
        <f t="shared" si="4"/>
        <v>s</v>
      </c>
      <c r="AL6" s="10" t="str">
        <f t="shared" si="4"/>
        <v>t</v>
      </c>
      <c r="AM6" s="10" t="str">
        <f t="shared" si="4"/>
        <v>q</v>
      </c>
      <c r="AN6" s="10" t="str">
        <f t="shared" si="4"/>
        <v>q</v>
      </c>
      <c r="AO6" s="10" t="str">
        <f t="shared" si="4"/>
        <v>s</v>
      </c>
      <c r="AP6" s="10" t="str">
        <f t="shared" si="4"/>
        <v>s</v>
      </c>
      <c r="AQ6" s="10" t="str">
        <f t="shared" si="4"/>
        <v>d</v>
      </c>
      <c r="AR6" s="10" t="str">
        <f t="shared" si="4"/>
        <v>s</v>
      </c>
      <c r="AS6" s="10" t="str">
        <f t="shared" ref="AS6:BL6" si="5">LEFT(TEXT(AS5,"ddd"),1)</f>
        <v>t</v>
      </c>
      <c r="AT6" s="10" t="str">
        <f t="shared" si="5"/>
        <v>q</v>
      </c>
      <c r="AU6" s="10" t="str">
        <f t="shared" si="5"/>
        <v>q</v>
      </c>
      <c r="AV6" s="10" t="str">
        <f t="shared" si="5"/>
        <v>s</v>
      </c>
      <c r="AW6" s="10" t="str">
        <f t="shared" si="5"/>
        <v>s</v>
      </c>
      <c r="AX6" s="10" t="str">
        <f t="shared" si="5"/>
        <v>d</v>
      </c>
      <c r="AY6" s="10" t="str">
        <f t="shared" si="5"/>
        <v>s</v>
      </c>
      <c r="AZ6" s="10" t="str">
        <f t="shared" si="5"/>
        <v>t</v>
      </c>
      <c r="BA6" s="10" t="str">
        <f t="shared" si="5"/>
        <v>q</v>
      </c>
      <c r="BB6" s="10" t="str">
        <f t="shared" si="5"/>
        <v>q</v>
      </c>
      <c r="BC6" s="10" t="str">
        <f t="shared" si="5"/>
        <v>s</v>
      </c>
      <c r="BD6" s="10" t="str">
        <f t="shared" si="5"/>
        <v>s</v>
      </c>
      <c r="BE6" s="10" t="str">
        <f t="shared" si="5"/>
        <v>d</v>
      </c>
      <c r="BF6" s="10" t="str">
        <f t="shared" si="5"/>
        <v>s</v>
      </c>
      <c r="BG6" s="10" t="str">
        <f t="shared" si="5"/>
        <v>t</v>
      </c>
      <c r="BH6" s="10" t="str">
        <f t="shared" si="5"/>
        <v>q</v>
      </c>
      <c r="BI6" s="10" t="str">
        <f t="shared" si="5"/>
        <v>q</v>
      </c>
      <c r="BJ6" s="10" t="str">
        <f t="shared" si="5"/>
        <v>s</v>
      </c>
      <c r="BK6" s="10" t="str">
        <f t="shared" si="5"/>
        <v>s</v>
      </c>
      <c r="BL6" s="10" t="str">
        <f t="shared" si="5"/>
        <v>d</v>
      </c>
    </row>
    <row r="7" spans="1:64" ht="30.05" hidden="1" customHeight="1" thickBot="1" x14ac:dyDescent="0.35">
      <c r="A7" s="42" t="s">
        <v>6</v>
      </c>
      <c r="C7" s="45"/>
      <c r="E7"/>
      <c r="H7" t="str">
        <f>IF(OR(ISBLANK(Início_da_tarefa),ISBLANK(Término_da_tarefa)),"",Término_da_tarefa-Início_da_tarefa+1)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64" s="3" customFormat="1" ht="30.05" customHeight="1" thickBot="1" x14ac:dyDescent="0.35">
      <c r="A8" s="43"/>
      <c r="B8" s="15" t="s">
        <v>43</v>
      </c>
      <c r="C8" s="49"/>
      <c r="D8" s="16"/>
      <c r="E8" s="63"/>
      <c r="F8" s="64"/>
      <c r="G8" s="14"/>
      <c r="H8" s="14" t="str">
        <f t="shared" ref="H8:H34" si="6">IF(OR(ISBLANK(Início_da_tarefa),ISBLANK(Término_da_tarefa)),"",Término_da_tarefa-Início_da_tarefa+1)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3" customFormat="1" ht="15.65" thickBot="1" x14ac:dyDescent="0.35">
      <c r="A9" s="43"/>
      <c r="B9" s="86" t="s">
        <v>47</v>
      </c>
      <c r="C9" s="50" t="s">
        <v>44</v>
      </c>
      <c r="D9" s="17">
        <v>1</v>
      </c>
      <c r="E9" s="65">
        <f>Início_do_projeto</f>
        <v>45231</v>
      </c>
      <c r="F9" s="65">
        <f>E9+5</f>
        <v>45236</v>
      </c>
      <c r="G9" s="14"/>
      <c r="H9" s="14">
        <f t="shared" si="6"/>
        <v>6</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3" customFormat="1" ht="15.65" thickBot="1" x14ac:dyDescent="0.35">
      <c r="A10" s="43"/>
      <c r="B10" s="86" t="s">
        <v>48</v>
      </c>
      <c r="C10" s="50" t="s">
        <v>44</v>
      </c>
      <c r="D10" s="17">
        <v>1</v>
      </c>
      <c r="E10" s="65">
        <f>F9+1</f>
        <v>45237</v>
      </c>
      <c r="F10" s="65">
        <f>E10+2</f>
        <v>45239</v>
      </c>
      <c r="G10" s="14"/>
      <c r="H10" s="14">
        <f t="shared" si="6"/>
        <v>3</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3" customFormat="1" ht="15.65" thickBot="1" x14ac:dyDescent="0.35">
      <c r="A11" s="42"/>
      <c r="B11" s="86" t="s">
        <v>49</v>
      </c>
      <c r="C11" s="50" t="s">
        <v>44</v>
      </c>
      <c r="D11" s="17">
        <v>0</v>
      </c>
      <c r="E11" s="65">
        <f>F10+1</f>
        <v>45240</v>
      </c>
      <c r="F11" s="65">
        <f>E11+3</f>
        <v>45243</v>
      </c>
      <c r="G11" s="14"/>
      <c r="H11" s="14">
        <f t="shared" si="6"/>
        <v>4</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3" customFormat="1" ht="15.65" thickBot="1" x14ac:dyDescent="0.35">
      <c r="A12" s="42"/>
      <c r="B12" s="86" t="s">
        <v>59</v>
      </c>
      <c r="C12" s="50" t="s">
        <v>57</v>
      </c>
      <c r="D12" s="17">
        <v>0</v>
      </c>
      <c r="E12" s="65">
        <f>F11+1</f>
        <v>45244</v>
      </c>
      <c r="F12" s="65">
        <f>E12+4</f>
        <v>45248</v>
      </c>
      <c r="G12" s="14"/>
      <c r="H12" s="14"/>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3" customFormat="1" ht="15.65" thickBot="1" x14ac:dyDescent="0.35">
      <c r="A13" s="42"/>
      <c r="B13" s="86" t="s">
        <v>56</v>
      </c>
      <c r="C13" s="50" t="s">
        <v>57</v>
      </c>
      <c r="D13" s="17">
        <v>1</v>
      </c>
      <c r="E13" s="65">
        <f>F10+1</f>
        <v>45240</v>
      </c>
      <c r="F13" s="65">
        <f>E13+1</f>
        <v>45241</v>
      </c>
      <c r="G13" s="14"/>
      <c r="H13" s="14"/>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3" customFormat="1" ht="15.65" thickBot="1" x14ac:dyDescent="0.35">
      <c r="A14" s="42"/>
      <c r="B14" s="86" t="s">
        <v>55</v>
      </c>
      <c r="C14" s="50" t="s">
        <v>57</v>
      </c>
      <c r="D14" s="17">
        <v>1</v>
      </c>
      <c r="E14" s="65">
        <f>F13+1</f>
        <v>45242</v>
      </c>
      <c r="F14" s="65">
        <f>E14+1</f>
        <v>45243</v>
      </c>
      <c r="G14" s="14"/>
      <c r="H14" s="14"/>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3" customFormat="1" ht="15.65" thickBot="1" x14ac:dyDescent="0.35">
      <c r="A15" s="42"/>
      <c r="B15" s="86" t="s">
        <v>54</v>
      </c>
      <c r="C15" s="50" t="s">
        <v>57</v>
      </c>
      <c r="D15" s="17">
        <v>1</v>
      </c>
      <c r="E15" s="65">
        <f>F14+1</f>
        <v>45244</v>
      </c>
      <c r="F15" s="65">
        <f>E15+1</f>
        <v>45245</v>
      </c>
      <c r="G15" s="14"/>
      <c r="H15" s="14"/>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3" customFormat="1" ht="15.65" thickBot="1" x14ac:dyDescent="0.35">
      <c r="A16" s="42"/>
      <c r="B16" s="86" t="s">
        <v>58</v>
      </c>
      <c r="C16" s="50" t="s">
        <v>52</v>
      </c>
      <c r="D16" s="17">
        <v>0.2</v>
      </c>
      <c r="E16" s="65">
        <f>F15+1</f>
        <v>45246</v>
      </c>
      <c r="F16" s="65">
        <f>E16+4</f>
        <v>45250</v>
      </c>
      <c r="G16" s="14"/>
      <c r="H16" s="14"/>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3" customFormat="1" ht="15.65" thickBot="1" x14ac:dyDescent="0.35">
      <c r="A17" s="42"/>
      <c r="B17" s="86" t="s">
        <v>60</v>
      </c>
      <c r="C17" s="50" t="s">
        <v>52</v>
      </c>
      <c r="D17" s="17">
        <v>0</v>
      </c>
      <c r="E17" s="65">
        <f>F16+1</f>
        <v>45251</v>
      </c>
      <c r="F17" s="65">
        <f>E17+7</f>
        <v>45258</v>
      </c>
      <c r="G17" s="14"/>
      <c r="H17" s="14">
        <f t="shared" si="6"/>
        <v>8</v>
      </c>
      <c r="I17" s="28"/>
      <c r="J17" s="28"/>
      <c r="K17" s="28"/>
      <c r="L17" s="28"/>
      <c r="M17" s="28"/>
      <c r="N17" s="28"/>
      <c r="O17" s="28"/>
      <c r="P17" s="28"/>
      <c r="Q17" s="28"/>
      <c r="R17" s="28"/>
      <c r="S17" s="28"/>
      <c r="T17" s="28"/>
      <c r="U17" s="28"/>
      <c r="V17" s="28"/>
      <c r="W17" s="28"/>
      <c r="X17" s="28"/>
      <c r="Y17" s="29"/>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3" customFormat="1" ht="15.65" thickBot="1" x14ac:dyDescent="0.35">
      <c r="A18" s="42"/>
      <c r="B18" s="86" t="s">
        <v>61</v>
      </c>
      <c r="C18" s="50" t="s">
        <v>52</v>
      </c>
      <c r="D18" s="17">
        <v>0</v>
      </c>
      <c r="E18" s="65">
        <f>F17-4</f>
        <v>45254</v>
      </c>
      <c r="F18" s="65">
        <f>E18+8</f>
        <v>45262</v>
      </c>
      <c r="G18" s="14"/>
      <c r="H18" s="14"/>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3" customFormat="1" ht="15.65" thickBot="1" x14ac:dyDescent="0.35">
      <c r="A19" s="42"/>
      <c r="B19" s="86" t="s">
        <v>50</v>
      </c>
      <c r="C19" s="50" t="s">
        <v>53</v>
      </c>
      <c r="D19" s="17">
        <v>0</v>
      </c>
      <c r="E19" s="65">
        <f>F18-3</f>
        <v>45259</v>
      </c>
      <c r="F19" s="65">
        <f>E19+5</f>
        <v>45264</v>
      </c>
      <c r="G19" s="14"/>
      <c r="H19" s="14">
        <f t="shared" si="6"/>
        <v>6</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row>
    <row r="20" spans="1:64" s="3" customFormat="1" ht="15.65" thickBot="1" x14ac:dyDescent="0.35">
      <c r="A20" s="42"/>
      <c r="B20" s="86" t="s">
        <v>51</v>
      </c>
      <c r="C20" s="50" t="s">
        <v>44</v>
      </c>
      <c r="D20" s="17">
        <v>0</v>
      </c>
      <c r="E20" s="65">
        <f>F19+1</f>
        <v>45265</v>
      </c>
      <c r="F20" s="65">
        <f>E20+3</f>
        <v>45268</v>
      </c>
      <c r="G20" s="14"/>
      <c r="H20" s="14"/>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row>
    <row r="21" spans="1:64" s="3" customFormat="1" ht="30.05" customHeight="1" thickBot="1" x14ac:dyDescent="0.35">
      <c r="A21" s="43" t="s">
        <v>7</v>
      </c>
      <c r="B21" s="18" t="s">
        <v>45</v>
      </c>
      <c r="C21" s="51"/>
      <c r="D21" s="19"/>
      <c r="E21" s="66">
        <f>F20+1</f>
        <v>45269</v>
      </c>
      <c r="F21" s="67">
        <f>E21+20</f>
        <v>45289</v>
      </c>
      <c r="G21" s="14"/>
      <c r="H21" s="14">
        <f t="shared" si="6"/>
        <v>21</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row>
    <row r="22" spans="1:64" s="3" customFormat="1" ht="30.05" hidden="1" customHeight="1" thickBot="1" x14ac:dyDescent="0.35">
      <c r="A22" s="43"/>
      <c r="B22" s="56" t="s">
        <v>12</v>
      </c>
      <c r="C22" s="52"/>
      <c r="D22" s="20">
        <v>0</v>
      </c>
      <c r="E22" s="68">
        <f>F20+1</f>
        <v>45269</v>
      </c>
      <c r="F22" s="68">
        <f>E22+1</f>
        <v>45270</v>
      </c>
      <c r="G22" s="14"/>
      <c r="H22" s="14">
        <f t="shared" si="6"/>
        <v>2</v>
      </c>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row>
    <row r="23" spans="1:64" s="3" customFormat="1" ht="30.05" hidden="1" customHeight="1" thickBot="1" x14ac:dyDescent="0.35">
      <c r="A23" s="42"/>
      <c r="B23" s="56" t="s">
        <v>13</v>
      </c>
      <c r="C23" s="52"/>
      <c r="D23" s="20">
        <v>0</v>
      </c>
      <c r="E23" s="68">
        <f>E22+2</f>
        <v>45271</v>
      </c>
      <c r="F23" s="68">
        <f>E23+5</f>
        <v>45276</v>
      </c>
      <c r="G23" s="14"/>
      <c r="H23" s="14">
        <f t="shared" si="6"/>
        <v>6</v>
      </c>
      <c r="I23" s="28"/>
      <c r="J23" s="28"/>
      <c r="K23" s="28"/>
      <c r="L23" s="28"/>
      <c r="M23" s="28"/>
      <c r="N23" s="28"/>
      <c r="O23" s="28"/>
      <c r="P23" s="28"/>
      <c r="Q23" s="28"/>
      <c r="R23" s="28"/>
      <c r="S23" s="28"/>
      <c r="T23" s="28"/>
      <c r="U23" s="29"/>
      <c r="V23" s="29"/>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row>
    <row r="24" spans="1:64" s="3" customFormat="1" ht="30.05" hidden="1" customHeight="1" thickBot="1" x14ac:dyDescent="0.35">
      <c r="A24" s="42"/>
      <c r="B24" s="56" t="s">
        <v>14</v>
      </c>
      <c r="C24" s="52"/>
      <c r="D24" s="20">
        <v>0</v>
      </c>
      <c r="E24" s="68">
        <f>F23</f>
        <v>45276</v>
      </c>
      <c r="F24" s="68">
        <f>E24+3</f>
        <v>45279</v>
      </c>
      <c r="G24" s="14"/>
      <c r="H24" s="14">
        <f t="shared" si="6"/>
        <v>4</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row>
    <row r="25" spans="1:64" s="3" customFormat="1" ht="30.05" hidden="1" customHeight="1" thickBot="1" x14ac:dyDescent="0.35">
      <c r="A25" s="42"/>
      <c r="B25" s="56" t="s">
        <v>15</v>
      </c>
      <c r="C25" s="52"/>
      <c r="D25" s="20">
        <v>0</v>
      </c>
      <c r="E25" s="68">
        <f>E24</f>
        <v>45276</v>
      </c>
      <c r="F25" s="68">
        <f>E25+2</f>
        <v>45278</v>
      </c>
      <c r="G25" s="14"/>
      <c r="H25" s="14">
        <f t="shared" si="6"/>
        <v>3</v>
      </c>
      <c r="I25" s="28"/>
      <c r="J25" s="28"/>
      <c r="K25" s="28"/>
      <c r="L25" s="28"/>
      <c r="M25" s="28"/>
      <c r="N25" s="28"/>
      <c r="O25" s="28"/>
      <c r="P25" s="28"/>
      <c r="Q25" s="28"/>
      <c r="R25" s="28"/>
      <c r="S25" s="28"/>
      <c r="T25" s="28"/>
      <c r="U25" s="28"/>
      <c r="V25" s="28"/>
      <c r="W25" s="28"/>
      <c r="X25" s="28"/>
      <c r="Y25" s="29"/>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row>
    <row r="26" spans="1:64" s="3" customFormat="1" ht="30.05" hidden="1" customHeight="1" thickBot="1" x14ac:dyDescent="0.35">
      <c r="A26" s="42"/>
      <c r="B26" s="56" t="s">
        <v>16</v>
      </c>
      <c r="C26" s="52"/>
      <c r="D26" s="20">
        <v>0</v>
      </c>
      <c r="E26" s="68">
        <f>E25</f>
        <v>45276</v>
      </c>
      <c r="F26" s="68">
        <f>E26+3</f>
        <v>45279</v>
      </c>
      <c r="G26" s="14"/>
      <c r="H26" s="14">
        <f t="shared" si="6"/>
        <v>4</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row>
    <row r="27" spans="1:64" s="3" customFormat="1" ht="30.05" customHeight="1" thickBot="1" x14ac:dyDescent="0.35">
      <c r="A27" s="42" t="s">
        <v>8</v>
      </c>
      <c r="B27" s="21" t="s">
        <v>46</v>
      </c>
      <c r="C27" s="53"/>
      <c r="D27" s="22"/>
      <c r="E27" s="69">
        <f>F21+1</f>
        <v>45290</v>
      </c>
      <c r="F27" s="70">
        <f>E27+20</f>
        <v>45310</v>
      </c>
      <c r="G27" s="14"/>
      <c r="H27" s="14">
        <f t="shared" si="6"/>
        <v>21</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row>
    <row r="28" spans="1:64" s="3" customFormat="1" ht="30.05" hidden="1" customHeight="1" thickBot="1" x14ac:dyDescent="0.35">
      <c r="A28" s="42"/>
      <c r="B28" s="57" t="s">
        <v>12</v>
      </c>
      <c r="C28" s="54"/>
      <c r="D28" s="23">
        <v>0</v>
      </c>
      <c r="E28" s="71">
        <f>E9+15</f>
        <v>45246</v>
      </c>
      <c r="F28" s="71">
        <f>E28+5</f>
        <v>45251</v>
      </c>
      <c r="G28" s="14"/>
      <c r="H28" s="14">
        <f t="shared" si="6"/>
        <v>6</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row>
    <row r="29" spans="1:64" s="3" customFormat="1" ht="30.05" hidden="1" customHeight="1" thickBot="1" x14ac:dyDescent="0.35">
      <c r="A29" s="42"/>
      <c r="B29" s="57" t="s">
        <v>13</v>
      </c>
      <c r="C29" s="54"/>
      <c r="D29" s="23">
        <v>0</v>
      </c>
      <c r="E29" s="71">
        <f>F28+1</f>
        <v>45252</v>
      </c>
      <c r="F29" s="71">
        <f>E29+4</f>
        <v>45256</v>
      </c>
      <c r="G29" s="14"/>
      <c r="H29" s="14">
        <f t="shared" si="6"/>
        <v>5</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row>
    <row r="30" spans="1:64" s="3" customFormat="1" ht="30.05" hidden="1" customHeight="1" thickBot="1" x14ac:dyDescent="0.35">
      <c r="A30" s="42"/>
      <c r="B30" s="57" t="s">
        <v>14</v>
      </c>
      <c r="C30" s="54"/>
      <c r="D30" s="23">
        <v>0</v>
      </c>
      <c r="E30" s="71">
        <f>E29+5</f>
        <v>45257</v>
      </c>
      <c r="F30" s="71">
        <f>E30+5</f>
        <v>45262</v>
      </c>
      <c r="G30" s="14"/>
      <c r="H30" s="14">
        <f t="shared" si="6"/>
        <v>6</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row>
    <row r="31" spans="1:64" s="3" customFormat="1" ht="30.05" hidden="1" customHeight="1" thickBot="1" x14ac:dyDescent="0.35">
      <c r="A31" s="42"/>
      <c r="B31" s="57" t="s">
        <v>15</v>
      </c>
      <c r="C31" s="54"/>
      <c r="D31" s="23">
        <v>0</v>
      </c>
      <c r="E31" s="71">
        <f>F30+1</f>
        <v>45263</v>
      </c>
      <c r="F31" s="71">
        <f>E31+4</f>
        <v>45267</v>
      </c>
      <c r="G31" s="14"/>
      <c r="H31" s="14">
        <f t="shared" si="6"/>
        <v>5</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row>
    <row r="32" spans="1:64" s="3" customFormat="1" ht="30.05" hidden="1" customHeight="1" thickBot="1" x14ac:dyDescent="0.35">
      <c r="A32" s="42"/>
      <c r="B32" s="57" t="s">
        <v>16</v>
      </c>
      <c r="C32" s="54"/>
      <c r="D32" s="23">
        <v>0</v>
      </c>
      <c r="E32" s="71">
        <f>E30</f>
        <v>45257</v>
      </c>
      <c r="F32" s="71">
        <f>E32+4</f>
        <v>45261</v>
      </c>
      <c r="G32" s="14"/>
      <c r="H32" s="14">
        <f t="shared" si="6"/>
        <v>5</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row>
    <row r="33" spans="1:64" s="3" customFormat="1" ht="30.05" customHeight="1" thickBot="1" x14ac:dyDescent="0.35">
      <c r="A33" s="42" t="s">
        <v>9</v>
      </c>
      <c r="B33" s="58"/>
      <c r="C33" s="55"/>
      <c r="D33" s="13"/>
      <c r="E33" s="72"/>
      <c r="F33" s="72"/>
      <c r="G33" s="14"/>
      <c r="H33" s="14" t="str">
        <f t="shared" si="6"/>
        <v/>
      </c>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row>
    <row r="34" spans="1:64" s="3" customFormat="1" ht="30.05" customHeight="1" thickBot="1" x14ac:dyDescent="0.35">
      <c r="A34" s="43" t="s">
        <v>10</v>
      </c>
      <c r="B34" s="24" t="s">
        <v>17</v>
      </c>
      <c r="C34" s="25"/>
      <c r="D34" s="26"/>
      <c r="E34" s="73"/>
      <c r="F34" s="74"/>
      <c r="G34" s="27"/>
      <c r="H34" s="27" t="str">
        <f t="shared" si="6"/>
        <v/>
      </c>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row>
    <row r="35" spans="1:64" ht="30.05" customHeight="1" x14ac:dyDescent="0.3">
      <c r="G35" s="6"/>
    </row>
    <row r="36" spans="1:64" ht="30.05" customHeight="1" x14ac:dyDescent="0.3">
      <c r="C36" s="11"/>
      <c r="F36" s="44"/>
    </row>
    <row r="37" spans="1:64" ht="30.05" customHeight="1" x14ac:dyDescent="0.3">
      <c r="C37" s="12"/>
    </row>
  </sheetData>
  <mergeCells count="10">
    <mergeCell ref="C4:D4"/>
    <mergeCell ref="AK4:AQ4"/>
    <mergeCell ref="AR4:AX4"/>
    <mergeCell ref="AY4:BE4"/>
    <mergeCell ref="BF4:BL4"/>
    <mergeCell ref="E3:F3"/>
    <mergeCell ref="I4:O4"/>
    <mergeCell ref="P4:V4"/>
    <mergeCell ref="W4:AC4"/>
    <mergeCell ref="AD4:AJ4"/>
  </mergeCells>
  <conditionalFormatting sqref="D7:D3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 priority="33">
      <formula>AND(TODAY()&gt;=I$5,TODAY()&lt;J$5)</formula>
    </cfRule>
  </conditionalFormatting>
  <conditionalFormatting sqref="I7:BL34">
    <cfRule type="expression" dxfId="1" priority="27">
      <formula>AND(Início_da_tarefa&lt;=I$5,ROUNDDOWN((Término_da_tarefa-Início_da_tarefa+1)*Progresso_da_tarefa,0)+Início_da_tarefa-1&gt;=I$5)</formula>
    </cfRule>
    <cfRule type="expression" dxfId="0" priority="28" stopIfTrue="1">
      <formula>AND(Término_da_tarefa&gt;=I$5,Início_da_tarefa&lt;J$5)</formula>
    </cfRule>
  </conditionalFormatting>
  <dataValidations disablePrompts="1" count="1">
    <dataValidation type="whole" operator="greaterThanOrEqual" allowBlank="1" showInputMessage="1" promptTitle="Semana de exibição" prompt="Alterar esse número rola a exibição do Gráfico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25 F29:F30 E3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15" x14ac:dyDescent="0.25"/>
  <cols>
    <col min="1" max="1" width="94.44140625" style="32" customWidth="1"/>
    <col min="2" max="16384" width="9.109375" style="2"/>
  </cols>
  <sheetData>
    <row r="1" spans="1:2" ht="46.5" customHeight="1" x14ac:dyDescent="0.25"/>
    <row r="2" spans="1:2" s="34" customFormat="1" ht="15.65" x14ac:dyDescent="0.3">
      <c r="A2" s="33" t="s">
        <v>25</v>
      </c>
      <c r="B2" s="33"/>
    </row>
    <row r="3" spans="1:2" s="38" customFormat="1" ht="27.1" customHeight="1" x14ac:dyDescent="0.3">
      <c r="A3" s="62" t="s">
        <v>26</v>
      </c>
      <c r="B3" s="39"/>
    </row>
    <row r="4" spans="1:2" s="35" customFormat="1" ht="26.3" x14ac:dyDescent="0.5">
      <c r="A4" s="36" t="s">
        <v>27</v>
      </c>
    </row>
    <row r="5" spans="1:2" ht="74.05" customHeight="1" x14ac:dyDescent="0.25">
      <c r="A5" s="37" t="s">
        <v>28</v>
      </c>
    </row>
    <row r="6" spans="1:2" ht="26.3" customHeight="1" x14ac:dyDescent="0.25">
      <c r="A6" s="36" t="s">
        <v>29</v>
      </c>
    </row>
    <row r="7" spans="1:2" s="32" customFormat="1" ht="204.9" customHeight="1" x14ac:dyDescent="0.3">
      <c r="A7" s="41" t="s">
        <v>30</v>
      </c>
    </row>
    <row r="8" spans="1:2" s="35" customFormat="1" ht="26.3" x14ac:dyDescent="0.5">
      <c r="A8" s="36" t="s">
        <v>31</v>
      </c>
    </row>
    <row r="9" spans="1:2" ht="60.1" x14ac:dyDescent="0.25">
      <c r="A9" s="37" t="s">
        <v>32</v>
      </c>
    </row>
    <row r="10" spans="1:2" s="32" customFormat="1" ht="28.05" customHeight="1" x14ac:dyDescent="0.3">
      <c r="A10" s="40" t="s">
        <v>33</v>
      </c>
    </row>
    <row r="11" spans="1:2" s="35" customFormat="1" ht="26.3" x14ac:dyDescent="0.5">
      <c r="A11" s="36" t="s">
        <v>34</v>
      </c>
    </row>
    <row r="12" spans="1:2" ht="30.05" x14ac:dyDescent="0.25">
      <c r="A12" s="37" t="s">
        <v>35</v>
      </c>
    </row>
    <row r="13" spans="1:2" s="32" customFormat="1" ht="28.05" customHeight="1" x14ac:dyDescent="0.3">
      <c r="A13" s="40" t="s">
        <v>36</v>
      </c>
    </row>
    <row r="14" spans="1:2" s="35" customFormat="1" ht="26.3" x14ac:dyDescent="0.5">
      <c r="A14" s="36" t="s">
        <v>37</v>
      </c>
    </row>
    <row r="15" spans="1:2" ht="75" customHeight="1" x14ac:dyDescent="0.25">
      <c r="A15" s="37" t="s">
        <v>38</v>
      </c>
    </row>
    <row r="16" spans="1:2" ht="75" customHeight="1" x14ac:dyDescent="0.25">
      <c r="A16" s="37" t="s">
        <v>39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CronogramaDeProjeto</vt:lpstr>
      <vt:lpstr>Sobre</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2023-11-02T10:18:15Z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