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ndner\Desktop\Erno\Classes\Biostatistics\2017\t-test\"/>
    </mc:Choice>
  </mc:AlternateContent>
  <bookViews>
    <workbookView xWindow="0" yWindow="0" windowWidth="18465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2" i="1"/>
  <c r="G30" i="1"/>
  <c r="D30" i="1"/>
  <c r="G33" i="1"/>
  <c r="G32" i="1"/>
  <c r="M29" i="1"/>
  <c r="M27" i="1"/>
  <c r="M25" i="1"/>
  <c r="I22" i="1"/>
  <c r="M24" i="1"/>
  <c r="M22" i="1"/>
  <c r="O19" i="1"/>
  <c r="O15" i="1"/>
  <c r="I15" i="1"/>
  <c r="C11" i="1"/>
  <c r="C8" i="1"/>
  <c r="H6" i="1"/>
  <c r="C7" i="1" s="1"/>
  <c r="C9" i="1" s="1"/>
  <c r="C6" i="1"/>
</calcChain>
</file>

<file path=xl/sharedStrings.xml><?xml version="1.0" encoding="utf-8"?>
<sst xmlns="http://schemas.openxmlformats.org/spreadsheetml/2006/main" count="25" uniqueCount="23">
  <si>
    <t>variance</t>
  </si>
  <si>
    <t>VR</t>
  </si>
  <si>
    <t>F crit</t>
  </si>
  <si>
    <t>Fatty acic concentrations</t>
  </si>
  <si>
    <t>lean patient</t>
  </si>
  <si>
    <t>obese subjects</t>
  </si>
  <si>
    <t>SEM</t>
  </si>
  <si>
    <t>F dist</t>
  </si>
  <si>
    <t>fatty acids</t>
  </si>
  <si>
    <t>df</t>
  </si>
  <si>
    <t>based on nonequal variances</t>
  </si>
  <si>
    <t>standard error of the difference</t>
  </si>
  <si>
    <t>numerator</t>
  </si>
  <si>
    <t>denominator first</t>
  </si>
  <si>
    <t>denominator second</t>
  </si>
  <si>
    <t>Denominator</t>
  </si>
  <si>
    <t>degrees of freedom</t>
  </si>
  <si>
    <t>t test</t>
  </si>
  <si>
    <t>microEq/L</t>
  </si>
  <si>
    <t>tdist</t>
  </si>
  <si>
    <t>tinv</t>
  </si>
  <si>
    <t>with equal</t>
  </si>
  <si>
    <t>with NON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</si>
</sst>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0</xdr:rowOff>
    </xdr:from>
    <xdr:to>
      <xdr:col>7</xdr:col>
      <xdr:colOff>209550</xdr:colOff>
      <xdr:row>16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76525"/>
          <a:ext cx="20383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109537</xdr:colOff>
      <xdr:row>13</xdr:row>
      <xdr:rowOff>80962</xdr:rowOff>
    </xdr:from>
    <xdr:ext cx="2347913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6205537" y="2566987"/>
              <a:ext cx="234791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𝑝𝑜𝑜𝑙𝑒𝑑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𝑝𝑜𝑜𝑙𝑒𝑑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6205537" y="2566987"/>
              <a:ext cx="234791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𝑠_(𝑥 ̅_1−𝑥 ̅_2=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√((𝑠_𝑝𝑜𝑜𝑙𝑒𝑑^2)/𝑛_1 +(𝑠_𝑝𝑜𝑜𝑙𝑒𝑑^2)/𝑛_2 )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457200</xdr:colOff>
      <xdr:row>16</xdr:row>
      <xdr:rowOff>123825</xdr:rowOff>
    </xdr:from>
    <xdr:ext cx="2347913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5943600" y="3181350"/>
              <a:ext cx="234791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sub>
                    </m:sSub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5943600" y="3181350"/>
              <a:ext cx="234791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𝑠_(𝑥 ̅_1−𝑥 ̅_2=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√((𝑠_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^2)/𝑛_1 +(𝑠_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^2)/𝑛_2 )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271527</xdr:colOff>
      <xdr:row>18</xdr:row>
      <xdr:rowOff>119062</xdr:rowOff>
    </xdr:from>
    <xdr:ext cx="1862073" cy="12852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 flipH="1">
              <a:off x="2709927" y="3557587"/>
              <a:ext cx="1862073" cy="1285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Sup>
                                      <m:sSubSup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e>
                                      <m:sub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  <m:sup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f>
                                  <m:f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Sup>
                                      <m:sSubSup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e>
                                      <m:sub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  <m:sup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en-US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sSubSup>
                                          <m:sSubSupPr>
                                            <m:ctrlPr>
                                              <a:rPr lang="en-US" sz="14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SupPr>
                                          <m:e>
                                            <m:r>
                                              <a:rPr lang="en-US" sz="1400" b="0" i="1">
                                                <a:latin typeface="Cambria Math" panose="02040503050406030204" pitchFamily="18" charset="0"/>
                                              </a:rPr>
                                              <m:t>𝑠</m:t>
                                            </m:r>
                                          </m:e>
                                          <m:sub>
                                            <m:r>
                                              <a:rPr lang="en-US" sz="1400" b="0" i="1">
                                                <a:latin typeface="Cambria Math" panose="02040503050406030204" pitchFamily="18" charset="0"/>
                                              </a:rPr>
                                              <m:t>1</m:t>
                                            </m:r>
                                          </m:sub>
                                          <m:sup>
                                            <m:r>
                                              <a:rPr lang="en-US" sz="1400" b="0" i="1">
                                                <a:latin typeface="Cambria Math" panose="02040503050406030204" pitchFamily="18" charset="0"/>
                                              </a:rPr>
                                              <m:t>2</m:t>
                                            </m:r>
                                          </m:sup>
                                        </m:sSubSup>
                                      </m:num>
                                      <m:den>
                                        <m:sSub>
                                          <m:sSubPr>
                                            <m:ctrlPr>
                                              <a:rPr lang="en-US" sz="14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400" b="0" i="1">
                                                <a:latin typeface="Cambria Math" panose="02040503050406030204" pitchFamily="18" charset="0"/>
                                              </a:rPr>
                                              <m:t>𝑛</m:t>
                                            </m:r>
                                          </m:e>
                                          <m:sub>
                                            <m:r>
                                              <a:rPr lang="en-US" sz="1400" b="0" i="1">
                                                <a:latin typeface="Cambria Math" panose="02040503050406030204" pitchFamily="18" charset="0"/>
                                              </a:rPr>
                                              <m:t>1</m:t>
                                            </m:r>
                                          </m:sub>
                                        </m:sSub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den>
                        </m:f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sSubSup>
                                          <m:sSubSupPr>
                                            <m:ctrlPr>
                                              <a:rPr lang="en-US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SupPr>
                                          <m:e>
                                            <m:r>
                                              <a:rPr lang="en-US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𝑠</m:t>
                                            </m:r>
                                          </m:e>
                                          <m:sub>
                                            <m:r>
                                              <a:rPr lang="en-US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b>
                                          <m:sup>
                                            <m:r>
                                              <a:rPr lang="en-US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bSup>
                                      </m:num>
                                      <m:den>
                                        <m:sSub>
                                          <m:sSubPr>
                                            <m:ctrlPr>
                                              <a:rPr lang="en-US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𝑛</m:t>
                                            </m:r>
                                          </m:e>
                                          <m:sub>
                                            <m:r>
                                              <a:rPr lang="en-US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b>
                                        </m:sSub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n-US" sz="1400" b="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 flipH="1">
              <a:off x="2709927" y="3557587"/>
              <a:ext cx="1862073" cy="12852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((𝑠_1^2)/𝑛_1 +(𝑠_2^2)/𝑛_2 )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2/(((𝑠_1^2)/𝑛_1 )^2/(𝑛_1−1)+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((𝑠_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^2)/𝑛_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en-US" sz="14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tabSelected="1" workbookViewId="0">
      <selection activeCell="G29" sqref="G29:G34"/>
    </sheetView>
  </sheetViews>
  <sheetFormatPr defaultRowHeight="15" x14ac:dyDescent="0.25"/>
  <cols>
    <col min="4" max="4" width="12" bestFit="1" customWidth="1"/>
  </cols>
  <sheetData>
    <row r="2" spans="1:15" x14ac:dyDescent="0.25">
      <c r="A2" t="s">
        <v>3</v>
      </c>
    </row>
    <row r="3" spans="1:15" ht="15.75" x14ac:dyDescent="0.25">
      <c r="A3" t="s">
        <v>4</v>
      </c>
      <c r="C3">
        <v>18</v>
      </c>
      <c r="E3" t="s">
        <v>5</v>
      </c>
      <c r="H3" s="1">
        <v>12</v>
      </c>
    </row>
    <row r="4" spans="1:15" x14ac:dyDescent="0.25">
      <c r="A4" t="s">
        <v>8</v>
      </c>
      <c r="C4">
        <v>299</v>
      </c>
      <c r="D4" t="s">
        <v>18</v>
      </c>
      <c r="H4">
        <v>744</v>
      </c>
      <c r="I4" t="s">
        <v>18</v>
      </c>
    </row>
    <row r="5" spans="1:15" x14ac:dyDescent="0.25">
      <c r="A5" t="s">
        <v>6</v>
      </c>
      <c r="C5">
        <v>30</v>
      </c>
      <c r="H5">
        <v>62</v>
      </c>
    </row>
    <row r="6" spans="1:15" x14ac:dyDescent="0.25">
      <c r="A6" t="s">
        <v>0</v>
      </c>
      <c r="C6">
        <f>C5^2*C3</f>
        <v>16200</v>
      </c>
      <c r="H6">
        <f>H5^2*H3</f>
        <v>46128</v>
      </c>
    </row>
    <row r="7" spans="1:15" x14ac:dyDescent="0.25">
      <c r="A7" t="s">
        <v>1</v>
      </c>
      <c r="C7">
        <f>H6/C6</f>
        <v>2.8474074074074074</v>
      </c>
    </row>
    <row r="8" spans="1:15" x14ac:dyDescent="0.25">
      <c r="A8" t="s">
        <v>2</v>
      </c>
      <c r="C8">
        <f>FINV(0.05,(C3-1),(H3-1))</f>
        <v>2.6850998846469167</v>
      </c>
    </row>
    <row r="9" spans="1:15" x14ac:dyDescent="0.25">
      <c r="A9" t="s">
        <v>7</v>
      </c>
      <c r="C9">
        <f>FDIST(C7,(C3-1),(H3-1))</f>
        <v>4.1097519630507395E-2</v>
      </c>
    </row>
    <row r="11" spans="1:15" x14ac:dyDescent="0.25">
      <c r="A11" t="s">
        <v>9</v>
      </c>
      <c r="C11">
        <f>C3+H3-2</f>
        <v>28</v>
      </c>
    </row>
    <row r="13" spans="1:15" x14ac:dyDescent="0.25">
      <c r="A13" t="s">
        <v>10</v>
      </c>
    </row>
    <row r="15" spans="1:15" x14ac:dyDescent="0.25">
      <c r="A15" t="s">
        <v>11</v>
      </c>
      <c r="I15">
        <f>((C3-1)*C6+(H3-1)*H6)/(C3+H3-2)</f>
        <v>27957.428571428572</v>
      </c>
      <c r="O15">
        <f>SQRT(I15/C3+I15/H3)</f>
        <v>62.31353135937804</v>
      </c>
    </row>
    <row r="19" spans="2:15" x14ac:dyDescent="0.25">
      <c r="O19">
        <f>SQRT(C6/C3+H6/H3)</f>
        <v>68.87670143089025</v>
      </c>
    </row>
    <row r="22" spans="2:15" x14ac:dyDescent="0.25">
      <c r="E22" t="s">
        <v>9</v>
      </c>
      <c r="I22">
        <f>(C6/C3+H6/H3)^2/((C6/C3)^2/(C3-1)+(H6/H3)^2/(H3-1))</f>
        <v>16.179970980637439</v>
      </c>
      <c r="K22" t="s">
        <v>12</v>
      </c>
      <c r="M22">
        <f>(C6/C3+H6/H3)^2</f>
        <v>22505536</v>
      </c>
    </row>
    <row r="23" spans="2:15" x14ac:dyDescent="0.25">
      <c r="E23" s="2"/>
    </row>
    <row r="24" spans="2:15" x14ac:dyDescent="0.25">
      <c r="K24" t="s">
        <v>13</v>
      </c>
      <c r="M24">
        <f>(C6/C3)^2/(C3-1)</f>
        <v>47647.058823529413</v>
      </c>
    </row>
    <row r="25" spans="2:15" x14ac:dyDescent="0.25">
      <c r="K25" t="s">
        <v>14</v>
      </c>
      <c r="M25">
        <f>(H6/H3)^2/(H3-1)</f>
        <v>1343303.2727272727</v>
      </c>
    </row>
    <row r="27" spans="2:15" x14ac:dyDescent="0.25">
      <c r="K27" t="s">
        <v>15</v>
      </c>
      <c r="M27">
        <f>M24+M25</f>
        <v>1390950.3315508021</v>
      </c>
    </row>
    <row r="29" spans="2:15" x14ac:dyDescent="0.25">
      <c r="D29" t="s">
        <v>21</v>
      </c>
      <c r="G29" s="3" t="s">
        <v>22</v>
      </c>
      <c r="K29" t="s">
        <v>16</v>
      </c>
      <c r="M29">
        <f>M22/M27</f>
        <v>16.179970980637439</v>
      </c>
    </row>
    <row r="30" spans="2:15" x14ac:dyDescent="0.25">
      <c r="B30" t="s">
        <v>17</v>
      </c>
      <c r="D30">
        <f>(H4-C4)/O15</f>
        <v>7.1413060741746675</v>
      </c>
      <c r="G30" s="3">
        <f>(H4-C4)/O19</f>
        <v>6.4608204335468313</v>
      </c>
    </row>
    <row r="31" spans="2:15" x14ac:dyDescent="0.25">
      <c r="G31" s="3"/>
    </row>
    <row r="32" spans="2:15" x14ac:dyDescent="0.25">
      <c r="B32" t="s">
        <v>19</v>
      </c>
      <c r="D32">
        <f>TDIST(D30,28,2)</f>
        <v>9.0250023111851397E-8</v>
      </c>
      <c r="G32" s="3">
        <f>TDIST(G30,16,2)</f>
        <v>7.8654415630729272E-6</v>
      </c>
    </row>
    <row r="33" spans="2:7" x14ac:dyDescent="0.25">
      <c r="B33" t="s">
        <v>20</v>
      </c>
      <c r="D33">
        <f>TINV(0.05,28)</f>
        <v>2.0484071417952445</v>
      </c>
      <c r="G33" s="3">
        <f>TINV(0.05,16)</f>
        <v>2.119905299221255</v>
      </c>
    </row>
    <row r="34" spans="2:7" x14ac:dyDescent="0.25">
      <c r="G3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Erno Lindner (elindner)</dc:creator>
  <cp:lastModifiedBy>Erno Lindner (elindner)</cp:lastModifiedBy>
  <dcterms:created xsi:type="dcterms:W3CDTF">2017-02-19T21:50:02Z</dcterms:created>
  <dcterms:modified xsi:type="dcterms:W3CDTF">2017-02-19T23:03:14Z</dcterms:modified>
</cp:coreProperties>
</file>