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bin\Documents\GitHub\DAND-Nanodegree\dandp6-inferentialstatistics\"/>
    </mc:Choice>
  </mc:AlternateContent>
  <bookViews>
    <workbookView xWindow="0" yWindow="0" windowWidth="13788" windowHeight="7440" activeTab="3" xr2:uid="{675A081B-9DDA-42CF-841C-FC8E4CC72CA3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K11" i="4" s="1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K9" i="4" s="1"/>
  <c r="F4" i="4"/>
  <c r="F3" i="4"/>
  <c r="F2" i="4"/>
  <c r="E25" i="4"/>
  <c r="E24" i="4"/>
  <c r="E23" i="4"/>
  <c r="E22" i="4"/>
  <c r="E21" i="4"/>
  <c r="E20" i="4"/>
  <c r="E19" i="4"/>
  <c r="E18" i="4"/>
  <c r="E17" i="4"/>
  <c r="E16" i="4"/>
  <c r="E15" i="4"/>
  <c r="K7" i="4" s="1"/>
  <c r="E14" i="4"/>
  <c r="E13" i="4"/>
  <c r="E12" i="4"/>
  <c r="E11" i="4"/>
  <c r="E10" i="4"/>
  <c r="E9" i="4"/>
  <c r="E8" i="4"/>
  <c r="E7" i="4"/>
  <c r="E6" i="4"/>
  <c r="E5" i="4"/>
  <c r="E4" i="4"/>
  <c r="E3" i="4"/>
  <c r="E2" i="4"/>
  <c r="K8" i="4"/>
  <c r="J9" i="4"/>
  <c r="J10" i="4" s="1"/>
  <c r="J11" i="4" s="1"/>
  <c r="I9" i="4"/>
  <c r="I10" i="4" s="1"/>
  <c r="I11" i="4" s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J8" i="4"/>
  <c r="J7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8" i="4"/>
  <c r="I7" i="4"/>
  <c r="H13" i="3"/>
  <c r="A14" i="3"/>
  <c r="C15" i="3"/>
  <c r="C14" i="3"/>
  <c r="D13" i="3"/>
  <c r="C13" i="3"/>
  <c r="D3" i="3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2" i="3"/>
  <c r="B13" i="3"/>
  <c r="A13" i="3"/>
  <c r="G23" i="2"/>
  <c r="B26" i="2"/>
  <c r="D23" i="2"/>
  <c r="C24" i="2"/>
  <c r="C23" i="2"/>
  <c r="D20" i="2"/>
  <c r="C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20" i="2"/>
  <c r="A20" i="2"/>
  <c r="C3" i="1"/>
  <c r="C4" i="1"/>
  <c r="C5" i="1"/>
  <c r="C6" i="1"/>
  <c r="C7" i="1"/>
  <c r="C8" i="1"/>
  <c r="C9" i="1"/>
  <c r="C10" i="1"/>
  <c r="C11" i="1"/>
  <c r="C2" i="1"/>
  <c r="C12" i="1" s="1"/>
  <c r="B12" i="1"/>
  <c r="A12" i="1"/>
</calcChain>
</file>

<file path=xl/sharedStrings.xml><?xml version="1.0" encoding="utf-8"?>
<sst xmlns="http://schemas.openxmlformats.org/spreadsheetml/2006/main" count="29" uniqueCount="24">
  <si>
    <t>Pre-test</t>
  </si>
  <si>
    <t>Post-test</t>
  </si>
  <si>
    <t>Difference</t>
  </si>
  <si>
    <t>Average meal prices at restaurants in Gettysburg ($)</t>
  </si>
  <si>
    <t>Average meal prices at restaurants in Wilma ($)</t>
  </si>
  <si>
    <t>Mean</t>
  </si>
  <si>
    <t>StdDev</t>
  </si>
  <si>
    <t>StdErr</t>
  </si>
  <si>
    <t>t-statistic</t>
  </si>
  <si>
    <t>Pairs of shoes (females)</t>
  </si>
  <si>
    <t>Pairs of shoes (males)</t>
  </si>
  <si>
    <t>Congruent</t>
  </si>
  <si>
    <t>Incongruent</t>
  </si>
  <si>
    <t>Statistic</t>
  </si>
  <si>
    <t>Median</t>
  </si>
  <si>
    <t>Mean (µ)</t>
  </si>
  <si>
    <t>Sample size (n)</t>
  </si>
  <si>
    <t>Variance</t>
  </si>
  <si>
    <t>Standard Deviation</t>
  </si>
  <si>
    <t>Standard Error (SE)</t>
  </si>
  <si>
    <t>Difference (C-I)</t>
  </si>
  <si>
    <t>(MeanC-C)^2</t>
  </si>
  <si>
    <t>(MeanI-I)^2</t>
  </si>
  <si>
    <t>(MeanD-D)^2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</si>
</sst>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C523-DD62-4722-9186-226395008AB6}">
  <dimension ref="A1:C12"/>
  <sheetViews>
    <sheetView workbookViewId="0">
      <selection activeCell="B12" sqref="B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</v>
      </c>
      <c r="B2">
        <v>5</v>
      </c>
      <c r="C2">
        <f>(B2-A2)</f>
        <v>-3</v>
      </c>
    </row>
    <row r="3" spans="1:3" x14ac:dyDescent="0.3">
      <c r="A3">
        <v>7</v>
      </c>
      <c r="B3">
        <v>6</v>
      </c>
      <c r="C3">
        <f t="shared" ref="C3:C11" si="0">(B3-A3)</f>
        <v>-1</v>
      </c>
    </row>
    <row r="4" spans="1:3" x14ac:dyDescent="0.3">
      <c r="A4">
        <v>6</v>
      </c>
      <c r="B4">
        <v>4</v>
      </c>
      <c r="C4">
        <f t="shared" si="0"/>
        <v>-2</v>
      </c>
    </row>
    <row r="5" spans="1:3" x14ac:dyDescent="0.3">
      <c r="A5">
        <v>9</v>
      </c>
      <c r="B5">
        <v>6</v>
      </c>
      <c r="C5">
        <f t="shared" si="0"/>
        <v>-3</v>
      </c>
    </row>
    <row r="6" spans="1:3" x14ac:dyDescent="0.3">
      <c r="A6">
        <v>10</v>
      </c>
      <c r="B6">
        <v>5</v>
      </c>
      <c r="C6">
        <f t="shared" si="0"/>
        <v>-5</v>
      </c>
    </row>
    <row r="7" spans="1:3" x14ac:dyDescent="0.3">
      <c r="A7">
        <v>5</v>
      </c>
      <c r="B7">
        <v>3</v>
      </c>
      <c r="C7">
        <f t="shared" si="0"/>
        <v>-2</v>
      </c>
    </row>
    <row r="8" spans="1:3" x14ac:dyDescent="0.3">
      <c r="A8">
        <v>7</v>
      </c>
      <c r="B8">
        <v>2</v>
      </c>
      <c r="C8">
        <f t="shared" si="0"/>
        <v>-5</v>
      </c>
    </row>
    <row r="9" spans="1:3" x14ac:dyDescent="0.3">
      <c r="A9">
        <v>11</v>
      </c>
      <c r="B9">
        <v>9</v>
      </c>
      <c r="C9">
        <f t="shared" si="0"/>
        <v>-2</v>
      </c>
    </row>
    <row r="10" spans="1:3" x14ac:dyDescent="0.3">
      <c r="A10">
        <v>8</v>
      </c>
      <c r="B10">
        <v>4</v>
      </c>
      <c r="C10">
        <f t="shared" si="0"/>
        <v>-4</v>
      </c>
    </row>
    <row r="11" spans="1:3" x14ac:dyDescent="0.3">
      <c r="A11">
        <v>7</v>
      </c>
      <c r="B11">
        <v>4</v>
      </c>
      <c r="C11">
        <f t="shared" si="0"/>
        <v>-3</v>
      </c>
    </row>
    <row r="12" spans="1:3" x14ac:dyDescent="0.3">
      <c r="A12">
        <f>AVERAGE(A2:A11)</f>
        <v>7.8</v>
      </c>
      <c r="B12">
        <f>AVERAGE(B2:B11)</f>
        <v>4.8</v>
      </c>
      <c r="C12">
        <f>AVERAGE(C2:C11)</f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3DCC-CCDC-478B-B19F-28244D8BCEC2}">
  <dimension ref="A1:G26"/>
  <sheetViews>
    <sheetView workbookViewId="0">
      <selection activeCell="G23" sqref="G23"/>
    </sheetView>
  </sheetViews>
  <sheetFormatPr defaultRowHeight="14.4" x14ac:dyDescent="0.3"/>
  <sheetData>
    <row r="1" spans="1:4" ht="93.6" thickBot="1" x14ac:dyDescent="0.35">
      <c r="A1" s="1" t="s">
        <v>3</v>
      </c>
      <c r="B1" s="1" t="s">
        <v>4</v>
      </c>
    </row>
    <row r="2" spans="1:4" ht="15" thickBot="1" x14ac:dyDescent="0.35">
      <c r="A2" s="2">
        <v>9</v>
      </c>
      <c r="B2" s="2">
        <v>11</v>
      </c>
      <c r="C2">
        <f>(8.944-A2)^2</f>
        <v>3.1359999999999062E-3</v>
      </c>
      <c r="D2">
        <f>(11.14-B2)^2</f>
        <v>1.9600000000000159E-2</v>
      </c>
    </row>
    <row r="3" spans="1:4" ht="15" thickBot="1" x14ac:dyDescent="0.35">
      <c r="A3" s="2">
        <v>5</v>
      </c>
      <c r="B3" s="2">
        <v>10</v>
      </c>
      <c r="C3">
        <f t="shared" ref="C3:C19" si="0">(8.944-A3)^2</f>
        <v>15.555136000000006</v>
      </c>
      <c r="D3">
        <f t="shared" ref="D3:D19" si="1">(11.14-B3)^2</f>
        <v>1.2996000000000012</v>
      </c>
    </row>
    <row r="4" spans="1:4" ht="15" thickBot="1" x14ac:dyDescent="0.35">
      <c r="A4" s="2">
        <v>6</v>
      </c>
      <c r="B4" s="2">
        <v>12</v>
      </c>
      <c r="C4">
        <f t="shared" si="0"/>
        <v>8.6671360000000046</v>
      </c>
      <c r="D4">
        <f t="shared" si="1"/>
        <v>0.73959999999999904</v>
      </c>
    </row>
    <row r="5" spans="1:4" ht="15" thickBot="1" x14ac:dyDescent="0.35">
      <c r="A5" s="2">
        <v>11</v>
      </c>
      <c r="B5" s="2">
        <v>9</v>
      </c>
      <c r="C5">
        <f t="shared" si="0"/>
        <v>4.2271359999999962</v>
      </c>
      <c r="D5">
        <f t="shared" si="1"/>
        <v>4.5796000000000028</v>
      </c>
    </row>
    <row r="6" spans="1:4" ht="15" thickBot="1" x14ac:dyDescent="0.35">
      <c r="A6" s="2">
        <v>8</v>
      </c>
      <c r="B6" s="2">
        <v>8</v>
      </c>
      <c r="C6">
        <f t="shared" si="0"/>
        <v>0.89113600000000159</v>
      </c>
      <c r="D6">
        <f t="shared" si="1"/>
        <v>9.8596000000000039</v>
      </c>
    </row>
    <row r="7" spans="1:4" ht="15" thickBot="1" x14ac:dyDescent="0.35">
      <c r="A7" s="2">
        <v>5</v>
      </c>
      <c r="B7" s="2">
        <v>13</v>
      </c>
      <c r="C7">
        <f t="shared" si="0"/>
        <v>15.555136000000006</v>
      </c>
      <c r="D7">
        <f t="shared" si="1"/>
        <v>3.4595999999999978</v>
      </c>
    </row>
    <row r="8" spans="1:4" ht="15" thickBot="1" x14ac:dyDescent="0.35">
      <c r="A8" s="2">
        <v>7</v>
      </c>
      <c r="B8" s="2">
        <v>14</v>
      </c>
      <c r="C8">
        <f t="shared" si="0"/>
        <v>3.7791360000000034</v>
      </c>
      <c r="D8">
        <f t="shared" si="1"/>
        <v>8.1795999999999971</v>
      </c>
    </row>
    <row r="9" spans="1:4" ht="15" thickBot="1" x14ac:dyDescent="0.35">
      <c r="A9" s="2">
        <v>13</v>
      </c>
      <c r="B9" s="2">
        <v>15</v>
      </c>
      <c r="C9">
        <f t="shared" si="0"/>
        <v>16.451135999999995</v>
      </c>
      <c r="D9">
        <f t="shared" si="1"/>
        <v>14.899599999999996</v>
      </c>
    </row>
    <row r="10" spans="1:4" ht="15" thickBot="1" x14ac:dyDescent="0.35">
      <c r="A10" s="2">
        <v>12</v>
      </c>
      <c r="B10" s="2">
        <v>12</v>
      </c>
      <c r="C10">
        <f t="shared" si="0"/>
        <v>9.3391359999999946</v>
      </c>
      <c r="D10">
        <f t="shared" si="1"/>
        <v>0.73959999999999904</v>
      </c>
    </row>
    <row r="11" spans="1:4" ht="15" thickBot="1" x14ac:dyDescent="0.35">
      <c r="A11" s="2">
        <v>13</v>
      </c>
      <c r="B11" s="2">
        <v>11</v>
      </c>
      <c r="C11">
        <f t="shared" si="0"/>
        <v>16.451135999999995</v>
      </c>
      <c r="D11">
        <f t="shared" si="1"/>
        <v>1.9600000000000159E-2</v>
      </c>
    </row>
    <row r="12" spans="1:4" ht="15" thickBot="1" x14ac:dyDescent="0.35">
      <c r="A12" s="2">
        <v>9</v>
      </c>
      <c r="B12" s="2">
        <v>13</v>
      </c>
      <c r="C12">
        <f t="shared" si="0"/>
        <v>3.1359999999999062E-3</v>
      </c>
      <c r="D12">
        <f t="shared" si="1"/>
        <v>3.4595999999999978</v>
      </c>
    </row>
    <row r="13" spans="1:4" ht="15" thickBot="1" x14ac:dyDescent="0.35">
      <c r="A13" s="2">
        <v>8</v>
      </c>
      <c r="B13" s="2">
        <v>8</v>
      </c>
      <c r="C13">
        <f t="shared" si="0"/>
        <v>0.89113600000000159</v>
      </c>
      <c r="D13">
        <f t="shared" si="1"/>
        <v>9.8596000000000039</v>
      </c>
    </row>
    <row r="14" spans="1:4" ht="15" thickBot="1" x14ac:dyDescent="0.35">
      <c r="A14" s="2">
        <v>10</v>
      </c>
      <c r="B14" s="2">
        <v>9</v>
      </c>
      <c r="C14">
        <f t="shared" si="0"/>
        <v>1.1151359999999981</v>
      </c>
      <c r="D14">
        <f t="shared" si="1"/>
        <v>4.5796000000000028</v>
      </c>
    </row>
    <row r="15" spans="1:4" ht="15" thickBot="1" x14ac:dyDescent="0.35">
      <c r="A15" s="2">
        <v>6</v>
      </c>
      <c r="B15" s="2">
        <v>11</v>
      </c>
      <c r="C15">
        <f t="shared" si="0"/>
        <v>8.6671360000000046</v>
      </c>
      <c r="D15">
        <f t="shared" si="1"/>
        <v>1.9600000000000159E-2</v>
      </c>
    </row>
    <row r="16" spans="1:4" ht="15" thickBot="1" x14ac:dyDescent="0.35">
      <c r="A16" s="2">
        <v>11</v>
      </c>
      <c r="B16" s="1"/>
      <c r="C16">
        <f t="shared" si="0"/>
        <v>4.2271359999999962</v>
      </c>
    </row>
    <row r="17" spans="1:7" ht="15" thickBot="1" x14ac:dyDescent="0.35">
      <c r="A17" s="2">
        <v>9</v>
      </c>
      <c r="B17" s="1"/>
      <c r="C17">
        <f t="shared" si="0"/>
        <v>3.1359999999999062E-3</v>
      </c>
    </row>
    <row r="18" spans="1:7" ht="15" thickBot="1" x14ac:dyDescent="0.35">
      <c r="A18" s="2">
        <v>7</v>
      </c>
      <c r="B18" s="1"/>
      <c r="C18">
        <f t="shared" si="0"/>
        <v>3.7791360000000034</v>
      </c>
    </row>
    <row r="19" spans="1:7" ht="15" thickBot="1" x14ac:dyDescent="0.35">
      <c r="A19" s="2">
        <v>12</v>
      </c>
      <c r="B19" s="1"/>
      <c r="C19">
        <f t="shared" si="0"/>
        <v>9.3391359999999946</v>
      </c>
    </row>
    <row r="20" spans="1:7" x14ac:dyDescent="0.3">
      <c r="A20">
        <f>AVERAGE(A2:A19)</f>
        <v>8.9444444444444446</v>
      </c>
      <c r="B20">
        <f>AVERAGE(B2:B19)</f>
        <v>11.142857142857142</v>
      </c>
      <c r="C20">
        <f>SQRT(SUM(C2:C19)/(COUNT(A2:A19)-1))</f>
        <v>2.6451336894936177</v>
      </c>
      <c r="D20">
        <f>SQRT(SUM(D2:D19)/(COUNT(B2:B15)-1))</f>
        <v>2.1788211350318636</v>
      </c>
    </row>
    <row r="21" spans="1:7" x14ac:dyDescent="0.3">
      <c r="A21" t="s">
        <v>5</v>
      </c>
      <c r="B21" t="s">
        <v>5</v>
      </c>
      <c r="C21" t="s">
        <v>6</v>
      </c>
      <c r="D21" t="s">
        <v>6</v>
      </c>
    </row>
    <row r="23" spans="1:7" x14ac:dyDescent="0.3">
      <c r="B23" t="s">
        <v>7</v>
      </c>
      <c r="C23">
        <f>POWER(C20,2)/18</f>
        <v>0.3887073464052288</v>
      </c>
      <c r="D23">
        <f>POWER(D20,2)/14</f>
        <v>0.3390901098901099</v>
      </c>
      <c r="G23">
        <f>(33.5-31.2)/SQRT(((8.89^2)/6)+((10.16^2)/5))</f>
        <v>0.39551177686805394</v>
      </c>
    </row>
    <row r="24" spans="1:7" x14ac:dyDescent="0.3">
      <c r="C24">
        <f>SQRT(SUM(C23,D23))</f>
        <v>0.85311045960962095</v>
      </c>
    </row>
    <row r="26" spans="1:7" x14ac:dyDescent="0.3">
      <c r="A26" t="s">
        <v>8</v>
      </c>
      <c r="B26">
        <f>(A20-B20)/C24</f>
        <v>-2.5769379259734788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BEE9-0F99-4906-AFEC-8E0FCDAF5552}">
  <dimension ref="A1:H15"/>
  <sheetViews>
    <sheetView workbookViewId="0">
      <selection activeCell="H14" sqref="H14"/>
    </sheetView>
  </sheetViews>
  <sheetFormatPr defaultRowHeight="14.4" x14ac:dyDescent="0.3"/>
  <sheetData>
    <row r="1" spans="1:8" ht="40.799999999999997" thickBot="1" x14ac:dyDescent="0.35">
      <c r="A1" s="3" t="s">
        <v>9</v>
      </c>
      <c r="B1" s="3" t="s">
        <v>10</v>
      </c>
    </row>
    <row r="2" spans="1:8" ht="15" thickBot="1" x14ac:dyDescent="0.35">
      <c r="A2" s="2">
        <v>90</v>
      </c>
      <c r="B2" s="2">
        <v>4</v>
      </c>
      <c r="C2">
        <f>(33.14286-A2)^2</f>
        <v>3232.7343689796003</v>
      </c>
      <c r="D2">
        <f>(18-B2)^2</f>
        <v>196</v>
      </c>
    </row>
    <row r="3" spans="1:8" ht="15" thickBot="1" x14ac:dyDescent="0.35">
      <c r="A3" s="2">
        <v>28</v>
      </c>
      <c r="B3" s="2">
        <v>120</v>
      </c>
      <c r="C3">
        <f t="shared" ref="C3:C8" si="0">(33.14286-A3)^2</f>
        <v>26.449008979599988</v>
      </c>
      <c r="D3">
        <f t="shared" ref="D3:D12" si="1">(18-B3)^2</f>
        <v>10404</v>
      </c>
    </row>
    <row r="4" spans="1:8" ht="15" thickBot="1" x14ac:dyDescent="0.35">
      <c r="A4" s="2">
        <v>30</v>
      </c>
      <c r="B4" s="2">
        <v>5</v>
      </c>
      <c r="C4">
        <f t="shared" si="0"/>
        <v>9.8775689795999924</v>
      </c>
      <c r="D4">
        <f t="shared" si="1"/>
        <v>169</v>
      </c>
    </row>
    <row r="5" spans="1:8" ht="15" thickBot="1" x14ac:dyDescent="0.35">
      <c r="A5" s="2">
        <v>10</v>
      </c>
      <c r="B5" s="2">
        <v>3</v>
      </c>
      <c r="C5">
        <f t="shared" si="0"/>
        <v>535.59196897959998</v>
      </c>
      <c r="D5">
        <f t="shared" si="1"/>
        <v>225</v>
      </c>
    </row>
    <row r="6" spans="1:8" ht="15" thickBot="1" x14ac:dyDescent="0.35">
      <c r="A6" s="2">
        <v>5</v>
      </c>
      <c r="B6" s="2">
        <v>10</v>
      </c>
      <c r="C6">
        <f t="shared" si="0"/>
        <v>792.02056897959994</v>
      </c>
      <c r="D6">
        <f t="shared" si="1"/>
        <v>64</v>
      </c>
    </row>
    <row r="7" spans="1:8" ht="15" thickBot="1" x14ac:dyDescent="0.35">
      <c r="A7" s="2">
        <v>9</v>
      </c>
      <c r="B7" s="2">
        <v>3</v>
      </c>
      <c r="C7">
        <f t="shared" si="0"/>
        <v>582.87768897959995</v>
      </c>
      <c r="D7">
        <f t="shared" si="1"/>
        <v>225</v>
      </c>
    </row>
    <row r="8" spans="1:8" ht="15" thickBot="1" x14ac:dyDescent="0.35">
      <c r="A8" s="2">
        <v>60</v>
      </c>
      <c r="B8" s="2">
        <v>5</v>
      </c>
      <c r="C8">
        <f t="shared" si="0"/>
        <v>721.30596897960004</v>
      </c>
      <c r="D8">
        <f t="shared" si="1"/>
        <v>169</v>
      </c>
    </row>
    <row r="9" spans="1:8" ht="15" thickBot="1" x14ac:dyDescent="0.35">
      <c r="A9" s="1"/>
      <c r="B9" s="2">
        <v>13</v>
      </c>
      <c r="D9">
        <f t="shared" si="1"/>
        <v>25</v>
      </c>
    </row>
    <row r="10" spans="1:8" ht="15" thickBot="1" x14ac:dyDescent="0.35">
      <c r="A10" s="1"/>
      <c r="B10" s="2">
        <v>4</v>
      </c>
      <c r="D10">
        <f t="shared" si="1"/>
        <v>196</v>
      </c>
    </row>
    <row r="11" spans="1:8" ht="15" thickBot="1" x14ac:dyDescent="0.35">
      <c r="A11" s="1"/>
      <c r="B11" s="2">
        <v>10</v>
      </c>
      <c r="D11">
        <f t="shared" si="1"/>
        <v>64</v>
      </c>
    </row>
    <row r="12" spans="1:8" ht="15" thickBot="1" x14ac:dyDescent="0.35">
      <c r="A12" s="1"/>
      <c r="B12" s="2">
        <v>21</v>
      </c>
      <c r="D12">
        <f t="shared" si="1"/>
        <v>9</v>
      </c>
    </row>
    <row r="13" spans="1:8" x14ac:dyDescent="0.3">
      <c r="A13">
        <f>AVERAGE(A2:A8)</f>
        <v>33.142857142857146</v>
      </c>
      <c r="B13">
        <f>AVERAGE(B2:B12)</f>
        <v>18</v>
      </c>
      <c r="C13">
        <f>SQRT(SUM(C2:C12)/(6))</f>
        <v>31.360423952430875</v>
      </c>
      <c r="D13">
        <f>SQRT(SUM(D2:D12)/10)</f>
        <v>34.272437905699093</v>
      </c>
      <c r="H13">
        <f>(C15*C15)/((C15*C15)+16)</f>
        <v>5.4782424000371338E-2</v>
      </c>
    </row>
    <row r="14" spans="1:8" x14ac:dyDescent="0.3">
      <c r="A14">
        <f>ABS(A13-B13)</f>
        <v>15.142857142857146</v>
      </c>
      <c r="C14">
        <f>SQRT(((C13*C13)/7)+((D13*D13)/11))</f>
        <v>15.72508876990128</v>
      </c>
    </row>
    <row r="15" spans="1:8" x14ac:dyDescent="0.3">
      <c r="C15">
        <f>(A13-B13)/C14</f>
        <v>0.96297435037959478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B47B-1424-49B2-ADC1-07FB1D9B1B5A}">
  <dimension ref="A1:K25"/>
  <sheetViews>
    <sheetView tabSelected="1" topLeftCell="G1" workbookViewId="0">
      <selection activeCell="H5" sqref="H5:K11"/>
    </sheetView>
  </sheetViews>
  <sheetFormatPr defaultRowHeight="14.4" x14ac:dyDescent="0.3"/>
  <cols>
    <col min="3" max="4" width="12" bestFit="1" customWidth="1"/>
    <col min="5" max="8" width="16.5546875" bestFit="1" customWidth="1"/>
    <col min="9" max="10" width="12" bestFit="1" customWidth="1"/>
    <col min="11" max="11" width="13.88671875" bestFit="1" customWidth="1"/>
  </cols>
  <sheetData>
    <row r="1" spans="1:11" x14ac:dyDescent="0.3">
      <c r="A1" t="s">
        <v>11</v>
      </c>
      <c r="B1" t="s">
        <v>12</v>
      </c>
      <c r="C1" t="s">
        <v>21</v>
      </c>
      <c r="D1" t="s">
        <v>22</v>
      </c>
      <c r="E1" t="s">
        <v>20</v>
      </c>
      <c r="F1" t="s">
        <v>23</v>
      </c>
    </row>
    <row r="2" spans="1:11" x14ac:dyDescent="0.3">
      <c r="A2">
        <v>12.079000000000001</v>
      </c>
      <c r="B2">
        <v>19.277999999999999</v>
      </c>
      <c r="C2">
        <f>(14.051125-A2)^2</f>
        <v>3.8892770156250007</v>
      </c>
      <c r="D2">
        <f>(22.01592-B2)^2</f>
        <v>7.4962059264000143</v>
      </c>
      <c r="E2">
        <f>(A2-B2)</f>
        <v>-7.1989999999999981</v>
      </c>
      <c r="F2">
        <f>(-7.96479-E2)^2</f>
        <v>0.58643432410000262</v>
      </c>
    </row>
    <row r="3" spans="1:11" x14ac:dyDescent="0.3">
      <c r="A3">
        <v>16.791</v>
      </c>
      <c r="B3">
        <v>18.741</v>
      </c>
      <c r="C3">
        <f t="shared" ref="C3:C25" si="0">(14.051125-A3)^2</f>
        <v>7.5069150156249975</v>
      </c>
      <c r="D3">
        <f t="shared" ref="D3:D25" si="1">(22.01592-B3)^2</f>
        <v>10.72510100640001</v>
      </c>
      <c r="E3">
        <f t="shared" ref="E3:E25" si="2">(A3-B3)</f>
        <v>-1.9499999999999993</v>
      </c>
      <c r="F3">
        <f t="shared" ref="F3:F25" si="3">(-7.96479-E3)^2</f>
        <v>36.177698744100006</v>
      </c>
    </row>
    <row r="4" spans="1:11" x14ac:dyDescent="0.3">
      <c r="A4">
        <v>9.5640000000000001</v>
      </c>
      <c r="B4">
        <v>21.213999999999999</v>
      </c>
      <c r="C4">
        <f t="shared" si="0"/>
        <v>20.134290765625007</v>
      </c>
      <c r="D4">
        <f t="shared" si="1"/>
        <v>0.64307568640000423</v>
      </c>
      <c r="E4">
        <f t="shared" si="2"/>
        <v>-11.649999999999999</v>
      </c>
      <c r="F4">
        <f t="shared" si="3"/>
        <v>13.58077274409999</v>
      </c>
    </row>
    <row r="5" spans="1:11" x14ac:dyDescent="0.3">
      <c r="A5">
        <v>8.6300000000000008</v>
      </c>
      <c r="B5">
        <v>15.686999999999999</v>
      </c>
      <c r="C5">
        <f t="shared" si="0"/>
        <v>29.388596265625001</v>
      </c>
      <c r="D5">
        <f t="shared" si="1"/>
        <v>40.055228366400023</v>
      </c>
      <c r="E5">
        <f t="shared" si="2"/>
        <v>-7.0569999999999986</v>
      </c>
      <c r="F5">
        <f t="shared" si="3"/>
        <v>0.82408268410000218</v>
      </c>
      <c r="H5" s="4" t="s">
        <v>13</v>
      </c>
      <c r="I5" s="4" t="s">
        <v>11</v>
      </c>
      <c r="J5" s="4" t="s">
        <v>12</v>
      </c>
      <c r="K5" s="4" t="s">
        <v>20</v>
      </c>
    </row>
    <row r="6" spans="1:11" x14ac:dyDescent="0.3">
      <c r="A6">
        <v>14.669</v>
      </c>
      <c r="B6">
        <v>22.803000000000001</v>
      </c>
      <c r="C6">
        <f t="shared" si="0"/>
        <v>0.38176951562499967</v>
      </c>
      <c r="D6">
        <f t="shared" si="1"/>
        <v>0.61949492639999926</v>
      </c>
      <c r="E6">
        <f t="shared" si="2"/>
        <v>-8.1340000000000003</v>
      </c>
      <c r="F6">
        <f t="shared" si="3"/>
        <v>2.8632024100000177E-2</v>
      </c>
      <c r="H6" s="5" t="s">
        <v>16</v>
      </c>
      <c r="I6" s="5">
        <v>24</v>
      </c>
      <c r="J6" s="5">
        <v>24</v>
      </c>
      <c r="K6" s="5">
        <v>24</v>
      </c>
    </row>
    <row r="7" spans="1:11" x14ac:dyDescent="0.3">
      <c r="A7">
        <v>12.238</v>
      </c>
      <c r="B7">
        <v>20.878</v>
      </c>
      <c r="C7">
        <f t="shared" si="0"/>
        <v>3.2874222656250045</v>
      </c>
      <c r="D7">
        <f t="shared" si="1"/>
        <v>1.2948619264000025</v>
      </c>
      <c r="E7">
        <f t="shared" si="2"/>
        <v>-8.64</v>
      </c>
      <c r="F7">
        <f t="shared" si="3"/>
        <v>0.45590854410000103</v>
      </c>
      <c r="H7" s="6" t="s">
        <v>15</v>
      </c>
      <c r="I7" s="5">
        <f>AVERAGE(A2:A25)</f>
        <v>14.051125000000001</v>
      </c>
      <c r="J7" s="5">
        <f>AVERAGE(B2:B25)</f>
        <v>22.015916666666669</v>
      </c>
      <c r="K7" s="5">
        <f>AVERAGE(E2:E25)</f>
        <v>-7.964791666666664</v>
      </c>
    </row>
    <row r="8" spans="1:11" x14ac:dyDescent="0.3">
      <c r="A8">
        <v>14.692</v>
      </c>
      <c r="B8">
        <v>24.571999999999999</v>
      </c>
      <c r="C8">
        <f t="shared" si="0"/>
        <v>0.41072076562499926</v>
      </c>
      <c r="D8">
        <f t="shared" si="1"/>
        <v>6.5335449663999894</v>
      </c>
      <c r="E8">
        <f t="shared" si="2"/>
        <v>-9.879999999999999</v>
      </c>
      <c r="F8">
        <f t="shared" si="3"/>
        <v>3.6680293440999967</v>
      </c>
      <c r="H8" s="6" t="s">
        <v>14</v>
      </c>
      <c r="I8" s="5">
        <f>MEDIAN(A2:A25)</f>
        <v>14.3565</v>
      </c>
      <c r="J8" s="5">
        <f>MEDIAN(B2:B25)</f>
        <v>21.017499999999998</v>
      </c>
      <c r="K8" s="5">
        <f>MEDIAN(E2:E25)</f>
        <v>-7.6664999999999992</v>
      </c>
    </row>
    <row r="9" spans="1:11" x14ac:dyDescent="0.3">
      <c r="A9">
        <v>8.9870000000000001</v>
      </c>
      <c r="B9">
        <v>17.393999999999998</v>
      </c>
      <c r="C9">
        <f t="shared" si="0"/>
        <v>25.645362015625008</v>
      </c>
      <c r="D9">
        <f t="shared" si="1"/>
        <v>21.362144486400027</v>
      </c>
      <c r="E9">
        <f t="shared" si="2"/>
        <v>-8.4069999999999983</v>
      </c>
      <c r="F9">
        <f t="shared" si="3"/>
        <v>0.19554968409999862</v>
      </c>
      <c r="H9" s="6" t="s">
        <v>17</v>
      </c>
      <c r="I9" s="5">
        <f>SUM(C2:C25)/23</f>
        <v>12.669029070652176</v>
      </c>
      <c r="J9" s="5">
        <f>SUM(D2:D25)/23</f>
        <v>23.011757036243477</v>
      </c>
      <c r="K9" s="5">
        <f>SUM(F2:F25)/23</f>
        <v>23.666540867756517</v>
      </c>
    </row>
    <row r="10" spans="1:11" x14ac:dyDescent="0.3">
      <c r="A10">
        <v>9.4009999999999998</v>
      </c>
      <c r="B10">
        <v>20.762</v>
      </c>
      <c r="C10">
        <f t="shared" si="0"/>
        <v>21.623662515625011</v>
      </c>
      <c r="D10">
        <f t="shared" si="1"/>
        <v>1.572315366400002</v>
      </c>
      <c r="E10">
        <f t="shared" si="2"/>
        <v>-11.361000000000001</v>
      </c>
      <c r="F10">
        <f t="shared" si="3"/>
        <v>11.534242364100006</v>
      </c>
      <c r="H10" s="6" t="s">
        <v>18</v>
      </c>
      <c r="I10" s="5">
        <f>SQRT(I9)</f>
        <v>3.5593579576451955</v>
      </c>
      <c r="J10" s="5">
        <f>SQRT(J9)</f>
        <v>4.7970571224703464</v>
      </c>
      <c r="K10" s="5">
        <f>SQRT(K9)</f>
        <v>4.8648269103593522</v>
      </c>
    </row>
    <row r="11" spans="1:11" x14ac:dyDescent="0.3">
      <c r="A11">
        <v>14.48</v>
      </c>
      <c r="B11">
        <v>26.282</v>
      </c>
      <c r="C11">
        <f t="shared" si="0"/>
        <v>0.18393376562499972</v>
      </c>
      <c r="D11">
        <f t="shared" si="1"/>
        <v>18.199438566399991</v>
      </c>
      <c r="E11">
        <f t="shared" si="2"/>
        <v>-11.802</v>
      </c>
      <c r="F11">
        <f t="shared" si="3"/>
        <v>14.724180584099999</v>
      </c>
      <c r="H11" s="6" t="s">
        <v>19</v>
      </c>
      <c r="I11" s="5">
        <f>I10/SQRT(I6)</f>
        <v>0.72655090067879902</v>
      </c>
      <c r="J11" s="5">
        <f>J10/SQRT(J6)</f>
        <v>0.97919518475300849</v>
      </c>
      <c r="K11" s="5">
        <f>K10/SQRT(K6)</f>
        <v>0.9930286347784012</v>
      </c>
    </row>
    <row r="12" spans="1:11" x14ac:dyDescent="0.3">
      <c r="A12">
        <v>22.327999999999999</v>
      </c>
      <c r="B12">
        <v>24.524000000000001</v>
      </c>
      <c r="C12">
        <f t="shared" si="0"/>
        <v>68.506659765624974</v>
      </c>
      <c r="D12">
        <f t="shared" si="1"/>
        <v>6.2904652863999981</v>
      </c>
      <c r="E12">
        <f t="shared" si="2"/>
        <v>-2.1960000000000015</v>
      </c>
      <c r="F12">
        <f t="shared" si="3"/>
        <v>33.278938064099982</v>
      </c>
    </row>
    <row r="13" spans="1:11" x14ac:dyDescent="0.3">
      <c r="A13">
        <v>15.298</v>
      </c>
      <c r="B13">
        <v>18.643999999999998</v>
      </c>
      <c r="C13">
        <f t="shared" si="0"/>
        <v>1.5546972656249982</v>
      </c>
      <c r="D13">
        <f t="shared" si="1"/>
        <v>11.369844486400019</v>
      </c>
      <c r="E13">
        <f t="shared" si="2"/>
        <v>-3.3459999999999983</v>
      </c>
      <c r="F13">
        <f t="shared" si="3"/>
        <v>21.333221064100012</v>
      </c>
    </row>
    <row r="14" spans="1:11" x14ac:dyDescent="0.3">
      <c r="A14">
        <v>15.073</v>
      </c>
      <c r="B14">
        <v>17.510000000000002</v>
      </c>
      <c r="C14">
        <f t="shared" si="0"/>
        <v>1.0442285156249993</v>
      </c>
      <c r="D14">
        <f t="shared" si="1"/>
        <v>20.303315046399998</v>
      </c>
      <c r="E14">
        <f t="shared" si="2"/>
        <v>-2.4370000000000012</v>
      </c>
      <c r="F14">
        <f t="shared" si="3"/>
        <v>30.556462284099986</v>
      </c>
    </row>
    <row r="15" spans="1:11" x14ac:dyDescent="0.3">
      <c r="A15">
        <v>16.928999999999998</v>
      </c>
      <c r="B15">
        <v>20.329999999999998</v>
      </c>
      <c r="C15">
        <f t="shared" si="0"/>
        <v>8.2821645156249861</v>
      </c>
      <c r="D15">
        <f t="shared" si="1"/>
        <v>2.8423262464000101</v>
      </c>
      <c r="E15">
        <f t="shared" si="2"/>
        <v>-3.4009999999999998</v>
      </c>
      <c r="F15">
        <f t="shared" si="3"/>
        <v>20.8281791641</v>
      </c>
    </row>
    <row r="16" spans="1:11" x14ac:dyDescent="0.3">
      <c r="A16">
        <v>18.2</v>
      </c>
      <c r="B16">
        <v>35.255000000000003</v>
      </c>
      <c r="C16">
        <f t="shared" si="0"/>
        <v>17.213163765624987</v>
      </c>
      <c r="D16">
        <f t="shared" si="1"/>
        <v>175.27323924640004</v>
      </c>
      <c r="E16">
        <f t="shared" si="2"/>
        <v>-17.055000000000003</v>
      </c>
      <c r="F16">
        <f t="shared" si="3"/>
        <v>82.631917844100045</v>
      </c>
    </row>
    <row r="17" spans="1:6" x14ac:dyDescent="0.3">
      <c r="A17">
        <v>12.13</v>
      </c>
      <c r="B17">
        <v>22.158000000000001</v>
      </c>
      <c r="C17">
        <f t="shared" si="0"/>
        <v>3.6907212656249997</v>
      </c>
      <c r="D17">
        <f t="shared" si="1"/>
        <v>2.0186726399999997E-2</v>
      </c>
      <c r="E17">
        <f t="shared" si="2"/>
        <v>-10.028</v>
      </c>
      <c r="F17">
        <f t="shared" si="3"/>
        <v>4.2568355041000023</v>
      </c>
    </row>
    <row r="18" spans="1:6" x14ac:dyDescent="0.3">
      <c r="A18">
        <v>18.495000000000001</v>
      </c>
      <c r="B18">
        <v>25.138999999999999</v>
      </c>
      <c r="C18">
        <f t="shared" si="0"/>
        <v>19.748025015625004</v>
      </c>
      <c r="D18">
        <f t="shared" si="1"/>
        <v>9.7536286863999884</v>
      </c>
      <c r="E18">
        <f t="shared" si="2"/>
        <v>-6.6439999999999984</v>
      </c>
      <c r="F18">
        <f t="shared" si="3"/>
        <v>1.7444862241000039</v>
      </c>
    </row>
    <row r="19" spans="1:6" x14ac:dyDescent="0.3">
      <c r="A19">
        <v>10.638999999999999</v>
      </c>
      <c r="B19">
        <v>20.428999999999998</v>
      </c>
      <c r="C19">
        <f t="shared" si="0"/>
        <v>11.642597015625009</v>
      </c>
      <c r="D19">
        <f t="shared" si="1"/>
        <v>2.5183150864000088</v>
      </c>
      <c r="E19">
        <f t="shared" si="2"/>
        <v>-9.7899999999999991</v>
      </c>
      <c r="F19">
        <f t="shared" si="3"/>
        <v>3.3313915440999975</v>
      </c>
    </row>
    <row r="20" spans="1:6" x14ac:dyDescent="0.3">
      <c r="A20">
        <v>11.343999999999999</v>
      </c>
      <c r="B20">
        <v>17.425000000000001</v>
      </c>
      <c r="C20">
        <f t="shared" si="0"/>
        <v>7.3285257656250069</v>
      </c>
      <c r="D20">
        <f t="shared" si="1"/>
        <v>21.076546446400005</v>
      </c>
      <c r="E20">
        <f t="shared" si="2"/>
        <v>-6.0810000000000013</v>
      </c>
      <c r="F20">
        <f t="shared" si="3"/>
        <v>3.5486647640999944</v>
      </c>
    </row>
    <row r="21" spans="1:6" x14ac:dyDescent="0.3">
      <c r="A21">
        <v>12.369</v>
      </c>
      <c r="B21">
        <v>34.287999999999997</v>
      </c>
      <c r="C21">
        <f t="shared" si="0"/>
        <v>2.8295445156250034</v>
      </c>
      <c r="D21">
        <f t="shared" si="1"/>
        <v>150.60394752639988</v>
      </c>
      <c r="E21">
        <f t="shared" si="2"/>
        <v>-21.918999999999997</v>
      </c>
      <c r="F21">
        <f t="shared" si="3"/>
        <v>194.71997672409989</v>
      </c>
    </row>
    <row r="22" spans="1:6" x14ac:dyDescent="0.3">
      <c r="A22">
        <v>12.944000000000001</v>
      </c>
      <c r="B22">
        <v>23.893999999999998</v>
      </c>
      <c r="C22">
        <f t="shared" si="0"/>
        <v>1.2257257656249998</v>
      </c>
      <c r="D22">
        <f t="shared" si="1"/>
        <v>3.5271844863999893</v>
      </c>
      <c r="E22">
        <f t="shared" si="2"/>
        <v>-10.949999999999998</v>
      </c>
      <c r="F22">
        <f t="shared" si="3"/>
        <v>8.9114787440999859</v>
      </c>
    </row>
    <row r="23" spans="1:6" x14ac:dyDescent="0.3">
      <c r="A23">
        <v>14.233000000000001</v>
      </c>
      <c r="B23">
        <v>17.96</v>
      </c>
      <c r="C23">
        <f t="shared" si="0"/>
        <v>3.3078515624999923E-2</v>
      </c>
      <c r="D23">
        <f t="shared" si="1"/>
        <v>16.450487046400003</v>
      </c>
      <c r="E23">
        <f t="shared" si="2"/>
        <v>-3.7270000000000003</v>
      </c>
      <c r="F23">
        <f t="shared" si="3"/>
        <v>17.958864084099996</v>
      </c>
    </row>
    <row r="24" spans="1:6" x14ac:dyDescent="0.3">
      <c r="A24">
        <v>19.71</v>
      </c>
      <c r="B24">
        <v>22.058</v>
      </c>
      <c r="C24">
        <f t="shared" si="0"/>
        <v>32.022866265624998</v>
      </c>
      <c r="D24">
        <f t="shared" si="1"/>
        <v>1.7707263999998792E-3</v>
      </c>
      <c r="E24">
        <f t="shared" si="2"/>
        <v>-2.347999999999999</v>
      </c>
      <c r="F24">
        <f t="shared" si="3"/>
        <v>31.548329904100008</v>
      </c>
    </row>
    <row r="25" spans="1:6" x14ac:dyDescent="0.3">
      <c r="A25">
        <v>16.004000000000001</v>
      </c>
      <c r="B25">
        <v>21.157</v>
      </c>
      <c r="C25">
        <f t="shared" si="0"/>
        <v>3.8137207656250021</v>
      </c>
      <c r="D25">
        <f t="shared" si="1"/>
        <v>0.73774356640000216</v>
      </c>
      <c r="E25">
        <f t="shared" si="2"/>
        <v>-5.1529999999999987</v>
      </c>
      <c r="F25">
        <f t="shared" si="3"/>
        <v>7.9061630041000059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Jubin Soni</dc:creator>
  <cp:lastModifiedBy>Jubin Soni</cp:lastModifiedBy>
  <dcterms:created xsi:type="dcterms:W3CDTF">2017-09-17T03:49:45Z</dcterms:created>
  <dcterms:modified xsi:type="dcterms:W3CDTF">2017-09-19T01:04:40Z</dcterms:modified>
</cp:coreProperties>
</file>