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xcel\Excel com IA DIO\Desafio 1 - Simulador de Investimentos\"/>
    </mc:Choice>
  </mc:AlternateContent>
  <xr:revisionPtr revIDLastSave="0" documentId="13_ncr:1_{E4844472-D549-4C54-AAF8-5677A174D707}" xr6:coauthVersionLast="45" xr6:coauthVersionMax="45" xr10:uidLastSave="{00000000-0000-0000-0000-000000000000}"/>
  <bookViews>
    <workbookView xWindow="-120" yWindow="-120" windowWidth="20730" windowHeight="11160" tabRatio="0" xr2:uid="{E6BC219B-1192-48C6-B7BA-1C155AB7FF80}"/>
  </bookViews>
  <sheets>
    <sheet name="CAPA" sheetId="3" r:id="rId1"/>
    <sheet name="Simulador Financeiro" sheetId="1" r:id="rId2"/>
    <sheet name="Apoio" sheetId="2" state="hidden" r:id="rId3"/>
  </sheets>
  <definedNames>
    <definedName name="aporte">'Simulador Financeiro'!$J$9</definedName>
    <definedName name="dividendos">'Simulador Financeiro'!$J$14</definedName>
    <definedName name="tempo_anos">'Simulador Financeiro'!$J$10</definedName>
    <definedName name="tx_rend_carteira">'Simulador Financeiro'!$J$5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3" i="1"/>
  <c r="J14" i="1" s="1"/>
  <c r="J12" i="1"/>
  <c r="I29" i="1" l="1"/>
  <c r="I30" i="1"/>
  <c r="I31" i="1"/>
  <c r="I32" i="1"/>
  <c r="I33" i="1"/>
  <c r="I28" i="1"/>
  <c r="C16" i="2"/>
  <c r="C17" i="2"/>
  <c r="C18" i="2"/>
  <c r="C19" i="2"/>
  <c r="C20" i="2"/>
  <c r="C15" i="2"/>
  <c r="C10" i="2"/>
  <c r="C11" i="2"/>
  <c r="C12" i="2"/>
  <c r="C13" i="2"/>
  <c r="C14" i="2"/>
  <c r="C9" i="2"/>
  <c r="C4" i="2"/>
  <c r="C5" i="2"/>
  <c r="C6" i="2"/>
  <c r="C7" i="2"/>
  <c r="C8" i="2"/>
  <c r="C3" i="2"/>
  <c r="I24" i="1"/>
  <c r="I21" i="1"/>
  <c r="J21" i="1" s="1"/>
  <c r="I20" i="1"/>
  <c r="J20" i="1" s="1"/>
  <c r="I19" i="1"/>
  <c r="J19" i="1" s="1"/>
  <c r="I18" i="1"/>
  <c r="J18" i="1" s="1"/>
  <c r="J17" i="1"/>
  <c r="J11" i="1"/>
  <c r="J6" i="1"/>
  <c r="J30" i="1" l="1"/>
  <c r="J31" i="1"/>
  <c r="J28" i="1"/>
  <c r="J29" i="1"/>
  <c r="J33" i="1"/>
  <c r="J32" i="1"/>
</calcChain>
</file>

<file path=xl/sharedStrings.xml><?xml version="1.0" encoding="utf-8"?>
<sst xmlns="http://schemas.openxmlformats.org/spreadsheetml/2006/main" count="79" uniqueCount="45">
  <si>
    <t>Quanto deseja investir por mês</t>
  </si>
  <si>
    <t>Por quantos anos?</t>
  </si>
  <si>
    <t>Taxa de rendimento mensal?</t>
  </si>
  <si>
    <t>Patrimonio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</si>
  <si>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</si>
  <si>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</si>
  <si>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</si>
  <si>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</si>
  <si>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</si>
  <si>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</si>
  <si>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CONFIGURAÇÕES</t>
  </si>
  <si>
    <t>CORES</t>
  </si>
  <si>
    <t>Borda</t>
  </si>
  <si>
    <t>Cabeçalho</t>
  </si>
  <si>
    <t>RGB(0,73,83)</t>
  </si>
  <si>
    <t>Salário</t>
  </si>
  <si>
    <t>Rendimento da Carteira</t>
  </si>
  <si>
    <t>INVESTIMENTO MENSAL</t>
  </si>
  <si>
    <t>CENÁRIOS</t>
  </si>
  <si>
    <t>PATRIMONIO ACUMULADO</t>
  </si>
  <si>
    <t>DIVIDENDOS</t>
  </si>
  <si>
    <t>Tipo FII</t>
  </si>
  <si>
    <t>Papel</t>
  </si>
  <si>
    <t>Tijolo</t>
  </si>
  <si>
    <t>Híbrido</t>
  </si>
  <si>
    <t>FOF's</t>
  </si>
  <si>
    <t>Desenvolvimento</t>
  </si>
  <si>
    <t>Hotelaria</t>
  </si>
  <si>
    <t>% SUGERIDO</t>
  </si>
  <si>
    <t>VALORES</t>
  </si>
  <si>
    <t>Perfil</t>
  </si>
  <si>
    <t>Valor investido por mês</t>
  </si>
  <si>
    <t>%</t>
  </si>
  <si>
    <t>Conservador</t>
  </si>
  <si>
    <t>Moderado</t>
  </si>
  <si>
    <t>Agressivo</t>
  </si>
  <si>
    <t>CHAVE</t>
  </si>
  <si>
    <t>PERFIL</t>
  </si>
  <si>
    <t>TIPO FII</t>
  </si>
  <si>
    <t>rgb(18,75,97)</t>
  </si>
  <si>
    <t>#124b61</t>
  </si>
  <si>
    <t>#004953</t>
  </si>
  <si>
    <t>Sugestão de Investimento (30%)</t>
  </si>
  <si>
    <t>Total Investido?</t>
  </si>
  <si>
    <t>SIMULADOR DE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</si>
</sst>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Segoe UI"/>
      <family val="2"/>
    </font>
    <font>
      <sz val="12"/>
      <color theme="0"/>
      <name val="Segoe UI"/>
      <family val="2"/>
    </font>
    <font>
      <sz val="11"/>
      <color theme="0"/>
      <name val="Segoe UI"/>
      <family val="2"/>
    </font>
    <font>
      <sz val="20"/>
      <color theme="0"/>
      <name val="Segoe UI Semibold"/>
      <family val="2"/>
    </font>
    <font>
      <sz val="11"/>
      <color rgb="FF004953"/>
      <name val="Calibri"/>
      <family val="2"/>
      <scheme val="minor"/>
    </font>
    <font>
      <sz val="11"/>
      <color rgb="FF215A60"/>
      <name val="Calibri"/>
      <family val="2"/>
      <scheme val="minor"/>
    </font>
    <font>
      <sz val="36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4953"/>
        <bgColor indexed="64"/>
      </patternFill>
    </fill>
    <fill>
      <patternFill patternType="solid">
        <fgColor rgb="FF215A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24B6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A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27">
    <border>
      <left/>
      <right/>
      <top/>
      <bottom/>
      <diagonal/>
    </border>
    <border>
      <left style="thick">
        <color rgb="FF004953"/>
      </left>
      <right/>
      <top style="thick">
        <color rgb="FF004953"/>
      </top>
      <bottom/>
      <diagonal/>
    </border>
    <border>
      <left/>
      <right style="thick">
        <color rgb="FF004953"/>
      </right>
      <top style="thick">
        <color rgb="FF004953"/>
      </top>
      <bottom/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rgb="FF004953"/>
      </left>
      <right/>
      <top/>
      <bottom style="thin">
        <color theme="2" tint="-9.9948118533890809E-2"/>
      </bottom>
      <diagonal/>
    </border>
    <border>
      <left/>
      <right style="thick">
        <color rgb="FF004953"/>
      </right>
      <top/>
      <bottom style="thin">
        <color theme="2" tint="-9.9948118533890809E-2"/>
      </bottom>
      <diagonal/>
    </border>
    <border>
      <left style="thick">
        <color rgb="FF004953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ck">
        <color rgb="FF004953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rgb="FF004953"/>
      </left>
      <right/>
      <top style="thin">
        <color theme="2" tint="-9.9948118533890809E-2"/>
      </top>
      <bottom style="thick">
        <color rgb="FF004953"/>
      </bottom>
      <diagonal/>
    </border>
    <border>
      <left/>
      <right/>
      <top style="thin">
        <color theme="2" tint="-9.9948118533890809E-2"/>
      </top>
      <bottom style="thick">
        <color rgb="FF004953"/>
      </bottom>
      <diagonal/>
    </border>
    <border>
      <left/>
      <right style="thick">
        <color rgb="FF004953"/>
      </right>
      <top style="thin">
        <color theme="2" tint="-9.9948118533890809E-2"/>
      </top>
      <bottom style="thick">
        <color rgb="FF004953"/>
      </bottom>
      <diagonal/>
    </border>
    <border>
      <left style="thick">
        <color rgb="FF004953"/>
      </left>
      <right/>
      <top style="thick">
        <color rgb="FF004953"/>
      </top>
      <bottom style="thin">
        <color theme="2" tint="-9.9948118533890809E-2"/>
      </bottom>
      <diagonal/>
    </border>
    <border>
      <left/>
      <right/>
      <top style="thick">
        <color rgb="FF004953"/>
      </top>
      <bottom style="thin">
        <color theme="2" tint="-9.9948118533890809E-2"/>
      </bottom>
      <diagonal/>
    </border>
    <border>
      <left/>
      <right style="thick">
        <color rgb="FF004953"/>
      </right>
      <top style="thick">
        <color rgb="FF004953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 style="thick">
        <color rgb="FF004953"/>
      </left>
      <right/>
      <top style="thick">
        <color rgb="FF004953"/>
      </top>
      <bottom style="thin">
        <color theme="2" tint="-9.9917600024414813E-2"/>
      </bottom>
      <diagonal/>
    </border>
    <border>
      <left/>
      <right/>
      <top style="thick">
        <color rgb="FF004953"/>
      </top>
      <bottom style="thin">
        <color theme="2" tint="-9.9917600024414813E-2"/>
      </bottom>
      <diagonal/>
    </border>
    <border>
      <left/>
      <right style="thick">
        <color rgb="FF004953"/>
      </right>
      <top style="thick">
        <color rgb="FF004953"/>
      </top>
      <bottom style="thin">
        <color theme="2" tint="-9.9917600024414813E-2"/>
      </bottom>
      <diagonal/>
    </border>
    <border>
      <left style="thick">
        <color rgb="FF004953"/>
      </left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ck">
        <color rgb="FF004953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ck">
        <color rgb="FF004953"/>
      </left>
      <right/>
      <top style="thin">
        <color theme="2" tint="-9.9917600024414813E-2"/>
      </top>
      <bottom style="thick">
        <color rgb="FF004953"/>
      </bottom>
      <diagonal/>
    </border>
    <border>
      <left/>
      <right/>
      <top style="thin">
        <color theme="2" tint="-9.9917600024414813E-2"/>
      </top>
      <bottom style="thick">
        <color rgb="FF004953"/>
      </bottom>
      <diagonal/>
    </border>
    <border>
      <left/>
      <right style="thick">
        <color rgb="FF004953"/>
      </right>
      <top style="thin">
        <color theme="2" tint="-9.9917600024414813E-2"/>
      </top>
      <bottom style="thick">
        <color rgb="FF00495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8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3" xfId="0" applyBorder="1" applyAlignment="1">
      <alignment horizontal="left" indent="5"/>
    </xf>
    <xf numFmtId="0" fontId="0" fillId="0" borderId="4" xfId="0" applyBorder="1" applyAlignment="1">
      <alignment horizontal="left" indent="5"/>
    </xf>
    <xf numFmtId="0" fontId="0" fillId="3" borderId="4" xfId="0" applyFill="1" applyBorder="1" applyAlignment="1">
      <alignment horizontal="left" indent="5"/>
    </xf>
    <xf numFmtId="0" fontId="0" fillId="0" borderId="5" xfId="0" applyBorder="1" applyAlignment="1">
      <alignment horizontal="left" indent="5"/>
    </xf>
    <xf numFmtId="0" fontId="0" fillId="0" borderId="7" xfId="0" applyBorder="1" applyAlignment="1">
      <alignment horizontal="left" indent="5"/>
    </xf>
    <xf numFmtId="0" fontId="0" fillId="3" borderId="7" xfId="0" applyFill="1" applyBorder="1" applyAlignment="1">
      <alignment horizontal="left" indent="5"/>
    </xf>
    <xf numFmtId="8" fontId="4" fillId="3" borderId="8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left" indent="5"/>
    </xf>
    <xf numFmtId="0" fontId="0" fillId="3" borderId="10" xfId="0" applyFill="1" applyBorder="1" applyAlignment="1">
      <alignment horizontal="left" indent="5"/>
    </xf>
    <xf numFmtId="8" fontId="4" fillId="3" borderId="11" xfId="0" applyNumberFormat="1" applyFont="1" applyFill="1" applyBorder="1" applyAlignment="1">
      <alignment horizontal="center"/>
    </xf>
    <xf numFmtId="0" fontId="0" fillId="0" borderId="5" xfId="0" applyBorder="1" applyAlignment="1">
      <alignment horizontal="left" indent="10"/>
    </xf>
    <xf numFmtId="0" fontId="0" fillId="0" borderId="3" xfId="0" applyBorder="1" applyAlignment="1">
      <alignment horizontal="left" indent="10"/>
    </xf>
    <xf numFmtId="0" fontId="0" fillId="0" borderId="4" xfId="0" applyBorder="1" applyAlignment="1">
      <alignment horizontal="left" indent="10"/>
    </xf>
    <xf numFmtId="164" fontId="0" fillId="0" borderId="4" xfId="0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8" fontId="0" fillId="0" borderId="4" xfId="0" applyNumberFormat="1" applyFont="1" applyFill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8" fontId="0" fillId="0" borderId="10" xfId="0" applyNumberFormat="1" applyFont="1" applyFill="1" applyBorder="1" applyAlignment="1">
      <alignment horizontal="center"/>
    </xf>
    <xf numFmtId="0" fontId="0" fillId="0" borderId="12" xfId="0" applyBorder="1" applyAlignment="1">
      <alignment horizontal="left" indent="5"/>
    </xf>
    <xf numFmtId="0" fontId="0" fillId="0" borderId="7" xfId="0" applyFill="1" applyBorder="1" applyAlignment="1">
      <alignment horizontal="left" indent="5"/>
    </xf>
    <xf numFmtId="0" fontId="0" fillId="0" borderId="9" xfId="0" applyFill="1" applyBorder="1" applyAlignment="1">
      <alignment horizontal="left" indent="5"/>
    </xf>
    <xf numFmtId="164" fontId="0" fillId="0" borderId="1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6" borderId="15" xfId="0" applyFill="1" applyBorder="1"/>
    <xf numFmtId="0" fontId="0" fillId="6" borderId="15" xfId="0" applyFill="1" applyBorder="1" applyAlignment="1"/>
    <xf numFmtId="9" fontId="0" fillId="6" borderId="15" xfId="0" applyNumberFormat="1" applyFill="1" applyBorder="1" applyAlignment="1">
      <alignment horizontal="center"/>
    </xf>
    <xf numFmtId="0" fontId="0" fillId="7" borderId="15" xfId="0" applyFill="1" applyBorder="1"/>
    <xf numFmtId="0" fontId="0" fillId="7" borderId="15" xfId="0" applyFill="1" applyBorder="1" applyAlignment="1"/>
    <xf numFmtId="9" fontId="0" fillId="7" borderId="15" xfId="0" applyNumberFormat="1" applyFill="1" applyBorder="1" applyAlignment="1">
      <alignment horizontal="center"/>
    </xf>
    <xf numFmtId="0" fontId="0" fillId="8" borderId="15" xfId="0" applyFill="1" applyBorder="1"/>
    <xf numFmtId="0" fontId="0" fillId="8" borderId="15" xfId="0" applyFill="1" applyBorder="1" applyAlignment="1"/>
    <xf numFmtId="9" fontId="0" fillId="8" borderId="15" xfId="0" applyNumberForma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22" xfId="0" applyFill="1" applyBorder="1" applyAlignment="1">
      <alignment horizontal="left" indent="5"/>
    </xf>
    <xf numFmtId="0" fontId="0" fillId="0" borderId="24" xfId="0" applyFill="1" applyBorder="1" applyAlignment="1">
      <alignment horizontal="left" indent="5"/>
    </xf>
    <xf numFmtId="9" fontId="0" fillId="0" borderId="25" xfId="0" applyNumberFormat="1" applyBorder="1" applyAlignment="1">
      <alignment horizontal="center"/>
    </xf>
    <xf numFmtId="0" fontId="0" fillId="9" borderId="0" xfId="0" applyFill="1"/>
    <xf numFmtId="0" fontId="6" fillId="9" borderId="1" xfId="0" applyFont="1" applyFill="1" applyBorder="1" applyAlignment="1">
      <alignment horizontal="centerContinuous" vertical="center"/>
    </xf>
    <xf numFmtId="0" fontId="6" fillId="9" borderId="2" xfId="0" applyFont="1" applyFill="1" applyBorder="1" applyAlignment="1">
      <alignment horizontal="centerContinuous"/>
    </xf>
    <xf numFmtId="0" fontId="8" fillId="9" borderId="1" xfId="0" applyFont="1" applyFill="1" applyBorder="1" applyAlignment="1">
      <alignment horizontal="centerContinuous" vertical="center" wrapText="1"/>
    </xf>
    <xf numFmtId="0" fontId="7" fillId="9" borderId="2" xfId="0" applyFont="1" applyFill="1" applyBorder="1" applyAlignment="1">
      <alignment horizontal="centerContinuous" vertical="center"/>
    </xf>
    <xf numFmtId="0" fontId="6" fillId="9" borderId="19" xfId="0" applyFont="1" applyFill="1" applyBorder="1" applyAlignment="1">
      <alignment horizontal="left" vertical="center" indent="4"/>
    </xf>
    <xf numFmtId="0" fontId="7" fillId="9" borderId="20" xfId="0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Continuous" vertical="center"/>
    </xf>
    <xf numFmtId="0" fontId="9" fillId="9" borderId="0" xfId="0" applyFont="1" applyFill="1" applyAlignment="1">
      <alignment vertical="center"/>
    </xf>
    <xf numFmtId="0" fontId="8" fillId="4" borderId="0" xfId="2" applyFont="1" applyFill="1" applyBorder="1" applyAlignment="1">
      <alignment horizontal="left" indent="5"/>
    </xf>
    <xf numFmtId="0" fontId="8" fillId="5" borderId="0" xfId="0" applyFont="1" applyFill="1" applyBorder="1" applyAlignment="1">
      <alignment horizontal="left" indent="5"/>
    </xf>
    <xf numFmtId="164" fontId="0" fillId="0" borderId="2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10" fillId="9" borderId="0" xfId="0" applyFont="1" applyFill="1"/>
    <xf numFmtId="0" fontId="10" fillId="0" borderId="0" xfId="0" applyFont="1" applyFill="1"/>
    <xf numFmtId="0" fontId="3" fillId="10" borderId="15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Continuous" vertical="center"/>
    </xf>
    <xf numFmtId="0" fontId="5" fillId="9" borderId="15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left" indent="5"/>
    </xf>
    <xf numFmtId="0" fontId="0" fillId="7" borderId="10" xfId="0" applyFill="1" applyBorder="1" applyAlignment="1">
      <alignment horizontal="left" indent="10"/>
    </xf>
    <xf numFmtId="164" fontId="4" fillId="7" borderId="11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5" fillId="9" borderId="0" xfId="0" applyFont="1" applyFill="1" applyAlignment="1">
      <alignment vertical="top"/>
    </xf>
    <xf numFmtId="164" fontId="4" fillId="0" borderId="6" xfId="0" applyNumberFormat="1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0" fontId="4" fillId="0" borderId="8" xfId="1" applyNumberFormat="1" applyFont="1" applyBorder="1" applyAlignment="1" applyProtection="1">
      <alignment horizontal="center"/>
      <protection locked="0"/>
    </xf>
    <xf numFmtId="0" fontId="11" fillId="9" borderId="0" xfId="0" applyFont="1" applyFill="1"/>
    <xf numFmtId="9" fontId="0" fillId="9" borderId="0" xfId="1" applyFont="1" applyFill="1"/>
    <xf numFmtId="0" fontId="12" fillId="13" borderId="0" xfId="0" applyFont="1" applyFill="1" applyAlignment="1">
      <alignment horizontal="centerContinuous" vertical="center"/>
    </xf>
    <xf numFmtId="0" fontId="13" fillId="13" borderId="0" xfId="0" applyFont="1" applyFill="1" applyAlignment="1">
      <alignment horizontal="centerContinuous" vertical="center"/>
    </xf>
    <xf numFmtId="0" fontId="0" fillId="13" borderId="0" xfId="0" applyFill="1"/>
    <xf numFmtId="0" fontId="8" fillId="11" borderId="0" xfId="2" applyFont="1" applyFill="1" applyAlignment="1" applyProtection="1">
      <alignment horizontal="center"/>
      <protection locked="0"/>
    </xf>
    <xf numFmtId="164" fontId="3" fillId="12" borderId="0" xfId="0" applyNumberFormat="1" applyFont="1" applyFill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</cellXfs>
  <cellStyles count="3">
    <cellStyle name="Bom" xfId="2" builtinId="26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24B61"/>
      <color rgb="FF215A60"/>
      <color rgb="FF004953"/>
      <color rgb="FF008FA2"/>
      <color rgb="FF0C2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Simulador Financeiro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hyperlink" Target="https://www.instagram.com/juceliodesa?utm_source=qr&amp;igsh=MWJub2I5aXVqeW12cQ==" TargetMode="External"/><Relationship Id="rId7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CAPA!A1"/><Relationship Id="rId5" Type="http://schemas.openxmlformats.org/officeDocument/2006/relationships/hyperlink" Target="https://www.linkedin.com/in/juceliodesa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16</xdr:col>
      <xdr:colOff>476250</xdr:colOff>
      <xdr:row>77</xdr:row>
      <xdr:rowOff>104775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3144FEC-9CAF-425B-ADFD-3D4DBF171425}"/>
            </a:ext>
          </a:extLst>
        </xdr:cNvPr>
        <xdr:cNvGrpSpPr/>
      </xdr:nvGrpSpPr>
      <xdr:grpSpPr>
        <a:xfrm>
          <a:off x="2457450" y="762000"/>
          <a:ext cx="7772400" cy="14582775"/>
          <a:chOff x="2457450" y="1524000"/>
          <a:chExt cx="7772400" cy="1458277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41C47674-456D-4CF7-889B-2FE22CDFEE0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7206"/>
          <a:stretch/>
        </xdr:blipFill>
        <xdr:spPr>
          <a:xfrm>
            <a:off x="2457450" y="1524000"/>
            <a:ext cx="7772400" cy="5657850"/>
          </a:xfrm>
          <a:prstGeom prst="rect">
            <a:avLst/>
          </a:prstGeom>
          <a:ln>
            <a:noFill/>
          </a:ln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2E420A2C-A902-4A36-B473-7DED56F9A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1642"/>
          <a:stretch/>
        </xdr:blipFill>
        <xdr:spPr>
          <a:xfrm>
            <a:off x="2457450" y="10144124"/>
            <a:ext cx="7772400" cy="2981325"/>
          </a:xfrm>
          <a:prstGeom prst="rect">
            <a:avLst/>
          </a:prstGeom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D0838212-FF7B-44B9-B880-B3DCB1C1BC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1642"/>
          <a:stretch/>
        </xdr:blipFill>
        <xdr:spPr>
          <a:xfrm>
            <a:off x="2457450" y="7172325"/>
            <a:ext cx="7772400" cy="2981325"/>
          </a:xfrm>
          <a:prstGeom prst="rect">
            <a:avLst/>
          </a:prstGeom>
          <a:ln>
            <a:noFill/>
          </a:ln>
        </xdr:spPr>
      </xdr:pic>
      <xdr:pic>
        <xdr:nvPicPr>
          <xdr:cNvPr id="6" name="Imagem 5">
            <a:extLst>
              <a:ext uri="{FF2B5EF4-FFF2-40B4-BE49-F238E27FC236}">
                <a16:creationId xmlns:a16="http://schemas.microsoft.com/office/drawing/2014/main" id="{AA338AE9-3949-487E-9383-A3D328678A6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1642"/>
          <a:stretch/>
        </xdr:blipFill>
        <xdr:spPr>
          <a:xfrm>
            <a:off x="2457450" y="13125450"/>
            <a:ext cx="7772400" cy="29813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absolute">
    <xdr:from>
      <xdr:col>8</xdr:col>
      <xdr:colOff>38100</xdr:colOff>
      <xdr:row>19</xdr:row>
      <xdr:rowOff>28575</xdr:rowOff>
    </xdr:from>
    <xdr:to>
      <xdr:col>12</xdr:col>
      <xdr:colOff>476250</xdr:colOff>
      <xdr:row>21</xdr:row>
      <xdr:rowOff>152400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26DDAB-2FD7-4E6B-9908-3708F9D0AC18}"/>
            </a:ext>
          </a:extLst>
        </xdr:cNvPr>
        <xdr:cNvSpPr/>
      </xdr:nvSpPr>
      <xdr:spPr>
        <a:xfrm>
          <a:off x="4914900" y="4219575"/>
          <a:ext cx="2876550" cy="504825"/>
        </a:xfrm>
        <a:prstGeom prst="roundRect">
          <a:avLst>
            <a:gd name="adj" fmla="val 44969"/>
          </a:avLst>
        </a:prstGeom>
        <a:solidFill>
          <a:srgbClr val="124B6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Segoe UI" panose="020B0502040204020203" pitchFamily="34" charset="0"/>
              <a:cs typeface="Segoe UI" panose="020B0502040204020203" pitchFamily="34" charset="0"/>
            </a:rPr>
            <a:t>INICIAR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57150</xdr:rowOff>
    </xdr:from>
    <xdr:to>
      <xdr:col>7</xdr:col>
      <xdr:colOff>1914526</xdr:colOff>
      <xdr:row>0</xdr:row>
      <xdr:rowOff>809625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D91ED7E-17A5-4962-A4A0-0F1BCDB2A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202" b="32547"/>
        <a:stretch/>
      </xdr:blipFill>
      <xdr:spPr>
        <a:xfrm>
          <a:off x="3581400" y="57150"/>
          <a:ext cx="2019301" cy="752475"/>
        </a:xfrm>
        <a:prstGeom prst="rect">
          <a:avLst/>
        </a:prstGeom>
      </xdr:spPr>
    </xdr:pic>
    <xdr:clientData/>
  </xdr:twoCellAnchor>
  <xdr:twoCellAnchor>
    <xdr:from>
      <xdr:col>6</xdr:col>
      <xdr:colOff>19050</xdr:colOff>
      <xdr:row>35</xdr:row>
      <xdr:rowOff>85725</xdr:rowOff>
    </xdr:from>
    <xdr:to>
      <xdr:col>7</xdr:col>
      <xdr:colOff>1866900</xdr:colOff>
      <xdr:row>35</xdr:row>
      <xdr:rowOff>361950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CC1946EA-24C1-4AE4-AC48-FB96AD7DFB58}"/>
            </a:ext>
          </a:extLst>
        </xdr:cNvPr>
        <xdr:cNvSpPr txBox="1">
          <a:spLocks noChangeArrowheads="1"/>
        </xdr:cNvSpPr>
      </xdr:nvSpPr>
      <xdr:spPr bwMode="auto">
        <a:xfrm>
          <a:off x="3590925" y="8448675"/>
          <a:ext cx="1962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Desenvolvido por Jucelio de sa</a:t>
          </a:r>
        </a:p>
      </xdr:txBody>
    </xdr:sp>
    <xdr:clientData/>
  </xdr:twoCellAnchor>
  <xdr:twoCellAnchor>
    <xdr:from>
      <xdr:col>8</xdr:col>
      <xdr:colOff>1638300</xdr:colOff>
      <xdr:row>35</xdr:row>
      <xdr:rowOff>85725</xdr:rowOff>
    </xdr:from>
    <xdr:to>
      <xdr:col>9</xdr:col>
      <xdr:colOff>714374</xdr:colOff>
      <xdr:row>35</xdr:row>
      <xdr:rowOff>314570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346574FE-45FF-4316-8447-D672A93D3DF8}"/>
            </a:ext>
          </a:extLst>
        </xdr:cNvPr>
        <xdr:cNvGrpSpPr/>
      </xdr:nvGrpSpPr>
      <xdr:grpSpPr>
        <a:xfrm>
          <a:off x="7477125" y="8448675"/>
          <a:ext cx="923924" cy="228845"/>
          <a:chOff x="76200" y="3867150"/>
          <a:chExt cx="923924" cy="228845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55CA63C-BC9F-4832-A29B-7470F0CD34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3886200"/>
            <a:ext cx="180000" cy="180000"/>
          </a:xfrm>
          <a:prstGeom prst="rect">
            <a:avLst/>
          </a:prstGeom>
        </xdr:spPr>
      </xdr:pic>
      <xdr:sp macro="" textlink="">
        <xdr:nvSpPr>
          <xdr:cNvPr id="11" name="CaixaDeTexto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E80F8FD-7BD9-41BE-AA1B-A2DD22F40CB7}"/>
              </a:ext>
            </a:extLst>
          </xdr:cNvPr>
          <xdr:cNvSpPr txBox="1"/>
        </xdr:nvSpPr>
        <xdr:spPr>
          <a:xfrm>
            <a:off x="171449" y="3867150"/>
            <a:ext cx="828675" cy="2288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8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@juceliodesa</a:t>
            </a:r>
          </a:p>
        </xdr:txBody>
      </xdr:sp>
    </xdr:grpSp>
    <xdr:clientData/>
  </xdr:twoCellAnchor>
  <xdr:twoCellAnchor>
    <xdr:from>
      <xdr:col>9</xdr:col>
      <xdr:colOff>819152</xdr:colOff>
      <xdr:row>35</xdr:row>
      <xdr:rowOff>85725</xdr:rowOff>
    </xdr:from>
    <xdr:to>
      <xdr:col>11</xdr:col>
      <xdr:colOff>257175</xdr:colOff>
      <xdr:row>35</xdr:row>
      <xdr:rowOff>314570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68B12F6-499B-4CC3-812B-9E39C9C1EE02}"/>
            </a:ext>
          </a:extLst>
        </xdr:cNvPr>
        <xdr:cNvGrpSpPr/>
      </xdr:nvGrpSpPr>
      <xdr:grpSpPr>
        <a:xfrm>
          <a:off x="8505827" y="8448675"/>
          <a:ext cx="933448" cy="228845"/>
          <a:chOff x="1104902" y="3876675"/>
          <a:chExt cx="933448" cy="22884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5414AA5E-617D-482B-BB90-0CD4086817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4902" y="3905252"/>
            <a:ext cx="180000" cy="180000"/>
          </a:xfrm>
          <a:prstGeom prst="rect">
            <a:avLst/>
          </a:prstGeom>
        </xdr:spPr>
      </xdr:pic>
      <xdr:sp macro="" textlink="">
        <xdr:nvSpPr>
          <xdr:cNvPr id="14" name="CaixaDeTexto 1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3F43995-B955-4612-B15F-8C4EFDE0D366}"/>
              </a:ext>
            </a:extLst>
          </xdr:cNvPr>
          <xdr:cNvSpPr txBox="1"/>
        </xdr:nvSpPr>
        <xdr:spPr>
          <a:xfrm>
            <a:off x="1171575" y="3876675"/>
            <a:ext cx="866775" cy="2288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8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juceliodesa</a:t>
            </a:r>
          </a:p>
        </xdr:txBody>
      </xdr:sp>
    </xdr:grpSp>
    <xdr:clientData/>
  </xdr:twoCellAnchor>
  <xdr:twoCellAnchor>
    <xdr:from>
      <xdr:col>7</xdr:col>
      <xdr:colOff>1819274</xdr:colOff>
      <xdr:row>0</xdr:row>
      <xdr:rowOff>104775</xdr:rowOff>
    </xdr:from>
    <xdr:to>
      <xdr:col>11</xdr:col>
      <xdr:colOff>219075</xdr:colOff>
      <xdr:row>0</xdr:row>
      <xdr:rowOff>666750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006BCF8-267C-402B-BCC7-3CBA1CDAE8DB}"/>
            </a:ext>
          </a:extLst>
        </xdr:cNvPr>
        <xdr:cNvSpPr/>
      </xdr:nvSpPr>
      <xdr:spPr>
        <a:xfrm>
          <a:off x="5505449" y="104775"/>
          <a:ext cx="3895726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SIMULADOR DE INVESTIMENTO </a:t>
          </a:r>
        </a:p>
      </xdr:txBody>
    </xdr:sp>
    <xdr:clientData/>
  </xdr:twoCellAnchor>
  <xdr:twoCellAnchor editAs="oneCell">
    <xdr:from>
      <xdr:col>5</xdr:col>
      <xdr:colOff>361950</xdr:colOff>
      <xdr:row>0</xdr:row>
      <xdr:rowOff>0</xdr:rowOff>
    </xdr:from>
    <xdr:to>
      <xdr:col>6</xdr:col>
      <xdr:colOff>0</xdr:colOff>
      <xdr:row>0</xdr:row>
      <xdr:rowOff>361950</xdr:rowOff>
    </xdr:to>
    <xdr:pic>
      <xdr:nvPicPr>
        <xdr:cNvPr id="15" name="Gráfico 14" descr="Iníci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725B4D9-7668-47D1-9D84-77679E5EC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19450" y="0"/>
          <a:ext cx="352425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E4EF-9E4B-4EC7-984C-EA322B11FAF6}">
  <dimension ref="A1:U1"/>
  <sheetViews>
    <sheetView showGridLines="0" showRowColHeaders="0" tabSelected="1" zoomScaleNormal="100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9.140625" style="41" customWidth="1"/>
    <col min="2" max="16384" width="9.140625" style="41"/>
  </cols>
  <sheetData>
    <row r="1" spans="1:21" s="71" customFormat="1" ht="60" customHeight="1" x14ac:dyDescent="0.25">
      <c r="A1" s="69" t="s">
        <v>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31FC-A336-44AC-B22D-DCE55DED54E8}">
  <dimension ref="A1:N36"/>
  <sheetViews>
    <sheetView showGridLines="0" showRowColHeaders="0" workbookViewId="0">
      <pane ySplit="1" topLeftCell="A5" activePane="bottomLeft" state="frozen"/>
      <selection pane="bottomLeft" activeCell="I23" sqref="I23:J23"/>
    </sheetView>
  </sheetViews>
  <sheetFormatPr defaultColWidth="8.5703125" defaultRowHeight="15" x14ac:dyDescent="0.25"/>
  <cols>
    <col min="1" max="4" width="8.5703125" style="67"/>
    <col min="5" max="5" width="8.5703125" style="41"/>
    <col min="6" max="6" width="10.7109375" style="41" customWidth="1"/>
    <col min="7" max="7" width="1.7109375" style="41" customWidth="1"/>
    <col min="8" max="8" width="32.28515625" style="41" customWidth="1"/>
    <col min="9" max="9" width="27.7109375" style="41" customWidth="1"/>
    <col min="10" max="10" width="20.7109375" style="41" customWidth="1"/>
    <col min="11" max="11" width="1.7109375" style="41" customWidth="1"/>
    <col min="12" max="12" width="10.7109375" style="41" customWidth="1"/>
    <col min="13" max="16" width="8.5703125" style="41"/>
    <col min="17" max="17" width="8.5703125" style="41" customWidth="1"/>
    <col min="18" max="16384" width="8.5703125" style="41"/>
  </cols>
  <sheetData>
    <row r="1" spans="6:11" ht="66.75" customHeight="1" x14ac:dyDescent="0.25">
      <c r="I1" s="49"/>
    </row>
    <row r="2" spans="6:11" ht="15.75" thickBot="1" x14ac:dyDescent="0.3">
      <c r="G2" s="1"/>
      <c r="H2"/>
      <c r="I2"/>
      <c r="J2"/>
      <c r="K2"/>
    </row>
    <row r="3" spans="6:11" ht="31.5" thickTop="1" x14ac:dyDescent="0.55000000000000004">
      <c r="G3" s="1"/>
      <c r="H3" s="42" t="s">
        <v>10</v>
      </c>
      <c r="I3" s="43"/>
      <c r="J3" s="43"/>
      <c r="K3"/>
    </row>
    <row r="4" spans="6:11" x14ac:dyDescent="0.25">
      <c r="G4" s="1"/>
      <c r="H4" s="13" t="s">
        <v>15</v>
      </c>
      <c r="I4" s="14"/>
      <c r="J4" s="64">
        <v>6000</v>
      </c>
      <c r="K4"/>
    </row>
    <row r="5" spans="6:11" x14ac:dyDescent="0.25">
      <c r="G5" s="1"/>
      <c r="H5" s="7" t="s">
        <v>16</v>
      </c>
      <c r="I5" s="15"/>
      <c r="J5" s="66">
        <v>1.0789999999999999E-2</v>
      </c>
      <c r="K5"/>
    </row>
    <row r="6" spans="6:11" ht="15.75" thickBot="1" x14ac:dyDescent="0.3">
      <c r="G6" s="1"/>
      <c r="H6" s="59" t="s">
        <v>42</v>
      </c>
      <c r="I6" s="60"/>
      <c r="J6" s="61">
        <f>J4*30%</f>
        <v>1800</v>
      </c>
      <c r="K6"/>
    </row>
    <row r="7" spans="6:11" ht="16.5" thickTop="1" thickBot="1" x14ac:dyDescent="0.3">
      <c r="G7" s="1"/>
      <c r="H7"/>
      <c r="I7"/>
      <c r="J7"/>
      <c r="K7"/>
    </row>
    <row r="8" spans="6:11" ht="31.5" thickTop="1" x14ac:dyDescent="0.55000000000000004">
      <c r="G8" s="1"/>
      <c r="H8" s="42" t="s">
        <v>17</v>
      </c>
      <c r="I8" s="43"/>
      <c r="J8" s="43"/>
      <c r="K8"/>
    </row>
    <row r="9" spans="6:11" x14ac:dyDescent="0.25">
      <c r="G9" s="1"/>
      <c r="H9" s="6" t="s">
        <v>0</v>
      </c>
      <c r="I9" s="3"/>
      <c r="J9" s="64">
        <v>800</v>
      </c>
      <c r="K9"/>
    </row>
    <row r="10" spans="6:11" x14ac:dyDescent="0.25">
      <c r="F10" s="54">
        <v>2</v>
      </c>
      <c r="G10" s="55"/>
      <c r="H10" s="7" t="s">
        <v>1</v>
      </c>
      <c r="I10" s="4"/>
      <c r="J10" s="65">
        <v>10</v>
      </c>
      <c r="K10"/>
    </row>
    <row r="11" spans="6:11" ht="15" customHeight="1" x14ac:dyDescent="0.25">
      <c r="F11" s="54">
        <v>5</v>
      </c>
      <c r="G11" s="55"/>
      <c r="H11" s="7" t="s">
        <v>2</v>
      </c>
      <c r="I11" s="4"/>
      <c r="J11" s="66">
        <f>tx_rend_carteira</f>
        <v>1.0789999999999999E-2</v>
      </c>
      <c r="K11"/>
    </row>
    <row r="12" spans="6:11" ht="15" customHeight="1" x14ac:dyDescent="0.25">
      <c r="F12" s="54"/>
      <c r="G12" s="55"/>
      <c r="H12" s="7" t="s">
        <v>43</v>
      </c>
      <c r="I12" s="4"/>
      <c r="J12" s="62">
        <f>aporte*(tempo_anos*12)</f>
        <v>96000</v>
      </c>
      <c r="K12"/>
    </row>
    <row r="13" spans="6:11" x14ac:dyDescent="0.25">
      <c r="F13" s="54">
        <v>10</v>
      </c>
      <c r="G13" s="55"/>
      <c r="H13" s="8" t="s">
        <v>3</v>
      </c>
      <c r="I13" s="5"/>
      <c r="J13" s="9">
        <f>FV(tx_rend_carteira,(tempo_anos*12),aporte * -1)</f>
        <v>194627.37002413775</v>
      </c>
      <c r="K13"/>
    </row>
    <row r="14" spans="6:11" ht="15.75" thickBot="1" x14ac:dyDescent="0.3">
      <c r="F14" s="54">
        <v>20</v>
      </c>
      <c r="G14" s="55"/>
      <c r="H14" s="10" t="s">
        <v>4</v>
      </c>
      <c r="I14" s="11"/>
      <c r="J14" s="12">
        <f>J13*1%</f>
        <v>1946.2737002413776</v>
      </c>
      <c r="K14"/>
    </row>
    <row r="15" spans="6:11" ht="16.5" thickTop="1" thickBot="1" x14ac:dyDescent="0.3">
      <c r="F15" s="54">
        <v>30</v>
      </c>
      <c r="G15" s="55"/>
      <c r="H15"/>
      <c r="I15"/>
      <c r="J15"/>
      <c r="K15"/>
    </row>
    <row r="16" spans="6:11" ht="34.5" thickTop="1" thickBot="1" x14ac:dyDescent="0.3">
      <c r="G16" s="1"/>
      <c r="H16" s="42" t="s">
        <v>18</v>
      </c>
      <c r="I16" s="44" t="s">
        <v>19</v>
      </c>
      <c r="J16" s="45" t="s">
        <v>20</v>
      </c>
      <c r="K16"/>
    </row>
    <row r="17" spans="7:14" ht="15.75" thickTop="1" x14ac:dyDescent="0.25">
      <c r="G17" s="1"/>
      <c r="H17" s="21" t="s">
        <v>5</v>
      </c>
      <c r="I17" s="19">
        <f>FV(tx_rend_carteira,$F10*12,aporte*-1)</f>
        <v>21782.101838116174</v>
      </c>
      <c r="J17" s="24">
        <f>I17*1%</f>
        <v>217.82101838116174</v>
      </c>
      <c r="K17"/>
    </row>
    <row r="18" spans="7:14" x14ac:dyDescent="0.25">
      <c r="G18" s="1"/>
      <c r="H18" s="7" t="s">
        <v>6</v>
      </c>
      <c r="I18" s="16">
        <f>FV(tx_rend_carteira,$F11*12,aporte*-1)</f>
        <v>67021.531198790108</v>
      </c>
      <c r="J18" s="25">
        <f>I18*1%</f>
        <v>670.21531198790115</v>
      </c>
      <c r="K18"/>
    </row>
    <row r="19" spans="7:14" x14ac:dyDescent="0.25">
      <c r="G19" s="1"/>
      <c r="H19" s="7" t="s">
        <v>7</v>
      </c>
      <c r="I19" s="17">
        <f>FV(tx_rend_carteira,$F13*12,aporte*-1)</f>
        <v>194627.37002413775</v>
      </c>
      <c r="J19" s="25">
        <f>I19*1%</f>
        <v>1946.2737002413776</v>
      </c>
      <c r="K19"/>
    </row>
    <row r="20" spans="7:14" x14ac:dyDescent="0.25">
      <c r="G20" s="1"/>
      <c r="H20" s="22" t="s">
        <v>8</v>
      </c>
      <c r="I20" s="18">
        <f>FV(tx_rend_carteira,$F14*12,aporte*-1)</f>
        <v>900158.72007766447</v>
      </c>
      <c r="J20" s="25">
        <f>I20*1%</f>
        <v>9001.5872007766447</v>
      </c>
      <c r="K20"/>
    </row>
    <row r="21" spans="7:14" ht="15.75" thickBot="1" x14ac:dyDescent="0.3">
      <c r="G21" s="1"/>
      <c r="H21" s="23" t="s">
        <v>9</v>
      </c>
      <c r="I21" s="20">
        <f>FV(tx_rend_carteira,$F15*12,aporte*-1)</f>
        <v>3457735.7240037718</v>
      </c>
      <c r="J21" s="26">
        <f>I21*1%</f>
        <v>34577.357240037716</v>
      </c>
      <c r="K21"/>
    </row>
    <row r="22" spans="7:14" ht="15.75" thickTop="1" x14ac:dyDescent="0.25">
      <c r="G22" s="1"/>
      <c r="H22"/>
      <c r="I22"/>
      <c r="J22"/>
      <c r="K22"/>
    </row>
    <row r="23" spans="7:14" ht="16.5" x14ac:dyDescent="0.3">
      <c r="G23" s="1"/>
      <c r="H23" s="50" t="s">
        <v>30</v>
      </c>
      <c r="I23" s="72" t="s">
        <v>33</v>
      </c>
      <c r="J23" s="72"/>
      <c r="K23"/>
    </row>
    <row r="24" spans="7:14" ht="16.5" x14ac:dyDescent="0.3">
      <c r="G24" s="1"/>
      <c r="H24" s="51" t="s">
        <v>31</v>
      </c>
      <c r="I24" s="73">
        <f>aporte</f>
        <v>800</v>
      </c>
      <c r="J24" s="73"/>
      <c r="K24"/>
    </row>
    <row r="25" spans="7:14" x14ac:dyDescent="0.25">
      <c r="G25" s="1"/>
      <c r="H25"/>
      <c r="I25"/>
      <c r="J25"/>
      <c r="K25"/>
    </row>
    <row r="26" spans="7:14" ht="15.75" thickBot="1" x14ac:dyDescent="0.3">
      <c r="G26" s="1"/>
      <c r="H26"/>
      <c r="I26"/>
      <c r="J26"/>
      <c r="K26"/>
    </row>
    <row r="27" spans="7:14" ht="31.5" thickTop="1" x14ac:dyDescent="0.25">
      <c r="G27" s="1"/>
      <c r="H27" s="46" t="s">
        <v>21</v>
      </c>
      <c r="I27" s="47" t="s">
        <v>28</v>
      </c>
      <c r="J27" s="48" t="s">
        <v>29</v>
      </c>
      <c r="K27"/>
    </row>
    <row r="28" spans="7:14" x14ac:dyDescent="0.25">
      <c r="G28" s="1"/>
      <c r="H28" s="38" t="s">
        <v>22</v>
      </c>
      <c r="I28" s="37">
        <f>VLOOKUP($I$23&amp;"-"&amp;H28,Apoio!C3:F20,4,0)</f>
        <v>0.3</v>
      </c>
      <c r="J28" s="52">
        <f t="shared" ref="J28:J33" si="0">I28*$I$24</f>
        <v>240</v>
      </c>
      <c r="K28"/>
      <c r="N28" s="68"/>
    </row>
    <row r="29" spans="7:14" x14ac:dyDescent="0.25">
      <c r="G29" s="1"/>
      <c r="H29" s="38" t="s">
        <v>23</v>
      </c>
      <c r="I29" s="37">
        <f>VLOOKUP($I$23&amp;"-"&amp;H29,Apoio!C4:F21,4,0)</f>
        <v>0.5</v>
      </c>
      <c r="J29" s="52">
        <f t="shared" si="0"/>
        <v>400</v>
      </c>
      <c r="K29"/>
      <c r="N29" s="68"/>
    </row>
    <row r="30" spans="7:14" x14ac:dyDescent="0.25">
      <c r="G30" s="1"/>
      <c r="H30" s="38" t="s">
        <v>24</v>
      </c>
      <c r="I30" s="37">
        <f>VLOOKUP($I$23&amp;"-"&amp;H30,Apoio!C5:F22,4,0)</f>
        <v>0.1</v>
      </c>
      <c r="J30" s="52">
        <f t="shared" si="0"/>
        <v>80</v>
      </c>
      <c r="K30"/>
      <c r="N30" s="68"/>
    </row>
    <row r="31" spans="7:14" x14ac:dyDescent="0.25">
      <c r="G31" s="1"/>
      <c r="H31" s="38" t="s">
        <v>25</v>
      </c>
      <c r="I31" s="37">
        <f>VLOOKUP($I$23&amp;"-"&amp;H31,Apoio!C6:F23,4,0)</f>
        <v>0.1</v>
      </c>
      <c r="J31" s="52">
        <f t="shared" si="0"/>
        <v>80</v>
      </c>
      <c r="K31"/>
      <c r="N31" s="68"/>
    </row>
    <row r="32" spans="7:14" x14ac:dyDescent="0.25">
      <c r="G32" s="1"/>
      <c r="H32" s="38" t="s">
        <v>26</v>
      </c>
      <c r="I32" s="37">
        <f>VLOOKUP($I$23&amp;"-"&amp;H32,Apoio!C7:F24,4,0)</f>
        <v>0</v>
      </c>
      <c r="J32" s="52">
        <f t="shared" si="0"/>
        <v>0</v>
      </c>
      <c r="K32"/>
      <c r="N32" s="68"/>
    </row>
    <row r="33" spans="7:14" ht="15.75" thickBot="1" x14ac:dyDescent="0.3">
      <c r="G33" s="1"/>
      <c r="H33" s="39" t="s">
        <v>27</v>
      </c>
      <c r="I33" s="40">
        <f>VLOOKUP($I$23&amp;"-"&amp;H33,Apoio!C8:F25,4,0)</f>
        <v>0</v>
      </c>
      <c r="J33" s="53">
        <f t="shared" si="0"/>
        <v>0</v>
      </c>
      <c r="K33"/>
      <c r="N33" s="68"/>
    </row>
    <row r="34" spans="7:14" ht="15.75" thickTop="1" x14ac:dyDescent="0.25">
      <c r="G34"/>
      <c r="H34"/>
      <c r="I34" s="2"/>
      <c r="J34" s="2"/>
      <c r="K34"/>
    </row>
    <row r="35" spans="7:14" x14ac:dyDescent="0.25">
      <c r="G35"/>
      <c r="H35"/>
      <c r="I35"/>
      <c r="J35"/>
      <c r="K35"/>
    </row>
    <row r="36" spans="7:14" ht="153" customHeight="1" x14ac:dyDescent="0.25">
      <c r="H36" s="63"/>
    </row>
  </sheetData>
  <sheetProtection sheet="1" objects="1" scenarios="1" selectLockedCells="1"/>
  <mergeCells count="2">
    <mergeCell ref="I23:J23"/>
    <mergeCell ref="I24:J24"/>
  </mergeCells>
  <dataValidations count="1">
    <dataValidation type="list" allowBlank="1" showInputMessage="1" showErrorMessage="1" sqref="I23" xr:uid="{7E3B4EDE-6488-4D4C-9AFA-2D9A37AAF7D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1E57-CA5A-460F-9F3E-8617B5E4B63E}">
  <dimension ref="C2:I20"/>
  <sheetViews>
    <sheetView workbookViewId="0">
      <selection activeCell="C9" sqref="C9"/>
    </sheetView>
  </sheetViews>
  <sheetFormatPr defaultRowHeight="15" x14ac:dyDescent="0.25"/>
  <cols>
    <col min="1" max="1" width="5.28515625" customWidth="1"/>
    <col min="2" max="2" width="4.140625" customWidth="1"/>
    <col min="3" max="3" width="29.140625" bestFit="1" customWidth="1"/>
    <col min="4" max="4" width="12.140625" bestFit="1" customWidth="1"/>
    <col min="5" max="5" width="16.85546875" bestFit="1" customWidth="1"/>
    <col min="8" max="8" width="10.140625" bestFit="1" customWidth="1"/>
    <col min="9" max="9" width="12.42578125" bestFit="1" customWidth="1"/>
    <col min="15" max="15" width="10.140625" bestFit="1" customWidth="1"/>
    <col min="16" max="16" width="17.140625" customWidth="1"/>
  </cols>
  <sheetData>
    <row r="2" spans="3:9" x14ac:dyDescent="0.25">
      <c r="C2" s="56" t="s">
        <v>36</v>
      </c>
      <c r="D2" s="56" t="s">
        <v>37</v>
      </c>
      <c r="E2" s="56" t="s">
        <v>38</v>
      </c>
      <c r="F2" s="56" t="s">
        <v>32</v>
      </c>
      <c r="H2" s="74" t="s">
        <v>11</v>
      </c>
      <c r="I2" s="74"/>
    </row>
    <row r="3" spans="3:9" x14ac:dyDescent="0.25">
      <c r="C3" s="28" t="str">
        <f t="shared" ref="C3:C9" si="0">$D3&amp;"-"&amp;E3</f>
        <v>Conservador-Papel</v>
      </c>
      <c r="D3" s="28" t="s">
        <v>33</v>
      </c>
      <c r="E3" s="29" t="s">
        <v>22</v>
      </c>
      <c r="F3" s="30">
        <v>0.3</v>
      </c>
      <c r="H3" s="75" t="s">
        <v>13</v>
      </c>
      <c r="I3" s="58" t="s">
        <v>40</v>
      </c>
    </row>
    <row r="4" spans="3:9" x14ac:dyDescent="0.25">
      <c r="C4" s="28" t="str">
        <f t="shared" si="0"/>
        <v>Conservador-Tijolo</v>
      </c>
      <c r="D4" s="28" t="s">
        <v>33</v>
      </c>
      <c r="E4" s="29" t="s">
        <v>23</v>
      </c>
      <c r="F4" s="30">
        <v>0.5</v>
      </c>
      <c r="H4" s="75"/>
      <c r="I4" s="57" t="s">
        <v>39</v>
      </c>
    </row>
    <row r="5" spans="3:9" x14ac:dyDescent="0.25">
      <c r="C5" s="28" t="str">
        <f t="shared" si="0"/>
        <v>Conservador-Híbrido</v>
      </c>
      <c r="D5" s="28" t="s">
        <v>33</v>
      </c>
      <c r="E5" s="29" t="s">
        <v>24</v>
      </c>
      <c r="F5" s="30">
        <v>0.1</v>
      </c>
      <c r="H5" s="76" t="s">
        <v>12</v>
      </c>
      <c r="I5" s="27" t="s">
        <v>14</v>
      </c>
    </row>
    <row r="6" spans="3:9" x14ac:dyDescent="0.25">
      <c r="C6" s="28" t="str">
        <f t="shared" si="0"/>
        <v>Conservador-FOF's</v>
      </c>
      <c r="D6" s="28" t="s">
        <v>33</v>
      </c>
      <c r="E6" s="29" t="s">
        <v>25</v>
      </c>
      <c r="F6" s="30">
        <v>0.1</v>
      </c>
      <c r="H6" s="77"/>
      <c r="I6" s="27" t="s">
        <v>41</v>
      </c>
    </row>
    <row r="7" spans="3:9" x14ac:dyDescent="0.25">
      <c r="C7" s="28" t="str">
        <f t="shared" si="0"/>
        <v>Conservador-Desenvolvimento</v>
      </c>
      <c r="D7" s="28" t="s">
        <v>33</v>
      </c>
      <c r="E7" s="29" t="s">
        <v>26</v>
      </c>
      <c r="F7" s="30">
        <v>0</v>
      </c>
    </row>
    <row r="8" spans="3:9" x14ac:dyDescent="0.25">
      <c r="C8" s="28" t="str">
        <f t="shared" si="0"/>
        <v>Conservador-Hotelaria</v>
      </c>
      <c r="D8" s="28" t="s">
        <v>33</v>
      </c>
      <c r="E8" s="29" t="s">
        <v>27</v>
      </c>
      <c r="F8" s="30">
        <v>0</v>
      </c>
    </row>
    <row r="9" spans="3:9" x14ac:dyDescent="0.25">
      <c r="C9" s="31" t="str">
        <f t="shared" si="0"/>
        <v>Moderado-Papel</v>
      </c>
      <c r="D9" s="31" t="s">
        <v>34</v>
      </c>
      <c r="E9" s="32" t="s">
        <v>22</v>
      </c>
      <c r="F9" s="33">
        <v>0.32</v>
      </c>
    </row>
    <row r="10" spans="3:9" x14ac:dyDescent="0.25">
      <c r="C10" s="31" t="str">
        <f t="shared" ref="C10:C20" si="1">$D10&amp;"-"&amp;E10</f>
        <v>Moderado-Tijolo</v>
      </c>
      <c r="D10" s="31" t="s">
        <v>34</v>
      </c>
      <c r="E10" s="32" t="s">
        <v>23</v>
      </c>
      <c r="F10" s="33">
        <v>0.35</v>
      </c>
    </row>
    <row r="11" spans="3:9" x14ac:dyDescent="0.25">
      <c r="C11" s="31" t="str">
        <f t="shared" si="1"/>
        <v>Moderado-Híbrido</v>
      </c>
      <c r="D11" s="31" t="s">
        <v>34</v>
      </c>
      <c r="E11" s="32" t="s">
        <v>24</v>
      </c>
      <c r="F11" s="33">
        <v>0.08</v>
      </c>
    </row>
    <row r="12" spans="3:9" x14ac:dyDescent="0.25">
      <c r="C12" s="31" t="str">
        <f t="shared" si="1"/>
        <v>Moderado-FOF's</v>
      </c>
      <c r="D12" s="31" t="s">
        <v>34</v>
      </c>
      <c r="E12" s="32" t="s">
        <v>25</v>
      </c>
      <c r="F12" s="33">
        <v>0.05</v>
      </c>
    </row>
    <row r="13" spans="3:9" x14ac:dyDescent="0.25">
      <c r="C13" s="31" t="str">
        <f t="shared" si="1"/>
        <v>Moderado-Desenvolvimento</v>
      </c>
      <c r="D13" s="31" t="s">
        <v>34</v>
      </c>
      <c r="E13" s="32" t="s">
        <v>26</v>
      </c>
      <c r="F13" s="33">
        <v>0.1</v>
      </c>
    </row>
    <row r="14" spans="3:9" x14ac:dyDescent="0.25">
      <c r="C14" s="31" t="str">
        <f t="shared" si="1"/>
        <v>Moderado-Hotelaria</v>
      </c>
      <c r="D14" s="31" t="s">
        <v>34</v>
      </c>
      <c r="E14" s="32" t="s">
        <v>27</v>
      </c>
      <c r="F14" s="33">
        <v>0.1</v>
      </c>
    </row>
    <row r="15" spans="3:9" x14ac:dyDescent="0.25">
      <c r="C15" s="34" t="str">
        <f t="shared" si="1"/>
        <v>Agressivo-Papel</v>
      </c>
      <c r="D15" s="34" t="s">
        <v>35</v>
      </c>
      <c r="E15" s="35" t="s">
        <v>22</v>
      </c>
      <c r="F15" s="36">
        <v>0.5</v>
      </c>
    </row>
    <row r="16" spans="3:9" x14ac:dyDescent="0.25">
      <c r="C16" s="34" t="str">
        <f t="shared" si="1"/>
        <v>Agressivo-Tijolo</v>
      </c>
      <c r="D16" s="34" t="s">
        <v>35</v>
      </c>
      <c r="E16" s="35" t="s">
        <v>23</v>
      </c>
      <c r="F16" s="36">
        <v>0.1</v>
      </c>
    </row>
    <row r="17" spans="3:6" x14ac:dyDescent="0.25">
      <c r="C17" s="34" t="str">
        <f t="shared" si="1"/>
        <v>Agressivo-Híbrido</v>
      </c>
      <c r="D17" s="34" t="s">
        <v>35</v>
      </c>
      <c r="E17" s="35" t="s">
        <v>24</v>
      </c>
      <c r="F17" s="36">
        <v>0.05</v>
      </c>
    </row>
    <row r="18" spans="3:6" x14ac:dyDescent="0.25">
      <c r="C18" s="34" t="str">
        <f t="shared" si="1"/>
        <v>Agressivo-FOF's</v>
      </c>
      <c r="D18" s="34" t="s">
        <v>35</v>
      </c>
      <c r="E18" s="35" t="s">
        <v>25</v>
      </c>
      <c r="F18" s="36">
        <v>0.05</v>
      </c>
    </row>
    <row r="19" spans="3:6" x14ac:dyDescent="0.25">
      <c r="C19" s="34" t="str">
        <f t="shared" si="1"/>
        <v>Agressivo-Desenvolvimento</v>
      </c>
      <c r="D19" s="34" t="s">
        <v>35</v>
      </c>
      <c r="E19" s="35" t="s">
        <v>26</v>
      </c>
      <c r="F19" s="36">
        <v>0.2</v>
      </c>
    </row>
    <row r="20" spans="3:6" x14ac:dyDescent="0.25">
      <c r="C20" s="34" t="str">
        <f t="shared" si="1"/>
        <v>Agressivo-Hotelaria</v>
      </c>
      <c r="D20" s="34" t="s">
        <v>35</v>
      </c>
      <c r="E20" s="35" t="s">
        <v>27</v>
      </c>
      <c r="F20" s="36">
        <v>0.1</v>
      </c>
    </row>
  </sheetData>
  <mergeCells count="3">
    <mergeCell ref="H2:I2"/>
    <mergeCell ref="H3:H4"/>
    <mergeCell ref="H5:H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CAPA</vt:lpstr>
      <vt:lpstr>Simulador Financeiro</vt:lpstr>
      <vt:lpstr>Apoio</vt:lpstr>
      <vt:lpstr>aporte</vt:lpstr>
      <vt:lpstr>dividendos</vt:lpstr>
      <vt:lpstr>tempo_anos</vt:lpstr>
      <vt:lpstr>tx_rend_carteira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Jucelio</dc:creator>
  <cp:lastModifiedBy>Jucelio</cp:lastModifiedBy>
  <dcterms:created xsi:type="dcterms:W3CDTF">2025-06-01T17:40:17Z</dcterms:created>
  <dcterms:modified xsi:type="dcterms:W3CDTF">2025-06-15T00:41:02Z</dcterms:modified>
</cp:coreProperties>
</file>