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60" windowHeight="1394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44525" concurrentCalc="0"/>
</workbook>
</file>

<file path=xl/sharedStrings.xml><?xml version="1.0" encoding="utf-8"?>
<sst xmlns="http://schemas.openxmlformats.org/spreadsheetml/2006/main" count="119">
  <si>
    <t>Excel Skills for Business: Intermediate II</t>
  </si>
  <si>
    <t>Week 3: Automating Lookups</t>
  </si>
  <si>
    <t>Final Assessment</t>
  </si>
  <si>
    <t>Week 3: Learning Objectives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</si>
  <si>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</si>
  <si>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Scenario</t>
  </si>
  <si>
    <t>The data behind each of the tasks have their corresponding values in the 'Data' Sheet. Simply click on the "plus" to reveal each task as needed.</t>
  </si>
  <si>
    <t>Do not insert or delete columns or rows from this sheet.</t>
  </si>
  <si>
    <t>Task 1</t>
  </si>
  <si>
    <t>The CHOOSE function</t>
  </si>
  <si>
    <t>Using the data in Data Task 1, use the CHOOSE function to describe the items coded.</t>
  </si>
  <si>
    <t>The data is available in the 'Data' sheet. Here you will need to click the "plus" icon near 'Task 1' to reveal the relevant data.</t>
  </si>
  <si>
    <t>Now, using the data in Task 1, use the CHOOSE function to fill the green cells D31:E33.</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</si>
  <si>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</si>
  <si>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</si>
  <si>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</si>
  <si>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Please do not try to type anything into the yellow cell as that would disrupt the assessment code. If you do type into the yellow cell, re-download the XLS file from Coursera.</t>
  </si>
  <si>
    <t>You will be required to enter the data in the green cells, as well as the data in the yellow cell onto the Coursera platform so that we can mark you.</t>
  </si>
  <si>
    <t>Code</t>
  </si>
  <si>
    <t>Description</t>
  </si>
  <si>
    <t>Item No.</t>
  </si>
  <si>
    <t xml:space="preserve">Rainbow Colour </t>
  </si>
  <si>
    <t>Item</t>
  </si>
  <si>
    <t>Colour</t>
  </si>
  <si>
    <t>Assessment Code for Task 1</t>
  </si>
  <si>
    <t>Task 2</t>
  </si>
  <si>
    <t>Range VLOOKUP</t>
  </si>
  <si>
    <t>Using the data in Data Task 2, use Range VLOOKUP to complete this task.</t>
  </si>
  <si>
    <t>Long Distance phone calls are based on a sliding scale depending on the length of time take on a call</t>
  </si>
  <si>
    <t>The charges rates are found in the 'Data' sheet in Task 2</t>
  </si>
  <si>
    <t>Complete the Phone bill charges and calculate the total at the bottom.</t>
  </si>
  <si>
    <t>The data is available in the 'Data' sheet. Here you will need to click the "plus" icon near 'Task 2' to reveal the relevant data.</t>
  </si>
  <si>
    <t>Now, using the data in Task 2, use Range VLOOKUP to fill the green cells D50:D54.</t>
  </si>
  <si>
    <t>Everytime you enter something in the green cells, the 'Assessment Code for Task 2' will change.</t>
  </si>
  <si>
    <t>When you have the correct answers, and if you have correctly used Range VLOOKUP, the 'Assessment Code' that is generated will let us know this.</t>
  </si>
  <si>
    <t>Call no.</t>
  </si>
  <si>
    <t>Duration (mins)</t>
  </si>
  <si>
    <t>Charge</t>
  </si>
  <si>
    <t>Assessment Code for Task 2</t>
  </si>
  <si>
    <t>Task 2 Total</t>
  </si>
  <si>
    <t>Task 3</t>
  </si>
  <si>
    <t>Exact Match VLOOKUP</t>
  </si>
  <si>
    <t>At a fast food Café, the waitress went round and took down the orders for a large group of 10</t>
  </si>
  <si>
    <t>Use VLOOKUP with exact matching to complete the table.</t>
  </si>
  <si>
    <t>Make any adjustment to the items wherever necessary</t>
  </si>
  <si>
    <t>Calculate the Grand Total for the party of 10</t>
  </si>
  <si>
    <t>The data is available in the 'Data' sheet. Here you will need to click the "plus" icon near 'Task 3' to reveal the relevant data.</t>
  </si>
  <si>
    <t>Now, using the data in Task 3, use Exact Match VLOOKUP to fill the green cells C72:C82.</t>
  </si>
  <si>
    <t>Everytime you enter something in the green cells, the 'Assessment Code for Task 3' will change.</t>
  </si>
  <si>
    <t>When you have the correct answers, and if you have correctly used Exact Match VLOOKUP, the 'Assessment Code' that is generated will let us know this.</t>
  </si>
  <si>
    <t>Price</t>
  </si>
  <si>
    <t>Quantity</t>
  </si>
  <si>
    <t>Total</t>
  </si>
  <si>
    <t>Burgers</t>
  </si>
  <si>
    <t>Fries</t>
  </si>
  <si>
    <t>Coke</t>
  </si>
  <si>
    <t>Pizza Slices</t>
  </si>
  <si>
    <t>Assessment Code for Task 3</t>
  </si>
  <si>
    <t>Milk Shakes</t>
  </si>
  <si>
    <t>Nachos</t>
  </si>
  <si>
    <t>Water</t>
  </si>
  <si>
    <t>Salads</t>
  </si>
  <si>
    <t>Coffee</t>
  </si>
  <si>
    <t>Bagels</t>
  </si>
  <si>
    <t>Donuts</t>
  </si>
  <si>
    <t>Task 3 Total</t>
  </si>
  <si>
    <t>Task 4</t>
  </si>
  <si>
    <t>INDEX and MATCH</t>
  </si>
  <si>
    <t>An outdoor clothing and accessories store placed prices on items according to the colours in demand for the item as per table</t>
  </si>
  <si>
    <t>in Data Task 4</t>
  </si>
  <si>
    <t>Using the INDEX and MATCH functions, find the prices on these three items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</si>
  <si>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</si>
  <si>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</si>
  <si>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</si>
  <si>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</si>
  <si>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</si>
  <si>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Ski Jacket</t>
  </si>
  <si>
    <t>red</t>
  </si>
  <si>
    <t>Raincoat</t>
  </si>
  <si>
    <t>orange</t>
  </si>
  <si>
    <t>Umbrella</t>
  </si>
  <si>
    <t>violet</t>
  </si>
  <si>
    <t>Task 4 Total</t>
  </si>
  <si>
    <t>Well done! Don't forget to save your workbook.</t>
  </si>
  <si>
    <t>Call Rate Charges (Including flag toll)</t>
  </si>
  <si>
    <t>Rainbow Colours</t>
  </si>
  <si>
    <t>Duration exceeding (mins)</t>
  </si>
  <si>
    <t>indigo</t>
  </si>
  <si>
    <t>blue</t>
  </si>
  <si>
    <t>green</t>
  </si>
  <si>
    <t>yellow</t>
  </si>
  <si>
    <t>Boots</t>
  </si>
  <si>
    <t>Gloves</t>
  </si>
  <si>
    <t>Excel version raw</t>
  </si>
  <si>
    <t>Major version</t>
  </si>
  <si>
    <t>As value</t>
  </si>
  <si>
    <t>Student formula text</t>
  </si>
  <si>
    <t>Regional CHOOSE</t>
  </si>
  <si>
    <t>Formula contains CHOOSE</t>
  </si>
  <si>
    <t>Expected values</t>
  </si>
  <si>
    <t>Pre-Excel 2013 only test for value</t>
  </si>
  <si>
    <t>Output</t>
  </si>
  <si>
    <t>Combination test</t>
  </si>
  <si>
    <t>Regional functions</t>
  </si>
  <si>
    <t>Formula contains function</t>
  </si>
  <si>
    <t>&lt;-Different</t>
  </si>
  <si>
    <t>Regional FALSE</t>
  </si>
  <si>
    <t>Don't worry</t>
  </si>
  <si>
    <t>about testing</t>
  </si>
  <si>
    <t>for FALSE,</t>
  </si>
  <si>
    <t>they might</t>
  </si>
  <si>
    <t>use 0 instead</t>
  </si>
  <si>
    <t>and the test</t>
  </si>
  <si>
    <t>is too</t>
  </si>
  <si>
    <t>complicated</t>
  </si>
  <si>
    <t>Formula contains INDEX</t>
  </si>
  <si>
    <t>Position of first MATCH</t>
  </si>
  <si>
    <t>Formula contains MATCH</t>
  </si>
  <si>
    <t>Second MATCH</t>
  </si>
</sst>
</file>

<file path=xl/styles.xml><?xml version="1.0" encoding="utf-8"?>
<styleSheet xmlns="http://schemas.openxmlformats.org/spreadsheetml/2006/main">
  <numFmts count="5">
    <numFmt numFmtId="176" formatCode="&quot;$&quot;#,##0.00"/>
    <numFmt numFmtId="42" formatCode="_(&quot;$&quot;* #,##0_);_(&quot;$&quot;* \(#,##0\);_(&quot;$&quot;* &quot;-&quot;_);_(@_)"/>
    <numFmt numFmtId="177" formatCode="_ * #,##0.00_ ;_ * \-#,##0.00_ ;_ * &quot;-&quot;??_ ;_ @_ "/>
    <numFmt numFmtId="178" formatCode="_ * #,##0_ ;_ * \-#,##0_ ;_ * &quot;-&quot;_ ;_ @_ "/>
    <numFmt numFmtId="44" formatCode="_(&quot;$&quot;* #,##0.00_);_(&quot;$&quot;* \(#,##0.00\);_(&quot;$&quot;* &quot;-&quot;??_);_(@_)"/>
  </numFmts>
  <fonts count="32">
    <font>
      <sz val="11"/>
      <color theme="1"/>
      <name val="Calibri"/>
      <charset val="134"/>
      <scheme val="minor"/>
    </font>
    <font>
      <b/>
      <sz val="14"/>
      <color theme="1"/>
      <name val="Arial"/>
      <charset val="134"/>
    </font>
    <font>
      <sz val="14"/>
      <color theme="1"/>
      <name val="Arial"/>
      <charset val="134"/>
    </font>
    <font>
      <b/>
      <sz val="13"/>
      <color theme="3"/>
      <name val="Calibri"/>
      <charset val="134"/>
      <scheme val="minor"/>
    </font>
    <font>
      <b/>
      <sz val="11"/>
      <color theme="1"/>
      <name val="Calibri"/>
      <charset val="134"/>
      <scheme val="minor"/>
    </font>
    <font>
      <sz val="28"/>
      <color theme="1"/>
      <name val="Arial"/>
      <charset val="134"/>
    </font>
    <font>
      <sz val="24"/>
      <color theme="1"/>
      <name val="Arial"/>
      <charset val="134"/>
    </font>
    <font>
      <sz val="12"/>
      <color theme="1"/>
      <name val="Calibri"/>
      <charset val="134"/>
      <scheme val="minor"/>
    </font>
    <font>
      <b/>
      <i/>
      <sz val="24"/>
      <color theme="1"/>
      <name val="Calibri Light"/>
      <charset val="134"/>
    </font>
    <font>
      <sz val="11"/>
      <color theme="1"/>
      <name val="Arial"/>
      <charset val="134"/>
    </font>
    <font>
      <sz val="11"/>
      <name val="Calibri"/>
      <charset val="134"/>
      <scheme val="minor"/>
    </font>
    <font>
      <sz val="11"/>
      <color theme="1"/>
      <name val="Calibri"/>
      <charset val="134"/>
      <scheme val="minor"/>
    </font>
    <font>
      <sz val="11"/>
      <color theme="0"/>
      <name val="Calibri"/>
      <charset val="0"/>
      <scheme val="minor"/>
    </font>
    <font>
      <b/>
      <sz val="11"/>
      <color rgb="FFFFFFFF"/>
      <name val="Calibri"/>
      <charset val="0"/>
      <scheme val="minor"/>
    </font>
    <font>
      <u/>
      <sz val="11"/>
      <color rgb="FF0000FF"/>
      <name val="Calibri"/>
      <charset val="0"/>
      <scheme val="minor"/>
    </font>
    <font>
      <sz val="11"/>
      <color rgb="FF9C0006"/>
      <name val="Calibri"/>
      <charset val="0"/>
      <scheme val="minor"/>
    </font>
    <font>
      <sz val="11"/>
      <color theme="1"/>
      <name val="Calibri"/>
      <charset val="0"/>
      <scheme val="minor"/>
    </font>
    <font>
      <u/>
      <sz val="11"/>
      <color rgb="FF800080"/>
      <name val="Calibri"/>
      <charset val="0"/>
      <scheme val="minor"/>
    </font>
    <font>
      <b/>
      <sz val="18"/>
      <color theme="3"/>
      <name val="Calibri"/>
      <charset val="134"/>
      <scheme val="minor"/>
    </font>
    <font>
      <b/>
      <sz val="11"/>
      <color rgb="FFFA7D00"/>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8"/>
      <color theme="3"/>
      <name val="Calibri Light"/>
      <charset val="134"/>
      <scheme val="major"/>
    </font>
    <font>
      <b/>
      <sz val="11"/>
      <color theme="1"/>
      <name val="Calibri"/>
      <charset val="0"/>
      <scheme val="minor"/>
    </font>
    <font>
      <sz val="11"/>
      <color rgb="FF3F3F76"/>
      <name val="Calibri"/>
      <charset val="0"/>
      <scheme val="minor"/>
    </font>
    <font>
      <sz val="11"/>
      <color rgb="FF9C6500"/>
      <name val="Calibri"/>
      <charset val="0"/>
      <scheme val="minor"/>
    </font>
    <font>
      <sz val="11"/>
      <color rgb="FFFA7D00"/>
      <name val="Calibri"/>
      <charset val="0"/>
      <scheme val="minor"/>
    </font>
    <font>
      <sz val="15"/>
      <color theme="3"/>
      <name val="National Book"/>
      <charset val="134"/>
    </font>
    <font>
      <sz val="11"/>
      <color rgb="FFFF0000"/>
      <name val="Calibri"/>
      <charset val="0"/>
      <scheme val="minor"/>
    </font>
    <font>
      <i/>
      <sz val="11"/>
      <color rgb="FF7F7F7F"/>
      <name val="Calibri"/>
      <charset val="0"/>
      <scheme val="minor"/>
    </font>
    <font>
      <b/>
      <sz val="15"/>
      <color theme="3"/>
      <name val="Calibri"/>
      <charset val="134"/>
      <scheme val="minor"/>
    </font>
  </fonts>
  <fills count="39">
    <fill>
      <patternFill patternType="none"/>
    </fill>
    <fill>
      <patternFill patternType="gray125"/>
    </fill>
    <fill>
      <patternFill patternType="solid">
        <fgColor rgb="FF92D050"/>
        <bgColor indexed="64"/>
      </patternFill>
    </fill>
    <fill>
      <patternFill patternType="solid">
        <fgColor theme="9" tint="0.599993896298105"/>
        <bgColor indexed="64"/>
      </patternFill>
    </fill>
    <fill>
      <patternFill patternType="solid">
        <fgColor theme="0"/>
        <bgColor indexed="64"/>
      </patternFill>
    </fill>
    <fill>
      <patternFill patternType="solid">
        <fgColor rgb="FFFFFF00"/>
        <bgColor indexed="64"/>
      </patternFill>
    </fill>
    <fill>
      <patternFill patternType="solid">
        <fgColor theme="0" tint="-0.149998474074526"/>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rgb="FFFFC7CE"/>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ck">
        <color theme="1"/>
      </top>
      <bottom/>
      <diagonal/>
    </border>
    <border>
      <left/>
      <right/>
      <top/>
      <bottom style="thick">
        <color theme="4" tint="0.499984740745262"/>
      </bottom>
      <diagonal/>
    </border>
    <border>
      <left/>
      <right/>
      <top style="medium">
        <color auto="1"/>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thick">
        <color theme="4"/>
      </bottom>
      <diagonal/>
    </border>
    <border>
      <left/>
      <right/>
      <top/>
      <bottom style="medium">
        <color theme="4"/>
      </bottom>
      <diagonal/>
    </border>
  </borders>
  <cellStyleXfs count="53">
    <xf numFmtId="0" fontId="0" fillId="0" borderId="0"/>
    <xf numFmtId="0" fontId="0" fillId="0" borderId="0"/>
    <xf numFmtId="0" fontId="28" fillId="0" borderId="29" applyNumberFormat="0" applyFill="0" applyAlignment="0" applyProtection="0"/>
    <xf numFmtId="0" fontId="12" fillId="27" borderId="0" applyNumberFormat="0" applyBorder="0" applyAlignment="0" applyProtection="0">
      <alignment vertical="center"/>
    </xf>
    <xf numFmtId="0" fontId="16" fillId="30" borderId="0" applyNumberFormat="0" applyBorder="0" applyAlignment="0" applyProtection="0">
      <alignment vertical="center"/>
    </xf>
    <xf numFmtId="0" fontId="12" fillId="21" borderId="0" applyNumberFormat="0" applyBorder="0" applyAlignment="0" applyProtection="0">
      <alignment vertical="center"/>
    </xf>
    <xf numFmtId="0" fontId="12" fillId="37" borderId="0" applyNumberFormat="0" applyBorder="0" applyAlignment="0" applyProtection="0">
      <alignment vertical="center"/>
    </xf>
    <xf numFmtId="0" fontId="16" fillId="32" borderId="0" applyNumberFormat="0" applyBorder="0" applyAlignment="0" applyProtection="0">
      <alignment vertical="center"/>
    </xf>
    <xf numFmtId="0" fontId="16" fillId="34" borderId="0" applyNumberFormat="0" applyBorder="0" applyAlignment="0" applyProtection="0">
      <alignment vertical="center"/>
    </xf>
    <xf numFmtId="0" fontId="12" fillId="22" borderId="0" applyNumberFormat="0" applyBorder="0" applyAlignment="0" applyProtection="0">
      <alignment vertical="center"/>
    </xf>
    <xf numFmtId="0" fontId="12" fillId="10" borderId="0" applyNumberFormat="0" applyBorder="0" applyAlignment="0" applyProtection="0">
      <alignment vertical="center"/>
    </xf>
    <xf numFmtId="0" fontId="16" fillId="29" borderId="0" applyNumberFormat="0" applyBorder="0" applyAlignment="0" applyProtection="0">
      <alignment vertical="center"/>
    </xf>
    <xf numFmtId="0" fontId="12" fillId="19" borderId="0" applyNumberFormat="0" applyBorder="0" applyAlignment="0" applyProtection="0">
      <alignment vertical="center"/>
    </xf>
    <xf numFmtId="0" fontId="27" fillId="0" borderId="28" applyNumberFormat="0" applyFill="0" applyAlignment="0" applyProtection="0">
      <alignment vertical="center"/>
    </xf>
    <xf numFmtId="0" fontId="16" fillId="33" borderId="0" applyNumberFormat="0" applyBorder="0" applyAlignment="0" applyProtection="0">
      <alignment vertical="center"/>
    </xf>
    <xf numFmtId="0" fontId="12" fillId="23" borderId="0" applyNumberFormat="0" applyBorder="0" applyAlignment="0" applyProtection="0">
      <alignment vertical="center"/>
    </xf>
    <xf numFmtId="0" fontId="12" fillId="35" borderId="0" applyNumberFormat="0" applyBorder="0" applyAlignment="0" applyProtection="0">
      <alignment vertical="center"/>
    </xf>
    <xf numFmtId="0" fontId="16" fillId="28" borderId="0" applyNumberFormat="0" applyBorder="0" applyAlignment="0" applyProtection="0">
      <alignment vertical="center"/>
    </xf>
    <xf numFmtId="0" fontId="12" fillId="38" borderId="0" applyNumberFormat="0" applyBorder="0" applyAlignment="0" applyProtection="0">
      <alignment vertical="center"/>
    </xf>
    <xf numFmtId="0" fontId="16" fillId="26" borderId="0" applyNumberFormat="0" applyBorder="0" applyAlignment="0" applyProtection="0">
      <alignment vertical="center"/>
    </xf>
    <xf numFmtId="0" fontId="16" fillId="31" borderId="0" applyNumberFormat="0" applyBorder="0" applyAlignment="0" applyProtection="0">
      <alignment vertical="center"/>
    </xf>
    <xf numFmtId="0" fontId="12" fillId="20" borderId="0" applyNumberFormat="0" applyBorder="0" applyAlignment="0" applyProtection="0">
      <alignment vertical="center"/>
    </xf>
    <xf numFmtId="0" fontId="26" fillId="25" borderId="0" applyNumberFormat="0" applyBorder="0" applyAlignment="0" applyProtection="0">
      <alignment vertical="center"/>
    </xf>
    <xf numFmtId="0" fontId="12" fillId="36" borderId="0" applyNumberFormat="0" applyBorder="0" applyAlignment="0" applyProtection="0">
      <alignment vertical="center"/>
    </xf>
    <xf numFmtId="0" fontId="15" fillId="11" borderId="0" applyNumberFormat="0" applyBorder="0" applyAlignment="0" applyProtection="0">
      <alignment vertical="center"/>
    </xf>
    <xf numFmtId="0" fontId="16" fillId="18" borderId="0" applyNumberFormat="0" applyBorder="0" applyAlignment="0" applyProtection="0">
      <alignment vertical="center"/>
    </xf>
    <xf numFmtId="0" fontId="24" fillId="0" borderId="27" applyNumberFormat="0" applyFill="0" applyAlignment="0" applyProtection="0">
      <alignment vertical="center"/>
    </xf>
    <xf numFmtId="0" fontId="22" fillId="13" borderId="25" applyNumberFormat="0" applyAlignment="0" applyProtection="0">
      <alignment vertical="center"/>
    </xf>
    <xf numFmtId="44" fontId="11" fillId="0" borderId="0" applyFont="0" applyFill="0" applyBorder="0" applyAlignment="0" applyProtection="0">
      <alignment vertical="center"/>
    </xf>
    <xf numFmtId="0" fontId="16" fillId="16" borderId="0" applyNumberFormat="0" applyBorder="0" applyAlignment="0" applyProtection="0">
      <alignment vertical="center"/>
    </xf>
    <xf numFmtId="0" fontId="11" fillId="15" borderId="24" applyNumberFormat="0" applyFont="0" applyAlignment="0" applyProtection="0">
      <alignment vertical="center"/>
    </xf>
    <xf numFmtId="0" fontId="25" fillId="24" borderId="23" applyNumberFormat="0" applyAlignment="0" applyProtection="0">
      <alignment vertical="center"/>
    </xf>
    <xf numFmtId="0" fontId="20" fillId="0" borderId="0" applyNumberFormat="0" applyFill="0" applyBorder="0" applyAlignment="0" applyProtection="0">
      <alignment vertical="center"/>
    </xf>
    <xf numFmtId="0" fontId="19" fillId="13" borderId="23" applyNumberFormat="0" applyAlignment="0" applyProtection="0">
      <alignment vertical="center"/>
    </xf>
    <xf numFmtId="0" fontId="23" fillId="0" borderId="0" applyNumberFormat="0" applyFill="0" applyBorder="0" applyAlignment="0" applyProtection="0"/>
    <xf numFmtId="0" fontId="21" fillId="17" borderId="0" applyNumberFormat="0" applyBorder="0" applyAlignment="0" applyProtection="0">
      <alignment vertical="center"/>
    </xf>
    <xf numFmtId="0" fontId="20" fillId="0" borderId="26" applyNumberFormat="0" applyFill="0" applyAlignment="0" applyProtection="0">
      <alignment vertical="center"/>
    </xf>
    <xf numFmtId="0" fontId="30" fillId="0" borderId="0" applyNumberFormat="0" applyFill="0" applyBorder="0" applyAlignment="0" applyProtection="0">
      <alignment vertical="center"/>
    </xf>
    <xf numFmtId="0" fontId="31" fillId="0" borderId="30" applyNumberFormat="0" applyFill="0" applyAlignment="0" applyProtection="0">
      <alignment vertical="center"/>
    </xf>
    <xf numFmtId="178" fontId="11" fillId="0" borderId="0" applyFont="0" applyFill="0" applyBorder="0" applyAlignment="0" applyProtection="0">
      <alignment vertical="center"/>
    </xf>
    <xf numFmtId="0" fontId="16" fillId="14" borderId="0" applyNumberFormat="0" applyBorder="0" applyAlignment="0" applyProtection="0">
      <alignment vertical="center"/>
    </xf>
    <xf numFmtId="0" fontId="18" fillId="0" borderId="0" applyNumberFormat="0" applyFill="0" applyBorder="0" applyAlignment="0" applyProtection="0">
      <alignment vertical="center"/>
    </xf>
    <xf numFmtId="42" fontId="11"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0"/>
    <xf numFmtId="0" fontId="16" fillId="12" borderId="0" applyNumberFormat="0" applyBorder="0" applyAlignment="0" applyProtection="0">
      <alignment vertical="center"/>
    </xf>
    <xf numFmtId="0" fontId="14" fillId="0" borderId="0" applyNumberFormat="0" applyFill="0" applyBorder="0" applyAlignment="0" applyProtection="0">
      <alignment vertical="center"/>
    </xf>
    <xf numFmtId="0" fontId="3" fillId="0" borderId="15" applyNumberFormat="0" applyFill="0" applyAlignment="0" applyProtection="0"/>
    <xf numFmtId="177" fontId="11" fillId="0" borderId="0" applyFont="0" applyFill="0" applyBorder="0" applyAlignment="0" applyProtection="0">
      <alignment vertical="center"/>
    </xf>
    <xf numFmtId="0" fontId="13" fillId="9" borderId="22" applyNumberFormat="0" applyAlignment="0" applyProtection="0">
      <alignment vertical="center"/>
    </xf>
    <xf numFmtId="0" fontId="12" fillId="8" borderId="0" applyNumberFormat="0" applyBorder="0" applyAlignment="0" applyProtection="0">
      <alignment vertical="center"/>
    </xf>
    <xf numFmtId="9" fontId="11" fillId="0" borderId="0" applyFont="0" applyFill="0" applyBorder="0" applyAlignment="0" applyProtection="0">
      <alignment vertical="center"/>
    </xf>
  </cellStyleXfs>
  <cellXfs count="83">
    <xf numFmtId="0" fontId="0" fillId="0" borderId="0" xfId="0"/>
    <xf numFmtId="0" fontId="0" fillId="0" borderId="1" xfId="0" applyBorder="1"/>
    <xf numFmtId="0" fontId="0" fillId="0" borderId="2" xfId="0" applyBorder="1"/>
    <xf numFmtId="0" fontId="0" fillId="0" borderId="3" xfId="0" applyBorder="1"/>
    <xf numFmtId="0" fontId="0" fillId="0" borderId="4" xfId="0"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 xfId="0" applyBorder="1" applyAlignment="1">
      <alignment horizontal="center" vertical="center"/>
    </xf>
    <xf numFmtId="176" fontId="0" fillId="0" borderId="2" xfId="0" applyNumberFormat="1" applyBorder="1"/>
    <xf numFmtId="176" fontId="0" fillId="0" borderId="3" xfId="0" applyNumberFormat="1" applyBorder="1"/>
    <xf numFmtId="0" fontId="0" fillId="0" borderId="8" xfId="0" applyBorder="1"/>
    <xf numFmtId="176" fontId="0" fillId="0" borderId="9" xfId="0" applyNumberFormat="1" applyBorder="1"/>
    <xf numFmtId="0" fontId="0" fillId="0" borderId="6" xfId="0" applyBorder="1"/>
    <xf numFmtId="0" fontId="0" fillId="0" borderId="7" xfId="0" applyBorder="1"/>
    <xf numFmtId="176" fontId="0" fillId="0" borderId="10" xfId="0" applyNumberFormat="1" applyBorder="1"/>
    <xf numFmtId="0" fontId="0" fillId="0" borderId="11" xfId="0" applyBorder="1"/>
    <xf numFmtId="176" fontId="0" fillId="0" borderId="12" xfId="0" applyNumberFormat="1" applyBorder="1"/>
    <xf numFmtId="0" fontId="0" fillId="0" borderId="13" xfId="0" applyBorder="1"/>
    <xf numFmtId="0" fontId="0" fillId="0" borderId="0" xfId="1" applyAlignment="1">
      <alignment horizontal="left" indent="3"/>
    </xf>
    <xf numFmtId="0" fontId="0" fillId="0" borderId="0" xfId="1"/>
    <xf numFmtId="0" fontId="0" fillId="0" borderId="0" xfId="0" applyAlignment="1">
      <alignment horizontal="left" indent="3"/>
    </xf>
    <xf numFmtId="0" fontId="1" fillId="0" borderId="0" xfId="2" applyFont="1" applyBorder="1" applyAlignment="1">
      <alignment horizontal="left" indent="3"/>
    </xf>
    <xf numFmtId="0" fontId="1" fillId="0" borderId="0" xfId="2" applyFont="1" applyBorder="1"/>
    <xf numFmtId="0" fontId="2" fillId="0" borderId="14" xfId="1" applyFont="1" applyBorder="1" applyAlignment="1">
      <alignment horizontal="left" indent="3"/>
    </xf>
    <xf numFmtId="0" fontId="2" fillId="0" borderId="14" xfId="1" applyFont="1" applyBorder="1"/>
    <xf numFmtId="0" fontId="0" fillId="0" borderId="0" xfId="0" applyAlignment="1">
      <alignment horizontal="left" vertical="top" wrapText="1"/>
    </xf>
    <xf numFmtId="0" fontId="0" fillId="0" borderId="0" xfId="1" applyFont="1" applyAlignment="1">
      <alignment horizontal="left" indent="3"/>
    </xf>
    <xf numFmtId="0" fontId="0" fillId="0" borderId="0" xfId="1" applyFont="1"/>
    <xf numFmtId="0" fontId="3" fillId="0" borderId="15" xfId="48"/>
    <xf numFmtId="0" fontId="4" fillId="0" borderId="0" xfId="1" applyFont="1"/>
    <xf numFmtId="0" fontId="0" fillId="0" borderId="4" xfId="1" applyFont="1" applyBorder="1"/>
    <xf numFmtId="0" fontId="0" fillId="0" borderId="16" xfId="1" applyFont="1" applyBorder="1"/>
    <xf numFmtId="0" fontId="0" fillId="0" borderId="4" xfId="1" applyFont="1" applyBorder="1" applyAlignment="1">
      <alignment horizontal="center"/>
    </xf>
    <xf numFmtId="0" fontId="0" fillId="0" borderId="16" xfId="1" applyFont="1" applyBorder="1" applyAlignment="1">
      <alignment horizontal="center" wrapText="1"/>
    </xf>
    <xf numFmtId="0" fontId="0" fillId="0" borderId="6" xfId="1" applyFont="1" applyBorder="1" applyAlignment="1">
      <alignment horizontal="center"/>
    </xf>
    <xf numFmtId="0" fontId="0" fillId="0" borderId="9" xfId="1" applyFont="1" applyBorder="1" applyAlignment="1">
      <alignment horizontal="center"/>
    </xf>
    <xf numFmtId="0" fontId="0" fillId="2" borderId="0" xfId="1" applyFont="1" applyFill="1" applyBorder="1"/>
    <xf numFmtId="0" fontId="0" fillId="0" borderId="7" xfId="1" applyFont="1" applyBorder="1" applyAlignment="1">
      <alignment horizontal="center"/>
    </xf>
    <xf numFmtId="0" fontId="0" fillId="0" borderId="10" xfId="1" applyFont="1" applyBorder="1" applyAlignment="1">
      <alignment horizontal="center"/>
    </xf>
    <xf numFmtId="0" fontId="0" fillId="2" borderId="17" xfId="1" applyFont="1" applyFill="1" applyBorder="1"/>
    <xf numFmtId="0" fontId="0" fillId="0" borderId="1" xfId="1" applyFont="1" applyBorder="1"/>
    <xf numFmtId="0" fontId="0" fillId="0" borderId="1" xfId="1" applyFont="1" applyBorder="1" applyAlignment="1">
      <alignment wrapText="1"/>
    </xf>
    <xf numFmtId="0" fontId="0" fillId="0" borderId="2" xfId="1" applyFont="1" applyBorder="1"/>
    <xf numFmtId="176" fontId="0" fillId="3" borderId="2" xfId="1" applyNumberFormat="1" applyFont="1" applyFill="1" applyBorder="1"/>
    <xf numFmtId="0" fontId="0" fillId="0" borderId="3" xfId="1" applyFont="1" applyBorder="1"/>
    <xf numFmtId="176" fontId="0" fillId="3" borderId="3" xfId="1" applyNumberFormat="1" applyFont="1" applyFill="1" applyBorder="1"/>
    <xf numFmtId="0" fontId="0" fillId="0" borderId="0" xfId="1" applyFont="1" applyAlignment="1">
      <alignment horizontal="left"/>
    </xf>
    <xf numFmtId="176" fontId="0" fillId="2" borderId="1" xfId="1" applyNumberFormat="1" applyFont="1" applyFill="1" applyBorder="1"/>
    <xf numFmtId="176" fontId="0" fillId="4" borderId="0" xfId="1" applyNumberFormat="1" applyFont="1" applyFill="1" applyBorder="1"/>
    <xf numFmtId="0" fontId="3" fillId="4" borderId="0" xfId="48" applyFill="1" applyBorder="1"/>
    <xf numFmtId="0" fontId="0" fillId="0" borderId="6" xfId="1" applyBorder="1"/>
    <xf numFmtId="0" fontId="5" fillId="0" borderId="6" xfId="1" applyFont="1" applyBorder="1" applyAlignment="1">
      <alignment horizontal="center"/>
    </xf>
    <xf numFmtId="0" fontId="6" fillId="0" borderId="6" xfId="1" applyFont="1" applyBorder="1" applyAlignment="1">
      <alignment horizontal="center"/>
    </xf>
    <xf numFmtId="0" fontId="7" fillId="0" borderId="0" xfId="45"/>
    <xf numFmtId="0" fontId="0" fillId="0" borderId="8" xfId="1" applyFont="1" applyBorder="1"/>
    <xf numFmtId="0" fontId="0" fillId="0" borderId="8" xfId="1" applyFont="1" applyBorder="1" applyAlignment="1">
      <alignment horizontal="center"/>
    </xf>
    <xf numFmtId="0" fontId="0" fillId="2" borderId="9" xfId="1" applyFont="1" applyFill="1" applyBorder="1"/>
    <xf numFmtId="0" fontId="0" fillId="5" borderId="1" xfId="1" applyFont="1" applyFill="1" applyBorder="1"/>
    <xf numFmtId="0" fontId="0" fillId="2" borderId="10" xfId="1" applyFont="1" applyFill="1" applyBorder="1"/>
    <xf numFmtId="0" fontId="5" fillId="0" borderId="0" xfId="1" applyFont="1" applyAlignment="1">
      <alignment horizontal="center"/>
    </xf>
    <xf numFmtId="0" fontId="6" fillId="0" borderId="0" xfId="1" applyFont="1" applyAlignment="1">
      <alignment horizontal="center"/>
    </xf>
    <xf numFmtId="0" fontId="8" fillId="6" borderId="4" xfId="34" applyFont="1" applyFill="1" applyBorder="1" applyAlignment="1">
      <alignment horizontal="center"/>
    </xf>
    <xf numFmtId="0" fontId="8" fillId="6" borderId="16" xfId="34" applyFont="1" applyFill="1" applyBorder="1" applyAlignment="1">
      <alignment horizontal="center"/>
    </xf>
    <xf numFmtId="0" fontId="0" fillId="0" borderId="0" xfId="0" applyAlignment="1">
      <alignment vertical="top" wrapText="1"/>
    </xf>
    <xf numFmtId="0" fontId="9" fillId="0" borderId="0" xfId="1" applyFont="1"/>
    <xf numFmtId="0" fontId="8" fillId="6" borderId="8" xfId="34" applyFont="1" applyFill="1" applyBorder="1" applyAlignment="1">
      <alignment horizontal="center"/>
    </xf>
    <xf numFmtId="0" fontId="0" fillId="0" borderId="0" xfId="0" applyAlignment="1">
      <alignment wrapText="1"/>
    </xf>
    <xf numFmtId="0" fontId="0" fillId="0" borderId="0" xfId="0" applyFont="1"/>
    <xf numFmtId="0" fontId="0" fillId="0" borderId="16" xfId="1" applyFont="1" applyBorder="1" applyAlignment="1">
      <alignment horizontal="center"/>
    </xf>
    <xf numFmtId="0" fontId="0" fillId="0" borderId="2" xfId="1" applyFont="1" applyFill="1" applyBorder="1"/>
    <xf numFmtId="0" fontId="0" fillId="0" borderId="0" xfId="1" applyFont="1" applyBorder="1" applyAlignment="1">
      <alignment horizontal="center"/>
    </xf>
    <xf numFmtId="0" fontId="10" fillId="0" borderId="2" xfId="1" applyFont="1" applyFill="1" applyBorder="1"/>
    <xf numFmtId="0" fontId="0" fillId="0" borderId="3" xfId="1" applyFont="1" applyFill="1" applyBorder="1"/>
    <xf numFmtId="0" fontId="0" fillId="0" borderId="17" xfId="1" applyFont="1" applyBorder="1" applyAlignment="1">
      <alignment horizontal="center"/>
    </xf>
    <xf numFmtId="0" fontId="3" fillId="0" borderId="15" xfId="48" applyAlignment="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176" fontId="0" fillId="3" borderId="21" xfId="1" applyNumberFormat="1" applyFont="1" applyFill="1" applyBorder="1"/>
    <xf numFmtId="0" fontId="0" fillId="0" borderId="12" xfId="1" applyFont="1" applyBorder="1"/>
    <xf numFmtId="176" fontId="0" fillId="7" borderId="2" xfId="1" applyNumberFormat="1" applyFont="1" applyFill="1" applyBorder="1"/>
  </cellXfs>
  <cellStyles count="53">
    <cellStyle name="Normal" xfId="0" builtinId="0"/>
    <cellStyle name="Normal 2 2" xfId="1"/>
    <cellStyle name="MQ Heading 1"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Title 2" xfId="34"/>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Normal 4" xfId="45"/>
    <cellStyle name="20% - Accent2" xfId="46" builtinId="34"/>
    <cellStyle name="Link" xfId="47" builtinId="8"/>
    <cellStyle name="Heading 2" xfId="48" builtinId="17"/>
    <cellStyle name="Comma" xfId="49" builtinId="3"/>
    <cellStyle name="Check Cell" xfId="50" builtinId="23"/>
    <cellStyle name="60% - Accent3" xfId="51" builtinId="40"/>
    <cellStyle name="Percent" xfId="52"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xdr:cNvPicPr>
          <a:picLocks noChangeAspect="1"/>
        </xdr:cNvPicPr>
      </xdr:nvPicPr>
      <xdr:blipFill>
        <a:blip r:embed="rId1" cstate="print">
          <a:extLst>
            <a:ext uri="{28A0092B-C50C-407E-A947-70E740481C1C}">
              <a14:useLocalDpi xmlns:a14="http://schemas.microsoft.com/office/drawing/2010/main" val="0"/>
            </a:ext>
          </a:extLst>
        </a:blip>
        <a:srcRect t="7086"/>
        <a:stretch>
          <a:fillRect/>
        </a:stretch>
      </xdr:blipFill>
      <xdr:spPr>
        <a:xfrm>
          <a:off x="0" y="25400"/>
          <a:ext cx="5648325" cy="15703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15</xdr:col>
      <xdr:colOff>20052</xdr:colOff>
      <xdr:row>4</xdr:row>
      <xdr:rowOff>25066</xdr:rowOff>
    </xdr:from>
    <xdr:to>
      <xdr:col>16</xdr:col>
      <xdr:colOff>10027</xdr:colOff>
      <xdr:row>5</xdr:row>
      <xdr:rowOff>15039</xdr:rowOff>
    </xdr:to>
    <xdr:cxnSp>
      <xdr:nvCxnSpPr>
        <xdr:cNvPr id="3" name="Straight Connector 2"/>
        <xdr:cNvCxnSpPr/>
      </xdr:nvCxnSpPr>
      <xdr:spPr>
        <a:xfrm>
          <a:off x="6115685" y="745490"/>
          <a:ext cx="1057910" cy="3549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xdr:nvSpPr>
        <xdr:cNvPr id="4" name="TextBox 3"/>
        <xdr:cNvSpPr txBox="1"/>
      </xdr:nvSpPr>
      <xdr:spPr>
        <a:xfrm>
          <a:off x="6105525" y="850265"/>
          <a:ext cx="639445" cy="235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endParaRPr lang="en-AU" sz="1100"/>
        </a:p>
      </xdr:txBody>
    </xdr:sp>
    <xdr:clientData/>
  </xdr:twoCellAnchor>
  <xdr:twoCellAnchor>
    <xdr:from>
      <xdr:col>15</xdr:col>
      <xdr:colOff>371776</xdr:colOff>
      <xdr:row>3</xdr:row>
      <xdr:rowOff>159620</xdr:rowOff>
    </xdr:from>
    <xdr:to>
      <xdr:col>16</xdr:col>
      <xdr:colOff>136159</xdr:colOff>
      <xdr:row>4</xdr:row>
      <xdr:rowOff>269909</xdr:rowOff>
    </xdr:to>
    <xdr:sp>
      <xdr:nvSpPr>
        <xdr:cNvPr id="5" name="TextBox 4"/>
        <xdr:cNvSpPr txBox="1"/>
      </xdr:nvSpPr>
      <xdr:spPr>
        <a:xfrm>
          <a:off x="6467475" y="692785"/>
          <a:ext cx="832485" cy="297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ck30808/Downloads/C:/Users/mq20084022/Google Drive/Excel MOOC/002 Course 2 - Intermediate I/03 Week 3/04 Assessments/C2 W3 Practice Challenge Solu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04"/>
  <sheetViews>
    <sheetView showGridLines="0" tabSelected="1" topLeftCell="A83" workbookViewId="0">
      <selection activeCell="H88" sqref="H88"/>
    </sheetView>
  </sheetViews>
  <sheetFormatPr defaultColWidth="9.859375" defaultRowHeight="14"/>
  <cols>
    <col min="1" max="1" width="9.859375" style="19"/>
    <col min="2" max="2" width="11.4296875" style="20" customWidth="1"/>
    <col min="3" max="3" width="10.859375" style="20" customWidth="1"/>
    <col min="4" max="4" width="12.7109375" style="20" customWidth="1"/>
    <col min="5" max="6" width="9.859375" style="20"/>
    <col min="7" max="7" width="48.859375" style="20" customWidth="1"/>
    <col min="8" max="8" width="19.140625" style="20" customWidth="1"/>
    <col min="9" max="9" width="3.7109375" style="20" customWidth="1"/>
    <col min="10" max="10" width="3.859375" style="20" customWidth="1"/>
    <col min="11" max="12" width="12.2890625" style="20" customWidth="1"/>
    <col min="13" max="13" width="47.4296875" style="20" customWidth="1"/>
    <col min="14" max="14" width="4.4296875" style="20" customWidth="1"/>
    <col min="15" max="15" width="4" style="20" customWidth="1"/>
    <col min="16" max="16" width="12.2890625" style="20" customWidth="1"/>
    <col min="17" max="16384" width="9.859375" style="20"/>
  </cols>
  <sheetData>
    <row r="1" spans="8:8">
      <c r="H1" s="51"/>
    </row>
    <row r="2" ht="32" spans="8:16">
      <c r="H2" s="52" t="s">
        <v>0</v>
      </c>
      <c r="I2" s="60"/>
      <c r="J2" s="60"/>
      <c r="K2" s="60"/>
      <c r="L2" s="60"/>
      <c r="M2" s="60"/>
      <c r="N2" s="60"/>
      <c r="O2" s="60"/>
      <c r="P2" s="60"/>
    </row>
    <row r="3" spans="8:8">
      <c r="H3" s="51"/>
    </row>
    <row r="4" ht="27.6" spans="8:16">
      <c r="H4" s="53" t="s">
        <v>1</v>
      </c>
      <c r="I4" s="61"/>
      <c r="J4" s="61"/>
      <c r="K4" s="61"/>
      <c r="L4" s="61"/>
      <c r="M4" s="61"/>
      <c r="N4" s="61"/>
      <c r="O4" s="61"/>
      <c r="P4" s="61"/>
    </row>
    <row r="5" ht="14.75" spans="8:8">
      <c r="H5" s="51"/>
    </row>
    <row r="6" ht="30.35" spans="8:16">
      <c r="H6" s="51"/>
      <c r="I6" s="62" t="s">
        <v>2</v>
      </c>
      <c r="J6" s="63"/>
      <c r="K6" s="63"/>
      <c r="L6" s="63"/>
      <c r="M6" s="63"/>
      <c r="N6" s="63"/>
      <c r="O6" s="66"/>
      <c r="P6" s="54"/>
    </row>
    <row r="7" customFormat="1" spans="1:1">
      <c r="A7" s="21"/>
    </row>
    <row r="8" customFormat="1" spans="1:1">
      <c r="A8" s="21"/>
    </row>
    <row r="9" customFormat="1" spans="1:1">
      <c r="A9" s="21"/>
    </row>
    <row r="10" ht="17.15" spans="1:16">
      <c r="A10" s="22" t="s">
        <v>3</v>
      </c>
      <c r="B10" s="23"/>
      <c r="C10" s="23"/>
      <c r="D10" s="23"/>
      <c r="E10" s="23"/>
      <c r="F10" s="23"/>
      <c r="G10" s="23"/>
      <c r="H10" s="54"/>
      <c r="I10"/>
      <c r="J10"/>
      <c r="K10"/>
      <c r="L10"/>
      <c r="M10"/>
      <c r="N10"/>
      <c r="O10"/>
      <c r="P10"/>
    </row>
    <row r="11" ht="12.6" customHeight="1" spans="1:16">
      <c r="A11" s="24"/>
      <c r="B11" s="25"/>
      <c r="C11" s="25"/>
      <c r="D11" s="25"/>
      <c r="E11" s="25"/>
      <c r="F11" s="25"/>
      <c r="G11" s="25"/>
      <c r="H11" s="25"/>
      <c r="I11"/>
      <c r="J11"/>
      <c r="K11"/>
      <c r="L11"/>
      <c r="M11"/>
      <c r="N11"/>
      <c r="O11"/>
      <c r="P11"/>
    </row>
    <row r="12" ht="65.25" customHeight="1" spans="2:15">
      <c r="B12" s="26" t="s">
        <v>4</v>
      </c>
      <c r="C12" s="26"/>
      <c r="D12" s="26"/>
      <c r="E12" s="26"/>
      <c r="F12" s="26"/>
      <c r="G12" s="26"/>
      <c r="H12" s="26"/>
      <c r="I12" s="64"/>
      <c r="J12" s="64"/>
      <c r="K12" s="64"/>
      <c r="L12" s="64"/>
      <c r="M12" s="64"/>
      <c r="N12" s="64"/>
      <c r="O12" s="64"/>
    </row>
    <row r="13" customFormat="1" ht="5.45" customHeight="1" spans="1:1">
      <c r="A13" s="21"/>
    </row>
    <row r="14" ht="17.15" spans="1:13">
      <c r="A14" s="22" t="s">
        <v>5</v>
      </c>
      <c r="B14" s="23"/>
      <c r="C14" s="23"/>
      <c r="D14" s="23"/>
      <c r="E14" s="23"/>
      <c r="F14" s="23"/>
      <c r="G14" s="23"/>
      <c r="H14" s="54"/>
      <c r="I14" s="65"/>
      <c r="M14" s="67"/>
    </row>
    <row r="15" ht="10.5" customHeight="1" spans="1:9">
      <c r="A15" s="24"/>
      <c r="B15" s="25"/>
      <c r="C15" s="25"/>
      <c r="D15" s="25"/>
      <c r="E15" s="25"/>
      <c r="F15" s="25"/>
      <c r="G15" s="25"/>
      <c r="H15" s="25"/>
      <c r="I15" s="65"/>
    </row>
    <row r="16" customFormat="1" spans="1:13">
      <c r="A16" s="27" t="s">
        <v>6</v>
      </c>
      <c r="B16" s="20"/>
      <c r="C16" s="20"/>
      <c r="D16" s="20"/>
      <c r="E16" s="20"/>
      <c r="F16" s="20"/>
      <c r="G16" s="20"/>
      <c r="H16" s="20"/>
      <c r="I16" s="20"/>
      <c r="J16" s="20"/>
      <c r="K16" s="20"/>
      <c r="L16" s="20"/>
      <c r="M16" s="20"/>
    </row>
    <row r="17" customFormat="1" spans="1:13">
      <c r="A17" s="27" t="s">
        <v>7</v>
      </c>
      <c r="B17" s="20"/>
      <c r="C17" s="20"/>
      <c r="D17" s="20"/>
      <c r="E17" s="20"/>
      <c r="F17" s="20"/>
      <c r="G17" s="20"/>
      <c r="H17" s="20"/>
      <c r="I17" s="20"/>
      <c r="J17" s="20"/>
      <c r="K17" s="20"/>
      <c r="L17" s="20"/>
      <c r="M17" s="20"/>
    </row>
    <row r="18" customFormat="1" spans="1:13">
      <c r="A18" s="27"/>
      <c r="B18" s="28"/>
      <c r="C18" s="28"/>
      <c r="D18" s="28"/>
      <c r="E18" s="28"/>
      <c r="F18" s="28"/>
      <c r="G18" s="28"/>
      <c r="H18" s="28"/>
      <c r="I18" s="28"/>
      <c r="J18" s="20"/>
      <c r="K18" s="20"/>
      <c r="L18" s="20"/>
      <c r="M18" s="20"/>
    </row>
    <row r="19" customFormat="1" ht="17.15" spans="1:22">
      <c r="A19" s="29" t="s">
        <v>8</v>
      </c>
      <c r="B19" s="29" t="s">
        <v>9</v>
      </c>
      <c r="C19" s="29"/>
      <c r="D19" s="28"/>
      <c r="E19" s="28"/>
      <c r="F19" s="28"/>
      <c r="G19" s="28"/>
      <c r="H19" s="28"/>
      <c r="I19" s="28"/>
      <c r="J19" s="20"/>
      <c r="K19" s="20"/>
      <c r="L19" s="20"/>
      <c r="M19" s="20"/>
      <c r="N19" s="20"/>
      <c r="O19" s="20"/>
      <c r="P19" s="20"/>
      <c r="Q19" s="20"/>
      <c r="R19" s="20"/>
      <c r="S19" s="20"/>
      <c r="T19" s="20"/>
      <c r="U19" s="20"/>
      <c r="V19" s="20"/>
    </row>
    <row r="20" customFormat="1" ht="14.75" spans="1:22">
      <c r="A20" s="28"/>
      <c r="B20" s="30" t="s">
        <v>10</v>
      </c>
      <c r="C20" s="28"/>
      <c r="D20" s="28"/>
      <c r="E20" s="28"/>
      <c r="F20" s="28"/>
      <c r="G20" s="28"/>
      <c r="H20" s="28"/>
      <c r="I20" s="28"/>
      <c r="J20" s="65"/>
      <c r="K20" s="65"/>
      <c r="L20" s="65"/>
      <c r="M20" s="20"/>
      <c r="N20" s="20"/>
      <c r="O20" s="20"/>
      <c r="P20" s="20"/>
      <c r="Q20" s="20"/>
      <c r="R20" s="20"/>
      <c r="S20" s="20"/>
      <c r="T20" s="20"/>
      <c r="U20" s="20"/>
      <c r="V20" s="20"/>
    </row>
    <row r="21" customFormat="1" spans="1:22">
      <c r="A21" s="28"/>
      <c r="B21" s="28" t="s">
        <v>11</v>
      </c>
      <c r="C21" s="28"/>
      <c r="D21" s="28"/>
      <c r="E21" s="28"/>
      <c r="F21" s="28"/>
      <c r="G21" s="28"/>
      <c r="H21" s="28"/>
      <c r="I21" s="28"/>
      <c r="J21" s="65"/>
      <c r="K21" s="65"/>
      <c r="L21" s="65"/>
      <c r="M21" s="20"/>
      <c r="N21" s="20"/>
      <c r="O21" s="20"/>
      <c r="P21" s="20"/>
      <c r="Q21" s="20"/>
      <c r="R21" s="20"/>
      <c r="S21" s="20"/>
      <c r="T21" s="20"/>
      <c r="U21" s="20"/>
      <c r="V21" s="20"/>
    </row>
    <row r="22" customFormat="1" spans="1:22">
      <c r="A22" s="28"/>
      <c r="B22" s="28" t="s">
        <v>12</v>
      </c>
      <c r="C22" s="28"/>
      <c r="D22" s="28"/>
      <c r="E22" s="28"/>
      <c r="F22" s="28"/>
      <c r="G22" s="28"/>
      <c r="H22" s="28"/>
      <c r="I22" s="28"/>
      <c r="J22" s="65"/>
      <c r="K22" s="65"/>
      <c r="L22" s="65"/>
      <c r="M22" s="20"/>
      <c r="N22" s="20"/>
      <c r="O22" s="20"/>
      <c r="P22" s="20"/>
      <c r="Q22" s="20"/>
      <c r="R22" s="20"/>
      <c r="S22" s="20"/>
      <c r="T22" s="20"/>
      <c r="U22" s="20"/>
      <c r="V22" s="20"/>
    </row>
    <row r="23" customFormat="1" spans="1:22">
      <c r="A23" s="28"/>
      <c r="B23" s="28" t="s">
        <v>13</v>
      </c>
      <c r="C23" s="28"/>
      <c r="D23" s="28"/>
      <c r="E23" s="28"/>
      <c r="F23" s="28"/>
      <c r="G23" s="28"/>
      <c r="H23" s="28"/>
      <c r="I23" s="28"/>
      <c r="J23" s="65"/>
      <c r="K23" s="65"/>
      <c r="L23" s="65"/>
      <c r="M23" s="20"/>
      <c r="N23" s="20"/>
      <c r="O23" s="20"/>
      <c r="P23" s="20"/>
      <c r="Q23" s="20"/>
      <c r="R23" s="20"/>
      <c r="S23" s="20"/>
      <c r="T23" s="20"/>
      <c r="U23" s="20"/>
      <c r="V23" s="20"/>
    </row>
    <row r="24" customFormat="1" spans="1:22">
      <c r="A24" s="28"/>
      <c r="B24" s="28" t="s">
        <v>14</v>
      </c>
      <c r="C24" s="28"/>
      <c r="D24" s="28"/>
      <c r="E24" s="28"/>
      <c r="F24" s="28"/>
      <c r="G24" s="28"/>
      <c r="H24" s="28"/>
      <c r="I24" s="28"/>
      <c r="J24" s="65"/>
      <c r="K24" s="65"/>
      <c r="L24" s="65"/>
      <c r="M24" s="20"/>
      <c r="N24" s="20"/>
      <c r="O24" s="20"/>
      <c r="P24" s="20"/>
      <c r="Q24" s="20"/>
      <c r="R24" s="20"/>
      <c r="S24" s="20"/>
      <c r="T24" s="20"/>
      <c r="U24" s="20"/>
      <c r="V24" s="20"/>
    </row>
    <row r="25" customFormat="1" spans="1:22">
      <c r="A25" s="28"/>
      <c r="B25" s="28" t="s">
        <v>15</v>
      </c>
      <c r="C25" s="28"/>
      <c r="D25" s="28"/>
      <c r="E25" s="28"/>
      <c r="F25" s="28"/>
      <c r="G25" s="28"/>
      <c r="H25" s="28"/>
      <c r="I25" s="28"/>
      <c r="J25" s="65"/>
      <c r="K25" s="65"/>
      <c r="L25" s="65"/>
      <c r="M25" s="20"/>
      <c r="N25" s="20"/>
      <c r="O25" s="20"/>
      <c r="P25" s="20"/>
      <c r="Q25" s="20"/>
      <c r="R25" s="20"/>
      <c r="S25" s="20"/>
      <c r="T25" s="20"/>
      <c r="U25" s="20"/>
      <c r="V25" s="20"/>
    </row>
    <row r="26" customFormat="1" spans="1:22">
      <c r="A26" s="28"/>
      <c r="B26" s="28" t="s">
        <v>16</v>
      </c>
      <c r="C26" s="28"/>
      <c r="D26" s="28"/>
      <c r="E26" s="28"/>
      <c r="F26" s="28"/>
      <c r="G26" s="28"/>
      <c r="H26" s="28"/>
      <c r="I26" s="28"/>
      <c r="J26" s="65"/>
      <c r="K26" s="65"/>
      <c r="L26" s="65"/>
      <c r="M26" s="20"/>
      <c r="N26" s="20"/>
      <c r="O26" s="20"/>
      <c r="P26" s="20"/>
      <c r="Q26" s="20"/>
      <c r="R26" s="20"/>
      <c r="S26" s="20"/>
      <c r="T26" s="20"/>
      <c r="U26" s="20"/>
      <c r="V26" s="20"/>
    </row>
    <row r="27" customFormat="1" spans="1:22">
      <c r="A27" s="28"/>
      <c r="B27" s="28" t="s">
        <v>17</v>
      </c>
      <c r="C27" s="28"/>
      <c r="D27" s="28"/>
      <c r="E27" s="28"/>
      <c r="F27" s="28"/>
      <c r="G27" s="28"/>
      <c r="H27" s="28"/>
      <c r="I27" s="28"/>
      <c r="J27" s="65"/>
      <c r="K27" s="65"/>
      <c r="L27" s="65"/>
      <c r="M27" s="20"/>
      <c r="N27" s="20"/>
      <c r="O27" s="20"/>
      <c r="P27" s="20"/>
      <c r="Q27" s="20"/>
      <c r="R27" s="20"/>
      <c r="S27" s="20"/>
      <c r="T27" s="20"/>
      <c r="U27" s="20"/>
      <c r="V27" s="20"/>
    </row>
    <row r="28" customFormat="1" ht="14.75" spans="1:22">
      <c r="A28" s="28"/>
      <c r="B28" s="28"/>
      <c r="C28" s="28"/>
      <c r="D28" s="28"/>
      <c r="E28" s="28"/>
      <c r="F28" s="28"/>
      <c r="G28" s="28"/>
      <c r="H28" s="28"/>
      <c r="I28" s="28"/>
      <c r="J28" s="65"/>
      <c r="K28" s="65"/>
      <c r="L28" s="65"/>
      <c r="M28" s="20"/>
      <c r="N28" s="20"/>
      <c r="O28" s="20"/>
      <c r="P28" s="20"/>
      <c r="Q28" s="20"/>
      <c r="R28" s="20"/>
      <c r="S28" s="20"/>
      <c r="T28" s="20"/>
      <c r="U28" s="20"/>
      <c r="V28" s="20"/>
    </row>
    <row r="29" customFormat="1" ht="14.75" spans="1:22">
      <c r="A29" s="28"/>
      <c r="B29" s="31"/>
      <c r="C29" s="32" t="s">
        <v>18</v>
      </c>
      <c r="D29" s="32" t="s">
        <v>19</v>
      </c>
      <c r="E29" s="55"/>
      <c r="F29" s="28"/>
      <c r="G29" s="28"/>
      <c r="H29" s="28"/>
      <c r="I29" s="28"/>
      <c r="J29" s="65"/>
      <c r="K29" s="65"/>
      <c r="L29" s="65"/>
      <c r="M29" s="20"/>
      <c r="N29" s="20"/>
      <c r="O29" s="20"/>
      <c r="P29" s="20"/>
      <c r="Q29" s="20"/>
      <c r="R29" s="20"/>
      <c r="S29" s="20"/>
      <c r="T29" s="20"/>
      <c r="U29" s="20"/>
      <c r="V29" s="20"/>
    </row>
    <row r="30" customFormat="1" ht="28.75" spans="1:22">
      <c r="A30" s="27"/>
      <c r="B30" s="33" t="s">
        <v>20</v>
      </c>
      <c r="C30" s="34" t="s">
        <v>21</v>
      </c>
      <c r="D30" s="33" t="s">
        <v>22</v>
      </c>
      <c r="E30" s="56" t="s">
        <v>23</v>
      </c>
      <c r="F30" s="28"/>
      <c r="G30" s="41" t="s">
        <v>24</v>
      </c>
      <c r="H30" s="28"/>
      <c r="I30" s="28"/>
      <c r="J30" s="65"/>
      <c r="K30" s="65"/>
      <c r="L30" s="65"/>
      <c r="M30" s="20"/>
      <c r="N30" s="20"/>
      <c r="O30" s="20"/>
      <c r="P30" s="20"/>
      <c r="Q30" s="20"/>
      <c r="R30" s="20"/>
      <c r="S30" s="20"/>
      <c r="T30" s="20"/>
      <c r="U30" s="20"/>
      <c r="V30" s="20"/>
    </row>
    <row r="31" customFormat="1" ht="14.75" spans="1:22">
      <c r="A31" s="28"/>
      <c r="B31" s="35">
        <v>1</v>
      </c>
      <c r="C31" s="36">
        <v>3</v>
      </c>
      <c r="D31" s="37" t="str">
        <f>CHOOSE(B31,Data!C6,Data!C7,Data!C8,Data!C9,Data!C10)</f>
        <v>Umbrella</v>
      </c>
      <c r="E31" s="57" t="str">
        <f>CHOOSE(C31,Data!B6,Data!B7,Data!B8,Data!B9,Data!B10,Data!B11,Data!B12)</f>
        <v>blue</v>
      </c>
      <c r="F31" s="28"/>
      <c r="G31" s="58">
        <f ca="1">Admin!B12</f>
        <v>1425</v>
      </c>
      <c r="H31" s="28"/>
      <c r="I31" s="28"/>
      <c r="J31" s="65"/>
      <c r="K31" s="65"/>
      <c r="L31" s="65"/>
      <c r="M31" s="20"/>
      <c r="N31" s="20"/>
      <c r="O31" s="20"/>
      <c r="P31" s="20"/>
      <c r="Q31" s="20"/>
      <c r="R31" s="20"/>
      <c r="S31" s="20"/>
      <c r="T31" s="20"/>
      <c r="U31" s="20"/>
      <c r="V31" s="20"/>
    </row>
    <row r="32" customFormat="1" spans="1:22">
      <c r="A32" s="28"/>
      <c r="B32" s="35">
        <v>2</v>
      </c>
      <c r="C32" s="36">
        <v>4</v>
      </c>
      <c r="D32" s="37" t="str">
        <f>CHOOSE(B32,Data!C6,Data!C7,Data!C8,Data!C9,Data!C10)</f>
        <v>Boots</v>
      </c>
      <c r="E32" s="57" t="str">
        <f>CHOOSE(C32,Data!B6,Data!B7,Data!B8,Data!B9,Data!B10,Data!B11,Data!B12)</f>
        <v>green</v>
      </c>
      <c r="F32" s="28"/>
      <c r="G32" s="28"/>
      <c r="H32" s="28"/>
      <c r="I32" s="28"/>
      <c r="J32" s="65"/>
      <c r="K32" s="65"/>
      <c r="L32" s="65"/>
      <c r="M32" s="20"/>
      <c r="N32" s="20"/>
      <c r="O32" s="20"/>
      <c r="P32" s="20"/>
      <c r="Q32" s="20"/>
      <c r="R32" s="20"/>
      <c r="S32" s="20"/>
      <c r="T32" s="20"/>
      <c r="U32" s="20"/>
      <c r="V32" s="20"/>
    </row>
    <row r="33" customFormat="1" ht="14.75" spans="1:22">
      <c r="A33" s="28"/>
      <c r="B33" s="38">
        <v>3</v>
      </c>
      <c r="C33" s="39">
        <v>5</v>
      </c>
      <c r="D33" s="40" t="str">
        <f>CHOOSE(B33,Data!C6,Data!C7,Data!C8,Data!C9,Data!C10)</f>
        <v>Raincoat</v>
      </c>
      <c r="E33" s="59" t="str">
        <f>CHOOSE(C33,Data!B6,Data!B7,Data!B8,Data!B9,Data!B10,Data!B11,Data!B12)</f>
        <v>yellow</v>
      </c>
      <c r="F33" s="28"/>
      <c r="G33" s="28"/>
      <c r="H33" s="28"/>
      <c r="I33" s="28"/>
      <c r="J33" s="65"/>
      <c r="K33" s="65"/>
      <c r="L33" s="65"/>
      <c r="M33" s="20"/>
      <c r="N33" s="20"/>
      <c r="O33" s="20"/>
      <c r="P33" s="20"/>
      <c r="Q33" s="20"/>
      <c r="R33" s="20"/>
      <c r="S33" s="20"/>
      <c r="T33" s="20"/>
      <c r="U33" s="20"/>
      <c r="V33" s="20"/>
    </row>
    <row r="34" customFormat="1" spans="1:22">
      <c r="A34" s="28"/>
      <c r="B34" s="28"/>
      <c r="C34" s="28"/>
      <c r="D34" s="28"/>
      <c r="E34" s="28"/>
      <c r="F34" s="28"/>
      <c r="G34" s="28"/>
      <c r="H34" s="28"/>
      <c r="I34" s="28"/>
      <c r="J34" s="65"/>
      <c r="K34" s="65"/>
      <c r="L34" s="65"/>
      <c r="M34" s="20"/>
      <c r="N34" s="20"/>
      <c r="O34" s="20"/>
      <c r="P34" s="20"/>
      <c r="Q34" s="20"/>
      <c r="R34" s="20"/>
      <c r="S34" s="20"/>
      <c r="T34" s="20"/>
      <c r="U34" s="20"/>
      <c r="V34" s="20"/>
    </row>
    <row r="35" customFormat="1" spans="1:22">
      <c r="A35" s="28"/>
      <c r="B35" s="28"/>
      <c r="C35" s="28"/>
      <c r="D35" s="28"/>
      <c r="E35" s="28"/>
      <c r="F35" s="28"/>
      <c r="G35" s="28"/>
      <c r="H35" s="28"/>
      <c r="I35" s="28"/>
      <c r="J35" s="65"/>
      <c r="K35" s="65"/>
      <c r="L35" s="65"/>
      <c r="M35" s="20"/>
      <c r="N35" s="20"/>
      <c r="O35" s="20"/>
      <c r="P35" s="20"/>
      <c r="Q35" s="20"/>
      <c r="R35" s="20"/>
      <c r="S35" s="20"/>
      <c r="T35" s="20"/>
      <c r="U35" s="20"/>
      <c r="V35" s="20"/>
    </row>
    <row r="36" customFormat="1" ht="17.15" spans="1:22">
      <c r="A36" s="29" t="s">
        <v>25</v>
      </c>
      <c r="B36" s="29" t="s">
        <v>26</v>
      </c>
      <c r="C36" s="29"/>
      <c r="D36" s="28"/>
      <c r="E36" s="28"/>
      <c r="F36" s="28"/>
      <c r="G36" s="28"/>
      <c r="H36" s="28"/>
      <c r="I36" s="28"/>
      <c r="J36" s="20"/>
      <c r="K36" s="20"/>
      <c r="L36" s="20"/>
      <c r="M36" s="20"/>
      <c r="N36" s="20"/>
      <c r="O36" s="20"/>
      <c r="P36" s="20"/>
      <c r="Q36" s="20"/>
      <c r="R36" s="20"/>
      <c r="S36" s="20"/>
      <c r="T36" s="20"/>
      <c r="U36" s="20"/>
      <c r="V36" s="20"/>
    </row>
    <row r="37" customFormat="1" ht="14.75" spans="1:22">
      <c r="A37" s="28"/>
      <c r="B37" s="30" t="s">
        <v>27</v>
      </c>
      <c r="C37" s="28"/>
      <c r="D37" s="28"/>
      <c r="E37" s="28"/>
      <c r="F37" s="28"/>
      <c r="G37" s="28"/>
      <c r="H37" s="28"/>
      <c r="I37" s="28"/>
      <c r="J37" s="20"/>
      <c r="K37" s="20"/>
      <c r="L37" s="20"/>
      <c r="M37" s="20"/>
      <c r="N37" s="20"/>
      <c r="O37" s="20"/>
      <c r="P37" s="20"/>
      <c r="Q37" s="20"/>
      <c r="R37" s="20"/>
      <c r="S37" s="20"/>
      <c r="T37" s="20"/>
      <c r="U37" s="20"/>
      <c r="V37" s="20"/>
    </row>
    <row r="38" customFormat="1" spans="1:22">
      <c r="A38" s="28"/>
      <c r="B38" s="30" t="s">
        <v>28</v>
      </c>
      <c r="C38" s="28"/>
      <c r="D38" s="28"/>
      <c r="E38" s="28"/>
      <c r="F38" s="28"/>
      <c r="G38" s="28"/>
      <c r="H38" s="28"/>
      <c r="I38" s="28"/>
      <c r="J38" s="20"/>
      <c r="K38" s="20"/>
      <c r="L38" s="20"/>
      <c r="M38" s="20"/>
      <c r="N38" s="20"/>
      <c r="O38" s="20"/>
      <c r="P38" s="20"/>
      <c r="Q38" s="20"/>
      <c r="R38" s="20"/>
      <c r="S38" s="20"/>
      <c r="T38" s="20"/>
      <c r="U38" s="20"/>
      <c r="V38" s="20"/>
    </row>
    <row r="39" customFormat="1" spans="1:22">
      <c r="A39" s="28"/>
      <c r="B39" s="30" t="s">
        <v>29</v>
      </c>
      <c r="C39" s="28"/>
      <c r="D39" s="28"/>
      <c r="E39" s="28"/>
      <c r="F39" s="28"/>
      <c r="G39" s="28"/>
      <c r="H39" s="28"/>
      <c r="I39" s="28"/>
      <c r="J39" s="20"/>
      <c r="K39" s="20"/>
      <c r="L39" s="20"/>
      <c r="M39" s="20"/>
      <c r="N39" s="20"/>
      <c r="O39" s="20"/>
      <c r="P39" s="20"/>
      <c r="Q39" s="20"/>
      <c r="R39" s="20"/>
      <c r="S39" s="20"/>
      <c r="T39" s="20"/>
      <c r="U39" s="20"/>
      <c r="V39" s="20"/>
    </row>
    <row r="40" customFormat="1" spans="1:22">
      <c r="A40" s="28"/>
      <c r="B40" s="30" t="s">
        <v>30</v>
      </c>
      <c r="C40" s="28"/>
      <c r="D40" s="28"/>
      <c r="E40" s="28"/>
      <c r="F40" s="28"/>
      <c r="G40" s="28"/>
      <c r="H40" s="28"/>
      <c r="I40" s="28"/>
      <c r="J40" s="20"/>
      <c r="K40" s="20"/>
      <c r="L40" s="20"/>
      <c r="M40" s="20"/>
      <c r="N40" s="20"/>
      <c r="O40" s="20"/>
      <c r="P40" s="20"/>
      <c r="Q40" s="20"/>
      <c r="R40" s="20"/>
      <c r="S40" s="20"/>
      <c r="T40" s="20"/>
      <c r="U40" s="20"/>
      <c r="V40" s="20"/>
    </row>
    <row r="41" customFormat="1" spans="1:22">
      <c r="A41" s="28"/>
      <c r="B41" s="28" t="s">
        <v>31</v>
      </c>
      <c r="C41" s="28"/>
      <c r="D41" s="28"/>
      <c r="E41" s="28"/>
      <c r="F41" s="28"/>
      <c r="G41" s="28"/>
      <c r="H41" s="28"/>
      <c r="I41" s="28"/>
      <c r="J41" s="20"/>
      <c r="K41" s="20"/>
      <c r="L41" s="20"/>
      <c r="M41" s="20"/>
      <c r="N41" s="20"/>
      <c r="O41" s="20"/>
      <c r="P41" s="20"/>
      <c r="Q41" s="20"/>
      <c r="R41" s="20"/>
      <c r="S41" s="20"/>
      <c r="T41" s="20"/>
      <c r="U41" s="20"/>
      <c r="V41" s="20"/>
    </row>
    <row r="42" customFormat="1" spans="1:22">
      <c r="A42" s="28"/>
      <c r="B42" s="28" t="s">
        <v>32</v>
      </c>
      <c r="C42" s="28"/>
      <c r="D42" s="28"/>
      <c r="E42" s="28"/>
      <c r="F42" s="28"/>
      <c r="G42" s="28"/>
      <c r="H42" s="28"/>
      <c r="I42" s="28"/>
      <c r="J42" s="20"/>
      <c r="K42" s="20"/>
      <c r="L42" s="20"/>
      <c r="M42" s="20"/>
      <c r="N42" s="20"/>
      <c r="O42" s="20"/>
      <c r="P42" s="20"/>
      <c r="Q42" s="20"/>
      <c r="R42" s="20"/>
      <c r="S42" s="20"/>
      <c r="T42" s="20"/>
      <c r="U42" s="20"/>
      <c r="V42" s="20"/>
    </row>
    <row r="43" customFormat="1" spans="1:22">
      <c r="A43" s="28"/>
      <c r="B43" s="28" t="s">
        <v>33</v>
      </c>
      <c r="C43" s="28"/>
      <c r="D43" s="28"/>
      <c r="E43" s="28"/>
      <c r="F43" s="28"/>
      <c r="G43" s="28"/>
      <c r="H43" s="28"/>
      <c r="I43" s="28"/>
      <c r="J43" s="20"/>
      <c r="K43" s="20"/>
      <c r="L43" s="20"/>
      <c r="M43" s="20"/>
      <c r="N43" s="20"/>
      <c r="O43" s="20"/>
      <c r="P43" s="20"/>
      <c r="Q43" s="20"/>
      <c r="R43" s="20"/>
      <c r="S43" s="20"/>
      <c r="T43" s="20"/>
      <c r="U43" s="20"/>
      <c r="V43" s="20"/>
    </row>
    <row r="44" customFormat="1" spans="1:22">
      <c r="A44" s="28"/>
      <c r="B44" s="28" t="s">
        <v>14</v>
      </c>
      <c r="C44" s="28"/>
      <c r="D44" s="28"/>
      <c r="E44" s="28"/>
      <c r="F44" s="28"/>
      <c r="G44" s="28"/>
      <c r="H44" s="28"/>
      <c r="I44" s="28"/>
      <c r="J44" s="20"/>
      <c r="K44" s="20"/>
      <c r="L44" s="20"/>
      <c r="M44" s="20"/>
      <c r="N44" s="20"/>
      <c r="O44" s="20"/>
      <c r="P44" s="20"/>
      <c r="Q44" s="20"/>
      <c r="R44" s="20"/>
      <c r="S44" s="20"/>
      <c r="T44" s="20"/>
      <c r="U44" s="20"/>
      <c r="V44" s="20"/>
    </row>
    <row r="45" customFormat="1" spans="1:22">
      <c r="A45" s="28"/>
      <c r="B45" s="28" t="s">
        <v>34</v>
      </c>
      <c r="C45" s="28"/>
      <c r="D45" s="28"/>
      <c r="E45" s="28"/>
      <c r="F45" s="28"/>
      <c r="G45" s="28"/>
      <c r="H45" s="28"/>
      <c r="I45" s="28"/>
      <c r="J45" s="20"/>
      <c r="K45" s="20"/>
      <c r="L45" s="20"/>
      <c r="M45" s="20"/>
      <c r="N45" s="20"/>
      <c r="O45" s="20"/>
      <c r="P45" s="20"/>
      <c r="Q45" s="20"/>
      <c r="R45" s="20"/>
      <c r="S45" s="20"/>
      <c r="T45" s="20"/>
      <c r="U45" s="20"/>
      <c r="V45" s="20"/>
    </row>
    <row r="46" customFormat="1" spans="1:22">
      <c r="A46" s="28"/>
      <c r="B46" s="28" t="s">
        <v>16</v>
      </c>
      <c r="C46" s="28"/>
      <c r="D46" s="28"/>
      <c r="E46" s="28"/>
      <c r="F46" s="28"/>
      <c r="G46" s="28"/>
      <c r="H46" s="28"/>
      <c r="I46" s="28"/>
      <c r="J46" s="20"/>
      <c r="K46" s="20"/>
      <c r="L46" s="20"/>
      <c r="M46" s="20"/>
      <c r="N46" s="20"/>
      <c r="O46" s="20"/>
      <c r="P46" s="20"/>
      <c r="Q46" s="20"/>
      <c r="R46" s="20"/>
      <c r="S46" s="20"/>
      <c r="T46" s="20"/>
      <c r="U46" s="20"/>
      <c r="V46" s="20"/>
    </row>
    <row r="47" customFormat="1" spans="1:22">
      <c r="A47" s="28"/>
      <c r="B47" s="28" t="s">
        <v>17</v>
      </c>
      <c r="C47" s="28"/>
      <c r="D47" s="28"/>
      <c r="E47" s="28"/>
      <c r="F47" s="28"/>
      <c r="G47" s="28"/>
      <c r="H47" s="28"/>
      <c r="I47" s="28"/>
      <c r="J47" s="20"/>
      <c r="K47" s="20"/>
      <c r="L47" s="20"/>
      <c r="M47" s="20"/>
      <c r="N47" s="20"/>
      <c r="O47" s="20"/>
      <c r="P47" s="20"/>
      <c r="Q47" s="20"/>
      <c r="R47" s="20"/>
      <c r="S47" s="20"/>
      <c r="T47" s="20"/>
      <c r="U47" s="20"/>
      <c r="V47" s="20"/>
    </row>
    <row r="48" customFormat="1" ht="14.75" spans="1:22">
      <c r="A48" s="28"/>
      <c r="B48" s="28"/>
      <c r="C48" s="28"/>
      <c r="D48" s="28"/>
      <c r="E48" s="28"/>
      <c r="F48" s="28"/>
      <c r="G48" s="28"/>
      <c r="H48" s="28"/>
      <c r="I48" s="28"/>
      <c r="J48" s="20"/>
      <c r="K48" s="20"/>
      <c r="L48" s="20"/>
      <c r="M48" s="20"/>
      <c r="N48" s="20"/>
      <c r="O48" s="20"/>
      <c r="P48" s="20"/>
      <c r="Q48" s="20"/>
      <c r="R48" s="20"/>
      <c r="S48" s="20"/>
      <c r="T48" s="20"/>
      <c r="U48" s="20"/>
      <c r="V48" s="20"/>
    </row>
    <row r="49" customFormat="1" ht="28.75" spans="1:22">
      <c r="A49" s="28"/>
      <c r="B49" s="41" t="s">
        <v>35</v>
      </c>
      <c r="C49" s="42" t="s">
        <v>36</v>
      </c>
      <c r="D49" s="41" t="s">
        <v>37</v>
      </c>
      <c r="E49" s="28"/>
      <c r="F49" s="28"/>
      <c r="G49" s="41" t="s">
        <v>38</v>
      </c>
      <c r="H49" s="28"/>
      <c r="I49" s="28"/>
      <c r="J49" s="20"/>
      <c r="K49" s="20"/>
      <c r="L49" s="20"/>
      <c r="M49" s="20"/>
      <c r="N49" s="20"/>
      <c r="O49" s="20"/>
      <c r="P49" s="20"/>
      <c r="Q49" s="20"/>
      <c r="R49" s="20"/>
      <c r="S49" s="20"/>
      <c r="T49" s="20"/>
      <c r="U49" s="20"/>
      <c r="V49" s="20"/>
    </row>
    <row r="50" customFormat="1" ht="14.75" spans="1:22">
      <c r="A50" s="28"/>
      <c r="B50" s="43">
        <v>1</v>
      </c>
      <c r="C50" s="43">
        <v>30</v>
      </c>
      <c r="D50" s="44">
        <f>VLOOKUP(C50,Data!H6:I12,2)</f>
        <v>3</v>
      </c>
      <c r="E50" s="28"/>
      <c r="F50" s="28"/>
      <c r="G50" s="58">
        <f ca="1">Admin!B26</f>
        <v>88957</v>
      </c>
      <c r="H50" s="28"/>
      <c r="I50" s="28"/>
      <c r="J50" s="20"/>
      <c r="K50" s="20"/>
      <c r="L50" s="20"/>
      <c r="M50" s="20"/>
      <c r="N50" s="20"/>
      <c r="O50" s="20"/>
      <c r="P50" s="20"/>
      <c r="Q50" s="20"/>
      <c r="R50" s="20"/>
      <c r="S50" s="20"/>
      <c r="T50" s="20"/>
      <c r="U50" s="20"/>
      <c r="V50" s="20"/>
    </row>
    <row r="51" customFormat="1" spans="1:22">
      <c r="A51" s="28"/>
      <c r="B51" s="43">
        <v>2</v>
      </c>
      <c r="C51" s="43">
        <v>45</v>
      </c>
      <c r="D51" s="44">
        <f>VLOOKUP(C51,Data!H6:I12,2)</f>
        <v>3</v>
      </c>
      <c r="E51" s="28"/>
      <c r="F51" s="28"/>
      <c r="G51" s="28"/>
      <c r="H51" s="28"/>
      <c r="I51" s="28"/>
      <c r="J51" s="20"/>
      <c r="K51" s="20"/>
      <c r="L51" s="20"/>
      <c r="M51" s="20"/>
      <c r="N51" s="20"/>
      <c r="O51" s="20"/>
      <c r="P51" s="20"/>
      <c r="Q51" s="20"/>
      <c r="R51" s="20"/>
      <c r="S51" s="20"/>
      <c r="T51" s="20"/>
      <c r="U51" s="20"/>
      <c r="V51" s="20"/>
    </row>
    <row r="52" customFormat="1" spans="1:22">
      <c r="A52" s="28"/>
      <c r="B52" s="43">
        <v>3</v>
      </c>
      <c r="C52" s="43">
        <v>41.5</v>
      </c>
      <c r="D52" s="44">
        <f>VLOOKUP(C52,Data!H6:I12,2)</f>
        <v>3</v>
      </c>
      <c r="E52" s="28"/>
      <c r="F52" s="28"/>
      <c r="G52" s="28"/>
      <c r="H52" s="28"/>
      <c r="I52" s="28"/>
      <c r="J52" s="20"/>
      <c r="K52" s="20"/>
      <c r="L52" s="20"/>
      <c r="M52" s="20"/>
      <c r="N52" s="20"/>
      <c r="O52" s="20"/>
      <c r="P52" s="20"/>
      <c r="Q52" s="20"/>
      <c r="R52" s="20"/>
      <c r="S52" s="20"/>
      <c r="T52" s="20"/>
      <c r="U52" s="20"/>
      <c r="V52" s="20"/>
    </row>
    <row r="53" customFormat="1" spans="1:22">
      <c r="A53" s="28"/>
      <c r="B53" s="43">
        <v>4</v>
      </c>
      <c r="C53" s="43">
        <v>27</v>
      </c>
      <c r="D53" s="44">
        <f>VLOOKUP(C53,Data!H6:I12,2)</f>
        <v>2.5</v>
      </c>
      <c r="E53" s="28"/>
      <c r="F53" s="28"/>
      <c r="G53" s="28"/>
      <c r="H53" s="28"/>
      <c r="I53" s="28"/>
      <c r="J53" s="20"/>
      <c r="K53" s="20"/>
      <c r="L53" s="20"/>
      <c r="M53" s="20"/>
      <c r="N53" s="20"/>
      <c r="O53" s="20"/>
      <c r="P53" s="20"/>
      <c r="Q53" s="20"/>
      <c r="R53" s="20"/>
      <c r="S53" s="20"/>
      <c r="T53" s="20"/>
      <c r="U53" s="20"/>
      <c r="V53" s="20"/>
    </row>
    <row r="54" customFormat="1" ht="14.75" spans="1:22">
      <c r="A54" s="28"/>
      <c r="B54" s="45">
        <v>5</v>
      </c>
      <c r="C54" s="45">
        <v>9.5</v>
      </c>
      <c r="D54" s="46">
        <f>VLOOKUP(C54,Data!H6:I12,2)</f>
        <v>1.75</v>
      </c>
      <c r="E54" s="28"/>
      <c r="F54" s="28"/>
      <c r="G54" s="28"/>
      <c r="H54" s="28"/>
      <c r="I54" s="28"/>
      <c r="J54" s="20"/>
      <c r="K54" s="20"/>
      <c r="L54" s="20"/>
      <c r="M54" s="20"/>
      <c r="N54" s="20"/>
      <c r="O54" s="20"/>
      <c r="P54" s="20"/>
      <c r="Q54" s="20"/>
      <c r="R54" s="20"/>
      <c r="S54" s="20"/>
      <c r="T54" s="20"/>
      <c r="U54" s="20"/>
      <c r="V54" s="20"/>
    </row>
    <row r="55" customFormat="1" ht="14.75" spans="1:22">
      <c r="A55" s="28"/>
      <c r="B55" s="28"/>
      <c r="C55" s="47" t="s">
        <v>39</v>
      </c>
      <c r="D55" s="48">
        <f>SUM(D50:D54)</f>
        <v>13.25</v>
      </c>
      <c r="E55" s="28"/>
      <c r="F55" s="28"/>
      <c r="G55" s="28"/>
      <c r="H55" s="28"/>
      <c r="I55" s="28"/>
      <c r="J55" s="20"/>
      <c r="K55" s="20"/>
      <c r="L55" s="20"/>
      <c r="M55" s="20"/>
      <c r="N55" s="20"/>
      <c r="O55" s="20"/>
      <c r="P55" s="20"/>
      <c r="Q55" s="20"/>
      <c r="R55" s="20"/>
      <c r="S55" s="20"/>
      <c r="T55" s="20"/>
      <c r="U55" s="20"/>
      <c r="V55" s="20"/>
    </row>
    <row r="56" customFormat="1" spans="1:22">
      <c r="A56" s="28"/>
      <c r="B56" s="28"/>
      <c r="C56" s="28"/>
      <c r="D56" s="49"/>
      <c r="E56" s="28"/>
      <c r="F56" s="28"/>
      <c r="G56" s="28"/>
      <c r="H56" s="28"/>
      <c r="I56" s="28"/>
      <c r="J56" s="20"/>
      <c r="K56" s="20"/>
      <c r="L56" s="20"/>
      <c r="M56" s="20"/>
      <c r="N56" s="20"/>
      <c r="O56" s="20"/>
      <c r="P56" s="20"/>
      <c r="Q56" s="20"/>
      <c r="R56" s="20"/>
      <c r="S56" s="20"/>
      <c r="T56" s="20"/>
      <c r="U56" s="20"/>
      <c r="V56" s="20"/>
    </row>
    <row r="57" customFormat="1" spans="1:22">
      <c r="A57" s="28"/>
      <c r="B57" s="28"/>
      <c r="C57" s="28"/>
      <c r="D57" s="28"/>
      <c r="E57" s="28"/>
      <c r="F57" s="28"/>
      <c r="G57" s="28"/>
      <c r="H57" s="28"/>
      <c r="I57" s="28"/>
      <c r="J57" s="20"/>
      <c r="K57" s="20"/>
      <c r="L57" s="20"/>
      <c r="M57" s="20"/>
      <c r="N57" s="20"/>
      <c r="O57" s="20"/>
      <c r="P57" s="20"/>
      <c r="Q57" s="20"/>
      <c r="R57" s="20"/>
      <c r="S57" s="20"/>
      <c r="T57" s="20"/>
      <c r="U57" s="20"/>
      <c r="V57" s="20"/>
    </row>
    <row r="58" customFormat="1" ht="17.15" spans="1:22">
      <c r="A58" s="29" t="s">
        <v>40</v>
      </c>
      <c r="B58" s="29" t="s">
        <v>41</v>
      </c>
      <c r="C58" s="29"/>
      <c r="D58" s="28"/>
      <c r="E58" s="28"/>
      <c r="F58" s="28"/>
      <c r="G58" s="28"/>
      <c r="H58" s="28"/>
      <c r="I58" s="20"/>
      <c r="J58" s="20"/>
      <c r="K58" s="20"/>
      <c r="L58" s="20"/>
      <c r="M58" s="20"/>
      <c r="N58" s="20"/>
      <c r="O58" s="20"/>
      <c r="P58" s="20"/>
      <c r="Q58" s="20"/>
      <c r="R58" s="20"/>
      <c r="S58" s="20"/>
      <c r="T58" s="20"/>
      <c r="U58" s="20"/>
      <c r="V58" s="20"/>
    </row>
    <row r="59" customFormat="1" ht="17.15" spans="1:22">
      <c r="A59" s="50"/>
      <c r="B59" s="30" t="s">
        <v>42</v>
      </c>
      <c r="C59" s="28"/>
      <c r="D59" s="28"/>
      <c r="E59" s="28"/>
      <c r="F59" s="28"/>
      <c r="G59" s="28"/>
      <c r="H59" s="28"/>
      <c r="I59" s="20"/>
      <c r="J59" s="20"/>
      <c r="K59" s="20"/>
      <c r="L59" s="20"/>
      <c r="M59" s="20"/>
      <c r="N59" s="20"/>
      <c r="O59" s="20"/>
      <c r="P59" s="20"/>
      <c r="Q59" s="20"/>
      <c r="R59" s="20"/>
      <c r="S59" s="20"/>
      <c r="T59" s="20"/>
      <c r="U59" s="20"/>
      <c r="V59" s="20"/>
    </row>
    <row r="60" customFormat="1" ht="16.4" spans="1:22">
      <c r="A60" s="50"/>
      <c r="B60" s="30" t="s">
        <v>43</v>
      </c>
      <c r="C60" s="28"/>
      <c r="D60" s="28"/>
      <c r="E60" s="28"/>
      <c r="F60" s="28"/>
      <c r="G60" s="28"/>
      <c r="H60" s="28"/>
      <c r="I60" s="20"/>
      <c r="J60" s="20"/>
      <c r="K60" s="20"/>
      <c r="L60" s="20"/>
      <c r="M60" s="20"/>
      <c r="N60" s="20"/>
      <c r="O60" s="20"/>
      <c r="P60" s="20"/>
      <c r="Q60" s="20"/>
      <c r="R60" s="20"/>
      <c r="S60" s="20"/>
      <c r="T60" s="20"/>
      <c r="U60" s="20"/>
      <c r="V60" s="20"/>
    </row>
    <row r="61" customFormat="1" ht="16.4" spans="1:22">
      <c r="A61" s="50"/>
      <c r="B61" s="30" t="s">
        <v>44</v>
      </c>
      <c r="C61" s="28"/>
      <c r="D61" s="28"/>
      <c r="E61" s="28"/>
      <c r="F61" s="28"/>
      <c r="G61" s="28"/>
      <c r="H61" s="28"/>
      <c r="I61" s="20"/>
      <c r="J61" s="20"/>
      <c r="K61" s="20"/>
      <c r="L61" s="20"/>
      <c r="M61" s="20"/>
      <c r="N61" s="20"/>
      <c r="O61" s="20"/>
      <c r="P61" s="20"/>
      <c r="Q61" s="20"/>
      <c r="R61" s="20"/>
      <c r="S61" s="20"/>
      <c r="T61" s="20"/>
      <c r="U61" s="20"/>
      <c r="V61" s="20"/>
    </row>
    <row r="62" customFormat="1" ht="16.4" spans="1:22">
      <c r="A62" s="50"/>
      <c r="B62" s="30" t="s">
        <v>45</v>
      </c>
      <c r="C62" s="28"/>
      <c r="D62" s="28"/>
      <c r="E62" s="28"/>
      <c r="F62" s="28"/>
      <c r="G62" s="28"/>
      <c r="H62" s="28"/>
      <c r="I62" s="20"/>
      <c r="J62" s="20"/>
      <c r="K62" s="20"/>
      <c r="L62" s="20"/>
      <c r="M62" s="20"/>
      <c r="N62" s="20"/>
      <c r="O62" s="20"/>
      <c r="P62" s="20"/>
      <c r="Q62" s="20"/>
      <c r="R62" s="20"/>
      <c r="S62" s="20"/>
      <c r="T62" s="20"/>
      <c r="U62" s="20"/>
      <c r="V62" s="20"/>
    </row>
    <row r="63" customFormat="1" ht="16.4" spans="1:22">
      <c r="A63" s="50"/>
      <c r="B63" s="28" t="s">
        <v>46</v>
      </c>
      <c r="C63" s="28"/>
      <c r="D63" s="28"/>
      <c r="E63" s="28"/>
      <c r="F63" s="28"/>
      <c r="G63" s="28"/>
      <c r="H63" s="28"/>
      <c r="I63" s="20"/>
      <c r="J63" s="20"/>
      <c r="K63" s="20"/>
      <c r="L63" s="20"/>
      <c r="M63" s="20"/>
      <c r="N63" s="20"/>
      <c r="O63" s="20"/>
      <c r="P63" s="20"/>
      <c r="Q63" s="20"/>
      <c r="R63" s="20"/>
      <c r="S63" s="20"/>
      <c r="T63" s="20"/>
      <c r="U63" s="20"/>
      <c r="V63" s="20"/>
    </row>
    <row r="64" customFormat="1" ht="16.4" spans="1:22">
      <c r="A64" s="50"/>
      <c r="B64" s="28" t="s">
        <v>47</v>
      </c>
      <c r="C64" s="28"/>
      <c r="D64" s="28"/>
      <c r="E64" s="28"/>
      <c r="F64" s="28"/>
      <c r="G64" s="28"/>
      <c r="H64" s="28"/>
      <c r="I64" s="20"/>
      <c r="J64" s="20"/>
      <c r="K64" s="20"/>
      <c r="L64" s="20"/>
      <c r="M64" s="20"/>
      <c r="N64" s="20"/>
      <c r="O64" s="20"/>
      <c r="P64" s="20"/>
      <c r="Q64" s="20"/>
      <c r="R64" s="20"/>
      <c r="S64" s="20"/>
      <c r="T64" s="20"/>
      <c r="U64" s="20"/>
      <c r="V64" s="20"/>
    </row>
    <row r="65" customFormat="1" ht="16.4" spans="1:22">
      <c r="A65" s="50"/>
      <c r="B65" s="28" t="s">
        <v>48</v>
      </c>
      <c r="C65" s="28"/>
      <c r="D65" s="28"/>
      <c r="E65" s="28"/>
      <c r="F65" s="28"/>
      <c r="G65" s="28"/>
      <c r="H65" s="28"/>
      <c r="I65" s="20"/>
      <c r="J65" s="20"/>
      <c r="K65" s="20"/>
      <c r="L65" s="20"/>
      <c r="M65" s="20"/>
      <c r="N65" s="20"/>
      <c r="O65" s="20"/>
      <c r="P65" s="20"/>
      <c r="Q65" s="20"/>
      <c r="R65" s="20"/>
      <c r="S65" s="20"/>
      <c r="T65" s="20"/>
      <c r="U65" s="20"/>
      <c r="V65" s="20"/>
    </row>
    <row r="66" customFormat="1" ht="16.4" spans="1:22">
      <c r="A66" s="50"/>
      <c r="B66" s="28" t="s">
        <v>14</v>
      </c>
      <c r="C66" s="28"/>
      <c r="D66" s="28"/>
      <c r="E66" s="28"/>
      <c r="F66" s="28"/>
      <c r="G66" s="28"/>
      <c r="H66" s="28"/>
      <c r="I66" s="20"/>
      <c r="J66" s="20"/>
      <c r="K66" s="20"/>
      <c r="L66" s="20"/>
      <c r="M66" s="20"/>
      <c r="N66" s="20"/>
      <c r="O66" s="20"/>
      <c r="P66" s="20"/>
      <c r="Q66" s="20"/>
      <c r="R66" s="20"/>
      <c r="S66" s="20"/>
      <c r="T66" s="20"/>
      <c r="U66" s="20"/>
      <c r="V66" s="20"/>
    </row>
    <row r="67" customFormat="1" ht="16.4" spans="1:22">
      <c r="A67" s="50"/>
      <c r="B67" s="28" t="s">
        <v>49</v>
      </c>
      <c r="C67" s="28"/>
      <c r="D67" s="28"/>
      <c r="E67" s="28"/>
      <c r="F67" s="28"/>
      <c r="G67" s="28"/>
      <c r="H67" s="28"/>
      <c r="I67" s="20"/>
      <c r="J67" s="20"/>
      <c r="K67" s="20"/>
      <c r="L67" s="20"/>
      <c r="M67" s="20"/>
      <c r="N67" s="20"/>
      <c r="O67" s="20"/>
      <c r="P67" s="20"/>
      <c r="Q67" s="20"/>
      <c r="R67" s="20"/>
      <c r="S67" s="20"/>
      <c r="T67" s="20"/>
      <c r="U67" s="20"/>
      <c r="V67" s="20"/>
    </row>
    <row r="68" customFormat="1" ht="16.4" spans="1:22">
      <c r="A68" s="50"/>
      <c r="B68" s="28" t="s">
        <v>16</v>
      </c>
      <c r="C68" s="28"/>
      <c r="D68" s="28"/>
      <c r="E68" s="28"/>
      <c r="F68" s="28"/>
      <c r="G68" s="28"/>
      <c r="H68" s="28"/>
      <c r="I68" s="20"/>
      <c r="J68" s="20"/>
      <c r="K68" s="20"/>
      <c r="L68" s="20"/>
      <c r="M68" s="20"/>
      <c r="N68" s="20"/>
      <c r="O68" s="20"/>
      <c r="P68" s="20"/>
      <c r="Q68" s="20"/>
      <c r="R68" s="20"/>
      <c r="S68" s="20"/>
      <c r="T68" s="20"/>
      <c r="U68" s="20"/>
      <c r="V68" s="20"/>
    </row>
    <row r="69" customFormat="1" ht="16.4" spans="1:22">
      <c r="A69" s="50"/>
      <c r="B69" s="28" t="s">
        <v>17</v>
      </c>
      <c r="C69" s="28"/>
      <c r="D69" s="28"/>
      <c r="E69" s="28"/>
      <c r="F69" s="28"/>
      <c r="G69" s="28"/>
      <c r="H69" s="28"/>
      <c r="I69" s="20"/>
      <c r="J69" s="20"/>
      <c r="K69" s="20"/>
      <c r="L69" s="20"/>
      <c r="M69" s="20"/>
      <c r="N69" s="20"/>
      <c r="O69" s="20"/>
      <c r="P69" s="20"/>
      <c r="Q69" s="20"/>
      <c r="R69" s="20"/>
      <c r="S69" s="20"/>
      <c r="T69" s="20"/>
      <c r="U69" s="20"/>
      <c r="V69" s="20"/>
    </row>
    <row r="70" ht="14.75" spans="1:8">
      <c r="A70" s="68"/>
      <c r="C70" s="28"/>
      <c r="D70" s="28"/>
      <c r="E70" s="28"/>
      <c r="F70" s="28"/>
      <c r="G70" s="28"/>
      <c r="H70" s="28"/>
    </row>
    <row r="71" ht="14.75" spans="1:8">
      <c r="A71" s="68"/>
      <c r="B71" s="41" t="s">
        <v>22</v>
      </c>
      <c r="C71" s="41" t="s">
        <v>50</v>
      </c>
      <c r="D71" s="69" t="s">
        <v>51</v>
      </c>
      <c r="E71" s="41" t="s">
        <v>52</v>
      </c>
      <c r="F71" s="28"/>
      <c r="H71" s="28"/>
    </row>
    <row r="72" spans="1:8">
      <c r="A72" s="68"/>
      <c r="B72" s="70" t="s">
        <v>53</v>
      </c>
      <c r="C72" s="44">
        <f>VLOOKUP(B72,Data!$L$6:$M$16,2,FALSE())</f>
        <v>7.5</v>
      </c>
      <c r="D72" s="71">
        <v>6</v>
      </c>
      <c r="E72" s="82">
        <f>C72*D72</f>
        <v>45</v>
      </c>
      <c r="F72" s="28"/>
      <c r="H72" s="28"/>
    </row>
    <row r="73" spans="1:13">
      <c r="A73" s="68"/>
      <c r="B73" s="70" t="s">
        <v>54</v>
      </c>
      <c r="C73" s="44">
        <f>VLOOKUP(B73,Data!$L$6:$M$16,2,FALSE())</f>
        <v>4.5</v>
      </c>
      <c r="D73" s="71">
        <v>8</v>
      </c>
      <c r="E73" s="82">
        <f t="shared" ref="E73:E82" si="0">C73*D73</f>
        <v>36</v>
      </c>
      <c r="F73" s="28"/>
      <c r="H73" s="28"/>
      <c r="I73" s="65"/>
      <c r="J73" s="65"/>
      <c r="K73" s="65"/>
      <c r="L73" s="65"/>
      <c r="M73" s="65"/>
    </row>
    <row r="74" ht="14.75" spans="1:13">
      <c r="A74" s="68"/>
      <c r="B74" s="70" t="s">
        <v>55</v>
      </c>
      <c r="C74" s="44">
        <f>VLOOKUP(B74,Data!$L$6:$M$16,2,FALSE())</f>
        <v>2.5</v>
      </c>
      <c r="D74" s="71">
        <v>5</v>
      </c>
      <c r="E74" s="82">
        <f t="shared" si="0"/>
        <v>12.5</v>
      </c>
      <c r="F74" s="28"/>
      <c r="G74" s="28"/>
      <c r="H74" s="28"/>
      <c r="I74" s="65"/>
      <c r="J74" s="65"/>
      <c r="K74" s="65"/>
      <c r="L74" s="65"/>
      <c r="M74" s="65"/>
    </row>
    <row r="75" ht="14.75" spans="1:13">
      <c r="A75" s="68"/>
      <c r="B75" s="70" t="s">
        <v>56</v>
      </c>
      <c r="C75" s="44">
        <f>VLOOKUP(B75,Data!$L$6:$M$16,2,FALSE())</f>
        <v>5</v>
      </c>
      <c r="D75" s="71">
        <v>6</v>
      </c>
      <c r="E75" s="82">
        <f t="shared" si="0"/>
        <v>30</v>
      </c>
      <c r="F75" s="28"/>
      <c r="G75" s="41" t="s">
        <v>57</v>
      </c>
      <c r="H75" s="28"/>
      <c r="I75" s="65"/>
      <c r="J75" s="65"/>
      <c r="K75" s="65"/>
      <c r="L75" s="65"/>
      <c r="M75" s="65"/>
    </row>
    <row r="76" ht="14.75" spans="1:13">
      <c r="A76" s="68"/>
      <c r="B76" s="70" t="s">
        <v>58</v>
      </c>
      <c r="C76" s="44">
        <f>VLOOKUP(B76,Data!$L$6:$M$16,2,FALSE())</f>
        <v>7.5</v>
      </c>
      <c r="D76" s="71">
        <v>4</v>
      </c>
      <c r="E76" s="82">
        <f t="shared" si="0"/>
        <v>30</v>
      </c>
      <c r="F76" s="28"/>
      <c r="G76" s="58">
        <f ca="1">Admin!B48</f>
        <v>428315</v>
      </c>
      <c r="H76" s="28"/>
      <c r="I76" s="65"/>
      <c r="J76" s="65"/>
      <c r="K76" s="65"/>
      <c r="L76" s="65"/>
      <c r="M76" s="65"/>
    </row>
    <row r="77" spans="1:13">
      <c r="A77" s="68"/>
      <c r="B77" s="70" t="s">
        <v>59</v>
      </c>
      <c r="C77" s="44">
        <f>VLOOKUP(B77,Data!$L$6:$M$16,2,FALSE())</f>
        <v>6</v>
      </c>
      <c r="D77" s="71">
        <v>3</v>
      </c>
      <c r="E77" s="82">
        <f t="shared" si="0"/>
        <v>18</v>
      </c>
      <c r="F77" s="28"/>
      <c r="G77" s="28"/>
      <c r="H77" s="28"/>
      <c r="I77" s="65"/>
      <c r="J77" s="65"/>
      <c r="K77" s="65"/>
      <c r="L77" s="65"/>
      <c r="M77" s="65"/>
    </row>
    <row r="78" spans="1:13">
      <c r="A78" s="68"/>
      <c r="B78" s="70" t="s">
        <v>60</v>
      </c>
      <c r="C78" s="44">
        <f>VLOOKUP(B78,Data!$L$6:$M$16,2,FALSE())</f>
        <v>2</v>
      </c>
      <c r="D78" s="71">
        <v>4</v>
      </c>
      <c r="E78" s="82">
        <f t="shared" si="0"/>
        <v>8</v>
      </c>
      <c r="F78" s="28"/>
      <c r="G78" s="28"/>
      <c r="H78" s="28"/>
      <c r="I78" s="65"/>
      <c r="J78" s="65"/>
      <c r="K78" s="65"/>
      <c r="L78" s="65"/>
      <c r="M78" s="65"/>
    </row>
    <row r="79" spans="1:13">
      <c r="A79" s="68"/>
      <c r="B79" s="72" t="s">
        <v>61</v>
      </c>
      <c r="C79" s="44">
        <f>VLOOKUP(B79,Data!$L$6:$M$16,2,FALSE())</f>
        <v>4</v>
      </c>
      <c r="D79" s="71">
        <v>2</v>
      </c>
      <c r="E79" s="82">
        <f t="shared" si="0"/>
        <v>8</v>
      </c>
      <c r="F79" s="28"/>
      <c r="G79" s="28"/>
      <c r="H79" s="28"/>
      <c r="I79" s="65"/>
      <c r="J79" s="65"/>
      <c r="K79" s="65"/>
      <c r="L79" s="65"/>
      <c r="M79" s="65"/>
    </row>
    <row r="80" spans="1:13">
      <c r="A80" s="68"/>
      <c r="B80" s="70" t="s">
        <v>62</v>
      </c>
      <c r="C80" s="44">
        <f>VLOOKUP(B80,Data!$L$6:$M$16,2,FALSE())</f>
        <v>3.5</v>
      </c>
      <c r="D80" s="71">
        <v>4</v>
      </c>
      <c r="E80" s="82">
        <f t="shared" si="0"/>
        <v>14</v>
      </c>
      <c r="F80" s="28"/>
      <c r="G80" s="28"/>
      <c r="H80" s="28"/>
      <c r="I80" s="65"/>
      <c r="J80" s="65"/>
      <c r="K80" s="65"/>
      <c r="L80" s="65"/>
      <c r="M80" s="65"/>
    </row>
    <row r="81" spans="1:13">
      <c r="A81" s="68"/>
      <c r="B81" s="70" t="s">
        <v>63</v>
      </c>
      <c r="C81" s="44">
        <f>VLOOKUP(B81,Data!$L$6:$M$16,2,FALSE())</f>
        <v>8</v>
      </c>
      <c r="D81" s="71">
        <v>4</v>
      </c>
      <c r="E81" s="82">
        <f t="shared" si="0"/>
        <v>32</v>
      </c>
      <c r="F81" s="28"/>
      <c r="G81" s="28"/>
      <c r="H81" s="28"/>
      <c r="I81" s="65"/>
      <c r="J81" s="65"/>
      <c r="K81" s="65"/>
      <c r="L81" s="65"/>
      <c r="M81" s="65"/>
    </row>
    <row r="82" ht="14.75" spans="1:13">
      <c r="A82" s="68"/>
      <c r="B82" s="73" t="s">
        <v>64</v>
      </c>
      <c r="C82" s="44">
        <f>VLOOKUP(B82,Data!$L$6:$M$16,2,FALSE())</f>
        <v>4</v>
      </c>
      <c r="D82" s="74">
        <v>6</v>
      </c>
      <c r="E82" s="82">
        <f t="shared" si="0"/>
        <v>24</v>
      </c>
      <c r="F82" s="28"/>
      <c r="G82" s="28"/>
      <c r="H82" s="28"/>
      <c r="I82" s="65"/>
      <c r="J82" s="65"/>
      <c r="K82" s="65"/>
      <c r="L82" s="65"/>
      <c r="M82" s="65"/>
    </row>
    <row r="83" ht="14.75" spans="1:13">
      <c r="A83" s="68"/>
      <c r="B83" s="28"/>
      <c r="C83" s="28"/>
      <c r="D83" s="28" t="s">
        <v>65</v>
      </c>
      <c r="E83" s="48">
        <f>SUM(E72:E82)</f>
        <v>257.5</v>
      </c>
      <c r="F83" s="28"/>
      <c r="G83" s="28"/>
      <c r="H83" s="28"/>
      <c r="I83" s="65"/>
      <c r="J83" s="65"/>
      <c r="K83" s="65"/>
      <c r="L83" s="65"/>
      <c r="M83" s="65"/>
    </row>
    <row r="84" spans="1:13">
      <c r="A84" s="68"/>
      <c r="B84" s="28"/>
      <c r="C84" s="28"/>
      <c r="D84" s="28"/>
      <c r="E84" s="28"/>
      <c r="F84" s="28"/>
      <c r="G84" s="28"/>
      <c r="H84" s="28"/>
      <c r="I84" s="65"/>
      <c r="J84" s="65"/>
      <c r="K84" s="65"/>
      <c r="L84" s="65"/>
      <c r="M84" s="65"/>
    </row>
    <row r="85" spans="1:8">
      <c r="A85" s="68"/>
      <c r="B85" s="28"/>
      <c r="C85" s="28"/>
      <c r="D85" s="28"/>
      <c r="E85" s="28"/>
      <c r="F85" s="28"/>
      <c r="G85" s="28"/>
      <c r="H85" s="28"/>
    </row>
    <row r="86" ht="17.15" spans="1:3">
      <c r="A86" s="75" t="s">
        <v>66</v>
      </c>
      <c r="B86" s="29" t="s">
        <v>67</v>
      </c>
      <c r="C86" s="29"/>
    </row>
    <row r="87" ht="14.75" spans="2:7">
      <c r="B87" s="30" t="s">
        <v>68</v>
      </c>
      <c r="C87" s="28"/>
      <c r="D87" s="28"/>
      <c r="E87" s="28"/>
      <c r="F87" s="28"/>
      <c r="G87" s="28"/>
    </row>
    <row r="88" spans="2:7">
      <c r="B88" s="30" t="s">
        <v>69</v>
      </c>
      <c r="C88" s="28"/>
      <c r="D88" s="28"/>
      <c r="E88" s="28"/>
      <c r="F88" s="28"/>
      <c r="G88" s="28"/>
    </row>
    <row r="89" spans="2:7">
      <c r="B89" s="30" t="s">
        <v>70</v>
      </c>
      <c r="C89" s="28"/>
      <c r="D89" s="28"/>
      <c r="E89" s="28"/>
      <c r="F89" s="28"/>
      <c r="G89" s="28"/>
    </row>
    <row r="90" spans="2:7">
      <c r="B90" s="28" t="s">
        <v>71</v>
      </c>
      <c r="C90" s="28"/>
      <c r="D90" s="28"/>
      <c r="E90" s="28"/>
      <c r="F90" s="28"/>
      <c r="G90" s="28"/>
    </row>
    <row r="91" spans="2:7">
      <c r="B91" s="28" t="s">
        <v>72</v>
      </c>
      <c r="C91" s="28"/>
      <c r="D91" s="28"/>
      <c r="E91" s="28"/>
      <c r="F91" s="28"/>
      <c r="G91" s="28"/>
    </row>
    <row r="92" spans="2:7">
      <c r="B92" s="28" t="s">
        <v>73</v>
      </c>
      <c r="C92" s="28"/>
      <c r="D92" s="28"/>
      <c r="E92" s="28"/>
      <c r="F92" s="28"/>
      <c r="G92" s="28"/>
    </row>
    <row r="93" spans="2:7">
      <c r="B93" s="28" t="s">
        <v>14</v>
      </c>
      <c r="C93" s="28"/>
      <c r="D93" s="28"/>
      <c r="E93" s="28"/>
      <c r="F93" s="28"/>
      <c r="G93" s="28"/>
    </row>
    <row r="94" spans="2:7">
      <c r="B94" s="28" t="s">
        <v>74</v>
      </c>
      <c r="C94" s="28"/>
      <c r="D94" s="28"/>
      <c r="E94" s="28"/>
      <c r="F94" s="28"/>
      <c r="G94" s="28"/>
    </row>
    <row r="95" spans="2:7">
      <c r="B95" s="28" t="s">
        <v>16</v>
      </c>
      <c r="C95" s="28"/>
      <c r="D95" s="28"/>
      <c r="E95" s="28"/>
      <c r="F95" s="28"/>
      <c r="G95" s="28"/>
    </row>
    <row r="96" spans="2:7">
      <c r="B96" s="28" t="s">
        <v>17</v>
      </c>
      <c r="C96" s="28"/>
      <c r="D96" s="28"/>
      <c r="E96" s="28"/>
      <c r="F96" s="28"/>
      <c r="G96" s="28"/>
    </row>
    <row r="97" ht="14.75" spans="2:8">
      <c r="B97" s="28"/>
      <c r="C97" s="28"/>
      <c r="D97" s="28"/>
      <c r="E97" s="28"/>
      <c r="F97" s="28"/>
      <c r="G97" s="28"/>
      <c r="H97" s="28"/>
    </row>
    <row r="98" ht="14.75" spans="2:8">
      <c r="B98" s="76" t="s">
        <v>22</v>
      </c>
      <c r="C98" s="77" t="s">
        <v>23</v>
      </c>
      <c r="D98" s="78" t="s">
        <v>50</v>
      </c>
      <c r="E98" s="28"/>
      <c r="F98" s="28"/>
      <c r="G98" s="41" t="s">
        <v>75</v>
      </c>
      <c r="H98" s="28"/>
    </row>
    <row r="99" ht="14.75" spans="2:8">
      <c r="B99" s="79" t="s">
        <v>76</v>
      </c>
      <c r="C99" s="79" t="s">
        <v>77</v>
      </c>
      <c r="D99" s="80">
        <f>INDEX(Data!$P$5:$W$10,MATCH(B99,Data!$P$5:$P$10,0),MATCH(C99,Data!$P$5:$W$5,0))</f>
        <v>16</v>
      </c>
      <c r="E99" s="28"/>
      <c r="F99" s="28"/>
      <c r="G99" s="58">
        <f ca="1">Admin!B67</f>
        <v>7770124</v>
      </c>
      <c r="H99" s="28"/>
    </row>
    <row r="100" spans="2:8">
      <c r="B100" s="81" t="s">
        <v>78</v>
      </c>
      <c r="C100" s="81" t="s">
        <v>79</v>
      </c>
      <c r="D100" s="80">
        <f>INDEX(Data!$P$5:$W$10,MATCH(B100,Data!$P$5:$P$10,0),MATCH(C100,Data!$P$5:$W$5,0))</f>
        <v>7</v>
      </c>
      <c r="E100" s="28"/>
      <c r="F100" s="28"/>
      <c r="G100" s="28"/>
      <c r="H100" s="28"/>
    </row>
    <row r="101" ht="14.75" spans="2:8">
      <c r="B101" s="81" t="s">
        <v>80</v>
      </c>
      <c r="C101" s="81" t="s">
        <v>81</v>
      </c>
      <c r="D101" s="80">
        <f>INDEX(Data!$P$5:$W$10,MATCH(B101,Data!$P$5:$P$10,0),MATCH(C101,Data!$P$5:$W$5,0))</f>
        <v>4</v>
      </c>
      <c r="E101" s="28"/>
      <c r="F101" s="28"/>
      <c r="G101" s="28"/>
      <c r="H101" s="28"/>
    </row>
    <row r="102" ht="14.75" spans="2:7">
      <c r="B102" s="28"/>
      <c r="C102" s="28" t="s">
        <v>82</v>
      </c>
      <c r="D102" s="48">
        <f>SUM(D99:D101)</f>
        <v>27</v>
      </c>
      <c r="E102" s="28"/>
      <c r="F102" s="28"/>
      <c r="G102" s="28"/>
    </row>
    <row r="103" spans="2:7">
      <c r="B103" s="28"/>
      <c r="C103" s="28"/>
      <c r="D103" s="28"/>
      <c r="E103" s="28"/>
      <c r="F103" s="28"/>
      <c r="G103" s="28"/>
    </row>
    <row r="104" spans="1:1">
      <c r="A104" t="s">
        <v>83</v>
      </c>
    </row>
  </sheetData>
  <mergeCells count="4">
    <mergeCell ref="H2:P2"/>
    <mergeCell ref="H4:P4"/>
    <mergeCell ref="I6:O6"/>
    <mergeCell ref="B12:H12"/>
  </mergeCells>
  <printOptions horizontalCentered="1" verticalCentered="1"/>
  <pageMargins left="0.236111111111111" right="0.236111111111111" top="0.747916666666667" bottom="0.747916666666667" header="0.314583333333333" footer="0.31458333333333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W16"/>
  <sheetViews>
    <sheetView workbookViewId="0">
      <selection activeCell="V8" sqref="V8"/>
    </sheetView>
  </sheetViews>
  <sheetFormatPr defaultColWidth="9" defaultRowHeight="14"/>
  <cols>
    <col min="2" max="2" width="33.5703125" hidden="1" customWidth="1" outlineLevel="1"/>
    <col min="3" max="3" width="15" hidden="1" customWidth="1" outlineLevel="1"/>
    <col min="4" max="4" width="13.140625" hidden="1" customWidth="1" outlineLevel="1"/>
    <col min="5" max="5" width="11.140625" hidden="1" customWidth="1" outlineLevel="1"/>
    <col min="6" max="6" width="9.140625" collapsed="1"/>
    <col min="7" max="7" width="15.4296875" customWidth="1"/>
    <col min="8" max="8" width="15.4296875" hidden="1" customWidth="1" outlineLevel="1"/>
    <col min="9" max="9" width="11.140625" hidden="1" customWidth="1" outlineLevel="1"/>
    <col min="10" max="10" width="14.2890625" customWidth="1" collapsed="1"/>
    <col min="12" max="12" width="18.2890625" hidden="1" customWidth="1" outlineLevel="1"/>
    <col min="13" max="13" width="7.7109375" hidden="1" customWidth="1" outlineLevel="1"/>
    <col min="14" max="14" width="9.140625" collapsed="1"/>
    <col min="16" max="16" width="13.140625" customWidth="1" outlineLevel="1"/>
    <col min="17" max="17" width="9.140625" customWidth="1" outlineLevel="1"/>
    <col min="18" max="18" width="11" customWidth="1" outlineLevel="1"/>
    <col min="19" max="23" width="9.140625" customWidth="1" outlineLevel="1"/>
    <col min="24" max="24" width="9.140625"/>
  </cols>
  <sheetData>
    <row r="1" spans="1:15">
      <c r="A1" t="s">
        <v>8</v>
      </c>
      <c r="G1" t="s">
        <v>25</v>
      </c>
      <c r="K1" t="s">
        <v>40</v>
      </c>
      <c r="O1" t="s">
        <v>66</v>
      </c>
    </row>
    <row r="3" spans="8:8">
      <c r="H3" t="s">
        <v>84</v>
      </c>
    </row>
    <row r="4" ht="14.75"/>
    <row r="5" ht="28.75" spans="2:23">
      <c r="B5" s="1" t="s">
        <v>85</v>
      </c>
      <c r="C5" s="1" t="s">
        <v>22</v>
      </c>
      <c r="H5" s="4" t="s">
        <v>86</v>
      </c>
      <c r="I5" s="8" t="s">
        <v>37</v>
      </c>
      <c r="L5" s="1" t="s">
        <v>22</v>
      </c>
      <c r="M5" s="11" t="s">
        <v>50</v>
      </c>
      <c r="P5" s="1"/>
      <c r="Q5" s="16" t="s">
        <v>81</v>
      </c>
      <c r="R5" s="16" t="s">
        <v>87</v>
      </c>
      <c r="S5" s="16" t="s">
        <v>88</v>
      </c>
      <c r="T5" s="16" t="s">
        <v>89</v>
      </c>
      <c r="U5" s="16" t="s">
        <v>90</v>
      </c>
      <c r="V5" s="16" t="s">
        <v>79</v>
      </c>
      <c r="W5" s="18" t="s">
        <v>77</v>
      </c>
    </row>
    <row r="6" spans="2:23">
      <c r="B6" s="2" t="s">
        <v>81</v>
      </c>
      <c r="C6" s="2" t="s">
        <v>80</v>
      </c>
      <c r="H6" s="5">
        <v>3</v>
      </c>
      <c r="I6" s="9">
        <v>1.25</v>
      </c>
      <c r="L6" s="2" t="s">
        <v>53</v>
      </c>
      <c r="M6" s="12">
        <v>7.5</v>
      </c>
      <c r="P6" s="13" t="s">
        <v>80</v>
      </c>
      <c r="Q6" s="17">
        <v>4</v>
      </c>
      <c r="R6" s="17">
        <v>5</v>
      </c>
      <c r="S6" s="17">
        <v>10.5</v>
      </c>
      <c r="T6" s="17">
        <v>8.5</v>
      </c>
      <c r="U6" s="17">
        <v>9.5</v>
      </c>
      <c r="V6" s="17">
        <v>5.5</v>
      </c>
      <c r="W6" s="17">
        <v>6.5</v>
      </c>
    </row>
    <row r="7" spans="2:23">
      <c r="B7" s="2" t="s">
        <v>87</v>
      </c>
      <c r="C7" s="2" t="s">
        <v>91</v>
      </c>
      <c r="H7" s="6">
        <v>5</v>
      </c>
      <c r="I7" s="9">
        <v>1.5</v>
      </c>
      <c r="L7" s="2" t="s">
        <v>54</v>
      </c>
      <c r="M7" s="12">
        <v>4.5</v>
      </c>
      <c r="P7" s="13" t="s">
        <v>91</v>
      </c>
      <c r="Q7" s="17">
        <v>6</v>
      </c>
      <c r="R7" s="17">
        <v>7</v>
      </c>
      <c r="S7" s="17">
        <v>14</v>
      </c>
      <c r="T7" s="17">
        <v>5</v>
      </c>
      <c r="U7" s="17">
        <v>12.5</v>
      </c>
      <c r="V7" s="17">
        <v>11.5</v>
      </c>
      <c r="W7" s="17">
        <v>10</v>
      </c>
    </row>
    <row r="8" spans="2:23">
      <c r="B8" s="2" t="s">
        <v>88</v>
      </c>
      <c r="C8" s="2" t="s">
        <v>78</v>
      </c>
      <c r="H8" s="6">
        <v>7</v>
      </c>
      <c r="I8" s="9">
        <v>1.75</v>
      </c>
      <c r="L8" s="2" t="s">
        <v>55</v>
      </c>
      <c r="M8" s="12">
        <v>2.5</v>
      </c>
      <c r="P8" s="13" t="s">
        <v>78</v>
      </c>
      <c r="Q8" s="17">
        <v>5</v>
      </c>
      <c r="R8" s="17">
        <v>5</v>
      </c>
      <c r="S8" s="17">
        <v>7</v>
      </c>
      <c r="T8" s="17">
        <v>5</v>
      </c>
      <c r="U8" s="17">
        <v>18</v>
      </c>
      <c r="V8" s="17">
        <v>7</v>
      </c>
      <c r="W8" s="17">
        <v>6</v>
      </c>
    </row>
    <row r="9" spans="2:23">
      <c r="B9" s="2" t="s">
        <v>89</v>
      </c>
      <c r="C9" s="2" t="s">
        <v>92</v>
      </c>
      <c r="H9" s="6">
        <v>10</v>
      </c>
      <c r="I9" s="9">
        <v>2</v>
      </c>
      <c r="L9" s="2" t="s">
        <v>56</v>
      </c>
      <c r="M9" s="12">
        <v>5</v>
      </c>
      <c r="P9" s="13" t="s">
        <v>92</v>
      </c>
      <c r="Q9" s="17">
        <v>12</v>
      </c>
      <c r="R9" s="17">
        <v>11</v>
      </c>
      <c r="S9" s="17">
        <v>10</v>
      </c>
      <c r="T9" s="17">
        <v>5</v>
      </c>
      <c r="U9" s="17">
        <v>12</v>
      </c>
      <c r="V9" s="17">
        <v>10</v>
      </c>
      <c r="W9" s="17">
        <v>10</v>
      </c>
    </row>
    <row r="10" ht="14.75" spans="2:23">
      <c r="B10" s="2" t="s">
        <v>90</v>
      </c>
      <c r="C10" s="3" t="s">
        <v>76</v>
      </c>
      <c r="H10" s="6">
        <v>20</v>
      </c>
      <c r="I10" s="9">
        <v>2.5</v>
      </c>
      <c r="L10" s="2" t="s">
        <v>58</v>
      </c>
      <c r="M10" s="12">
        <v>7.5</v>
      </c>
      <c r="P10" s="14" t="s">
        <v>76</v>
      </c>
      <c r="Q10" s="17">
        <v>22</v>
      </c>
      <c r="R10" s="17">
        <v>25</v>
      </c>
      <c r="S10" s="17">
        <v>20</v>
      </c>
      <c r="T10" s="17">
        <v>15</v>
      </c>
      <c r="U10" s="17">
        <v>14</v>
      </c>
      <c r="V10" s="17">
        <v>12</v>
      </c>
      <c r="W10" s="17">
        <v>16</v>
      </c>
    </row>
    <row r="11" spans="2:13">
      <c r="B11" s="2" t="s">
        <v>79</v>
      </c>
      <c r="H11" s="6">
        <v>30</v>
      </c>
      <c r="I11" s="9">
        <v>3</v>
      </c>
      <c r="L11" s="2" t="s">
        <v>59</v>
      </c>
      <c r="M11" s="12">
        <v>6</v>
      </c>
    </row>
    <row r="12" ht="14.75" spans="2:13">
      <c r="B12" s="3" t="s">
        <v>77</v>
      </c>
      <c r="H12" s="7">
        <v>60</v>
      </c>
      <c r="I12" s="10">
        <v>3.5</v>
      </c>
      <c r="L12" s="2" t="s">
        <v>60</v>
      </c>
      <c r="M12" s="12">
        <v>2</v>
      </c>
    </row>
    <row r="13" spans="12:13">
      <c r="L13" s="2" t="s">
        <v>61</v>
      </c>
      <c r="M13" s="12">
        <v>4</v>
      </c>
    </row>
    <row r="14" spans="12:13">
      <c r="L14" s="2" t="s">
        <v>62</v>
      </c>
      <c r="M14" s="12">
        <v>3.5</v>
      </c>
    </row>
    <row r="15" spans="12:13">
      <c r="L15" s="2" t="s">
        <v>63</v>
      </c>
      <c r="M15" s="12">
        <v>8</v>
      </c>
    </row>
    <row r="16" ht="14.75" spans="12:13">
      <c r="L16" s="3" t="s">
        <v>64</v>
      </c>
      <c r="M16" s="15">
        <v>4</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Q69"/>
  <sheetViews>
    <sheetView workbookViewId="0">
      <selection activeCell="C3" sqref="C3"/>
    </sheetView>
  </sheetViews>
  <sheetFormatPr defaultColWidth="9" defaultRowHeight="14"/>
  <cols>
    <col min="7" max="7" width="15.4296875" customWidth="1"/>
  </cols>
  <sheetData>
    <row r="1" spans="2:3">
      <c r="B1" t="s">
        <v>93</v>
      </c>
      <c r="C1" t="str">
        <f ca="1">TRIM(CLEAN(INFO("RELEASE")))</f>
        <v>11.0</v>
      </c>
    </row>
    <row r="2" spans="2:3">
      <c r="B2" t="s">
        <v>94</v>
      </c>
      <c r="C2" t="str">
        <f ca="1">LEFT(C1,FIND(".",C1)-1)</f>
        <v>11</v>
      </c>
    </row>
    <row r="3" spans="2:3">
      <c r="B3" t="s">
        <v>95</v>
      </c>
      <c r="C3">
        <f ca="1">IFERROR(VALUE(C2),-1)</f>
        <v>11</v>
      </c>
    </row>
    <row r="6" spans="2:15">
      <c r="B6" t="s">
        <v>8</v>
      </c>
      <c r="D6" t="s">
        <v>96</v>
      </c>
      <c r="G6" t="s">
        <v>97</v>
      </c>
      <c r="I6" t="s">
        <v>98</v>
      </c>
      <c r="L6" t="s">
        <v>99</v>
      </c>
      <c r="O6" t="s">
        <v>100</v>
      </c>
    </row>
    <row r="7" spans="4: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80</v>
      </c>
      <c r="M7" t="s">
        <v>88</v>
      </c>
      <c r="O7" t="b">
        <f>Instructions!D31=L7</f>
        <v>1</v>
      </c>
      <c r="P7" t="b">
        <f>Instructions!E31=M7</f>
        <v>1</v>
      </c>
    </row>
    <row r="8" spans="4:16">
      <c r="D8" t="str">
        <f ca="1">_xlfn.FORMULATEXT(Instructions!D32)</f>
        <v>=CHOOSE(B32,Data!C6,Data!C7,Data!C8,Data!C9,Data!C10)</v>
      </c>
      <c r="E8" t="str">
        <f ca="1">_xlfn.FORMULATEXT(Instructions!E32)</f>
        <v>=CHOOSE(C32,Data!B6,Data!B7,Data!B8,Data!B9,Data!B10,Data!B11,Data!B12)</v>
      </c>
      <c r="G8" t="str">
        <f ca="1">_xlfn.FORMULATEXT(G7)</f>
        <v>=CHOOSE(1,1)</v>
      </c>
      <c r="I8" t="b">
        <f ca="1" t="shared" ref="I8:J9" si="0">NOT(ISERROR(SEARCH($G$9,D8,1)))</f>
        <v>1</v>
      </c>
      <c r="J8" t="b">
        <f ca="1" t="shared" si="0"/>
        <v>1</v>
      </c>
      <c r="L8" t="s">
        <v>91</v>
      </c>
      <c r="M8" t="s">
        <v>89</v>
      </c>
      <c r="O8" t="b">
        <f>Instructions!D32=L8</f>
        <v>1</v>
      </c>
      <c r="P8" t="b">
        <f>Instructions!E32=M8</f>
        <v>1</v>
      </c>
    </row>
    <row r="9" spans="4:16">
      <c r="D9" t="str">
        <f ca="1">_xlfn.FORMULATEXT(Instructions!D33)</f>
        <v>=CHOOSE(B33,Data!C6,Data!C7,Data!C8,Data!C9,Data!C10)</v>
      </c>
      <c r="E9" t="str">
        <f ca="1">_xlfn.FORMULATEXT(Instructions!E33)</f>
        <v>=CHOOSE(C33,Data!B6,Data!B7,Data!B8,Data!B9,Data!B10,Data!B11,Data!B12)</v>
      </c>
      <c r="G9" t="str">
        <f ca="1">MID(G8,2,FIND("(",G8)-1)</f>
        <v>CHOOSE(</v>
      </c>
      <c r="I9" t="b">
        <f ca="1" t="shared" si="0"/>
        <v>1</v>
      </c>
      <c r="J9" t="b">
        <f ca="1" t="shared" si="0"/>
        <v>1</v>
      </c>
      <c r="L9" t="s">
        <v>78</v>
      </c>
      <c r="M9" t="s">
        <v>90</v>
      </c>
      <c r="O9" t="b">
        <f>Instructions!D33=L9</f>
        <v>1</v>
      </c>
      <c r="P9" t="b">
        <f>Instructions!E33=M9</f>
        <v>1</v>
      </c>
    </row>
    <row r="11" spans="2:7">
      <c r="B11" t="s">
        <v>101</v>
      </c>
      <c r="G11" t="s">
        <v>102</v>
      </c>
    </row>
    <row r="12" spans="2:8">
      <c r="B12">
        <f ca="1">ROUND(AVERAGE(D12:E14),0)</f>
        <v>1425</v>
      </c>
      <c r="D12">
        <f ca="1">IF(G12,1425,RANDBETWEEN(1,1000000))</f>
        <v>1425</v>
      </c>
      <c r="E12">
        <f ca="1">IF(H12,1425,RANDBETWEEN(1,1000000))</f>
        <v>1425</v>
      </c>
      <c r="G12" t="b">
        <f ca="1" t="shared" ref="G12:H14" si="1">IF(ExcelMajorVersion&lt;15,O7,AND(O7,I7))</f>
        <v>1</v>
      </c>
      <c r="H12" t="b">
        <f ca="1" t="shared" si="1"/>
        <v>1</v>
      </c>
    </row>
    <row r="13" spans="4:8">
      <c r="D13">
        <f ca="1" t="shared" ref="D13:E14" si="2">IF(G13,1425,RANDBETWEEN(1,1000000))</f>
        <v>1425</v>
      </c>
      <c r="E13">
        <f ca="1" t="shared" si="2"/>
        <v>1425</v>
      </c>
      <c r="G13" t="b">
        <f ca="1" t="shared" si="1"/>
        <v>1</v>
      </c>
      <c r="H13" t="b">
        <f ca="1" t="shared" si="1"/>
        <v>1</v>
      </c>
    </row>
    <row r="14" spans="4:8">
      <c r="D14">
        <f ca="1" t="shared" si="2"/>
        <v>1425</v>
      </c>
      <c r="E14">
        <f ca="1" t="shared" si="2"/>
        <v>1425</v>
      </c>
      <c r="G14" t="b">
        <f ca="1" t="shared" si="1"/>
        <v>1</v>
      </c>
      <c r="H14" t="b">
        <f ca="1" t="shared" si="1"/>
        <v>1</v>
      </c>
    </row>
    <row r="17" spans="2:15">
      <c r="B17" t="s">
        <v>25</v>
      </c>
      <c r="D17" t="s">
        <v>96</v>
      </c>
      <c r="G17" t="s">
        <v>103</v>
      </c>
      <c r="I17" t="s">
        <v>104</v>
      </c>
      <c r="L17" t="s">
        <v>99</v>
      </c>
      <c r="O17" t="s">
        <v>100</v>
      </c>
    </row>
    <row r="18" spans="4:15">
      <c r="D18" t="str">
        <f ca="1">_xlfn.FORMULATEXT(Instructions!D50)</f>
        <v>=VLOOKUP(C50,Data!H6:I12,2)</v>
      </c>
      <c r="G18">
        <f>VLOOKUP(1,$G$7,1)</f>
        <v>1</v>
      </c>
      <c r="I18" t="b">
        <f ca="1">NOT(ISERROR(SEARCH($G$20,D18,1)))</f>
        <v>1</v>
      </c>
      <c r="L18">
        <v>3</v>
      </c>
      <c r="O18" t="b">
        <f>Instructions!D50=L18</f>
        <v>1</v>
      </c>
    </row>
    <row r="19" spans="4:15">
      <c r="D19" t="str">
        <f ca="1">_xlfn.FORMULATEXT(Instructions!D51)</f>
        <v>=VLOOKUP(C51,Data!H6:I12,2)</v>
      </c>
      <c r="G19" t="str">
        <f ca="1">_xlfn.FORMULATEXT(G18)</f>
        <v>=VLOOKUP(1,$G$7,1)</v>
      </c>
      <c r="I19" t="b">
        <f ca="1">NOT(ISERROR(SEARCH($G$20,D19,1)))</f>
        <v>1</v>
      </c>
      <c r="L19">
        <v>3</v>
      </c>
      <c r="O19" t="b">
        <f>Instructions!D51=L19</f>
        <v>1</v>
      </c>
    </row>
    <row r="20" spans="4:15">
      <c r="D20" t="str">
        <f ca="1">_xlfn.FORMULATEXT(Instructions!D52)</f>
        <v>=VLOOKUP(C52,Data!H6:I12,2)</v>
      </c>
      <c r="G20" t="str">
        <f ca="1">MID(G19,2,FIND("(",G19)-1)</f>
        <v>VLOOKUP(</v>
      </c>
      <c r="I20" t="b">
        <f ca="1">NOT(ISERROR(SEARCH($G$20,D20,1)))</f>
        <v>1</v>
      </c>
      <c r="L20">
        <v>3</v>
      </c>
      <c r="O20" t="b">
        <f>Instructions!D52=L20</f>
        <v>1</v>
      </c>
    </row>
    <row r="21" spans="4:15">
      <c r="D21" t="str">
        <f ca="1">_xlfn.FORMULATEXT(Instructions!D53)</f>
        <v>=VLOOKUP(C53,Data!H6:I12,2)</v>
      </c>
      <c r="G21">
        <f>SUM(1)</f>
        <v>1</v>
      </c>
      <c r="I21" t="b">
        <f ca="1">NOT(ISERROR(SEARCH($G$20,D21,1)))</f>
        <v>1</v>
      </c>
      <c r="L21">
        <v>2.5</v>
      </c>
      <c r="O21" t="b">
        <f>Instructions!D53=L21</f>
        <v>1</v>
      </c>
    </row>
    <row r="22" spans="4:15">
      <c r="D22" t="str">
        <f ca="1">_xlfn.FORMULATEXT(Instructions!D54)</f>
        <v>=VLOOKUP(C54,Data!H6:I12,2)</v>
      </c>
      <c r="G22" t="str">
        <f ca="1">_xlfn.FORMULATEXT(G21)</f>
        <v>=SUM(1)</v>
      </c>
      <c r="I22" t="b">
        <f ca="1">NOT(ISERROR(SEARCH($G$20,D22,1)))</f>
        <v>1</v>
      </c>
      <c r="L22">
        <v>1.75</v>
      </c>
      <c r="O22" t="b">
        <f>Instructions!D54=L22</f>
        <v>1</v>
      </c>
    </row>
    <row r="23" spans="4:15">
      <c r="D23" t="str">
        <f ca="1">_xlfn.FORMULATEXT(Instructions!D55)</f>
        <v>=SUM(D50:D54)</v>
      </c>
      <c r="G23" t="str">
        <f ca="1">MID(G22,2,FIND("(",G22)-1)</f>
        <v>SUM(</v>
      </c>
      <c r="I23" t="b">
        <f ca="1">NOT(ISERROR(SEARCH($G$23,D23,1)))</f>
        <v>1</v>
      </c>
      <c r="J23" t="s">
        <v>105</v>
      </c>
      <c r="L23">
        <v>13.25</v>
      </c>
      <c r="O23" t="b">
        <f>Instructions!D55=L23</f>
        <v>1</v>
      </c>
    </row>
    <row r="25" spans="2:7">
      <c r="B25" t="s">
        <v>101</v>
      </c>
      <c r="G25" t="s">
        <v>102</v>
      </c>
    </row>
    <row r="26" spans="2:7">
      <c r="B26">
        <f ca="1">ROUND(AVERAGE(D26:D31),0)</f>
        <v>88957</v>
      </c>
      <c r="D26">
        <f ca="1">IF(G26,88957,RANDBETWEEN(1,1000000))</f>
        <v>88957</v>
      </c>
      <c r="G26" t="b">
        <f ca="1" t="shared" ref="G26:G31" si="3">IF(ExcelMajorVersion&lt;15,O18,AND(O18,I18))</f>
        <v>1</v>
      </c>
    </row>
    <row r="27" spans="4:7">
      <c r="D27">
        <f ca="1" t="shared" ref="D27:D31" si="4">IF(G27,88957,RANDBETWEEN(1,1000000))</f>
        <v>88957</v>
      </c>
      <c r="G27" t="b">
        <f ca="1" t="shared" si="3"/>
        <v>1</v>
      </c>
    </row>
    <row r="28" spans="4:7">
      <c r="D28">
        <f ca="1" t="shared" si="4"/>
        <v>88957</v>
      </c>
      <c r="G28" t="b">
        <f ca="1" t="shared" si="3"/>
        <v>1</v>
      </c>
    </row>
    <row r="29" spans="4:7">
      <c r="D29">
        <f ca="1" t="shared" si="4"/>
        <v>88957</v>
      </c>
      <c r="G29" t="b">
        <f ca="1" t="shared" si="3"/>
        <v>1</v>
      </c>
    </row>
    <row r="30" spans="4:7">
      <c r="D30">
        <f ca="1" t="shared" si="4"/>
        <v>88957</v>
      </c>
      <c r="G30" t="b">
        <f ca="1" t="shared" si="3"/>
        <v>1</v>
      </c>
    </row>
    <row r="31" spans="4:7">
      <c r="D31">
        <f ca="1" t="shared" si="4"/>
        <v>88957</v>
      </c>
      <c r="G31" t="b">
        <f ca="1" t="shared" si="3"/>
        <v>1</v>
      </c>
    </row>
    <row r="34" spans="2:15">
      <c r="B34" t="s">
        <v>40</v>
      </c>
      <c r="D34" t="s">
        <v>96</v>
      </c>
      <c r="G34" t="s">
        <v>106</v>
      </c>
      <c r="I34" t="s">
        <v>104</v>
      </c>
      <c r="L34" t="s">
        <v>99</v>
      </c>
      <c r="O34" t="s">
        <v>100</v>
      </c>
    </row>
    <row r="35" spans="4:15">
      <c r="D35" t="str">
        <f ca="1">_xlfn.FORMULATEXT(Instructions!C72)</f>
        <v>=VLOOKUP(B72,Data!$L$6:$M$16,2,FALSE())</v>
      </c>
      <c r="G35" t="b">
        <f>FALSE</f>
        <v>0</v>
      </c>
      <c r="I35" t="b">
        <f ca="1">NOT(ISERROR(SEARCH($G$20,D35,1)))</f>
        <v>1</v>
      </c>
      <c r="J35" t="s">
        <v>107</v>
      </c>
      <c r="L35">
        <v>7.5</v>
      </c>
      <c r="O35" t="b">
        <f>Instructions!C72=L35</f>
        <v>1</v>
      </c>
    </row>
    <row r="36" spans="4:15">
      <c r="D36" t="str">
        <f ca="1">_xlfn.FORMULATEXT(Instructions!C73)</f>
        <v>=VLOOKUP(B73,Data!$L$6:$M$16,2,FALSE())</v>
      </c>
      <c r="G36" t="str">
        <f ca="1">_xlfn.FORMULATEXT(G35)</f>
        <v>=FALSE</v>
      </c>
      <c r="I36" t="b">
        <f ca="1" t="shared" ref="I36:I45" si="5">NOT(ISERROR(SEARCH($G$20,D36,1)))</f>
        <v>1</v>
      </c>
      <c r="J36" t="s">
        <v>108</v>
      </c>
      <c r="L36">
        <v>4.5</v>
      </c>
      <c r="O36" t="b">
        <f>Instructions!C73=L36</f>
        <v>1</v>
      </c>
    </row>
    <row r="37" spans="4:15">
      <c r="D37" t="str">
        <f ca="1">_xlfn.FORMULATEXT(Instructions!C74)</f>
        <v>=VLOOKUP(B74,Data!$L$6:$M$16,2,FALSE())</v>
      </c>
      <c r="G37" t="str">
        <f ca="1">MID(G36,2,LEN(G36))</f>
        <v>FALSE</v>
      </c>
      <c r="I37" t="b">
        <f ca="1" t="shared" si="5"/>
        <v>1</v>
      </c>
      <c r="J37" t="s">
        <v>109</v>
      </c>
      <c r="L37">
        <v>2.5</v>
      </c>
      <c r="O37" t="b">
        <f>Instructions!C74=L37</f>
        <v>1</v>
      </c>
    </row>
    <row r="38" spans="4:15">
      <c r="D38" t="str">
        <f ca="1">_xlfn.FORMULATEXT(Instructions!C75)</f>
        <v>=VLOOKUP(B75,Data!$L$6:$M$16,2,FALSE())</v>
      </c>
      <c r="I38" t="b">
        <f ca="1" t="shared" si="5"/>
        <v>1</v>
      </c>
      <c r="J38" t="s">
        <v>110</v>
      </c>
      <c r="L38">
        <v>5</v>
      </c>
      <c r="O38" t="b">
        <f>Instructions!C75=L38</f>
        <v>1</v>
      </c>
    </row>
    <row r="39" spans="4:15">
      <c r="D39" t="str">
        <f ca="1">_xlfn.FORMULATEXT(Instructions!C76)</f>
        <v>=VLOOKUP(B76,Data!$L$6:$M$16,2,FALSE())</v>
      </c>
      <c r="I39" t="b">
        <f ca="1" t="shared" si="5"/>
        <v>1</v>
      </c>
      <c r="J39" t="s">
        <v>111</v>
      </c>
      <c r="L39">
        <v>7.5</v>
      </c>
      <c r="O39" t="b">
        <f>Instructions!C76=L39</f>
        <v>1</v>
      </c>
    </row>
    <row r="40" spans="4:15">
      <c r="D40" t="str">
        <f ca="1">_xlfn.FORMULATEXT(Instructions!C77)</f>
        <v>=VLOOKUP(B77,Data!$L$6:$M$16,2,FALSE())</v>
      </c>
      <c r="I40" t="b">
        <f ca="1" t="shared" si="5"/>
        <v>1</v>
      </c>
      <c r="J40" t="s">
        <v>112</v>
      </c>
      <c r="L40">
        <v>6</v>
      </c>
      <c r="O40" t="b">
        <f>Instructions!C77=L40</f>
        <v>1</v>
      </c>
    </row>
    <row r="41" spans="4:15">
      <c r="D41" t="str">
        <f ca="1">_xlfn.FORMULATEXT(Instructions!C78)</f>
        <v>=VLOOKUP(B78,Data!$L$6:$M$16,2,FALSE())</v>
      </c>
      <c r="I41" t="b">
        <f ca="1" t="shared" si="5"/>
        <v>1</v>
      </c>
      <c r="J41" t="s">
        <v>113</v>
      </c>
      <c r="L41">
        <v>2</v>
      </c>
      <c r="O41" t="b">
        <f>Instructions!C78=L41</f>
        <v>1</v>
      </c>
    </row>
    <row r="42" spans="4:15">
      <c r="D42" t="str">
        <f ca="1">_xlfn.FORMULATEXT(Instructions!C79)</f>
        <v>=VLOOKUP(B79,Data!$L$6:$M$16,2,FALSE())</v>
      </c>
      <c r="I42" t="b">
        <f ca="1" t="shared" si="5"/>
        <v>1</v>
      </c>
      <c r="J42" t="s">
        <v>114</v>
      </c>
      <c r="L42">
        <v>4</v>
      </c>
      <c r="O42" t="b">
        <f>Instructions!C79=L42</f>
        <v>1</v>
      </c>
    </row>
    <row r="43" spans="4:15">
      <c r="D43" t="str">
        <f ca="1">_xlfn.FORMULATEXT(Instructions!C80)</f>
        <v>=VLOOKUP(B80,Data!$L$6:$M$16,2,FALSE())</v>
      </c>
      <c r="I43" t="b">
        <f ca="1" t="shared" si="5"/>
        <v>1</v>
      </c>
      <c r="L43">
        <v>3.5</v>
      </c>
      <c r="O43" t="b">
        <f>Instructions!C80=L43</f>
        <v>1</v>
      </c>
    </row>
    <row r="44" spans="4:15">
      <c r="D44" t="str">
        <f ca="1">_xlfn.FORMULATEXT(Instructions!C81)</f>
        <v>=VLOOKUP(B81,Data!$L$6:$M$16,2,FALSE())</v>
      </c>
      <c r="I44" t="b">
        <f ca="1" t="shared" si="5"/>
        <v>1</v>
      </c>
      <c r="L44">
        <v>8</v>
      </c>
      <c r="O44" t="b">
        <f>Instructions!C81=L44</f>
        <v>1</v>
      </c>
    </row>
    <row r="45" spans="4:15">
      <c r="D45" t="str">
        <f ca="1">_xlfn.FORMULATEXT(Instructions!C82)</f>
        <v>=VLOOKUP(B82,Data!$L$6:$M$16,2,FALSE())</v>
      </c>
      <c r="I45" t="b">
        <f ca="1" t="shared" si="5"/>
        <v>1</v>
      </c>
      <c r="L45">
        <v>4</v>
      </c>
      <c r="O45" t="b">
        <f>Instructions!C82=L45</f>
        <v>1</v>
      </c>
    </row>
    <row r="47" spans="2:7">
      <c r="B47" t="s">
        <v>101</v>
      </c>
      <c r="G47" t="s">
        <v>102</v>
      </c>
    </row>
    <row r="48" spans="2:7">
      <c r="B48">
        <f ca="1">ROUND(AVERAGE(D48:D58),0)</f>
        <v>428315</v>
      </c>
      <c r="D48">
        <f ca="1">IF(G48,428315,RANDBETWEEN(1,1000000))</f>
        <v>428315</v>
      </c>
      <c r="G48" t="b">
        <f ca="1" t="shared" ref="G48:G58" si="6">IF(ExcelMajorVersion&lt;15,O35,AND(O35,I35))</f>
        <v>1</v>
      </c>
    </row>
    <row r="49" spans="4:7">
      <c r="D49">
        <f ca="1" t="shared" ref="D49:D58" si="7">IF(G49,428315,RANDBETWEEN(1,1000000))</f>
        <v>428315</v>
      </c>
      <c r="G49" t="b">
        <f ca="1" t="shared" si="6"/>
        <v>1</v>
      </c>
    </row>
    <row r="50" spans="4:7">
      <c r="D50">
        <f ca="1" t="shared" si="7"/>
        <v>428315</v>
      </c>
      <c r="G50" t="b">
        <f ca="1" t="shared" si="6"/>
        <v>1</v>
      </c>
    </row>
    <row r="51" spans="4:7">
      <c r="D51">
        <f ca="1" t="shared" si="7"/>
        <v>428315</v>
      </c>
      <c r="G51" t="b">
        <f ca="1" t="shared" si="6"/>
        <v>1</v>
      </c>
    </row>
    <row r="52" spans="4:7">
      <c r="D52">
        <f ca="1" t="shared" si="7"/>
        <v>428315</v>
      </c>
      <c r="G52" t="b">
        <f ca="1" t="shared" si="6"/>
        <v>1</v>
      </c>
    </row>
    <row r="53" spans="4:7">
      <c r="D53">
        <f ca="1" t="shared" si="7"/>
        <v>428315</v>
      </c>
      <c r="G53" t="b">
        <f ca="1" t="shared" si="6"/>
        <v>1</v>
      </c>
    </row>
    <row r="54" spans="4:7">
      <c r="D54">
        <f ca="1" t="shared" si="7"/>
        <v>428315</v>
      </c>
      <c r="G54" t="b">
        <f ca="1" t="shared" si="6"/>
        <v>1</v>
      </c>
    </row>
    <row r="55" spans="4:7">
      <c r="D55">
        <f ca="1" t="shared" si="7"/>
        <v>428315</v>
      </c>
      <c r="G55" t="b">
        <f ca="1" t="shared" si="6"/>
        <v>1</v>
      </c>
    </row>
    <row r="56" spans="4:7">
      <c r="D56">
        <f ca="1" t="shared" si="7"/>
        <v>428315</v>
      </c>
      <c r="G56" t="b">
        <f ca="1" t="shared" si="6"/>
        <v>1</v>
      </c>
    </row>
    <row r="57" spans="4:7">
      <c r="D57">
        <f ca="1" t="shared" si="7"/>
        <v>428315</v>
      </c>
      <c r="G57" t="b">
        <f ca="1" t="shared" si="6"/>
        <v>1</v>
      </c>
    </row>
    <row r="58" spans="4:7">
      <c r="D58">
        <f ca="1" t="shared" si="7"/>
        <v>428315</v>
      </c>
      <c r="G58" t="b">
        <f ca="1" t="shared" si="6"/>
        <v>1</v>
      </c>
    </row>
    <row r="61" spans="2:17">
      <c r="B61" t="s">
        <v>66</v>
      </c>
      <c r="D61" t="s">
        <v>96</v>
      </c>
      <c r="G61" t="s">
        <v>103</v>
      </c>
      <c r="J61" t="s">
        <v>115</v>
      </c>
      <c r="K61" t="s">
        <v>116</v>
      </c>
      <c r="L61" t="s">
        <v>117</v>
      </c>
      <c r="M61" t="s">
        <v>118</v>
      </c>
      <c r="O61" t="s">
        <v>99</v>
      </c>
      <c r="Q61" t="s">
        <v>100</v>
      </c>
    </row>
    <row r="62" spans="4:17">
      <c r="D62" t="str">
        <f ca="1">_xlfn.FORMULATEXT(Instructions!D99)</f>
        <v>=INDEX(Data!$P$5:$W$10,MATCH(B99,Data!$P$5:$P$10,0),MATCH(C99,Data!$P$5:$W$5,0))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4:17">
      <c r="D63" t="str">
        <f ca="1">_xlfn.FORMULATEXT(Instructions!D100)</f>
        <v>=INDEX(Data!$P$5:$W$10,MATCH(B100,Data!$P$5:$P$10,0),MATCH(C100,Data!$P$5:$W$5,0))</v>
      </c>
      <c r="G63" t="str">
        <f ca="1">_xlfn.FORMULATEXT(G62)</f>
        <v>=INDEX(1,1)</v>
      </c>
      <c r="H63" t="str">
        <f ca="1">_xlfn.FORMULATEXT(H62)</f>
        <v>=MATCH(1,$G$7)</v>
      </c>
      <c r="J63" t="b">
        <f ca="1" t="shared" ref="J63:J64" si="8">NOT(ISERROR(SEARCH($G$64,$D63,1)))</f>
        <v>1</v>
      </c>
      <c r="K63">
        <f ca="1" t="shared" ref="K63:K64" si="9">SEARCH($H$64,$D63,1)</f>
        <v>24</v>
      </c>
      <c r="L63" t="b">
        <f ca="1">NOT(ISERROR(K63))</f>
        <v>1</v>
      </c>
      <c r="M63" t="b">
        <f ca="1">NOT(ISERROR(SEARCH($H$64,$D63,K63+1)))</f>
        <v>1</v>
      </c>
      <c r="O63">
        <v>7</v>
      </c>
      <c r="Q63" t="b">
        <f>Instructions!D100=O63</f>
        <v>1</v>
      </c>
    </row>
    <row r="64" spans="4:17">
      <c r="D64" t="str">
        <f ca="1">_xlfn.FORMULATEXT(Instructions!D101)</f>
        <v>=INDEX(Data!$P$5:$W$10,MATCH(B101,Data!$P$5:$P$10,0),MATCH(C101,Data!$P$5:$W$5,0))</v>
      </c>
      <c r="G64" t="str">
        <f ca="1">MID(G63,2,FIND("(",G63)-1)</f>
        <v>INDEX(</v>
      </c>
      <c r="H64" t="str">
        <f ca="1">MID(H63,2,FIND("(",H63)-1)</f>
        <v>MATCH(</v>
      </c>
      <c r="J64" t="b">
        <f ca="1" t="shared" si="8"/>
        <v>1</v>
      </c>
      <c r="K64">
        <f ca="1" t="shared" si="9"/>
        <v>24</v>
      </c>
      <c r="L64" t="b">
        <f ca="1">NOT(ISERROR(K64))</f>
        <v>1</v>
      </c>
      <c r="M64" t="b">
        <f ca="1">NOT(ISERROR(SEARCH($H$64,$D64,K64+1)))</f>
        <v>1</v>
      </c>
      <c r="O64">
        <v>4</v>
      </c>
      <c r="Q64" t="b">
        <f>Instructions!D101=O64</f>
        <v>1</v>
      </c>
    </row>
    <row r="66" spans="2:7">
      <c r="B66" t="s">
        <v>101</v>
      </c>
      <c r="G66" t="s">
        <v>102</v>
      </c>
    </row>
    <row r="67" spans="2:7">
      <c r="B67">
        <f ca="1">ROUND(AVERAGE(D67:D69),0)</f>
        <v>7770124</v>
      </c>
      <c r="D67">
        <f ca="1">IF(G67,7770124,RANDBETWEEN(1,1000000))</f>
        <v>7770124</v>
      </c>
      <c r="G67" t="b">
        <f ca="1">IF(ExcelMajorVersion&lt;15,Q62,AND(Q62,J62,L62,M62))</f>
        <v>1</v>
      </c>
    </row>
    <row r="68" spans="4:7">
      <c r="D68">
        <f ca="1" t="shared" ref="D68:D69" si="10">IF(G68,7770124,RANDBETWEEN(1,1000000))</f>
        <v>7770124</v>
      </c>
      <c r="G68" t="b">
        <f ca="1">IF(ExcelMajorVersion&lt;15,Q63,AND(Q63,J63,L63,M63))</f>
        <v>1</v>
      </c>
    </row>
    <row r="69" spans="4:7">
      <c r="D69">
        <f ca="1" t="shared" si="10"/>
        <v>7770124</v>
      </c>
      <c r="G69" t="b">
        <f ca="1">IF(ExcelMajorVersion&lt;15,Q64,AND(Q64,J64,L64,M64))</f>
        <v>1</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Instructions</vt:lpstr>
      <vt:lpstr>Data</vt:lpstr>
      <vt:lpstr>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Tim Keighley</cp:lastModifiedBy>
  <dcterms:created xsi:type="dcterms:W3CDTF">2017-08-19T17:21:00Z</dcterms:created>
  <dcterms:modified xsi:type="dcterms:W3CDTF">2020-10-29T21:11:57Z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1033-2.7.0.4476</vt:lpwstr>
  </property>
</Properties>
</file>