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40" activeTab="1"/>
  </bookViews>
  <sheets>
    <sheet name="Introduction" sheetId="6" r:id="rId1"/>
    <sheet name="Landscaping Data" sheetId="3" r:id="rId2"/>
  </sheets>
  <definedNames>
    <definedName name="Profit">'Landscaping Data'!$B$41</definedName>
    <definedName name="Quantity_Sold__Per_Manual">#REF!</definedName>
    <definedName name="Reviewers">'Landscaping Data'!#REF!</definedName>
    <definedName name="Sale_Price">#REF!</definedName>
    <definedName name="solver_adj" localSheetId="1" hidden="1">'Landscaping Data'!$B$38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'Landscaping Data'!$G$12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'Landscaping Data'!$B$41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hs1" localSheetId="1" hidden="1">130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  <definedName name="solver_lin" localSheetId="1" hidden="1">0</definedName>
  </definedNames>
  <calcPr calcId="144525" concurrentCalc="0"/>
</workbook>
</file>

<file path=xl/sharedStrings.xml><?xml version="1.0" encoding="utf-8"?>
<sst xmlns="http://schemas.openxmlformats.org/spreadsheetml/2006/main" count="32">
  <si>
    <t>Excel Skills for Business: Intermediate II</t>
  </si>
  <si>
    <t>Week 5: Data Modelling</t>
  </si>
  <si>
    <t>Final Assessment</t>
  </si>
  <si>
    <t>Week 5: Learning Objectives</t>
  </si>
  <si>
    <t>Use the following functionalities in Excel for data modelling:
SUMPRODUCT
Data Tables
Goal Seek
Scenario Manager
Solver</t>
  </si>
  <si>
    <t>Landscaping Solutions</t>
  </si>
  <si>
    <t>Weighting</t>
  </si>
  <si>
    <t>High Level Tasks</t>
  </si>
  <si>
    <t>Natural Disaster</t>
  </si>
  <si>
    <t>Stormy Weather</t>
  </si>
  <si>
    <t>Bad Weather</t>
  </si>
  <si>
    <t>Good Weather</t>
  </si>
  <si>
    <t>Great Weather</t>
  </si>
  <si>
    <t>Estimated Hours</t>
  </si>
  <si>
    <t>Driveway</t>
  </si>
  <si>
    <t>Backyard</t>
  </si>
  <si>
    <t>Front yard</t>
  </si>
  <si>
    <t>Back veranda</t>
  </si>
  <si>
    <t>Front porch</t>
  </si>
  <si>
    <t>TOTAL HOURS</t>
  </si>
  <si>
    <t>Question 3</t>
  </si>
  <si>
    <t>Estimated Wage Cost</t>
  </si>
  <si>
    <t>Expenses</t>
  </si>
  <si>
    <t>Hourly Wage</t>
  </si>
  <si>
    <t>Bonus</t>
  </si>
  <si>
    <t>Question 4</t>
  </si>
  <si>
    <t>Estimated Wage + Bonus</t>
  </si>
  <si>
    <t>Gardens per week</t>
  </si>
  <si>
    <t>Quantity</t>
  </si>
  <si>
    <t>Revenue:</t>
  </si>
  <si>
    <t>Cost:</t>
  </si>
  <si>
    <t>Profit</t>
  </si>
</sst>
</file>

<file path=xl/styles.xml><?xml version="1.0" encoding="utf-8"?>
<styleSheet xmlns="http://schemas.openxmlformats.org/spreadsheetml/2006/main">
  <numFmts count="10">
    <numFmt numFmtId="176" formatCode="&quot;$&quot;#,##0;[Red]\-&quot;$&quot;#,##0"/>
    <numFmt numFmtId="177" formatCode="&quot;$&quot;#,##0"/>
    <numFmt numFmtId="42" formatCode="_(&quot;$&quot;* #,##0_);_(&quot;$&quot;* \(#,##0\);_(&quot;$&quot;* &quot;-&quot;_);_(@_)"/>
    <numFmt numFmtId="178" formatCode="&quot;$&quot;#,##0.00"/>
    <numFmt numFmtId="179" formatCode="_-* #,##0.00_-;\-* #,##0.00_-;_-* &quot;-&quot;??_-;_-@_-"/>
    <numFmt numFmtId="180" formatCode="_ * #,##0_ ;_ * \-#,##0_ ;_ * &quot;-&quot;_ ;_ @_ "/>
    <numFmt numFmtId="181" formatCode="0.0"/>
    <numFmt numFmtId="182" formatCode="_ * #,##0.00_ ;_ * \-#,##0.00_ ;_ * &quot;-&quot;??_ ;_ @_ "/>
    <numFmt numFmtId="183" formatCode="_-&quot;$&quot;* #,##0.00_-;\-&quot;$&quot;* #,##0.00_-;_-&quot;$&quot;* &quot;-&quot;??_-;_-@_-"/>
    <numFmt numFmtId="44" formatCode="_(&quot;$&quot;* #,##0.00_);_(&quot;$&quot;* \(#,##0.00\);_(&quot;$&quot;* &quot;-&quot;??_);_(@_)"/>
  </numFmts>
  <fonts count="36">
    <font>
      <sz val="11"/>
      <color theme="1"/>
      <name val="Calibri"/>
      <charset val="134"/>
      <scheme val="minor"/>
    </font>
    <font>
      <b/>
      <sz val="22"/>
      <name val="Calibri Light"/>
      <charset val="134"/>
      <scheme val="major"/>
    </font>
    <font>
      <b/>
      <sz val="24"/>
      <name val="Calibri"/>
      <charset val="134"/>
      <scheme val="minor"/>
    </font>
    <font>
      <sz val="8"/>
      <color theme="0"/>
      <name val="Calibri Light"/>
      <charset val="134"/>
      <scheme val="major"/>
    </font>
    <font>
      <sz val="8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0.5"/>
      <color rgb="FF373A3C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b/>
      <sz val="14"/>
      <color theme="1"/>
      <name val="Arial"/>
      <charset val="134"/>
    </font>
    <font>
      <sz val="14"/>
      <color theme="1"/>
      <name val="Arial"/>
      <charset val="134"/>
    </font>
    <font>
      <sz val="11"/>
      <color theme="1"/>
      <name val="Arial"/>
      <charset val="134"/>
    </font>
    <font>
      <sz val="28"/>
      <color theme="1"/>
      <name val="Arial"/>
      <charset val="134"/>
    </font>
    <font>
      <sz val="24"/>
      <color theme="1"/>
      <name val="Arial"/>
      <charset val="134"/>
    </font>
    <font>
      <sz val="12"/>
      <color theme="1"/>
      <name val="Calibri"/>
      <charset val="134"/>
      <scheme val="minor"/>
    </font>
    <font>
      <b/>
      <i/>
      <sz val="24"/>
      <color theme="1"/>
      <name val="Calibri Light"/>
      <charset val="134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8"/>
      <color theme="3"/>
      <name val="Calibri Light"/>
      <charset val="134"/>
      <scheme val="major"/>
    </font>
    <font>
      <sz val="11"/>
      <color rgb="FF9C57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5"/>
      <color theme="3"/>
      <name val="National Book"/>
      <charset val="134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theme="1"/>
      </top>
      <bottom/>
      <diagonal/>
    </border>
    <border>
      <left style="medium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</borders>
  <cellStyleXfs count="58">
    <xf numFmtId="0" fontId="0" fillId="0" borderId="0"/>
    <xf numFmtId="179" fontId="34" fillId="0" borderId="0" applyFont="0" applyFill="0" applyBorder="0" applyAlignment="0" applyProtection="0"/>
    <xf numFmtId="183" fontId="34" fillId="0" borderId="0" applyFont="0" applyFill="0" applyBorder="0" applyAlignment="0" applyProtection="0"/>
    <xf numFmtId="183" fontId="0" fillId="0" borderId="0" applyFont="0" applyFill="0" applyBorder="0" applyAlignment="0" applyProtection="0"/>
    <xf numFmtId="0" fontId="32" fillId="0" borderId="13" applyNumberFormat="0" applyFill="0" applyAlignment="0" applyProtection="0"/>
    <xf numFmtId="0" fontId="34" fillId="0" borderId="0"/>
    <xf numFmtId="0" fontId="0" fillId="0" borderId="0"/>
    <xf numFmtId="0" fontId="0" fillId="2" borderId="0" applyNumberFormat="0" applyBorder="0" applyAlignment="0" applyProtection="0"/>
    <xf numFmtId="0" fontId="0" fillId="30" borderId="0" applyNumberFormat="0" applyBorder="0" applyAlignment="0" applyProtection="0"/>
    <xf numFmtId="0" fontId="0" fillId="29" borderId="0" applyNumberFormat="0" applyBorder="0" applyAlignment="0" applyProtection="0"/>
    <xf numFmtId="0" fontId="9" fillId="15" borderId="0" applyNumberFormat="0" applyBorder="0" applyAlignment="0" applyProtection="0"/>
    <xf numFmtId="0" fontId="0" fillId="8" borderId="0" applyNumberFormat="0" applyBorder="0" applyAlignment="0" applyProtection="0"/>
    <xf numFmtId="0" fontId="0" fillId="28" borderId="0" applyNumberFormat="0" applyBorder="0" applyAlignment="0" applyProtection="0"/>
    <xf numFmtId="0" fontId="0" fillId="23" borderId="0" applyNumberFormat="0" applyBorder="0" applyAlignment="0" applyProtection="0"/>
    <xf numFmtId="0" fontId="9" fillId="34" borderId="0" applyNumberFormat="0" applyBorder="0" applyAlignment="0" applyProtection="0"/>
    <xf numFmtId="0" fontId="0" fillId="33" borderId="0" applyNumberFormat="0" applyBorder="0" applyAlignment="0" applyProtection="0"/>
    <xf numFmtId="0" fontId="9" fillId="22" borderId="0" applyNumberFormat="0" applyBorder="0" applyAlignment="0" applyProtection="0"/>
    <xf numFmtId="0" fontId="31" fillId="0" borderId="12" applyNumberFormat="0" applyFill="0" applyAlignment="0" applyProtection="0"/>
    <xf numFmtId="0" fontId="0" fillId="26" borderId="0" applyNumberFormat="0" applyBorder="0" applyAlignment="0" applyProtection="0"/>
    <xf numFmtId="0" fontId="0" fillId="24" borderId="0" applyNumberFormat="0" applyBorder="0" applyAlignment="0" applyProtection="0"/>
    <xf numFmtId="0" fontId="9" fillId="25" borderId="0" applyNumberFormat="0" applyBorder="0" applyAlignment="0" applyProtection="0"/>
    <xf numFmtId="0" fontId="0" fillId="21" borderId="0" applyNumberFormat="0" applyBorder="0" applyAlignment="0" applyProtection="0"/>
    <xf numFmtId="0" fontId="9" fillId="32" borderId="0" applyNumberFormat="0" applyBorder="0" applyAlignment="0" applyProtection="0"/>
    <xf numFmtId="183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27" borderId="0" applyNumberFormat="0" applyBorder="0" applyAlignment="0" applyProtection="0"/>
    <xf numFmtId="0" fontId="9" fillId="20" borderId="0" applyNumberFormat="0" applyBorder="0" applyAlignment="0" applyProtection="0"/>
    <xf numFmtId="0" fontId="29" fillId="18" borderId="0" applyNumberFormat="0" applyBorder="0" applyAlignment="0" applyProtection="0"/>
    <xf numFmtId="0" fontId="0" fillId="17" borderId="0" applyNumberFormat="0" applyBorder="0" applyAlignment="0" applyProtection="0"/>
    <xf numFmtId="0" fontId="27" fillId="16" borderId="0" applyNumberFormat="0" applyBorder="0" applyAlignment="0" applyProtection="0"/>
    <xf numFmtId="0" fontId="0" fillId="5" borderId="0" applyNumberFormat="0" applyBorder="0" applyAlignment="0" applyProtection="0"/>
    <xf numFmtId="0" fontId="5" fillId="0" borderId="3" applyNumberFormat="0" applyFill="0" applyAlignment="0" applyProtection="0"/>
    <xf numFmtId="0" fontId="7" fillId="12" borderId="4" applyNumberFormat="0" applyAlignment="0" applyProtection="0"/>
    <xf numFmtId="44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/>
    <xf numFmtId="0" fontId="0" fillId="31" borderId="14" applyNumberFormat="0" applyFont="0" applyAlignment="0" applyProtection="0"/>
    <xf numFmtId="0" fontId="30" fillId="19" borderId="11" applyNumberFormat="0" applyAlignment="0" applyProtection="0"/>
    <xf numFmtId="0" fontId="33" fillId="0" borderId="0" applyNumberFormat="0" applyFill="0" applyBorder="0" applyAlignment="0" applyProtection="0"/>
    <xf numFmtId="0" fontId="26" fillId="12" borderId="11" applyNumberFormat="0" applyAlignment="0" applyProtection="0"/>
    <xf numFmtId="0" fontId="28" fillId="0" borderId="0" applyNumberFormat="0" applyFill="0" applyBorder="0" applyAlignment="0" applyProtection="0"/>
    <xf numFmtId="0" fontId="25" fillId="14" borderId="0" applyNumberFormat="0" applyBorder="0" applyAlignment="0" applyProtection="0"/>
    <xf numFmtId="0" fontId="33" fillId="0" borderId="15" applyNumberFormat="0" applyFill="0" applyAlignment="0" applyProtection="0"/>
    <xf numFmtId="0" fontId="24" fillId="0" borderId="0" applyNumberFormat="0" applyFill="0" applyBorder="0" applyAlignment="0" applyProtection="0"/>
    <xf numFmtId="0" fontId="35" fillId="0" borderId="13" applyNumberFormat="0" applyFill="0" applyAlignment="0" applyProtection="0"/>
    <xf numFmtId="180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/>
    <xf numFmtId="0" fontId="23" fillId="0" borderId="0" applyNumberFormat="0" applyFill="0" applyBorder="0" applyAlignment="0" applyProtection="0"/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6" fillId="0" borderId="0"/>
    <xf numFmtId="0" fontId="0" fillId="11" borderId="0" applyNumberFormat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/>
    <xf numFmtId="182" fontId="0" fillId="0" borderId="0" applyFont="0" applyFill="0" applyBorder="0" applyAlignment="0" applyProtection="0">
      <alignment vertical="center"/>
    </xf>
    <xf numFmtId="0" fontId="18" fillId="10" borderId="9" applyNumberFormat="0" applyAlignment="0" applyProtection="0"/>
    <xf numFmtId="0" fontId="0" fillId="9" borderId="0" applyNumberFormat="0" applyBorder="0" applyAlignment="0" applyProtection="0"/>
    <xf numFmtId="9" fontId="0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Font="1"/>
    <xf numFmtId="0" fontId="1" fillId="2" borderId="0" xfId="26" applyFont="1" applyFill="1" applyAlignment="1">
      <alignment vertical="center"/>
    </xf>
    <xf numFmtId="0" fontId="2" fillId="2" borderId="0" xfId="26" applyFont="1" applyFill="1" applyAlignment="1">
      <alignment horizontal="center" vertical="center"/>
    </xf>
    <xf numFmtId="0" fontId="3" fillId="3" borderId="0" xfId="26" applyFont="1" applyFill="1" applyAlignment="1">
      <alignment vertical="center"/>
    </xf>
    <xf numFmtId="0" fontId="4" fillId="3" borderId="0" xfId="26" applyFont="1" applyFill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4" borderId="0" xfId="20" applyFont="1" applyFill="1" applyAlignment="1">
      <alignment horizontal="center" vertical="center"/>
    </xf>
    <xf numFmtId="0" fontId="6" fillId="4" borderId="0" xfId="20" applyFont="1" applyFill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5" fillId="0" borderId="3" xfId="31" applyFont="1"/>
    <xf numFmtId="0" fontId="5" fillId="0" borderId="3" xfId="31" applyFont="1" applyAlignment="1">
      <alignment horizontal="center"/>
    </xf>
    <xf numFmtId="178" fontId="0" fillId="0" borderId="0" xfId="0" applyNumberFormat="1" applyFont="1"/>
    <xf numFmtId="0" fontId="6" fillId="4" borderId="0" xfId="20" applyFont="1" applyFill="1" applyAlignment="1">
      <alignment horizontal="right"/>
    </xf>
    <xf numFmtId="178" fontId="7" fillId="5" borderId="4" xfId="32" applyNumberFormat="1" applyFont="1" applyFill="1"/>
    <xf numFmtId="0" fontId="6" fillId="4" borderId="0" xfId="20" applyFont="1" applyFill="1" applyAlignment="1">
      <alignment horizontal="left"/>
    </xf>
    <xf numFmtId="177" fontId="0" fillId="6" borderId="0" xfId="34" applyNumberFormat="1" applyFont="1"/>
    <xf numFmtId="0" fontId="0" fillId="6" borderId="0" xfId="34" applyFont="1" applyAlignment="1">
      <alignment horizontal="left"/>
    </xf>
    <xf numFmtId="0" fontId="8" fillId="0" borderId="0" xfId="0" applyFont="1"/>
    <xf numFmtId="0" fontId="9" fillId="7" borderId="0" xfId="20" applyFont="1" applyFill="1"/>
    <xf numFmtId="0" fontId="0" fillId="7" borderId="0" xfId="34" applyFont="1" applyFill="1" applyAlignment="1">
      <alignment horizontal="left"/>
    </xf>
    <xf numFmtId="0" fontId="10" fillId="4" borderId="0" xfId="20" applyFont="1" applyFill="1" applyAlignment="1">
      <alignment horizontal="right"/>
    </xf>
    <xf numFmtId="178" fontId="7" fillId="5" borderId="4" xfId="32" applyNumberFormat="1" applyFont="1" applyFill="1" applyAlignment="1"/>
    <xf numFmtId="10" fontId="0" fillId="6" borderId="0" xfId="34" applyNumberFormat="1" applyFont="1"/>
    <xf numFmtId="2" fontId="0" fillId="0" borderId="0" xfId="0" applyNumberFormat="1" applyFont="1"/>
    <xf numFmtId="0" fontId="5" fillId="0" borderId="0" xfId="0" applyFont="1"/>
    <xf numFmtId="4" fontId="7" fillId="5" borderId="4" xfId="32" applyNumberFormat="1" applyFont="1" applyFill="1" applyAlignment="1"/>
    <xf numFmtId="178" fontId="0" fillId="8" borderId="5" xfId="0" applyNumberFormat="1" applyFont="1" applyFill="1" applyBorder="1"/>
    <xf numFmtId="0" fontId="2" fillId="2" borderId="0" xfId="26" applyFont="1" applyFill="1" applyAlignment="1">
      <alignment vertical="center"/>
    </xf>
    <xf numFmtId="0" fontId="4" fillId="3" borderId="0" xfId="26" applyFont="1" applyFill="1" applyAlignment="1">
      <alignment vertical="center"/>
    </xf>
    <xf numFmtId="0" fontId="0" fillId="0" borderId="6" xfId="0" applyFont="1" applyBorder="1"/>
    <xf numFmtId="181" fontId="5" fillId="0" borderId="3" xfId="31" applyNumberFormat="1" applyFont="1" applyAlignment="1">
      <alignment horizontal="center"/>
    </xf>
    <xf numFmtId="0" fontId="6" fillId="0" borderId="0" xfId="20" applyFont="1" applyFill="1" applyBorder="1" applyAlignment="1">
      <alignment horizontal="center" vertical="center" wrapText="1"/>
    </xf>
    <xf numFmtId="176" fontId="0" fillId="0" borderId="0" xfId="0" applyNumberFormat="1" applyFont="1"/>
    <xf numFmtId="0" fontId="7" fillId="0" borderId="0" xfId="32" applyFont="1" applyFill="1" applyBorder="1" applyAlignment="1">
      <alignment horizontal="center"/>
    </xf>
    <xf numFmtId="9" fontId="0" fillId="0" borderId="0" xfId="57" applyFont="1"/>
    <xf numFmtId="0" fontId="0" fillId="0" borderId="0" xfId="0" applyFont="1" applyFill="1" applyBorder="1"/>
    <xf numFmtId="178" fontId="0" fillId="7" borderId="0" xfId="0" applyNumberFormat="1" applyFont="1" applyFill="1"/>
    <xf numFmtId="0" fontId="0" fillId="7" borderId="0" xfId="57" applyNumberFormat="1" applyFont="1" applyFill="1"/>
    <xf numFmtId="9" fontId="0" fillId="7" borderId="0" xfId="57" applyFont="1" applyFill="1"/>
    <xf numFmtId="0" fontId="0" fillId="7" borderId="0" xfId="0" applyFill="1"/>
    <xf numFmtId="0" fontId="0" fillId="7" borderId="0" xfId="6" applyFill="1" applyAlignment="1">
      <alignment horizontal="left" indent="3"/>
    </xf>
    <xf numFmtId="0" fontId="0" fillId="7" borderId="0" xfId="6" applyFill="1"/>
    <xf numFmtId="0" fontId="0" fillId="7" borderId="0" xfId="0" applyFill="1" applyAlignment="1">
      <alignment horizontal="left" indent="3"/>
    </xf>
    <xf numFmtId="0" fontId="11" fillId="7" borderId="0" xfId="4" applyFont="1" applyFill="1" applyBorder="1" applyAlignment="1">
      <alignment horizontal="left" indent="3"/>
    </xf>
    <xf numFmtId="0" fontId="11" fillId="7" borderId="0" xfId="4" applyFont="1" applyFill="1" applyBorder="1"/>
    <xf numFmtId="0" fontId="12" fillId="7" borderId="7" xfId="6" applyFont="1" applyFill="1" applyBorder="1" applyAlignment="1">
      <alignment horizontal="left" indent="3"/>
    </xf>
    <xf numFmtId="0" fontId="12" fillId="7" borderId="7" xfId="6" applyFont="1" applyFill="1" applyBorder="1"/>
    <xf numFmtId="0" fontId="0" fillId="7" borderId="0" xfId="0" applyFill="1" applyAlignment="1">
      <alignment horizontal="left" vertical="top" wrapText="1"/>
    </xf>
    <xf numFmtId="0" fontId="13" fillId="7" borderId="0" xfId="6" applyFont="1" applyFill="1"/>
    <xf numFmtId="0" fontId="0" fillId="7" borderId="8" xfId="6" applyFill="1" applyBorder="1"/>
    <xf numFmtId="0" fontId="14" fillId="7" borderId="8" xfId="6" applyFont="1" applyFill="1" applyBorder="1" applyAlignment="1">
      <alignment horizontal="center"/>
    </xf>
    <xf numFmtId="0" fontId="15" fillId="7" borderId="8" xfId="6" applyFont="1" applyFill="1" applyBorder="1" applyAlignment="1">
      <alignment horizontal="center"/>
    </xf>
    <xf numFmtId="0" fontId="16" fillId="7" borderId="0" xfId="50" applyFill="1"/>
    <xf numFmtId="0" fontId="14" fillId="7" borderId="0" xfId="6" applyFont="1" applyFill="1" applyAlignment="1">
      <alignment horizontal="center"/>
    </xf>
    <xf numFmtId="0" fontId="15" fillId="7" borderId="0" xfId="6" applyFont="1" applyFill="1" applyAlignment="1">
      <alignment horizontal="center"/>
    </xf>
    <xf numFmtId="0" fontId="17" fillId="7" borderId="1" xfId="39" applyFont="1" applyFill="1" applyBorder="1" applyAlignment="1">
      <alignment horizontal="center"/>
    </xf>
    <xf numFmtId="0" fontId="17" fillId="7" borderId="2" xfId="39" applyFont="1" applyFill="1" applyBorder="1" applyAlignment="1">
      <alignment horizontal="center"/>
    </xf>
    <xf numFmtId="0" fontId="0" fillId="7" borderId="0" xfId="0" applyFill="1" applyAlignment="1">
      <alignment vertical="top" wrapText="1"/>
    </xf>
    <xf numFmtId="0" fontId="17" fillId="7" borderId="6" xfId="39" applyFont="1" applyFill="1" applyBorder="1" applyAlignment="1">
      <alignment horizontal="center"/>
    </xf>
  </cellXfs>
  <cellStyles count="58">
    <cellStyle name="Normal" xfId="0" builtinId="0"/>
    <cellStyle name="Comma 2" xfId="1"/>
    <cellStyle name="Currency 2" xfId="2"/>
    <cellStyle name="Currency 3" xfId="3"/>
    <cellStyle name="MQ Heading 1" xfId="4"/>
    <cellStyle name="Normal 2" xfId="5"/>
    <cellStyle name="Normal 2 2" xfId="6"/>
    <cellStyle name="60% - Accent6" xfId="7" builtinId="52"/>
    <cellStyle name="40% - Accent6" xfId="8" builtinId="51"/>
    <cellStyle name="60% - Accent5" xfId="9" builtinId="48"/>
    <cellStyle name="Accent6" xfId="10" builtinId="49"/>
    <cellStyle name="40% - Accent5" xfId="11" builtinId="47"/>
    <cellStyle name="20% - Accent5" xfId="12" builtinId="46"/>
    <cellStyle name="60% - Accent4" xfId="13" builtinId="44"/>
    <cellStyle name="Accent5" xfId="14" builtinId="45"/>
    <cellStyle name="40% - Accent4" xfId="15" builtinId="43"/>
    <cellStyle name="Accent4" xfId="16" builtinId="41"/>
    <cellStyle name="Linked Cell" xfId="17" builtinId="24"/>
    <cellStyle name="40% - Accent3" xfId="18" builtinId="39"/>
    <cellStyle name="60% - Accent2" xfId="19" builtinId="36"/>
    <cellStyle name="Accent3" xfId="20" builtinId="37"/>
    <cellStyle name="40% - Accent2" xfId="21" builtinId="35"/>
    <cellStyle name="Accent2" xfId="22" builtinId="33"/>
    <cellStyle name="Currency 4" xfId="23"/>
    <cellStyle name="40% - Accent1" xfId="24" builtinId="31"/>
    <cellStyle name="20% - Accent1" xfId="25" builtinId="30"/>
    <cellStyle name="Accent1" xfId="26" builtinId="29"/>
    <cellStyle name="Neutral" xfId="27" builtinId="28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Title 2" xfId="39"/>
    <cellStyle name="Good" xfId="40" builtinId="26"/>
    <cellStyle name="Heading 3" xfId="41" builtinId="18"/>
    <cellStyle name="CExplanatory Text" xfId="42" builtinId="53"/>
    <cellStyle name="Heading 1" xfId="43" builtinId="16"/>
    <cellStyle name="Comma [0]" xfId="44" builtinId="6"/>
    <cellStyle name="20% - Accent6" xfId="45" builtinId="50"/>
    <cellStyle name="Title" xfId="46" builtinId="15"/>
    <cellStyle name="Currency [0]" xfId="47" builtinId="7"/>
    <cellStyle name="Warning Text" xfId="48" builtinId="11"/>
    <cellStyle name="Followed Hyperlink" xfId="49" builtinId="9"/>
    <cellStyle name="Normal 4" xfId="50"/>
    <cellStyle name="20% - Accent2" xfId="51" builtinId="34"/>
    <cellStyle name="Link" xfId="52" builtinId="8"/>
    <cellStyle name="Heading 2" xfId="53" builtinId="17"/>
    <cellStyle name="Comma" xfId="54" builtinId="3"/>
    <cellStyle name="Check Cell" xfId="55" builtinId="23"/>
    <cellStyle name="60% - Accent3" xfId="56" builtinId="40"/>
    <cellStyle name="Percent" xfId="57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>
          <a:fillRect/>
        </a:stretch>
      </xdr:blipFill>
      <xdr:spPr>
        <a:xfrm>
          <a:off x="0" y="0"/>
          <a:ext cx="5743575" cy="15703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0"/>
  <sheetViews>
    <sheetView workbookViewId="0">
      <selection activeCell="I6" sqref="I6:O6"/>
    </sheetView>
  </sheetViews>
  <sheetFormatPr defaultColWidth="9.890625" defaultRowHeight="14"/>
  <cols>
    <col min="1" max="1" width="9.890625" style="42"/>
    <col min="2" max="2" width="12" style="43" customWidth="1"/>
    <col min="3" max="3" width="15.890625" style="43" customWidth="1"/>
    <col min="4" max="4" width="12.6640625" style="43" customWidth="1"/>
    <col min="5" max="6" width="9.890625" style="43"/>
    <col min="7" max="7" width="11" style="43" customWidth="1"/>
    <col min="8" max="8" width="19.109375" style="43" customWidth="1"/>
    <col min="9" max="9" width="3.6640625" style="43" customWidth="1"/>
    <col min="10" max="10" width="3.890625" style="43" customWidth="1"/>
    <col min="11" max="12" width="12.3359375" style="43" customWidth="1"/>
    <col min="13" max="13" width="47.4453125" style="43" customWidth="1"/>
    <col min="14" max="14" width="4.4453125" style="43" customWidth="1"/>
    <col min="15" max="15" width="4" style="43" customWidth="1"/>
    <col min="16" max="16" width="12.3359375" style="43" customWidth="1"/>
    <col min="17" max="16384" width="9.890625" style="43"/>
  </cols>
  <sheetData>
    <row r="1" spans="8:8">
      <c r="H1" s="51"/>
    </row>
    <row r="2" ht="32" spans="8:16">
      <c r="H2" s="52" t="s">
        <v>0</v>
      </c>
      <c r="I2" s="55"/>
      <c r="J2" s="55"/>
      <c r="K2" s="55"/>
      <c r="L2" s="55"/>
      <c r="M2" s="55"/>
      <c r="N2" s="55"/>
      <c r="O2" s="55"/>
      <c r="P2" s="55"/>
    </row>
    <row r="3" spans="8:8">
      <c r="H3" s="51"/>
    </row>
    <row r="4" ht="27.6" spans="8:16">
      <c r="H4" s="53" t="s">
        <v>1</v>
      </c>
      <c r="I4" s="56"/>
      <c r="J4" s="56"/>
      <c r="K4" s="56"/>
      <c r="L4" s="56"/>
      <c r="M4" s="56"/>
      <c r="N4" s="56"/>
      <c r="O4" s="56"/>
      <c r="P4" s="56"/>
    </row>
    <row r="5" ht="14.75" spans="8:8">
      <c r="H5" s="51"/>
    </row>
    <row r="6" ht="30.35" spans="8:16">
      <c r="H6" s="51"/>
      <c r="I6" s="57" t="s">
        <v>2</v>
      </c>
      <c r="J6" s="58"/>
      <c r="K6" s="58"/>
      <c r="L6" s="58"/>
      <c r="M6" s="58"/>
      <c r="N6" s="58"/>
      <c r="O6" s="60"/>
      <c r="P6" s="54"/>
    </row>
    <row r="7" s="41" customFormat="1" spans="1:1">
      <c r="A7" s="44"/>
    </row>
    <row r="8" s="41" customFormat="1" spans="1:1">
      <c r="A8" s="44"/>
    </row>
    <row r="9" s="41" customFormat="1" spans="1:1">
      <c r="A9" s="44"/>
    </row>
    <row r="10" ht="17.15" spans="1:16">
      <c r="A10" s="45" t="s">
        <v>3</v>
      </c>
      <c r="B10" s="46"/>
      <c r="C10" s="46"/>
      <c r="D10" s="46"/>
      <c r="E10" s="46"/>
      <c r="F10" s="46"/>
      <c r="G10" s="46"/>
      <c r="H10" s="54"/>
      <c r="I10" s="41"/>
      <c r="J10" s="41"/>
      <c r="K10" s="41"/>
      <c r="L10" s="41"/>
      <c r="M10" s="41"/>
      <c r="N10" s="41"/>
      <c r="O10" s="41"/>
      <c r="P10" s="41"/>
    </row>
    <row r="11" ht="17.15" spans="1:16">
      <c r="A11" s="47"/>
      <c r="B11" s="48"/>
      <c r="C11" s="48"/>
      <c r="D11" s="48"/>
      <c r="E11" s="48"/>
      <c r="F11" s="48"/>
      <c r="G11" s="48"/>
      <c r="H11" s="48"/>
      <c r="I11" s="41"/>
      <c r="J11" s="41"/>
      <c r="K11" s="41"/>
      <c r="L11" s="41"/>
      <c r="M11" s="41"/>
      <c r="N11" s="41"/>
      <c r="O11" s="41"/>
      <c r="P11" s="41"/>
    </row>
    <row r="12" ht="89.4" customHeight="1" spans="2:15">
      <c r="B12" s="49" t="s">
        <v>4</v>
      </c>
      <c r="C12" s="49"/>
      <c r="D12" s="49"/>
      <c r="E12" s="49"/>
      <c r="F12" s="49"/>
      <c r="G12" s="49"/>
      <c r="H12" s="49"/>
      <c r="I12" s="59"/>
      <c r="J12" s="59"/>
      <c r="K12" s="59"/>
      <c r="L12" s="59"/>
      <c r="M12" s="59"/>
      <c r="N12" s="59"/>
      <c r="O12" s="59"/>
    </row>
    <row r="13" s="41" customFormat="1" ht="9" customHeight="1" spans="1:1">
      <c r="A13" s="44"/>
    </row>
    <row r="14" s="41" customFormat="1" ht="5.4" customHeight="1" spans="1:1">
      <c r="A14" s="44"/>
    </row>
    <row r="15" spans="1:13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</row>
    <row r="16" spans="1:13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</row>
    <row r="17" spans="1:13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</row>
    <row r="18" spans="1:13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</row>
    <row r="19" spans="1:13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</row>
    <row r="20" spans="1:13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</row>
    <row r="21" spans="1:13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</row>
    <row r="22" spans="1:13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</row>
    <row r="23" spans="1:13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</row>
    <row r="24" spans="1:13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</row>
    <row r="25" spans="1:13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</row>
    <row r="26" spans="1:13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</row>
    <row r="27" spans="1:13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</row>
    <row r="28" spans="1:13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</row>
    <row r="29" spans="1:13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</row>
    <row r="30" spans="1:13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</row>
  </sheetData>
  <mergeCells count="4">
    <mergeCell ref="H2:P2"/>
    <mergeCell ref="H4:P4"/>
    <mergeCell ref="I6:O6"/>
    <mergeCell ref="B12:H12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1"/>
  <sheetViews>
    <sheetView showGridLines="0" tabSelected="1" workbookViewId="0">
      <selection activeCell="B38" sqref="B38"/>
    </sheetView>
  </sheetViews>
  <sheetFormatPr defaultColWidth="9" defaultRowHeight="14" outlineLevelCol="6"/>
  <cols>
    <col min="1" max="1" width="22.4453125" style="1" customWidth="1"/>
    <col min="2" max="3" width="18.4453125" style="1" customWidth="1"/>
    <col min="4" max="4" width="19.6640625" style="1" customWidth="1"/>
    <col min="5" max="5" width="18.4453125" style="1" customWidth="1"/>
    <col min="6" max="6" width="17.3359375" style="1" customWidth="1"/>
    <col min="7" max="7" width="20.890625" style="1" customWidth="1"/>
    <col min="8" max="8" width="3.6640625" style="1" customWidth="1"/>
    <col min="9" max="16384" width="8.890625" style="1"/>
  </cols>
  <sheetData>
    <row r="1" ht="40.95" customHeight="1" spans="1:7">
      <c r="A1" s="2" t="s">
        <v>5</v>
      </c>
      <c r="B1" s="3"/>
      <c r="C1" s="3"/>
      <c r="D1" s="3"/>
      <c r="E1" s="29"/>
      <c r="F1" s="29"/>
      <c r="G1" s="29"/>
    </row>
    <row r="2" ht="4.2" customHeight="1" spans="1:7">
      <c r="A2" s="4"/>
      <c r="B2" s="5"/>
      <c r="C2" s="5"/>
      <c r="D2" s="5"/>
      <c r="E2" s="30"/>
      <c r="F2" s="30"/>
      <c r="G2" s="30"/>
    </row>
    <row r="3" ht="14.75"/>
    <row r="4" ht="14.75" spans="1:7">
      <c r="A4" s="6" t="s">
        <v>6</v>
      </c>
      <c r="B4" s="7">
        <v>0.01</v>
      </c>
      <c r="C4" s="7">
        <v>0.04</v>
      </c>
      <c r="D4" s="7">
        <v>0.1</v>
      </c>
      <c r="E4" s="7">
        <v>0.25</v>
      </c>
      <c r="F4" s="7">
        <f>1-SUM(B4:E4)</f>
        <v>0.6</v>
      </c>
      <c r="G4" s="31"/>
    </row>
    <row r="5" spans="1:7">
      <c r="A5" s="8" t="s">
        <v>7</v>
      </c>
      <c r="B5" s="9" t="s">
        <v>8</v>
      </c>
      <c r="C5" s="9" t="s">
        <v>9</v>
      </c>
      <c r="D5" s="9" t="s">
        <v>10</v>
      </c>
      <c r="E5" s="9" t="s">
        <v>11</v>
      </c>
      <c r="F5" s="9" t="s">
        <v>12</v>
      </c>
      <c r="G5" s="9" t="s">
        <v>13</v>
      </c>
    </row>
    <row r="6" spans="1:7">
      <c r="A6" s="1" t="s">
        <v>14</v>
      </c>
      <c r="B6" s="10">
        <f>F6*2</f>
        <v>40</v>
      </c>
      <c r="C6" s="10">
        <f>F6*1.5</f>
        <v>30</v>
      </c>
      <c r="D6" s="10">
        <f>F6*1.25</f>
        <v>25</v>
      </c>
      <c r="E6" s="10">
        <f>F6*1.1</f>
        <v>22</v>
      </c>
      <c r="F6" s="10">
        <v>20</v>
      </c>
      <c r="G6" s="10">
        <f>SUMPRODUCT(B6:F6,$B$4:$F$4)</f>
        <v>21.6</v>
      </c>
    </row>
    <row r="7" spans="1:7">
      <c r="A7" s="1" t="s">
        <v>15</v>
      </c>
      <c r="B7" s="10">
        <f>F7*2</f>
        <v>60</v>
      </c>
      <c r="C7" s="10">
        <f>F7*1.5</f>
        <v>45</v>
      </c>
      <c r="D7" s="10">
        <f>F7*1.25</f>
        <v>37.5</v>
      </c>
      <c r="E7" s="10">
        <f>F7*1.1</f>
        <v>33</v>
      </c>
      <c r="F7" s="10">
        <v>30</v>
      </c>
      <c r="G7" s="10">
        <f>SUMPRODUCT(B7:F7,$B$4:$F$4)</f>
        <v>32.4</v>
      </c>
    </row>
    <row r="8" spans="1:7">
      <c r="A8" s="1" t="s">
        <v>16</v>
      </c>
      <c r="B8" s="10">
        <f>F8*2</f>
        <v>50</v>
      </c>
      <c r="C8" s="10">
        <f>F8*1.5</f>
        <v>37.5</v>
      </c>
      <c r="D8" s="10">
        <f>F8*1.25</f>
        <v>31.25</v>
      </c>
      <c r="E8" s="10">
        <f>F8*1.1</f>
        <v>27.5</v>
      </c>
      <c r="F8" s="10">
        <v>25</v>
      </c>
      <c r="G8" s="10">
        <f>SUMPRODUCT(B8:F8,$B$4:$F$4)</f>
        <v>27</v>
      </c>
    </row>
    <row r="9" spans="1:7">
      <c r="A9" s="1" t="s">
        <v>17</v>
      </c>
      <c r="B9" s="10">
        <f>F9*2</f>
        <v>50</v>
      </c>
      <c r="C9" s="10">
        <f>F9*1.5</f>
        <v>37.5</v>
      </c>
      <c r="D9" s="10">
        <f>F9*1.25</f>
        <v>31.25</v>
      </c>
      <c r="E9" s="10">
        <f>F9*1.1</f>
        <v>27.5</v>
      </c>
      <c r="F9" s="10">
        <v>25</v>
      </c>
      <c r="G9" s="10">
        <f>SUMPRODUCT(B9:F9,$B$4:$F$4)</f>
        <v>27</v>
      </c>
    </row>
    <row r="10" spans="1:7">
      <c r="A10" s="1" t="s">
        <v>18</v>
      </c>
      <c r="B10" s="10">
        <f>F10*2</f>
        <v>40</v>
      </c>
      <c r="C10" s="10">
        <f>F10*1.5</f>
        <v>30</v>
      </c>
      <c r="D10" s="10">
        <f>F10*1.25</f>
        <v>25</v>
      </c>
      <c r="E10" s="10">
        <f>F10*1.1</f>
        <v>22</v>
      </c>
      <c r="F10" s="10">
        <v>20</v>
      </c>
      <c r="G10" s="10">
        <f>SUMPRODUCT(B10:F10,$B$4:$F$4)</f>
        <v>21.6</v>
      </c>
    </row>
    <row r="11" spans="2:7">
      <c r="B11" s="10"/>
      <c r="C11" s="10"/>
      <c r="D11" s="10"/>
      <c r="E11" s="10"/>
      <c r="F11" s="10"/>
      <c r="G11" s="10"/>
    </row>
    <row r="12" ht="14.75" spans="1:7">
      <c r="A12" s="11" t="s">
        <v>19</v>
      </c>
      <c r="B12" s="12"/>
      <c r="C12" s="12"/>
      <c r="D12" s="12"/>
      <c r="E12" s="12"/>
      <c r="F12" s="12"/>
      <c r="G12" s="32">
        <f>SUM(G6:G10)</f>
        <v>129.6</v>
      </c>
    </row>
    <row r="13" ht="14.75" spans="2:7">
      <c r="B13" s="10"/>
      <c r="C13" s="10"/>
      <c r="D13" s="10"/>
      <c r="F13" s="13"/>
      <c r="G13" s="10"/>
    </row>
    <row r="14" spans="1:6">
      <c r="A14" s="1" t="s">
        <v>20</v>
      </c>
      <c r="C14" s="13"/>
      <c r="D14" s="13"/>
      <c r="E14" s="13"/>
      <c r="F14" s="13"/>
    </row>
    <row r="15" spans="1:7">
      <c r="A15" s="14" t="s">
        <v>21</v>
      </c>
      <c r="B15" s="15">
        <f>G12*E16</f>
        <v>3888</v>
      </c>
      <c r="C15" s="13"/>
      <c r="D15" s="16" t="s">
        <v>22</v>
      </c>
      <c r="E15" s="22"/>
      <c r="F15" s="13"/>
      <c r="G15" s="33"/>
    </row>
    <row r="16" spans="1:7">
      <c r="A16" s="17">
        <v>24</v>
      </c>
      <c r="B16" s="13">
        <f>$G$12*A16</f>
        <v>3110.4</v>
      </c>
      <c r="C16" s="13"/>
      <c r="D16" s="18" t="s">
        <v>23</v>
      </c>
      <c r="E16" s="34">
        <v>30</v>
      </c>
      <c r="F16" s="13"/>
      <c r="G16" s="35"/>
    </row>
    <row r="17" spans="1:7">
      <c r="A17" s="17">
        <v>26</v>
      </c>
      <c r="B17" s="13">
        <f t="shared" ref="B17:B22" si="0">$G$12*A17</f>
        <v>3369.6</v>
      </c>
      <c r="C17" s="13"/>
      <c r="D17" s="18" t="s">
        <v>24</v>
      </c>
      <c r="E17" s="36">
        <v>0.1</v>
      </c>
      <c r="F17" s="13"/>
      <c r="G17" s="37"/>
    </row>
    <row r="18" spans="1:6">
      <c r="A18" s="17">
        <v>28</v>
      </c>
      <c r="B18" s="13">
        <f t="shared" si="0"/>
        <v>3628.8</v>
      </c>
      <c r="C18" s="13"/>
      <c r="D18" s="19"/>
      <c r="E18" s="1"/>
      <c r="F18" s="13"/>
    </row>
    <row r="19" spans="1:6">
      <c r="A19" s="17">
        <v>30</v>
      </c>
      <c r="B19" s="13">
        <f t="shared" si="0"/>
        <v>3888</v>
      </c>
      <c r="C19" s="13"/>
      <c r="F19" s="13"/>
    </row>
    <row r="20" spans="1:6">
      <c r="A20" s="17">
        <v>32</v>
      </c>
      <c r="B20" s="13">
        <f t="shared" si="0"/>
        <v>4147.2</v>
      </c>
      <c r="C20" s="13"/>
      <c r="D20" s="20"/>
      <c r="E20" s="20"/>
      <c r="F20" s="13"/>
    </row>
    <row r="21" spans="1:6">
      <c r="A21" s="17">
        <v>34</v>
      </c>
      <c r="B21" s="13">
        <f t="shared" si="0"/>
        <v>4406.4</v>
      </c>
      <c r="C21" s="13"/>
      <c r="D21" s="21"/>
      <c r="E21" s="38"/>
      <c r="F21" s="13"/>
    </row>
    <row r="22" spans="1:6">
      <c r="A22" s="17">
        <v>36</v>
      </c>
      <c r="B22" s="13">
        <f t="shared" si="0"/>
        <v>4665.6</v>
      </c>
      <c r="C22" s="13"/>
      <c r="D22" s="21"/>
      <c r="E22" s="39"/>
      <c r="F22" s="13"/>
    </row>
    <row r="23" spans="2:5">
      <c r="B23" s="13">
        <f>SUM(B16:B22)</f>
        <v>27216</v>
      </c>
      <c r="D23" s="21"/>
      <c r="E23" s="40"/>
    </row>
    <row r="24" spans="1:1">
      <c r="A24" s="1" t="s">
        <v>25</v>
      </c>
    </row>
    <row r="25" spans="1:7">
      <c r="A25" s="14" t="s">
        <v>26</v>
      </c>
      <c r="B25" s="22"/>
      <c r="C25" s="22"/>
      <c r="D25" s="22"/>
      <c r="E25" s="22"/>
      <c r="F25" s="22"/>
      <c r="G25" s="22"/>
    </row>
    <row r="26" spans="1:7">
      <c r="A26" s="23">
        <f>G12*E16*(1+E17)</f>
        <v>4276.8</v>
      </c>
      <c r="B26" s="24"/>
      <c r="C26" s="24"/>
      <c r="D26" s="24"/>
      <c r="E26" s="24"/>
      <c r="F26" s="24"/>
      <c r="G26" s="24"/>
    </row>
    <row r="27" spans="1:7">
      <c r="A27" s="17">
        <v>24</v>
      </c>
      <c r="B27" s="13">
        <f>$G$12*A27*(1+0.05)</f>
        <v>3265.92</v>
      </c>
      <c r="C27" s="13"/>
      <c r="D27" s="13"/>
      <c r="E27" s="13"/>
      <c r="F27" s="13"/>
      <c r="G27" s="13"/>
    </row>
    <row r="28" spans="1:7">
      <c r="A28" s="17">
        <v>26</v>
      </c>
      <c r="B28" s="13">
        <f>$G$12*A28*(1+0.06)</f>
        <v>3571.776</v>
      </c>
      <c r="C28" s="13"/>
      <c r="D28" s="13"/>
      <c r="E28" s="13"/>
      <c r="F28" s="13"/>
      <c r="G28" s="13"/>
    </row>
    <row r="29" spans="1:7">
      <c r="A29" s="17">
        <v>28</v>
      </c>
      <c r="B29" s="13">
        <f>$G$12*A29*(1+0.07)</f>
        <v>3882.816</v>
      </c>
      <c r="C29" s="13"/>
      <c r="D29" s="13"/>
      <c r="E29" s="13"/>
      <c r="F29" s="13"/>
      <c r="G29" s="13"/>
    </row>
    <row r="30" spans="1:7">
      <c r="A30" s="17">
        <v>30</v>
      </c>
      <c r="B30" s="13">
        <f>$G$12*A30*(1+0.08)</f>
        <v>4199.04</v>
      </c>
      <c r="C30" s="13"/>
      <c r="D30" s="13"/>
      <c r="E30" s="13"/>
      <c r="F30" s="13"/>
      <c r="G30" s="13"/>
    </row>
    <row r="31" spans="1:7">
      <c r="A31" s="17">
        <v>32</v>
      </c>
      <c r="B31" s="13">
        <f>$G$12*A31*(1+0.09)</f>
        <v>4520.448</v>
      </c>
      <c r="C31" s="13"/>
      <c r="D31" s="13"/>
      <c r="E31" s="13"/>
      <c r="F31" s="13"/>
      <c r="G31" s="13"/>
    </row>
    <row r="32" spans="1:7">
      <c r="A32" s="17">
        <v>34</v>
      </c>
      <c r="B32" s="13">
        <f>$G$12*A32*(1+0.1)</f>
        <v>4847.04</v>
      </c>
      <c r="C32" s="13"/>
      <c r="D32" s="13"/>
      <c r="E32" s="13"/>
      <c r="F32" s="13"/>
      <c r="G32" s="13"/>
    </row>
    <row r="33" spans="1:7">
      <c r="A33" s="17">
        <v>36</v>
      </c>
      <c r="B33" s="13">
        <f>$G$12*A33*(1+0.1)</f>
        <v>5132.16</v>
      </c>
      <c r="C33" s="13"/>
      <c r="D33" s="13"/>
      <c r="E33" s="13"/>
      <c r="F33" s="13"/>
      <c r="G33" s="13"/>
    </row>
    <row r="34" spans="1:7">
      <c r="A34" s="17">
        <v>38</v>
      </c>
      <c r="B34" s="13">
        <f>$G$12*A34*(1+0.1)</f>
        <v>5417.28</v>
      </c>
      <c r="C34" s="13"/>
      <c r="D34" s="13"/>
      <c r="E34" s="13"/>
      <c r="F34" s="13"/>
      <c r="G34" s="13"/>
    </row>
    <row r="35" spans="1:2">
      <c r="A35" s="25"/>
      <c r="B35" s="1">
        <f>SUM(B27:B34)</f>
        <v>34836.48</v>
      </c>
    </row>
    <row r="37" spans="1:7">
      <c r="A37" s="16" t="s">
        <v>27</v>
      </c>
      <c r="B37" s="22"/>
      <c r="C37" s="22"/>
      <c r="D37" s="22"/>
      <c r="E37" s="22"/>
      <c r="F37" s="22"/>
      <c r="G37" s="22"/>
    </row>
    <row r="38" spans="1:4">
      <c r="A38" s="26" t="s">
        <v>28</v>
      </c>
      <c r="B38" s="27">
        <v>4.84191592255519</v>
      </c>
      <c r="C38" s="27">
        <v>3.88</v>
      </c>
      <c r="D38" s="27">
        <v>3.87</v>
      </c>
    </row>
    <row r="39" spans="1:4">
      <c r="A39" s="26" t="s">
        <v>29</v>
      </c>
      <c r="B39" s="13">
        <f>(240-30*B38)*1000*B38</f>
        <v>458735.327380441</v>
      </c>
      <c r="C39" s="13">
        <f>(240-30*C38)*1000*C38</f>
        <v>479568</v>
      </c>
      <c r="D39" s="13">
        <f>(240-30*D38)*1000*D38</f>
        <v>479493</v>
      </c>
    </row>
    <row r="40" spans="1:4">
      <c r="A40" s="26" t="s">
        <v>30</v>
      </c>
      <c r="B40" s="13">
        <f>(120+8*B38)*1000</f>
        <v>158735.327380442</v>
      </c>
      <c r="C40" s="13">
        <f>(120+8*C38)*1000</f>
        <v>151040</v>
      </c>
      <c r="D40" s="13">
        <f>(120+8*D38)*1000</f>
        <v>150960</v>
      </c>
    </row>
    <row r="41" spans="1:4">
      <c r="A41" s="26" t="s">
        <v>31</v>
      </c>
      <c r="B41" s="28">
        <f>B39-B40</f>
        <v>300000</v>
      </c>
      <c r="C41" s="28">
        <f>C39-C40</f>
        <v>328528</v>
      </c>
      <c r="D41" s="28">
        <f>D39-D40</f>
        <v>328533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Introduction</vt:lpstr>
      <vt:lpstr>Landscaping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Prashan Karunaratne</dc:creator>
  <cp:lastModifiedBy>Tim Keighley</cp:lastModifiedBy>
  <dcterms:created xsi:type="dcterms:W3CDTF">2017-08-25T18:34:00Z</dcterms:created>
  <dcterms:modified xsi:type="dcterms:W3CDTF">2020-11-03T18:44:41Z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