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40" activeTab="1"/>
  </bookViews>
  <sheets>
    <sheet name="Introduction" sheetId="6" r:id="rId1"/>
    <sheet name="Calcs" sheetId="8" r:id="rId2"/>
  </sheets>
  <definedNames>
    <definedName name="IRRM">Calcs!$E$101</definedName>
    <definedName name="IRRA">Calcs!$E$102</definedName>
    <definedName name="DiscountRate">Calcs!$E$106</definedName>
  </definedNames>
  <calcPr calcId="144525" concurrentCalc="0"/>
</workbook>
</file>

<file path=xl/sharedStrings.xml><?xml version="1.0" encoding="utf-8"?>
<sst xmlns="http://schemas.openxmlformats.org/spreadsheetml/2006/main" count="62">
  <si>
    <t>Excel Skills for Business: Advanced</t>
  </si>
  <si>
    <t>Week 4: Finance Functions and Working with Dates</t>
  </si>
  <si>
    <t>Final Assessment</t>
  </si>
  <si>
    <t>Week 4: Learning Objectives</t>
  </si>
  <si>
    <t>Use the following functionalities in Excel for Finance Functions and Working with Dates:
Apply date formulas in calculations
Use financial functions in calculations
Create a loan schedule with financial functions
Use depreciation functions</t>
  </si>
  <si>
    <t>Section 1 - Dates</t>
  </si>
  <si>
    <t>Question 1</t>
  </si>
  <si>
    <t>Check Sum</t>
  </si>
  <si>
    <t>Original Date</t>
  </si>
  <si>
    <t>End of Quarter Date</t>
  </si>
  <si>
    <t>Helper cells (if needed)</t>
  </si>
  <si>
    <t>Question 2</t>
  </si>
  <si>
    <t>Previous End of Quarter Date</t>
  </si>
  <si>
    <t>Section 2 - Loan Schedules</t>
  </si>
  <si>
    <t>期初餘額</t>
  </si>
  <si>
    <t>縮水</t>
  </si>
  <si>
    <t>利益</t>
  </si>
  <si>
    <t>預定付款</t>
  </si>
  <si>
    <t>附加付費項目</t>
  </si>
  <si>
    <t>期末餘額</t>
  </si>
  <si>
    <t>Interest Rate</t>
  </si>
  <si>
    <t>Questions 3 to 7</t>
  </si>
  <si>
    <t>Payment amount</t>
  </si>
  <si>
    <t>Period</t>
  </si>
  <si>
    <t>Payment Date
(End of Period)</t>
  </si>
  <si>
    <t>Opening Balance</t>
  </si>
  <si>
    <t>Drawdown</t>
  </si>
  <si>
    <t>Interest</t>
  </si>
  <si>
    <t>Scheduled Payment</t>
  </si>
  <si>
    <t>Additional Payment</t>
  </si>
  <si>
    <t>Closing Balance</t>
  </si>
  <si>
    <t>Totals</t>
  </si>
  <si>
    <t>Section 3 - Net Present Values and Internal Rates of Return</t>
  </si>
  <si>
    <t>Questions 8 to 10</t>
  </si>
  <si>
    <t>Payment amount per month</t>
  </si>
  <si>
    <t>Cashflow</t>
  </si>
  <si>
    <t>Question 9</t>
  </si>
  <si>
    <t>Internal Rate of Return (Monthly)</t>
  </si>
  <si>
    <t>Internal Rate of Return (Annualised)</t>
  </si>
  <si>
    <t>Question 8</t>
  </si>
  <si>
    <t>Net Present Value at Bank Discount rate</t>
  </si>
  <si>
    <t>Question 10</t>
  </si>
  <si>
    <t>Bank Discount Rate (Annualised)</t>
  </si>
  <si>
    <t>Section 4 - Depreciation</t>
  </si>
  <si>
    <t>Questions 11 to 12</t>
  </si>
  <si>
    <t>Assumptions</t>
  </si>
  <si>
    <t>Initial Asset Balance</t>
  </si>
  <si>
    <t>Life of Assets (years)</t>
  </si>
  <si>
    <t>DDB Factor (multiple)</t>
  </si>
  <si>
    <t>Salvage Value</t>
  </si>
  <si>
    <t>Method 1: Using DDB function</t>
  </si>
  <si>
    <t>Asset Base - Account Balance</t>
  </si>
  <si>
    <t>Year Number</t>
  </si>
  <si>
    <t>Depreciation in year</t>
  </si>
  <si>
    <t>Sum of depreciation in years 10 to 15</t>
  </si>
  <si>
    <t>Question 11</t>
  </si>
  <si>
    <t>Method 2: First Principles</t>
  </si>
  <si>
    <t>Addition to Asset Base</t>
  </si>
  <si>
    <t>Year of Addition (at end of specified year)</t>
  </si>
  <si>
    <t>Additions in year</t>
  </si>
  <si>
    <t>Question 12</t>
  </si>
  <si>
    <t>End of Assignment</t>
  </si>
</sst>
</file>

<file path=xl/styles.xml><?xml version="1.0" encoding="utf-8"?>
<styleSheet xmlns="http://schemas.openxmlformats.org/spreadsheetml/2006/main">
  <numFmts count="4">
    <numFmt numFmtId="176" formatCode="#,##0.00_ ;\-#,##0.00\ "/>
    <numFmt numFmtId="177" formatCode="#,##0_ ;\-#,##0\ "/>
    <numFmt numFmtId="44" formatCode="_(&quot;$&quot;* #,##0.00_);_(&quot;$&quot;* \(#,##0.00\);_(&quot;$&quot;* &quot;-&quot;??_);_(@_)"/>
    <numFmt numFmtId="178" formatCode="_-* #,##0.00_-;\-* #,##0.00_-;_-* &quot;-&quot;??_-;_-@_-"/>
  </numFmts>
  <fonts count="3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0000FF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name val="Calibri"/>
      <charset val="134"/>
      <scheme val="minor"/>
    </font>
    <font>
      <i/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4"/>
      <color theme="1"/>
      <name val="Arial"/>
      <charset val="134"/>
    </font>
    <font>
      <sz val="14"/>
      <color theme="1"/>
      <name val="Arial"/>
      <charset val="134"/>
    </font>
    <font>
      <sz val="11"/>
      <color theme="1"/>
      <name val="Arial"/>
      <charset val="134"/>
    </font>
    <font>
      <sz val="28"/>
      <color theme="1"/>
      <name val="Arial"/>
      <charset val="134"/>
    </font>
    <font>
      <sz val="24"/>
      <color theme="1"/>
      <name val="Arial"/>
      <charset val="134"/>
    </font>
    <font>
      <b/>
      <i/>
      <sz val="24"/>
      <color theme="1"/>
      <name val="Calibri Light"/>
      <charset val="134"/>
    </font>
    <font>
      <b/>
      <sz val="13"/>
      <color theme="3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57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/>
      <top style="thin">
        <color auto="1"/>
      </top>
      <bottom/>
      <diagonal/>
    </border>
    <border>
      <left/>
      <right/>
      <top style="thick">
        <color theme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7">
    <xf numFmtId="0" fontId="0" fillId="0" borderId="0"/>
    <xf numFmtId="0" fontId="0" fillId="29" borderId="0" applyNumberFormat="0" applyBorder="0" applyAlignment="0" applyProtection="0"/>
    <xf numFmtId="0" fontId="0" fillId="35" borderId="0" applyNumberFormat="0" applyBorder="0" applyAlignment="0" applyProtection="0"/>
    <xf numFmtId="0" fontId="0" fillId="33" borderId="0" applyNumberFormat="0" applyBorder="0" applyAlignment="0" applyProtection="0"/>
    <xf numFmtId="0" fontId="1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15" borderId="0" applyNumberFormat="0" applyBorder="0" applyAlignment="0" applyProtection="0"/>
    <xf numFmtId="0" fontId="0" fillId="30" borderId="0" applyNumberFormat="0" applyBorder="0" applyAlignment="0" applyProtection="0"/>
    <xf numFmtId="0" fontId="1" fillId="36" borderId="0" applyNumberFormat="0" applyBorder="0" applyAlignment="0" applyProtection="0"/>
    <xf numFmtId="0" fontId="0" fillId="34" borderId="0" applyNumberFormat="0" applyBorder="0" applyAlignment="0" applyProtection="0"/>
    <xf numFmtId="0" fontId="1" fillId="28" borderId="0" applyNumberFormat="0" applyBorder="0" applyAlignment="0" applyProtection="0"/>
    <xf numFmtId="0" fontId="29" fillId="0" borderId="29" applyNumberFormat="0" applyFill="0" applyAlignment="0" applyProtection="0"/>
    <xf numFmtId="0" fontId="0" fillId="25" borderId="0" applyNumberFormat="0" applyBorder="0" applyAlignment="0" applyProtection="0"/>
    <xf numFmtId="0" fontId="0" fillId="19" borderId="0" applyNumberFormat="0" applyBorder="0" applyAlignment="0" applyProtection="0"/>
    <xf numFmtId="0" fontId="1" fillId="23" borderId="0" applyNumberFormat="0" applyBorder="0" applyAlignment="0" applyProtection="0"/>
    <xf numFmtId="0" fontId="0" fillId="22" borderId="0" applyNumberFormat="0" applyBorder="0" applyAlignment="0" applyProtection="0"/>
    <xf numFmtId="0" fontId="1" fillId="21" borderId="0" applyNumberFormat="0" applyBorder="0" applyAlignment="0" applyProtection="0"/>
    <xf numFmtId="0" fontId="0" fillId="20" borderId="0" applyNumberFormat="0" applyBorder="0" applyAlignment="0" applyProtection="0"/>
    <xf numFmtId="0" fontId="0" fillId="17" borderId="0" applyNumberFormat="0" applyBorder="0" applyAlignment="0" applyProtection="0"/>
    <xf numFmtId="0" fontId="1" fillId="16" borderId="0" applyNumberFormat="0" applyBorder="0" applyAlignment="0" applyProtection="0"/>
    <xf numFmtId="0" fontId="27" fillId="14" borderId="0" applyNumberFormat="0" applyBorder="0" applyAlignment="0" applyProtection="0"/>
    <xf numFmtId="0" fontId="0" fillId="18" borderId="0" applyNumberFormat="0" applyBorder="0" applyAlignment="0" applyProtection="0"/>
    <xf numFmtId="0" fontId="30" fillId="27" borderId="0" applyNumberFormat="0" applyBorder="0" applyAlignment="0" applyProtection="0"/>
    <xf numFmtId="0" fontId="0" fillId="13" borderId="0" applyNumberFormat="0" applyBorder="0" applyAlignment="0" applyProtection="0"/>
    <xf numFmtId="0" fontId="3" fillId="0" borderId="25" applyNumberFormat="0" applyFill="0" applyAlignment="0" applyProtection="0"/>
    <xf numFmtId="0" fontId="26" fillId="3" borderId="24" applyNumberFormat="0" applyAlignment="0" applyProtection="0"/>
    <xf numFmtId="44" fontId="2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/>
    <xf numFmtId="0" fontId="0" fillId="6" borderId="28" applyNumberFormat="0" applyFont="0" applyAlignment="0" applyProtection="0"/>
    <xf numFmtId="0" fontId="25" fillId="11" borderId="1" applyNumberFormat="0" applyAlignment="0" applyProtection="0"/>
    <xf numFmtId="0" fontId="24" fillId="0" borderId="0" applyNumberFormat="0" applyFill="0" applyBorder="0" applyAlignment="0" applyProtection="0"/>
    <xf numFmtId="0" fontId="4" fillId="3" borderId="1" applyNumberFormat="0" applyAlignment="0" applyProtection="0"/>
    <xf numFmtId="0" fontId="23" fillId="10" borderId="0" applyNumberFormat="0" applyBorder="0" applyAlignment="0" applyProtection="0"/>
    <xf numFmtId="0" fontId="24" fillId="0" borderId="26" applyNumberFormat="0" applyFill="0" applyAlignment="0" applyProtection="0"/>
    <xf numFmtId="0" fontId="22" fillId="0" borderId="0" applyNumberFormat="0" applyFill="0" applyBorder="0" applyAlignment="0" applyProtection="0"/>
    <xf numFmtId="0" fontId="21" fillId="0" borderId="23" applyNumberFormat="0" applyFill="0" applyAlignment="0" applyProtection="0"/>
    <xf numFmtId="0" fontId="0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0" fillId="26" borderId="0" applyNumberFormat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18" fillId="0" borderId="22" applyNumberFormat="0" applyFill="0" applyAlignment="0" applyProtection="0"/>
    <xf numFmtId="178" fontId="0" fillId="0" borderId="0" applyFont="0" applyFill="0" applyBorder="0" applyAlignment="0" applyProtection="0"/>
    <xf numFmtId="0" fontId="2" fillId="24" borderId="27" applyNumberFormat="0" applyAlignment="0" applyProtection="0"/>
    <xf numFmtId="0" fontId="0" fillId="8" borderId="0" applyNumberFormat="0" applyBorder="0" applyAlignment="0" applyProtection="0"/>
    <xf numFmtId="9" fontId="20" fillId="0" borderId="0" applyFont="0" applyFill="0" applyBorder="0" applyAlignment="0" applyProtection="0">
      <alignment vertical="center"/>
    </xf>
  </cellStyleXfs>
  <cellXfs count="7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3" borderId="1" xfId="3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5" fontId="5" fillId="0" borderId="0" xfId="0" applyNumberFormat="1" applyFont="1"/>
    <xf numFmtId="176" fontId="0" fillId="0" borderId="0" xfId="43" applyNumberFormat="1" applyFont="1" applyFill="1"/>
    <xf numFmtId="176" fontId="5" fillId="0" borderId="0" xfId="43" applyNumberFormat="1" applyFont="1" applyFill="1"/>
    <xf numFmtId="15" fontId="6" fillId="0" borderId="0" xfId="0" applyNumberFormat="1" applyFont="1"/>
    <xf numFmtId="176" fontId="0" fillId="4" borderId="3" xfId="43" applyNumberFormat="1" applyFont="1" applyFill="1" applyBorder="1"/>
    <xf numFmtId="15" fontId="6" fillId="5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4" xfId="0" applyBorder="1"/>
    <xf numFmtId="176" fontId="4" fillId="3" borderId="5" xfId="31" applyNumberFormat="1" applyBorder="1"/>
    <xf numFmtId="15" fontId="0" fillId="4" borderId="6" xfId="0" applyNumberFormat="1" applyFill="1" applyBorder="1"/>
    <xf numFmtId="0" fontId="0" fillId="6" borderId="7" xfId="0" applyFill="1" applyBorder="1"/>
    <xf numFmtId="0" fontId="0" fillId="6" borderId="4" xfId="0" applyFill="1" applyBorder="1"/>
    <xf numFmtId="0" fontId="0" fillId="6" borderId="8" xfId="0" applyFill="1" applyBorder="1"/>
    <xf numFmtId="0" fontId="0" fillId="6" borderId="0" xfId="0" applyFill="1" applyBorder="1"/>
    <xf numFmtId="0" fontId="0" fillId="6" borderId="9" xfId="0" applyFill="1" applyBorder="1"/>
    <xf numFmtId="0" fontId="0" fillId="6" borderId="2" xfId="0" applyFill="1" applyBorder="1"/>
    <xf numFmtId="10" fontId="5" fillId="0" borderId="10" xfId="0" applyNumberFormat="1" applyFont="1" applyBorder="1"/>
    <xf numFmtId="10" fontId="5" fillId="0" borderId="0" xfId="0" applyNumberFormat="1" applyFont="1" applyBorder="1"/>
    <xf numFmtId="176" fontId="0" fillId="4" borderId="10" xfId="43" applyNumberFormat="1" applyFont="1" applyFill="1" applyBorder="1"/>
    <xf numFmtId="176" fontId="0" fillId="0" borderId="7" xfId="43" applyNumberFormat="1" applyFont="1" applyFill="1" applyBorder="1"/>
    <xf numFmtId="176" fontId="5" fillId="4" borderId="11" xfId="43" applyNumberFormat="1" applyFont="1" applyFill="1" applyBorder="1"/>
    <xf numFmtId="176" fontId="0" fillId="4" borderId="12" xfId="43" applyNumberFormat="1" applyFont="1" applyFill="1" applyBorder="1"/>
    <xf numFmtId="176" fontId="0" fillId="5" borderId="12" xfId="43" applyNumberFormat="1" applyFont="1" applyFill="1" applyBorder="1"/>
    <xf numFmtId="176" fontId="4" fillId="3" borderId="5" xfId="43" applyNumberFormat="1" applyFont="1" applyFill="1" applyBorder="1"/>
    <xf numFmtId="0" fontId="3" fillId="0" borderId="2" xfId="0" applyFont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176" fontId="0" fillId="0" borderId="3" xfId="43" applyNumberFormat="1" applyFont="1" applyFill="1" applyBorder="1"/>
    <xf numFmtId="0" fontId="0" fillId="5" borderId="0" xfId="0" applyFill="1"/>
    <xf numFmtId="0" fontId="7" fillId="0" borderId="0" xfId="0" applyFont="1"/>
    <xf numFmtId="176" fontId="6" fillId="0" borderId="0" xfId="43" applyNumberFormat="1" applyFont="1" applyFill="1"/>
    <xf numFmtId="176" fontId="8" fillId="0" borderId="0" xfId="43" applyNumberFormat="1" applyFont="1" applyFill="1"/>
    <xf numFmtId="176" fontId="9" fillId="0" borderId="0" xfId="43" applyNumberFormat="1" applyFont="1" applyFill="1"/>
    <xf numFmtId="176" fontId="10" fillId="0" borderId="0" xfId="43" applyNumberFormat="1" applyFont="1" applyFill="1"/>
    <xf numFmtId="176" fontId="5" fillId="0" borderId="10" xfId="43" applyNumberFormat="1" applyFont="1" applyFill="1" applyBorder="1"/>
    <xf numFmtId="176" fontId="0" fillId="0" borderId="12" xfId="43" applyNumberFormat="1" applyFont="1" applyFill="1" applyBorder="1"/>
    <xf numFmtId="0" fontId="0" fillId="0" borderId="16" xfId="0" applyBorder="1"/>
    <xf numFmtId="10" fontId="5" fillId="4" borderId="10" xfId="0" applyNumberFormat="1" applyFont="1" applyFill="1" applyBorder="1"/>
    <xf numFmtId="176" fontId="0" fillId="4" borderId="10" xfId="43" applyNumberFormat="1" applyFont="1" applyFill="1" applyBorder="1" applyAlignment="1">
      <alignment wrapText="1"/>
    </xf>
    <xf numFmtId="177" fontId="5" fillId="0" borderId="0" xfId="43" applyNumberFormat="1" applyFont="1" applyFill="1"/>
    <xf numFmtId="177" fontId="10" fillId="0" borderId="0" xfId="43" applyNumberFormat="1" applyFont="1" applyFill="1"/>
    <xf numFmtId="176" fontId="11" fillId="0" borderId="0" xfId="43" applyNumberFormat="1" applyFont="1" applyFill="1"/>
    <xf numFmtId="176" fontId="6" fillId="4" borderId="3" xfId="43" applyNumberFormat="1" applyFont="1" applyFill="1" applyBorder="1"/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/>
    <xf numFmtId="0" fontId="0" fillId="0" borderId="0" xfId="0" applyBorder="1"/>
    <xf numFmtId="0" fontId="0" fillId="7" borderId="0" xfId="0" applyFill="1"/>
    <xf numFmtId="0" fontId="0" fillId="7" borderId="0" xfId="0" applyFill="1" applyAlignment="1">
      <alignment horizontal="left" indent="3"/>
    </xf>
    <xf numFmtId="0" fontId="12" fillId="7" borderId="0" xfId="0" applyFont="1" applyFill="1" applyBorder="1" applyAlignment="1">
      <alignment horizontal="left" indent="3"/>
    </xf>
    <xf numFmtId="0" fontId="12" fillId="7" borderId="0" xfId="0" applyFont="1" applyFill="1" applyBorder="1"/>
    <xf numFmtId="0" fontId="13" fillId="7" borderId="17" xfId="0" applyFont="1" applyFill="1" applyBorder="1" applyAlignment="1">
      <alignment horizontal="left" indent="3"/>
    </xf>
    <xf numFmtId="0" fontId="13" fillId="7" borderId="17" xfId="0" applyFont="1" applyFill="1" applyBorder="1"/>
    <xf numFmtId="0" fontId="0" fillId="0" borderId="0" xfId="0" applyFill="1" applyAlignment="1">
      <alignment horizontal="left" vertical="top" wrapText="1"/>
    </xf>
    <xf numFmtId="0" fontId="14" fillId="7" borderId="0" xfId="0" applyFont="1" applyFill="1"/>
    <xf numFmtId="0" fontId="0" fillId="7" borderId="18" xfId="0" applyFill="1" applyBorder="1"/>
    <xf numFmtId="0" fontId="15" fillId="7" borderId="18" xfId="0" applyFont="1" applyFill="1" applyBorder="1" applyAlignment="1">
      <alignment horizontal="center"/>
    </xf>
    <xf numFmtId="0" fontId="16" fillId="7" borderId="18" xfId="0" applyFont="1" applyFill="1" applyBorder="1" applyAlignment="1">
      <alignment horizontal="center"/>
    </xf>
    <xf numFmtId="0" fontId="15" fillId="7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17" fillId="7" borderId="19" xfId="0" applyFont="1" applyFill="1" applyBorder="1" applyAlignment="1">
      <alignment horizontal="center"/>
    </xf>
    <xf numFmtId="0" fontId="17" fillId="7" borderId="20" xfId="0" applyFont="1" applyFill="1" applyBorder="1" applyAlignment="1">
      <alignment horizontal="center"/>
    </xf>
    <xf numFmtId="0" fontId="0" fillId="7" borderId="0" xfId="0" applyFill="1" applyAlignment="1">
      <alignment vertical="top" wrapText="1"/>
    </xf>
    <xf numFmtId="0" fontId="17" fillId="7" borderId="21" xfId="0" applyFont="1" applyFill="1" applyBorder="1" applyAlignment="1">
      <alignment horizontal="center"/>
    </xf>
  </cellXfs>
  <cellStyles count="47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20% - Accent6" xfId="36" builtinId="50"/>
    <cellStyle name="Title" xfId="37" builtinId="15"/>
    <cellStyle name="Warning Text" xfId="38" builtinId="11"/>
    <cellStyle name="Followed Hyperlink" xfId="39" builtinId="9"/>
    <cellStyle name="20% - Accent2" xfId="40" builtinId="34"/>
    <cellStyle name="Link" xfId="41" builtinId="8"/>
    <cellStyle name="Heading 2" xfId="42" builtinId="17"/>
    <cellStyle name="Comma" xfId="43" builtinId="3"/>
    <cellStyle name="Check Cell" xfId="44" builtinId="23"/>
    <cellStyle name="60% - Accent3" xfId="45" builtinId="40"/>
    <cellStyle name="Percent" xfId="46" builtinId="5"/>
  </cellStyles>
  <tableStyles count="0" defaultTableStyle="TableStyleMedium2" defaultPivotStyle="PivotStyleLight16"/>
  <colors>
    <mruColors>
      <color rgb="00CCFFCC"/>
      <color rgb="000000FF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>
          <a:fillRect/>
        </a:stretch>
      </xdr:blipFill>
      <xdr:spPr>
        <a:xfrm>
          <a:off x="0" y="0"/>
          <a:ext cx="5743575" cy="1570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I6" sqref="I6:O6"/>
    </sheetView>
  </sheetViews>
  <sheetFormatPr defaultColWidth="9.890625" defaultRowHeight="14"/>
  <cols>
    <col min="1" max="1" width="9.890625" style="56"/>
    <col min="2" max="2" width="12" style="55" customWidth="1"/>
    <col min="3" max="3" width="15.890625" style="55" customWidth="1"/>
    <col min="4" max="4" width="12.6640625" style="55" customWidth="1"/>
    <col min="5" max="6" width="9.890625" style="55"/>
    <col min="7" max="7" width="11" style="55" customWidth="1"/>
    <col min="8" max="8" width="19.109375" style="55" customWidth="1"/>
    <col min="9" max="9" width="3.6640625" style="55" customWidth="1"/>
    <col min="10" max="10" width="3.890625" style="55" customWidth="1"/>
    <col min="11" max="12" width="12.3359375" style="55" customWidth="1"/>
    <col min="13" max="13" width="47.4453125" style="55" customWidth="1"/>
    <col min="14" max="14" width="4.4453125" style="55" customWidth="1"/>
    <col min="15" max="15" width="4" style="55" customWidth="1"/>
    <col min="16" max="16" width="12.3359375" style="55" customWidth="1"/>
    <col min="17" max="16384" width="9.890625" style="55"/>
  </cols>
  <sheetData>
    <row r="1" spans="8:8">
      <c r="H1" s="63"/>
    </row>
    <row r="2" ht="32" spans="8:16">
      <c r="H2" s="64" t="s">
        <v>0</v>
      </c>
      <c r="I2" s="66"/>
      <c r="J2" s="66"/>
      <c r="K2" s="66"/>
      <c r="L2" s="66"/>
      <c r="M2" s="66"/>
      <c r="N2" s="66"/>
      <c r="O2" s="66"/>
      <c r="P2" s="66"/>
    </row>
    <row r="3" spans="8:8">
      <c r="H3" s="63"/>
    </row>
    <row r="4" ht="27.6" spans="8:16">
      <c r="H4" s="65" t="s">
        <v>1</v>
      </c>
      <c r="I4" s="67"/>
      <c r="J4" s="67"/>
      <c r="K4" s="67"/>
      <c r="L4" s="67"/>
      <c r="M4" s="67"/>
      <c r="N4" s="67"/>
      <c r="O4" s="67"/>
      <c r="P4" s="67"/>
    </row>
    <row r="5" ht="14.75" spans="8:8">
      <c r="H5" s="63"/>
    </row>
    <row r="6" ht="30.35" spans="8:15">
      <c r="H6" s="63"/>
      <c r="I6" s="68" t="s">
        <v>2</v>
      </c>
      <c r="J6" s="69"/>
      <c r="K6" s="69"/>
      <c r="L6" s="69"/>
      <c r="M6" s="69"/>
      <c r="N6" s="69"/>
      <c r="O6" s="71"/>
    </row>
    <row r="7" s="55" customFormat="1" spans="1:1">
      <c r="A7" s="56"/>
    </row>
    <row r="8" s="55" customFormat="1" spans="1:1">
      <c r="A8" s="56"/>
    </row>
    <row r="9" s="55" customFormat="1" spans="1:1">
      <c r="A9" s="56"/>
    </row>
    <row r="10" ht="17.15" spans="1:7">
      <c r="A10" s="57" t="s">
        <v>3</v>
      </c>
      <c r="B10" s="58"/>
      <c r="C10" s="58"/>
      <c r="D10" s="58"/>
      <c r="E10" s="58"/>
      <c r="F10" s="58"/>
      <c r="G10" s="58"/>
    </row>
    <row r="11" ht="17.15" spans="1:8">
      <c r="A11" s="59"/>
      <c r="B11" s="60"/>
      <c r="C11" s="60"/>
      <c r="D11" s="60"/>
      <c r="E11" s="60"/>
      <c r="F11" s="60"/>
      <c r="G11" s="60"/>
      <c r="H11" s="60"/>
    </row>
    <row r="12" ht="89.4" customHeight="1" spans="2:15">
      <c r="B12" s="61" t="s">
        <v>4</v>
      </c>
      <c r="C12" s="61"/>
      <c r="D12" s="61"/>
      <c r="E12" s="61"/>
      <c r="F12" s="61"/>
      <c r="G12" s="61"/>
      <c r="H12" s="61"/>
      <c r="I12" s="70"/>
      <c r="J12" s="70"/>
      <c r="K12" s="70"/>
      <c r="L12" s="70"/>
      <c r="M12" s="70"/>
      <c r="N12" s="70"/>
      <c r="O12" s="70"/>
    </row>
    <row r="13" s="55" customFormat="1" ht="9" customHeight="1" spans="1:1">
      <c r="A13" s="56"/>
    </row>
    <row r="14" s="55" customFormat="1" ht="5.4" customHeight="1" spans="1:1">
      <c r="A14" s="56"/>
    </row>
    <row r="15" spans="1:13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</row>
    <row r="16" spans="1:13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</row>
    <row r="17" spans="1:13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</row>
    <row r="18" spans="1:13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</row>
    <row r="19" spans="1:13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</row>
    <row r="20" spans="1:13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</row>
    <row r="21" spans="1:13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</row>
    <row r="22" spans="1:13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</row>
    <row r="23" spans="1:13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</row>
    <row r="24" spans="1:13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</row>
    <row r="25" spans="1:13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</row>
    <row r="26" spans="1:13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</row>
    <row r="27" spans="1:13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</row>
    <row r="28" spans="1:13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</row>
    <row r="29" spans="1:13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</row>
    <row r="30" spans="1:13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</row>
  </sheetData>
  <mergeCells count="4">
    <mergeCell ref="H2:P2"/>
    <mergeCell ref="H4:P4"/>
    <mergeCell ref="I6:O6"/>
    <mergeCell ref="B12:H1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T142"/>
  <sheetViews>
    <sheetView showGridLines="0" tabSelected="1" workbookViewId="0">
      <selection activeCell="E105" sqref="E105"/>
    </sheetView>
  </sheetViews>
  <sheetFormatPr defaultColWidth="9.109375" defaultRowHeight="14"/>
  <cols>
    <col min="1" max="1" width="15.109375" customWidth="1"/>
    <col min="2" max="2" width="28.3359375" customWidth="1"/>
    <col min="3" max="20" width="12.6640625" customWidth="1"/>
  </cols>
  <sheetData>
    <row r="2" spans="1:20">
      <c r="A2" s="1"/>
      <c r="B2" s="2" t="s">
        <v>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4">
      <c r="A4" s="3" t="s">
        <v>6</v>
      </c>
      <c r="D4" s="3" t="s">
        <v>7</v>
      </c>
    </row>
    <row r="5" spans="2:20">
      <c r="B5" t="s">
        <v>8</v>
      </c>
      <c r="F5" s="8">
        <v>40604</v>
      </c>
      <c r="G5" s="8">
        <v>40566</v>
      </c>
      <c r="H5" s="8">
        <v>41494</v>
      </c>
      <c r="I5" s="8">
        <v>41398</v>
      </c>
      <c r="J5" s="8">
        <v>42581</v>
      </c>
      <c r="K5" s="8">
        <v>40826</v>
      </c>
      <c r="L5" s="8">
        <v>42597</v>
      </c>
      <c r="M5" s="8">
        <v>43371</v>
      </c>
      <c r="N5" s="8">
        <v>42201</v>
      </c>
      <c r="O5" s="8">
        <v>40270</v>
      </c>
      <c r="P5" s="8">
        <v>41905</v>
      </c>
      <c r="Q5" s="8">
        <v>41237</v>
      </c>
      <c r="R5" s="8">
        <v>43243</v>
      </c>
      <c r="S5" s="8">
        <v>40525</v>
      </c>
      <c r="T5" s="8">
        <v>40398</v>
      </c>
    </row>
    <row r="6" spans="2:20">
      <c r="B6" t="s">
        <v>9</v>
      </c>
      <c r="D6" s="4">
        <f>INT(SQRT(SUMPRODUCT($F$5:$T$5,$F$6:$T$6)))</f>
        <v>160991</v>
      </c>
      <c r="F6" s="17">
        <f>EOMONTH(F5,0)</f>
        <v>40633</v>
      </c>
      <c r="G6" s="17">
        <f>EOMONTH(G5,0)</f>
        <v>40574</v>
      </c>
      <c r="H6" s="17">
        <f>EOMONTH(H5,0)</f>
        <v>41517</v>
      </c>
      <c r="I6" s="17">
        <f>EOMONTH(I5,0)</f>
        <v>41425</v>
      </c>
      <c r="J6" s="17">
        <f t="shared" ref="J6:T6" si="0">EOMONTH(J5,0)</f>
        <v>42582</v>
      </c>
      <c r="K6" s="17">
        <f t="shared" si="0"/>
        <v>40847</v>
      </c>
      <c r="L6" s="17">
        <f t="shared" si="0"/>
        <v>42613</v>
      </c>
      <c r="M6" s="17">
        <f t="shared" si="0"/>
        <v>43373</v>
      </c>
      <c r="N6" s="17">
        <f t="shared" si="0"/>
        <v>42216</v>
      </c>
      <c r="O6" s="17">
        <f t="shared" si="0"/>
        <v>40298</v>
      </c>
      <c r="P6" s="17">
        <f t="shared" si="0"/>
        <v>41912</v>
      </c>
      <c r="Q6" s="17">
        <f t="shared" si="0"/>
        <v>41243</v>
      </c>
      <c r="R6" s="17">
        <f t="shared" si="0"/>
        <v>43251</v>
      </c>
      <c r="S6" s="17">
        <f t="shared" si="0"/>
        <v>40543</v>
      </c>
      <c r="T6" s="17">
        <f t="shared" si="0"/>
        <v>40421</v>
      </c>
    </row>
    <row r="8" spans="2:20">
      <c r="B8" t="s">
        <v>10</v>
      </c>
      <c r="F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33"/>
    </row>
    <row r="9" spans="6:20">
      <c r="F9" s="20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34"/>
    </row>
    <row r="10" spans="6:20">
      <c r="F10" s="20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34"/>
    </row>
    <row r="11" spans="6:20">
      <c r="F11" s="20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34"/>
    </row>
    <row r="12" spans="6:20">
      <c r="F12" s="20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34"/>
    </row>
    <row r="13" spans="6:20">
      <c r="F13" s="20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34"/>
    </row>
    <row r="14" spans="6:20"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35"/>
    </row>
    <row r="17" spans="1:1">
      <c r="A17" s="3" t="s">
        <v>11</v>
      </c>
    </row>
    <row r="18" spans="2:20">
      <c r="B18" t="s">
        <v>12</v>
      </c>
      <c r="D18" s="4">
        <f>INT(SQRT(SUMPRODUCT($F$5:$T$5,$F$18:$T$18)))</f>
        <v>160931</v>
      </c>
      <c r="F18" s="17">
        <f>EOMONTH(F5,-1)</f>
        <v>40602</v>
      </c>
      <c r="G18" s="17">
        <f t="shared" ref="G18:T18" si="1">EOMONTH(G5,-1)</f>
        <v>40543</v>
      </c>
      <c r="H18" s="17">
        <f t="shared" si="1"/>
        <v>41486</v>
      </c>
      <c r="I18" s="17">
        <f t="shared" si="1"/>
        <v>41394</v>
      </c>
      <c r="J18" s="17">
        <f t="shared" si="1"/>
        <v>42551</v>
      </c>
      <c r="K18" s="17">
        <f t="shared" si="1"/>
        <v>40816</v>
      </c>
      <c r="L18" s="17">
        <f t="shared" si="1"/>
        <v>42582</v>
      </c>
      <c r="M18" s="17">
        <f t="shared" si="1"/>
        <v>43343</v>
      </c>
      <c r="N18" s="17">
        <f t="shared" si="1"/>
        <v>42185</v>
      </c>
      <c r="O18" s="17">
        <f t="shared" si="1"/>
        <v>40268</v>
      </c>
      <c r="P18" s="17">
        <f t="shared" si="1"/>
        <v>41882</v>
      </c>
      <c r="Q18" s="17">
        <f t="shared" si="1"/>
        <v>41213</v>
      </c>
      <c r="R18" s="17">
        <f t="shared" si="1"/>
        <v>43220</v>
      </c>
      <c r="S18" s="17">
        <f t="shared" si="1"/>
        <v>40512</v>
      </c>
      <c r="T18" s="17">
        <f t="shared" si="1"/>
        <v>40390</v>
      </c>
    </row>
    <row r="21" spans="1:20">
      <c r="A21" s="1"/>
      <c r="B21" s="2" t="s">
        <v>13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3:8">
      <c r="C22" t="s">
        <v>14</v>
      </c>
      <c r="D22" t="s">
        <v>15</v>
      </c>
      <c r="E22" t="s">
        <v>16</v>
      </c>
      <c r="F22" t="s">
        <v>17</v>
      </c>
      <c r="G22" t="s">
        <v>18</v>
      </c>
      <c r="H22" t="s">
        <v>19</v>
      </c>
    </row>
    <row r="23" spans="2:5">
      <c r="B23" t="s">
        <v>20</v>
      </c>
      <c r="E23" s="24">
        <v>0.0975</v>
      </c>
    </row>
    <row r="24" spans="1:7">
      <c r="A24" s="3" t="s">
        <v>21</v>
      </c>
      <c r="B24" t="s">
        <v>22</v>
      </c>
      <c r="C24" s="3"/>
      <c r="E24" s="25"/>
      <c r="F24" s="26">
        <f>PMT(E23,3,D26)</f>
        <v>-20017.309315738</v>
      </c>
      <c r="G24" s="3"/>
    </row>
    <row r="25" ht="28" spans="1:11">
      <c r="A25" s="5" t="s">
        <v>23</v>
      </c>
      <c r="B25" s="6" t="s">
        <v>24</v>
      </c>
      <c r="C25" s="6" t="s">
        <v>25</v>
      </c>
      <c r="D25" s="6" t="s">
        <v>26</v>
      </c>
      <c r="E25" s="6" t="s">
        <v>27</v>
      </c>
      <c r="F25" s="6" t="s">
        <v>28</v>
      </c>
      <c r="G25" s="6" t="s">
        <v>29</v>
      </c>
      <c r="H25" s="6" t="s">
        <v>30</v>
      </c>
      <c r="I25" s="6"/>
      <c r="J25" s="32"/>
      <c r="K25" s="32"/>
    </row>
    <row r="26" spans="1:8">
      <c r="A26" s="7">
        <v>0</v>
      </c>
      <c r="B26" s="8">
        <v>43179</v>
      </c>
      <c r="C26" s="9">
        <v>0</v>
      </c>
      <c r="D26" s="10">
        <v>50000</v>
      </c>
      <c r="E26" s="9">
        <v>0</v>
      </c>
      <c r="F26" s="9">
        <v>0</v>
      </c>
      <c r="G26" s="9">
        <v>0</v>
      </c>
      <c r="H26" s="27">
        <f t="shared" ref="H26:H62" si="2">SUM(C26:G26)</f>
        <v>50000</v>
      </c>
    </row>
    <row r="27" spans="1:8">
      <c r="A27" s="7">
        <f t="shared" ref="A27:A62" si="3">A26+1</f>
        <v>1</v>
      </c>
      <c r="B27" s="11">
        <f>EDATE(B26,1)</f>
        <v>43210</v>
      </c>
      <c r="C27" s="12"/>
      <c r="D27" s="12"/>
      <c r="E27" s="12"/>
      <c r="F27" s="12"/>
      <c r="G27" s="28"/>
      <c r="H27" s="29">
        <f t="shared" si="2"/>
        <v>0</v>
      </c>
    </row>
    <row r="28" spans="1:8">
      <c r="A28" s="7">
        <f t="shared" si="3"/>
        <v>2</v>
      </c>
      <c r="B28" s="11">
        <f t="shared" ref="B28:B62" si="4">EDATE(B27,1)</f>
        <v>43240</v>
      </c>
      <c r="C28" s="12"/>
      <c r="D28" s="12"/>
      <c r="E28" s="12"/>
      <c r="F28" s="12"/>
      <c r="G28" s="28"/>
      <c r="H28" s="29">
        <f t="shared" si="2"/>
        <v>0</v>
      </c>
    </row>
    <row r="29" spans="1:8">
      <c r="A29" s="7">
        <f t="shared" si="3"/>
        <v>3</v>
      </c>
      <c r="B29" s="11">
        <f t="shared" si="4"/>
        <v>43271</v>
      </c>
      <c r="C29" s="12"/>
      <c r="D29" s="12"/>
      <c r="E29" s="12"/>
      <c r="F29" s="12"/>
      <c r="G29" s="28"/>
      <c r="H29" s="29">
        <f t="shared" si="2"/>
        <v>0</v>
      </c>
    </row>
    <row r="30" spans="1:8">
      <c r="A30" s="7">
        <f t="shared" si="3"/>
        <v>4</v>
      </c>
      <c r="B30" s="11">
        <f t="shared" si="4"/>
        <v>43301</v>
      </c>
      <c r="C30" s="12"/>
      <c r="D30" s="12"/>
      <c r="E30" s="12"/>
      <c r="F30" s="12"/>
      <c r="G30" s="28"/>
      <c r="H30" s="29">
        <f t="shared" si="2"/>
        <v>0</v>
      </c>
    </row>
    <row r="31" spans="1:8">
      <c r="A31" s="7">
        <f t="shared" si="3"/>
        <v>5</v>
      </c>
      <c r="B31" s="11">
        <f t="shared" si="4"/>
        <v>43332</v>
      </c>
      <c r="C31" s="12"/>
      <c r="D31" s="12"/>
      <c r="E31" s="12"/>
      <c r="F31" s="12"/>
      <c r="G31" s="28"/>
      <c r="H31" s="29">
        <f t="shared" si="2"/>
        <v>0</v>
      </c>
    </row>
    <row r="32" spans="1:8">
      <c r="A32" s="7">
        <f t="shared" si="3"/>
        <v>6</v>
      </c>
      <c r="B32" s="11">
        <f t="shared" si="4"/>
        <v>43363</v>
      </c>
      <c r="C32" s="12"/>
      <c r="D32" s="12"/>
      <c r="E32" s="12"/>
      <c r="F32" s="12"/>
      <c r="G32" s="28"/>
      <c r="H32" s="29">
        <f t="shared" si="2"/>
        <v>0</v>
      </c>
    </row>
    <row r="33" spans="1:8">
      <c r="A33" s="7">
        <f t="shared" si="3"/>
        <v>7</v>
      </c>
      <c r="B33" s="11">
        <f t="shared" si="4"/>
        <v>43393</v>
      </c>
      <c r="C33" s="12"/>
      <c r="D33" s="12"/>
      <c r="E33" s="12"/>
      <c r="F33" s="12"/>
      <c r="G33" s="28"/>
      <c r="H33" s="29">
        <f t="shared" si="2"/>
        <v>0</v>
      </c>
    </row>
    <row r="34" spans="1:8">
      <c r="A34" s="7">
        <f t="shared" si="3"/>
        <v>8</v>
      </c>
      <c r="B34" s="11">
        <f t="shared" si="4"/>
        <v>43424</v>
      </c>
      <c r="C34" s="12"/>
      <c r="D34" s="12"/>
      <c r="E34" s="12"/>
      <c r="F34" s="12"/>
      <c r="G34" s="28"/>
      <c r="H34" s="29">
        <f t="shared" si="2"/>
        <v>0</v>
      </c>
    </row>
    <row r="35" spans="1:8">
      <c r="A35" s="7">
        <f t="shared" si="3"/>
        <v>9</v>
      </c>
      <c r="B35" s="11">
        <f t="shared" si="4"/>
        <v>43454</v>
      </c>
      <c r="C35" s="12"/>
      <c r="D35" s="12"/>
      <c r="E35" s="12"/>
      <c r="F35" s="12"/>
      <c r="G35" s="28"/>
      <c r="H35" s="29">
        <f t="shared" si="2"/>
        <v>0</v>
      </c>
    </row>
    <row r="36" spans="1:8">
      <c r="A36" s="7">
        <f t="shared" si="3"/>
        <v>10</v>
      </c>
      <c r="B36" s="11">
        <f t="shared" si="4"/>
        <v>43485</v>
      </c>
      <c r="C36" s="12"/>
      <c r="D36" s="12"/>
      <c r="E36" s="12"/>
      <c r="F36" s="12"/>
      <c r="G36" s="28"/>
      <c r="H36" s="29">
        <f t="shared" si="2"/>
        <v>0</v>
      </c>
    </row>
    <row r="37" spans="1:8">
      <c r="A37" s="7">
        <f t="shared" si="3"/>
        <v>11</v>
      </c>
      <c r="B37" s="13">
        <f t="shared" si="4"/>
        <v>43516</v>
      </c>
      <c r="C37" s="12"/>
      <c r="D37" s="12"/>
      <c r="E37" s="12"/>
      <c r="F37" s="12"/>
      <c r="G37" s="28"/>
      <c r="H37" s="30">
        <f t="shared" si="2"/>
        <v>0</v>
      </c>
    </row>
    <row r="38" spans="1:8">
      <c r="A38" s="7">
        <f t="shared" si="3"/>
        <v>12</v>
      </c>
      <c r="B38" s="11">
        <f t="shared" si="4"/>
        <v>43544</v>
      </c>
      <c r="C38" s="12"/>
      <c r="D38" s="12"/>
      <c r="E38" s="12"/>
      <c r="F38" s="12"/>
      <c r="G38" s="28"/>
      <c r="H38" s="29">
        <f t="shared" si="2"/>
        <v>0</v>
      </c>
    </row>
    <row r="39" spans="1:8">
      <c r="A39" s="7">
        <f t="shared" si="3"/>
        <v>13</v>
      </c>
      <c r="B39" s="11">
        <f t="shared" si="4"/>
        <v>43575</v>
      </c>
      <c r="C39" s="12"/>
      <c r="D39" s="12"/>
      <c r="E39" s="12"/>
      <c r="F39" s="12"/>
      <c r="G39" s="28"/>
      <c r="H39" s="29">
        <f t="shared" si="2"/>
        <v>0</v>
      </c>
    </row>
    <row r="40" spans="1:8">
      <c r="A40" s="7">
        <f t="shared" si="3"/>
        <v>14</v>
      </c>
      <c r="B40" s="11">
        <f t="shared" si="4"/>
        <v>43605</v>
      </c>
      <c r="C40" s="12"/>
      <c r="D40" s="12"/>
      <c r="E40" s="12"/>
      <c r="F40" s="12"/>
      <c r="G40" s="28"/>
      <c r="H40" s="29">
        <f t="shared" si="2"/>
        <v>0</v>
      </c>
    </row>
    <row r="41" spans="1:8">
      <c r="A41" s="7">
        <f t="shared" si="3"/>
        <v>15</v>
      </c>
      <c r="B41" s="11">
        <f t="shared" si="4"/>
        <v>43636</v>
      </c>
      <c r="C41" s="12"/>
      <c r="D41" s="12"/>
      <c r="E41" s="12"/>
      <c r="F41" s="12"/>
      <c r="G41" s="28"/>
      <c r="H41" s="29">
        <f t="shared" si="2"/>
        <v>0</v>
      </c>
    </row>
    <row r="42" spans="1:8">
      <c r="A42" s="7">
        <f t="shared" si="3"/>
        <v>16</v>
      </c>
      <c r="B42" s="11">
        <f t="shared" si="4"/>
        <v>43666</v>
      </c>
      <c r="C42" s="12"/>
      <c r="D42" s="12"/>
      <c r="E42" s="12"/>
      <c r="F42" s="12"/>
      <c r="G42" s="28"/>
      <c r="H42" s="29">
        <f t="shared" si="2"/>
        <v>0</v>
      </c>
    </row>
    <row r="43" spans="1:8">
      <c r="A43" s="7">
        <f t="shared" si="3"/>
        <v>17</v>
      </c>
      <c r="B43" s="11">
        <f t="shared" si="4"/>
        <v>43697</v>
      </c>
      <c r="C43" s="12"/>
      <c r="D43" s="12"/>
      <c r="E43" s="12"/>
      <c r="F43" s="12"/>
      <c r="G43" s="28"/>
      <c r="H43" s="29">
        <f t="shared" si="2"/>
        <v>0</v>
      </c>
    </row>
    <row r="44" spans="1:8">
      <c r="A44" s="7">
        <f t="shared" si="3"/>
        <v>18</v>
      </c>
      <c r="B44" s="11">
        <f t="shared" si="4"/>
        <v>43728</v>
      </c>
      <c r="C44" s="12"/>
      <c r="D44" s="12"/>
      <c r="E44" s="12"/>
      <c r="F44" s="12"/>
      <c r="G44" s="28"/>
      <c r="H44" s="29">
        <f t="shared" si="2"/>
        <v>0</v>
      </c>
    </row>
    <row r="45" spans="1:8">
      <c r="A45" s="7">
        <f t="shared" si="3"/>
        <v>19</v>
      </c>
      <c r="B45" s="11">
        <f t="shared" si="4"/>
        <v>43758</v>
      </c>
      <c r="C45" s="12"/>
      <c r="D45" s="12"/>
      <c r="E45" s="12"/>
      <c r="F45" s="12"/>
      <c r="G45" s="28"/>
      <c r="H45" s="29">
        <f t="shared" si="2"/>
        <v>0</v>
      </c>
    </row>
    <row r="46" spans="1:8">
      <c r="A46" s="7">
        <f t="shared" si="3"/>
        <v>20</v>
      </c>
      <c r="B46" s="11">
        <f t="shared" si="4"/>
        <v>43789</v>
      </c>
      <c r="C46" s="12"/>
      <c r="D46" s="12"/>
      <c r="E46" s="12"/>
      <c r="F46" s="12"/>
      <c r="G46" s="28"/>
      <c r="H46" s="29">
        <f t="shared" si="2"/>
        <v>0</v>
      </c>
    </row>
    <row r="47" spans="1:8">
      <c r="A47" s="7">
        <f t="shared" si="3"/>
        <v>21</v>
      </c>
      <c r="B47" s="11">
        <f t="shared" si="4"/>
        <v>43819</v>
      </c>
      <c r="C47" s="12"/>
      <c r="D47" s="12"/>
      <c r="E47" s="12"/>
      <c r="F47" s="12"/>
      <c r="G47" s="28"/>
      <c r="H47" s="29">
        <f t="shared" si="2"/>
        <v>0</v>
      </c>
    </row>
    <row r="48" spans="1:8">
      <c r="A48" s="7">
        <f t="shared" si="3"/>
        <v>22</v>
      </c>
      <c r="B48" s="11">
        <f t="shared" si="4"/>
        <v>43850</v>
      </c>
      <c r="C48" s="12"/>
      <c r="D48" s="12"/>
      <c r="E48" s="12"/>
      <c r="F48" s="12"/>
      <c r="G48" s="28"/>
      <c r="H48" s="29">
        <f t="shared" si="2"/>
        <v>0</v>
      </c>
    </row>
    <row r="49" spans="1:8">
      <c r="A49" s="7">
        <f t="shared" si="3"/>
        <v>23</v>
      </c>
      <c r="B49" s="11">
        <f t="shared" si="4"/>
        <v>43881</v>
      </c>
      <c r="C49" s="12"/>
      <c r="D49" s="12"/>
      <c r="E49" s="12"/>
      <c r="F49" s="12"/>
      <c r="G49" s="28"/>
      <c r="H49" s="29">
        <f t="shared" si="2"/>
        <v>0</v>
      </c>
    </row>
    <row r="50" spans="1:8">
      <c r="A50" s="7">
        <f t="shared" si="3"/>
        <v>24</v>
      </c>
      <c r="B50" s="11">
        <f t="shared" si="4"/>
        <v>43910</v>
      </c>
      <c r="C50" s="12"/>
      <c r="D50" s="12"/>
      <c r="E50" s="12"/>
      <c r="F50" s="12"/>
      <c r="G50" s="28"/>
      <c r="H50" s="29">
        <f t="shared" si="2"/>
        <v>0</v>
      </c>
    </row>
    <row r="51" spans="1:8">
      <c r="A51" s="7">
        <f t="shared" si="3"/>
        <v>25</v>
      </c>
      <c r="B51" s="11">
        <f t="shared" si="4"/>
        <v>43941</v>
      </c>
      <c r="C51" s="12"/>
      <c r="D51" s="12"/>
      <c r="E51" s="12"/>
      <c r="F51" s="12"/>
      <c r="G51" s="28"/>
      <c r="H51" s="29">
        <f t="shared" si="2"/>
        <v>0</v>
      </c>
    </row>
    <row r="52" spans="1:8">
      <c r="A52" s="7">
        <f t="shared" si="3"/>
        <v>26</v>
      </c>
      <c r="B52" s="11">
        <f t="shared" si="4"/>
        <v>43971</v>
      </c>
      <c r="C52" s="12"/>
      <c r="D52" s="12"/>
      <c r="E52" s="12"/>
      <c r="F52" s="12"/>
      <c r="G52" s="28"/>
      <c r="H52" s="29">
        <f t="shared" si="2"/>
        <v>0</v>
      </c>
    </row>
    <row r="53" spans="1:8">
      <c r="A53" s="7">
        <f t="shared" si="3"/>
        <v>27</v>
      </c>
      <c r="B53" s="11">
        <f t="shared" si="4"/>
        <v>44002</v>
      </c>
      <c r="C53" s="12"/>
      <c r="D53" s="12"/>
      <c r="E53" s="12"/>
      <c r="F53" s="12"/>
      <c r="G53" s="28"/>
      <c r="H53" s="29">
        <f t="shared" si="2"/>
        <v>0</v>
      </c>
    </row>
    <row r="54" spans="1:8">
      <c r="A54" s="7">
        <f t="shared" si="3"/>
        <v>28</v>
      </c>
      <c r="B54" s="11">
        <f t="shared" si="4"/>
        <v>44032</v>
      </c>
      <c r="C54" s="12"/>
      <c r="D54" s="12"/>
      <c r="E54" s="12"/>
      <c r="F54" s="12"/>
      <c r="G54" s="28"/>
      <c r="H54" s="29">
        <f t="shared" si="2"/>
        <v>0</v>
      </c>
    </row>
    <row r="55" spans="1:8">
      <c r="A55" s="7">
        <f t="shared" si="3"/>
        <v>29</v>
      </c>
      <c r="B55" s="11">
        <f t="shared" si="4"/>
        <v>44063</v>
      </c>
      <c r="C55" s="12"/>
      <c r="D55" s="12"/>
      <c r="E55" s="12"/>
      <c r="F55" s="12"/>
      <c r="G55" s="28"/>
      <c r="H55" s="29">
        <f t="shared" si="2"/>
        <v>0</v>
      </c>
    </row>
    <row r="56" spans="1:8">
      <c r="A56" s="7">
        <f t="shared" si="3"/>
        <v>30</v>
      </c>
      <c r="B56" s="11">
        <f t="shared" si="4"/>
        <v>44094</v>
      </c>
      <c r="C56" s="12"/>
      <c r="D56" s="12"/>
      <c r="E56" s="12"/>
      <c r="F56" s="12"/>
      <c r="G56" s="28"/>
      <c r="H56" s="29">
        <f t="shared" si="2"/>
        <v>0</v>
      </c>
    </row>
    <row r="57" spans="1:8">
      <c r="A57" s="7">
        <f t="shared" si="3"/>
        <v>31</v>
      </c>
      <c r="B57" s="11">
        <f t="shared" si="4"/>
        <v>44124</v>
      </c>
      <c r="C57" s="12"/>
      <c r="D57" s="12"/>
      <c r="E57" s="12"/>
      <c r="F57" s="12"/>
      <c r="G57" s="28"/>
      <c r="H57" s="29">
        <f t="shared" si="2"/>
        <v>0</v>
      </c>
    </row>
    <row r="58" spans="1:8">
      <c r="A58" s="7">
        <f t="shared" si="3"/>
        <v>32</v>
      </c>
      <c r="B58" s="11">
        <f t="shared" si="4"/>
        <v>44155</v>
      </c>
      <c r="C58" s="12"/>
      <c r="D58" s="12"/>
      <c r="E58" s="12"/>
      <c r="F58" s="12"/>
      <c r="G58" s="28"/>
      <c r="H58" s="29">
        <f t="shared" si="2"/>
        <v>0</v>
      </c>
    </row>
    <row r="59" spans="1:8">
      <c r="A59" s="7">
        <f t="shared" si="3"/>
        <v>33</v>
      </c>
      <c r="B59" s="11">
        <f t="shared" si="4"/>
        <v>44185</v>
      </c>
      <c r="C59" s="12"/>
      <c r="D59" s="12"/>
      <c r="E59" s="12"/>
      <c r="F59" s="12"/>
      <c r="G59" s="28"/>
      <c r="H59" s="29">
        <f t="shared" si="2"/>
        <v>0</v>
      </c>
    </row>
    <row r="60" spans="1:8">
      <c r="A60" s="7">
        <f t="shared" si="3"/>
        <v>34</v>
      </c>
      <c r="B60" s="11">
        <f t="shared" si="4"/>
        <v>44216</v>
      </c>
      <c r="C60" s="12"/>
      <c r="D60" s="12"/>
      <c r="E60" s="12"/>
      <c r="F60" s="12"/>
      <c r="G60" s="28"/>
      <c r="H60" s="29">
        <f t="shared" si="2"/>
        <v>0</v>
      </c>
    </row>
    <row r="61" spans="1:8">
      <c r="A61" s="7">
        <f t="shared" si="3"/>
        <v>35</v>
      </c>
      <c r="B61" s="11">
        <f t="shared" si="4"/>
        <v>44247</v>
      </c>
      <c r="C61" s="12"/>
      <c r="D61" s="12"/>
      <c r="E61" s="12"/>
      <c r="F61" s="12"/>
      <c r="G61" s="28"/>
      <c r="H61" s="29">
        <f t="shared" si="2"/>
        <v>0</v>
      </c>
    </row>
    <row r="62" spans="1:8">
      <c r="A62" s="7">
        <f t="shared" si="3"/>
        <v>36</v>
      </c>
      <c r="B62" s="11">
        <f t="shared" si="4"/>
        <v>44275</v>
      </c>
      <c r="C62" s="12"/>
      <c r="D62" s="12"/>
      <c r="E62" s="12"/>
      <c r="F62" s="12"/>
      <c r="G62" s="28"/>
      <c r="H62" s="29">
        <f t="shared" si="2"/>
        <v>0</v>
      </c>
    </row>
    <row r="64" spans="1:8">
      <c r="A64" s="14" t="s">
        <v>31</v>
      </c>
      <c r="B64" s="15"/>
      <c r="C64" s="15"/>
      <c r="D64" s="16">
        <f>SUM(D26:D62)</f>
        <v>50000</v>
      </c>
      <c r="E64" s="16">
        <f>SUM(E26:E62)</f>
        <v>0</v>
      </c>
      <c r="F64" s="31">
        <f>SUM(F26:F62)</f>
        <v>0</v>
      </c>
      <c r="G64" s="16">
        <f>SUM(G26:G62)</f>
        <v>0</v>
      </c>
      <c r="H64" s="15"/>
    </row>
    <row r="67" spans="1:20">
      <c r="A67" s="1"/>
      <c r="B67" s="2" t="s">
        <v>32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9" spans="1:1">
      <c r="A69" s="3" t="s">
        <v>33</v>
      </c>
    </row>
    <row r="70" spans="1:6">
      <c r="A70" s="3"/>
      <c r="B70" t="s">
        <v>34</v>
      </c>
      <c r="D70" s="25"/>
      <c r="E70" s="43">
        <v>450</v>
      </c>
      <c r="F70" s="3"/>
    </row>
    <row r="71" spans="1:6">
      <c r="A71" s="3"/>
      <c r="D71" s="25"/>
      <c r="E71" s="25"/>
      <c r="F71" s="3"/>
    </row>
    <row r="72" ht="28" spans="1:12">
      <c r="A72" s="5" t="s">
        <v>23</v>
      </c>
      <c r="B72" s="6" t="s">
        <v>24</v>
      </c>
      <c r="C72" s="6" t="s">
        <v>25</v>
      </c>
      <c r="D72" s="6" t="s">
        <v>27</v>
      </c>
      <c r="E72" s="6" t="s">
        <v>35</v>
      </c>
      <c r="F72" s="6" t="s">
        <v>30</v>
      </c>
      <c r="I72" s="52"/>
      <c r="J72" s="53"/>
      <c r="K72" s="53"/>
      <c r="L72" s="54"/>
    </row>
    <row r="73" spans="1:12">
      <c r="A73" s="7">
        <v>0</v>
      </c>
      <c r="B73" s="8">
        <v>43179</v>
      </c>
      <c r="C73" s="9">
        <v>0</v>
      </c>
      <c r="D73" s="9">
        <v>0</v>
      </c>
      <c r="E73" s="10">
        <v>-10000</v>
      </c>
      <c r="F73" s="27">
        <f t="shared" ref="F73:F97" si="5">SUM(C73:E73)</f>
        <v>-10000</v>
      </c>
      <c r="I73" s="54"/>
      <c r="J73" s="54"/>
      <c r="K73" s="54"/>
      <c r="L73" s="54"/>
    </row>
    <row r="74" spans="1:12">
      <c r="A74" s="7">
        <f t="shared" ref="A74:A97" si="6">A73+1</f>
        <v>1</v>
      </c>
      <c r="B74" s="11">
        <f>EDATE(B73,1)</f>
        <v>43210</v>
      </c>
      <c r="C74" s="36">
        <f t="shared" ref="C74:C97" si="7">F73</f>
        <v>-10000</v>
      </c>
      <c r="D74" s="12">
        <f>C74*$E$101*(B74-B73)/365</f>
        <v>-5.30885321631425</v>
      </c>
      <c r="E74" s="36">
        <f t="shared" ref="E74:E97" si="8">$E$70</f>
        <v>450</v>
      </c>
      <c r="F74" s="44">
        <f t="shared" si="5"/>
        <v>-9555.30885321631</v>
      </c>
      <c r="I74" s="54"/>
      <c r="J74" s="54"/>
      <c r="K74" s="54"/>
      <c r="L74" s="54"/>
    </row>
    <row r="75" spans="1:6">
      <c r="A75" s="7">
        <f t="shared" si="6"/>
        <v>2</v>
      </c>
      <c r="B75" s="11">
        <f t="shared" ref="B75:B97" si="9">EDATE(B74,1)</f>
        <v>43240</v>
      </c>
      <c r="C75" s="36">
        <f t="shared" si="7"/>
        <v>-9555.30885321631</v>
      </c>
      <c r="D75" s="12">
        <f t="shared" ref="D75:D82" si="10">C75*$E$101*(B75-B74)/365</f>
        <v>-4.90913536822001</v>
      </c>
      <c r="E75" s="36">
        <f t="shared" si="8"/>
        <v>450</v>
      </c>
      <c r="F75" s="44">
        <f t="shared" si="5"/>
        <v>-9110.21798858453</v>
      </c>
    </row>
    <row r="76" spans="1:6">
      <c r="A76" s="7">
        <f t="shared" si="6"/>
        <v>3</v>
      </c>
      <c r="B76" s="11">
        <f t="shared" si="9"/>
        <v>43271</v>
      </c>
      <c r="C76" s="36">
        <f t="shared" si="7"/>
        <v>-9110.21798858453</v>
      </c>
      <c r="D76" s="12">
        <f t="shared" si="10"/>
        <v>-4.83648100700209</v>
      </c>
      <c r="E76" s="36">
        <f t="shared" si="8"/>
        <v>450</v>
      </c>
      <c r="F76" s="44">
        <f t="shared" si="5"/>
        <v>-8665.05446959154</v>
      </c>
    </row>
    <row r="77" spans="1:6">
      <c r="A77" s="7">
        <f t="shared" si="6"/>
        <v>4</v>
      </c>
      <c r="B77" s="11">
        <f t="shared" si="9"/>
        <v>43301</v>
      </c>
      <c r="C77" s="36">
        <f t="shared" si="7"/>
        <v>-8665.05446959154</v>
      </c>
      <c r="D77" s="12">
        <f t="shared" si="10"/>
        <v>-4.45175828617057</v>
      </c>
      <c r="E77" s="36">
        <f t="shared" si="8"/>
        <v>450</v>
      </c>
      <c r="F77" s="44">
        <f t="shared" si="5"/>
        <v>-8219.50622787771</v>
      </c>
    </row>
    <row r="78" spans="1:6">
      <c r="A78" s="7">
        <f t="shared" si="6"/>
        <v>5</v>
      </c>
      <c r="B78" s="11">
        <f t="shared" si="9"/>
        <v>43332</v>
      </c>
      <c r="C78" s="36">
        <f t="shared" si="7"/>
        <v>-8219.50622787771</v>
      </c>
      <c r="D78" s="12">
        <f t="shared" si="10"/>
        <v>-4.36361520743835</v>
      </c>
      <c r="E78" s="36">
        <f t="shared" si="8"/>
        <v>450</v>
      </c>
      <c r="F78" s="44">
        <f t="shared" si="5"/>
        <v>-7773.86984308514</v>
      </c>
    </row>
    <row r="79" spans="1:6">
      <c r="A79" s="7">
        <f t="shared" si="6"/>
        <v>6</v>
      </c>
      <c r="B79" s="11">
        <f t="shared" si="9"/>
        <v>43363</v>
      </c>
      <c r="C79" s="36">
        <f t="shared" si="7"/>
        <v>-7773.86984308514</v>
      </c>
      <c r="D79" s="12">
        <f t="shared" si="10"/>
        <v>-4.12703339196709</v>
      </c>
      <c r="E79" s="36">
        <f t="shared" si="8"/>
        <v>450</v>
      </c>
      <c r="F79" s="44">
        <f t="shared" si="5"/>
        <v>-7327.99687647711</v>
      </c>
    </row>
    <row r="80" spans="1:6">
      <c r="A80" s="7">
        <f t="shared" si="6"/>
        <v>7</v>
      </c>
      <c r="B80" s="11">
        <f t="shared" si="9"/>
        <v>43393</v>
      </c>
      <c r="C80" s="36">
        <f t="shared" si="7"/>
        <v>-7327.99687647711</v>
      </c>
      <c r="D80" s="12">
        <f t="shared" si="10"/>
        <v>-3.76483159227351</v>
      </c>
      <c r="E80" s="36">
        <f t="shared" si="8"/>
        <v>450</v>
      </c>
      <c r="F80" s="44">
        <f t="shared" si="5"/>
        <v>-6881.76170806938</v>
      </c>
    </row>
    <row r="81" spans="1:6">
      <c r="A81" s="7">
        <f t="shared" si="6"/>
        <v>8</v>
      </c>
      <c r="B81" s="11">
        <f t="shared" si="9"/>
        <v>43424</v>
      </c>
      <c r="C81" s="36">
        <f t="shared" si="7"/>
        <v>-6881.76170806938</v>
      </c>
      <c r="D81" s="12">
        <f t="shared" si="10"/>
        <v>-3.65342627777924</v>
      </c>
      <c r="E81" s="36">
        <f t="shared" si="8"/>
        <v>450</v>
      </c>
      <c r="F81" s="44">
        <f t="shared" si="5"/>
        <v>-6435.41513434716</v>
      </c>
    </row>
    <row r="82" spans="1:6">
      <c r="A82" s="7">
        <f t="shared" si="6"/>
        <v>9</v>
      </c>
      <c r="B82" s="11">
        <f t="shared" si="9"/>
        <v>43454</v>
      </c>
      <c r="C82" s="36">
        <f t="shared" si="7"/>
        <v>-6435.41513434716</v>
      </c>
      <c r="D82" s="12">
        <f t="shared" si="10"/>
        <v>-3.30625880654481</v>
      </c>
      <c r="E82" s="36">
        <f t="shared" si="8"/>
        <v>450</v>
      </c>
      <c r="F82" s="44">
        <f t="shared" si="5"/>
        <v>-5988.72139315371</v>
      </c>
    </row>
    <row r="83" spans="1:6">
      <c r="A83" s="7">
        <f t="shared" si="6"/>
        <v>10</v>
      </c>
      <c r="B83" s="11">
        <f t="shared" si="9"/>
        <v>43485</v>
      </c>
      <c r="C83" s="36">
        <f t="shared" si="7"/>
        <v>-5988.72139315371</v>
      </c>
      <c r="D83" s="12">
        <f t="shared" ref="D83:D96" si="11">C83*$E$101*(B83-B82)/365</f>
        <v>-3.1793242829654</v>
      </c>
      <c r="E83" s="36">
        <f t="shared" si="8"/>
        <v>450</v>
      </c>
      <c r="F83" s="44">
        <f t="shared" si="5"/>
        <v>-5541.90071743667</v>
      </c>
    </row>
    <row r="84" spans="1:6">
      <c r="A84" s="7">
        <f t="shared" si="6"/>
        <v>11</v>
      </c>
      <c r="B84" s="11">
        <f t="shared" si="9"/>
        <v>43516</v>
      </c>
      <c r="C84" s="36">
        <f t="shared" si="7"/>
        <v>-5541.90071743667</v>
      </c>
      <c r="D84" s="12">
        <f t="shared" si="11"/>
        <v>-2.94211374482579</v>
      </c>
      <c r="E84" s="36">
        <f t="shared" si="8"/>
        <v>450</v>
      </c>
      <c r="F84" s="44">
        <f t="shared" si="5"/>
        <v>-5094.8428311815</v>
      </c>
    </row>
    <row r="85" spans="1:6">
      <c r="A85" s="7">
        <f t="shared" si="6"/>
        <v>12</v>
      </c>
      <c r="B85" s="11">
        <f t="shared" si="9"/>
        <v>43544</v>
      </c>
      <c r="C85" s="36">
        <f t="shared" si="7"/>
        <v>-5094.8428311815</v>
      </c>
      <c r="D85" s="12">
        <f t="shared" si="11"/>
        <v>-2.44302463556819</v>
      </c>
      <c r="E85" s="36">
        <f t="shared" si="8"/>
        <v>450</v>
      </c>
      <c r="F85" s="44">
        <f t="shared" si="5"/>
        <v>-4647.28585581707</v>
      </c>
    </row>
    <row r="86" spans="1:6">
      <c r="A86" s="7">
        <f t="shared" si="6"/>
        <v>13</v>
      </c>
      <c r="B86" s="11">
        <f t="shared" si="9"/>
        <v>43575</v>
      </c>
      <c r="C86" s="36">
        <f t="shared" si="7"/>
        <v>-4647.28585581707</v>
      </c>
      <c r="D86" s="12">
        <f t="shared" si="11"/>
        <v>-2.46717584627862</v>
      </c>
      <c r="E86" s="36">
        <f t="shared" si="8"/>
        <v>450</v>
      </c>
      <c r="F86" s="44">
        <f t="shared" si="5"/>
        <v>-4199.75303166335</v>
      </c>
    </row>
    <row r="87" spans="1:6">
      <c r="A87" s="7">
        <f t="shared" si="6"/>
        <v>14</v>
      </c>
      <c r="B87" s="11">
        <f t="shared" si="9"/>
        <v>43605</v>
      </c>
      <c r="C87" s="36">
        <f t="shared" si="7"/>
        <v>-4199.75303166335</v>
      </c>
      <c r="D87" s="12">
        <f t="shared" si="11"/>
        <v>-2.15766506998756</v>
      </c>
      <c r="E87" s="36">
        <f t="shared" si="8"/>
        <v>450</v>
      </c>
      <c r="F87" s="44">
        <f t="shared" si="5"/>
        <v>-3751.91069673333</v>
      </c>
    </row>
    <row r="88" spans="1:6">
      <c r="A88" s="7">
        <f t="shared" si="6"/>
        <v>15</v>
      </c>
      <c r="B88" s="11">
        <f t="shared" si="9"/>
        <v>43636</v>
      </c>
      <c r="C88" s="36">
        <f t="shared" si="7"/>
        <v>-3751.91069673333</v>
      </c>
      <c r="D88" s="12">
        <f t="shared" si="11"/>
        <v>-1.99183431696766</v>
      </c>
      <c r="E88" s="36">
        <f t="shared" si="8"/>
        <v>450</v>
      </c>
      <c r="F88" s="44">
        <f t="shared" si="5"/>
        <v>-3303.9025310503</v>
      </c>
    </row>
    <row r="89" spans="1:6">
      <c r="A89" s="7">
        <f t="shared" si="6"/>
        <v>16</v>
      </c>
      <c r="B89" s="11">
        <f t="shared" si="9"/>
        <v>43666</v>
      </c>
      <c r="C89" s="36">
        <f t="shared" si="7"/>
        <v>-3303.9025310503</v>
      </c>
      <c r="D89" s="12">
        <f t="shared" si="11"/>
        <v>-1.6974129269376</v>
      </c>
      <c r="E89" s="36">
        <f t="shared" si="8"/>
        <v>450</v>
      </c>
      <c r="F89" s="44">
        <f t="shared" si="5"/>
        <v>-2855.59994397724</v>
      </c>
    </row>
    <row r="90" spans="1:6">
      <c r="A90" s="7">
        <f t="shared" si="6"/>
        <v>17</v>
      </c>
      <c r="B90" s="11">
        <f t="shared" si="9"/>
        <v>43697</v>
      </c>
      <c r="C90" s="36">
        <f t="shared" si="7"/>
        <v>-2855.59994397724</v>
      </c>
      <c r="D90" s="12">
        <f t="shared" si="11"/>
        <v>-1.51599609470903</v>
      </c>
      <c r="E90" s="36">
        <f t="shared" si="8"/>
        <v>450</v>
      </c>
      <c r="F90" s="44">
        <f t="shared" si="5"/>
        <v>-2407.11594007195</v>
      </c>
    </row>
    <row r="91" spans="1:6">
      <c r="A91" s="7">
        <f t="shared" si="6"/>
        <v>18</v>
      </c>
      <c r="B91" s="11">
        <f t="shared" si="9"/>
        <v>43728</v>
      </c>
      <c r="C91" s="36">
        <f t="shared" si="7"/>
        <v>-2407.11594007195</v>
      </c>
      <c r="D91" s="12">
        <f t="shared" si="11"/>
        <v>-1.27790252004923</v>
      </c>
      <c r="E91" s="36">
        <f t="shared" si="8"/>
        <v>450</v>
      </c>
      <c r="F91" s="44">
        <f t="shared" si="5"/>
        <v>-1958.393842592</v>
      </c>
    </row>
    <row r="92" spans="1:6">
      <c r="A92" s="7">
        <f t="shared" si="6"/>
        <v>19</v>
      </c>
      <c r="B92" s="11">
        <f t="shared" si="9"/>
        <v>43758</v>
      </c>
      <c r="C92" s="36">
        <f t="shared" si="7"/>
        <v>-1958.393842592</v>
      </c>
      <c r="D92" s="12">
        <f t="shared" si="11"/>
        <v>-1.00614439839238</v>
      </c>
      <c r="E92" s="36">
        <f t="shared" si="8"/>
        <v>450</v>
      </c>
      <c r="F92" s="44">
        <f t="shared" si="5"/>
        <v>-1509.39998699039</v>
      </c>
    </row>
    <row r="93" spans="1:6">
      <c r="A93" s="7">
        <f t="shared" si="6"/>
        <v>20</v>
      </c>
      <c r="B93" s="11">
        <f t="shared" si="9"/>
        <v>43789</v>
      </c>
      <c r="C93" s="36">
        <f t="shared" si="7"/>
        <v>-1509.39998699039</v>
      </c>
      <c r="D93" s="12">
        <f t="shared" si="11"/>
        <v>-0.801318297563861</v>
      </c>
      <c r="E93" s="36">
        <f t="shared" si="8"/>
        <v>450</v>
      </c>
      <c r="F93" s="44">
        <f t="shared" si="5"/>
        <v>-1060.20130528795</v>
      </c>
    </row>
    <row r="94" spans="1:6">
      <c r="A94" s="7">
        <f t="shared" si="6"/>
        <v>21</v>
      </c>
      <c r="B94" s="11">
        <f t="shared" si="9"/>
        <v>43819</v>
      </c>
      <c r="C94" s="36">
        <f t="shared" si="7"/>
        <v>-1060.20130528795</v>
      </c>
      <c r="D94" s="12">
        <f t="shared" si="11"/>
        <v>-0.544689010598566</v>
      </c>
      <c r="E94" s="36">
        <f t="shared" si="8"/>
        <v>450</v>
      </c>
      <c r="F94" s="44">
        <f t="shared" si="5"/>
        <v>-610.745994298552</v>
      </c>
    </row>
    <row r="95" spans="1:6">
      <c r="A95" s="7">
        <f t="shared" si="6"/>
        <v>22</v>
      </c>
      <c r="B95" s="11">
        <f t="shared" si="9"/>
        <v>43850</v>
      </c>
      <c r="C95" s="36">
        <f t="shared" si="7"/>
        <v>-610.745994298552</v>
      </c>
      <c r="D95" s="12">
        <f t="shared" si="11"/>
        <v>-0.324236083618291</v>
      </c>
      <c r="E95" s="36">
        <f t="shared" si="8"/>
        <v>450</v>
      </c>
      <c r="F95" s="44">
        <f t="shared" si="5"/>
        <v>-161.07023038217</v>
      </c>
    </row>
    <row r="96" spans="1:6">
      <c r="A96" s="7">
        <f t="shared" si="6"/>
        <v>23</v>
      </c>
      <c r="B96" s="11">
        <f t="shared" si="9"/>
        <v>43881</v>
      </c>
      <c r="C96" s="36">
        <f t="shared" si="7"/>
        <v>-161.07023038217</v>
      </c>
      <c r="D96" s="12">
        <f t="shared" si="11"/>
        <v>-0.085509821061686</v>
      </c>
      <c r="E96" s="36">
        <f t="shared" si="8"/>
        <v>450</v>
      </c>
      <c r="F96" s="44">
        <f t="shared" si="5"/>
        <v>288.844259796768</v>
      </c>
    </row>
    <row r="97" spans="1:8">
      <c r="A97" s="7">
        <f t="shared" si="6"/>
        <v>24</v>
      </c>
      <c r="B97" s="11">
        <f t="shared" si="9"/>
        <v>43910</v>
      </c>
      <c r="C97" s="36">
        <f t="shared" si="7"/>
        <v>288.844259796768</v>
      </c>
      <c r="D97" s="12">
        <f>C97*$E$101*(B97-B96)/365</f>
        <v>0.143450069520785</v>
      </c>
      <c r="E97" s="36">
        <f t="shared" si="8"/>
        <v>450</v>
      </c>
      <c r="F97" s="44">
        <f t="shared" si="5"/>
        <v>738.987709866289</v>
      </c>
      <c r="H97" s="3" t="s">
        <v>36</v>
      </c>
    </row>
    <row r="99" spans="1:6">
      <c r="A99" s="14" t="s">
        <v>31</v>
      </c>
      <c r="B99" s="15"/>
      <c r="C99" s="15"/>
      <c r="D99" s="16">
        <f>SUM(D73:D97)</f>
        <v>-61.012290133713</v>
      </c>
      <c r="E99" s="31">
        <f>SUM(E73:E97)</f>
        <v>800</v>
      </c>
      <c r="F99" s="45"/>
    </row>
    <row r="101" spans="2:5">
      <c r="B101" t="s">
        <v>37</v>
      </c>
      <c r="E101" s="46">
        <f>IRR(E73:E97)</f>
        <v>0.00625074652888613</v>
      </c>
    </row>
    <row r="102" spans="2:6">
      <c r="B102" s="37" t="s">
        <v>38</v>
      </c>
      <c r="E102" s="46">
        <f>E101*12</f>
        <v>0.0750089583466336</v>
      </c>
      <c r="F102" s="3" t="s">
        <v>39</v>
      </c>
    </row>
    <row r="105" spans="1:6">
      <c r="A105" s="3"/>
      <c r="B105" t="s">
        <v>40</v>
      </c>
      <c r="E105" s="47">
        <f>NPV(DiscountRate,E74:E97)+E73</f>
        <v>-3138.86658637138</v>
      </c>
      <c r="F105" s="3" t="s">
        <v>41</v>
      </c>
    </row>
    <row r="106" spans="2:5">
      <c r="B106" t="s">
        <v>42</v>
      </c>
      <c r="E106" s="24">
        <v>0.04</v>
      </c>
    </row>
    <row r="108" spans="1:20">
      <c r="A108" s="1"/>
      <c r="B108" s="2" t="s">
        <v>43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10" spans="1:1">
      <c r="A110" s="3" t="s">
        <v>44</v>
      </c>
    </row>
    <row r="111" spans="2:2">
      <c r="B111" s="38" t="s">
        <v>45</v>
      </c>
    </row>
    <row r="112" spans="2:5">
      <c r="B112" t="s">
        <v>46</v>
      </c>
      <c r="E112" s="10">
        <v>5000</v>
      </c>
    </row>
    <row r="113" spans="1:20">
      <c r="A113" s="39"/>
      <c r="B113" s="39" t="s">
        <v>47</v>
      </c>
      <c r="C113" s="39"/>
      <c r="D113" s="39"/>
      <c r="E113" s="48">
        <v>20</v>
      </c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</row>
    <row r="114" spans="1:20">
      <c r="A114" s="39"/>
      <c r="B114" s="39" t="s">
        <v>48</v>
      </c>
      <c r="C114" s="39"/>
      <c r="D114" s="39"/>
      <c r="E114" s="48">
        <v>2</v>
      </c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</row>
    <row r="115" spans="1:20">
      <c r="A115" s="39"/>
      <c r="B115" s="39" t="s">
        <v>49</v>
      </c>
      <c r="C115" s="39"/>
      <c r="D115" s="39"/>
      <c r="E115" s="10">
        <v>0</v>
      </c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</row>
    <row r="116" spans="1:20">
      <c r="A116" s="39"/>
      <c r="B116" s="40" t="s">
        <v>50</v>
      </c>
      <c r="C116" s="40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</row>
    <row r="117" spans="1:20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</row>
    <row r="118" spans="1:20">
      <c r="A118" s="39"/>
      <c r="B118" s="41" t="s">
        <v>51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</row>
    <row r="119" spans="1:20">
      <c r="A119" s="39"/>
      <c r="B119" s="41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</row>
    <row r="120" spans="1:20">
      <c r="A120" s="39"/>
      <c r="B120" s="42" t="s">
        <v>52</v>
      </c>
      <c r="C120" s="42"/>
      <c r="D120" s="42"/>
      <c r="E120" s="42"/>
      <c r="F120" s="49">
        <v>1</v>
      </c>
      <c r="G120" s="49">
        <f t="shared" ref="G120:T120" si="12">F120+1</f>
        <v>2</v>
      </c>
      <c r="H120" s="49">
        <f t="shared" si="12"/>
        <v>3</v>
      </c>
      <c r="I120" s="49">
        <f t="shared" si="12"/>
        <v>4</v>
      </c>
      <c r="J120" s="49">
        <f t="shared" si="12"/>
        <v>5</v>
      </c>
      <c r="K120" s="49">
        <f t="shared" si="12"/>
        <v>6</v>
      </c>
      <c r="L120" s="49">
        <f t="shared" si="12"/>
        <v>7</v>
      </c>
      <c r="M120" s="49">
        <f t="shared" si="12"/>
        <v>8</v>
      </c>
      <c r="N120" s="49">
        <f t="shared" si="12"/>
        <v>9</v>
      </c>
      <c r="O120" s="49">
        <f t="shared" si="12"/>
        <v>10</v>
      </c>
      <c r="P120" s="49">
        <f t="shared" si="12"/>
        <v>11</v>
      </c>
      <c r="Q120" s="49">
        <f t="shared" si="12"/>
        <v>12</v>
      </c>
      <c r="R120" s="49">
        <f t="shared" si="12"/>
        <v>13</v>
      </c>
      <c r="S120" s="49">
        <f t="shared" si="12"/>
        <v>14</v>
      </c>
      <c r="T120" s="49">
        <f t="shared" si="12"/>
        <v>15</v>
      </c>
    </row>
    <row r="121" spans="1:20">
      <c r="A121" s="39"/>
      <c r="B121" s="39" t="s">
        <v>25</v>
      </c>
      <c r="C121" s="39"/>
      <c r="D121" s="39"/>
      <c r="E121" s="39"/>
      <c r="F121" s="50">
        <f>$E$112</f>
        <v>5000</v>
      </c>
      <c r="G121" s="39">
        <f t="shared" ref="G121:T121" si="13">F123</f>
        <v>5000</v>
      </c>
      <c r="H121" s="39">
        <f t="shared" si="13"/>
        <v>5000</v>
      </c>
      <c r="I121" s="39">
        <f t="shared" si="13"/>
        <v>5000</v>
      </c>
      <c r="J121" s="39">
        <f t="shared" si="13"/>
        <v>5000</v>
      </c>
      <c r="K121" s="39">
        <f t="shared" si="13"/>
        <v>5000</v>
      </c>
      <c r="L121" s="39">
        <f t="shared" si="13"/>
        <v>5000</v>
      </c>
      <c r="M121" s="39">
        <f t="shared" si="13"/>
        <v>5000</v>
      </c>
      <c r="N121" s="39">
        <f t="shared" si="13"/>
        <v>5000</v>
      </c>
      <c r="O121" s="39">
        <f t="shared" si="13"/>
        <v>5000</v>
      </c>
      <c r="P121" s="39">
        <f t="shared" si="13"/>
        <v>5000</v>
      </c>
      <c r="Q121" s="39">
        <f t="shared" si="13"/>
        <v>5000</v>
      </c>
      <c r="R121" s="39">
        <f t="shared" si="13"/>
        <v>5000</v>
      </c>
      <c r="S121" s="39">
        <f t="shared" si="13"/>
        <v>5000</v>
      </c>
      <c r="T121" s="39">
        <f t="shared" si="13"/>
        <v>5000</v>
      </c>
    </row>
    <row r="122" spans="1:20">
      <c r="A122" s="39"/>
      <c r="B122" s="39" t="s">
        <v>53</v>
      </c>
      <c r="C122" s="40"/>
      <c r="D122" s="39"/>
      <c r="E122" s="39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</row>
    <row r="123" spans="1:20">
      <c r="A123" s="39"/>
      <c r="B123" s="39" t="s">
        <v>30</v>
      </c>
      <c r="C123" s="39"/>
      <c r="D123" s="39"/>
      <c r="E123" s="39"/>
      <c r="F123" s="39">
        <f t="shared" ref="F123:T123" si="14">SUM(F121:F122)</f>
        <v>5000</v>
      </c>
      <c r="G123" s="39">
        <f t="shared" si="14"/>
        <v>5000</v>
      </c>
      <c r="H123" s="39">
        <f t="shared" si="14"/>
        <v>5000</v>
      </c>
      <c r="I123" s="39">
        <f t="shared" si="14"/>
        <v>5000</v>
      </c>
      <c r="J123" s="39">
        <f t="shared" si="14"/>
        <v>5000</v>
      </c>
      <c r="K123" s="39">
        <f t="shared" si="14"/>
        <v>5000</v>
      </c>
      <c r="L123" s="39">
        <f t="shared" si="14"/>
        <v>5000</v>
      </c>
      <c r="M123" s="39">
        <f t="shared" si="14"/>
        <v>5000</v>
      </c>
      <c r="N123" s="39">
        <f t="shared" si="14"/>
        <v>5000</v>
      </c>
      <c r="O123" s="39">
        <f t="shared" si="14"/>
        <v>5000</v>
      </c>
      <c r="P123" s="39">
        <f t="shared" si="14"/>
        <v>5000</v>
      </c>
      <c r="Q123" s="39">
        <f t="shared" si="14"/>
        <v>5000</v>
      </c>
      <c r="R123" s="39">
        <f t="shared" si="14"/>
        <v>5000</v>
      </c>
      <c r="S123" s="39">
        <f t="shared" si="14"/>
        <v>5000</v>
      </c>
      <c r="T123" s="39">
        <f t="shared" si="14"/>
        <v>5000</v>
      </c>
    </row>
    <row r="124" spans="1:20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</row>
    <row r="125" spans="1:20">
      <c r="A125" s="39"/>
      <c r="B125" s="39" t="s">
        <v>54</v>
      </c>
      <c r="C125" s="39"/>
      <c r="D125" s="39"/>
      <c r="E125" s="51"/>
      <c r="F125" s="40" t="s">
        <v>55</v>
      </c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</row>
    <row r="126" spans="1:20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</row>
    <row r="127" spans="1:20">
      <c r="A127" s="39"/>
      <c r="B127" s="40" t="s">
        <v>56</v>
      </c>
      <c r="C127" s="40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9" spans="2:5">
      <c r="B129" t="s">
        <v>57</v>
      </c>
      <c r="E129" s="10">
        <v>1500</v>
      </c>
    </row>
    <row r="130" spans="2:5">
      <c r="B130" t="s">
        <v>58</v>
      </c>
      <c r="E130" s="48">
        <v>5</v>
      </c>
    </row>
    <row r="132" spans="1:20">
      <c r="A132" s="39"/>
      <c r="B132" s="41" t="s">
        <v>51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 spans="1:20">
      <c r="A133" s="39"/>
      <c r="B133" s="41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 spans="1:20">
      <c r="A134" s="39"/>
      <c r="B134" s="42" t="s">
        <v>52</v>
      </c>
      <c r="C134" s="42"/>
      <c r="D134" s="42"/>
      <c r="E134" s="42"/>
      <c r="F134" s="49">
        <v>1</v>
      </c>
      <c r="G134" s="49">
        <f t="shared" ref="G134:T134" si="15">F134+1</f>
        <v>2</v>
      </c>
      <c r="H134" s="49">
        <f t="shared" si="15"/>
        <v>3</v>
      </c>
      <c r="I134" s="49">
        <f t="shared" si="15"/>
        <v>4</v>
      </c>
      <c r="J134" s="49">
        <f t="shared" si="15"/>
        <v>5</v>
      </c>
      <c r="K134" s="49">
        <f t="shared" si="15"/>
        <v>6</v>
      </c>
      <c r="L134" s="49">
        <f t="shared" si="15"/>
        <v>7</v>
      </c>
      <c r="M134" s="49">
        <f t="shared" si="15"/>
        <v>8</v>
      </c>
      <c r="N134" s="49">
        <f t="shared" si="15"/>
        <v>9</v>
      </c>
      <c r="O134" s="49">
        <f t="shared" si="15"/>
        <v>10</v>
      </c>
      <c r="P134" s="49">
        <f t="shared" si="15"/>
        <v>11</v>
      </c>
      <c r="Q134" s="49">
        <f t="shared" si="15"/>
        <v>12</v>
      </c>
      <c r="R134" s="49">
        <f t="shared" si="15"/>
        <v>13</v>
      </c>
      <c r="S134" s="49">
        <f t="shared" si="15"/>
        <v>14</v>
      </c>
      <c r="T134" s="49">
        <f t="shared" si="15"/>
        <v>15</v>
      </c>
    </row>
    <row r="135" spans="1:20">
      <c r="A135" s="39"/>
      <c r="B135" s="39" t="s">
        <v>25</v>
      </c>
      <c r="C135" s="39"/>
      <c r="D135" s="39"/>
      <c r="E135" s="39"/>
      <c r="F135" s="50">
        <f>$E$112</f>
        <v>5000</v>
      </c>
      <c r="G135" s="39">
        <f t="shared" ref="G135:T135" si="16">F138</f>
        <v>5000</v>
      </c>
      <c r="H135" s="39">
        <f t="shared" si="16"/>
        <v>5000</v>
      </c>
      <c r="I135" s="39">
        <f t="shared" si="16"/>
        <v>5000</v>
      </c>
      <c r="J135" s="39">
        <f t="shared" si="16"/>
        <v>5000</v>
      </c>
      <c r="K135" s="39">
        <f t="shared" si="16"/>
        <v>5000</v>
      </c>
      <c r="L135" s="39">
        <f t="shared" si="16"/>
        <v>5000</v>
      </c>
      <c r="M135" s="39">
        <f t="shared" si="16"/>
        <v>5000</v>
      </c>
      <c r="N135" s="39">
        <f t="shared" si="16"/>
        <v>5000</v>
      </c>
      <c r="O135" s="39">
        <f t="shared" si="16"/>
        <v>5000</v>
      </c>
      <c r="P135" s="39">
        <f t="shared" si="16"/>
        <v>5000</v>
      </c>
      <c r="Q135" s="39">
        <f t="shared" si="16"/>
        <v>5000</v>
      </c>
      <c r="R135" s="39">
        <f t="shared" si="16"/>
        <v>5000</v>
      </c>
      <c r="S135" s="39">
        <f t="shared" si="16"/>
        <v>5000</v>
      </c>
      <c r="T135" s="39">
        <f t="shared" si="16"/>
        <v>5000</v>
      </c>
    </row>
    <row r="136" spans="1:20">
      <c r="A136" s="39"/>
      <c r="B136" s="39" t="s">
        <v>59</v>
      </c>
      <c r="C136" s="39"/>
      <c r="D136" s="39"/>
      <c r="E136" s="39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</row>
    <row r="137" spans="1:20">
      <c r="A137" s="39"/>
      <c r="B137" s="39" t="s">
        <v>53</v>
      </c>
      <c r="C137" s="40"/>
      <c r="D137" s="39"/>
      <c r="E137" s="39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</row>
    <row r="138" spans="1:20">
      <c r="A138" s="39"/>
      <c r="B138" s="39" t="s">
        <v>30</v>
      </c>
      <c r="C138" s="39"/>
      <c r="D138" s="39"/>
      <c r="E138" s="39"/>
      <c r="F138" s="39">
        <f t="shared" ref="F138" si="17">SUM(F135:F137)</f>
        <v>5000</v>
      </c>
      <c r="G138" s="39">
        <f t="shared" ref="G138" si="18">SUM(G135:G137)</f>
        <v>5000</v>
      </c>
      <c r="H138" s="39">
        <f t="shared" ref="H138" si="19">SUM(H135:H137)</f>
        <v>5000</v>
      </c>
      <c r="I138" s="39">
        <f t="shared" ref="I138" si="20">SUM(I135:I137)</f>
        <v>5000</v>
      </c>
      <c r="J138" s="39">
        <f t="shared" ref="J138" si="21">SUM(J135:J137)</f>
        <v>5000</v>
      </c>
      <c r="K138" s="39">
        <f t="shared" ref="K138" si="22">SUM(K135:K137)</f>
        <v>5000</v>
      </c>
      <c r="L138" s="39">
        <f t="shared" ref="L138" si="23">SUM(L135:L137)</f>
        <v>5000</v>
      </c>
      <c r="M138" s="39">
        <f t="shared" ref="M138" si="24">SUM(M135:M137)</f>
        <v>5000</v>
      </c>
      <c r="N138" s="39">
        <f t="shared" ref="N138" si="25">SUM(N135:N137)</f>
        <v>5000</v>
      </c>
      <c r="O138" s="39">
        <f t="shared" ref="O138" si="26">SUM(O135:O137)</f>
        <v>5000</v>
      </c>
      <c r="P138" s="39">
        <f t="shared" ref="P138" si="27">SUM(P135:P137)</f>
        <v>5000</v>
      </c>
      <c r="Q138" s="39">
        <f t="shared" ref="Q138" si="28">SUM(Q135:Q137)</f>
        <v>5000</v>
      </c>
      <c r="R138" s="39">
        <f t="shared" ref="R138" si="29">SUM(R135:R137)</f>
        <v>5000</v>
      </c>
      <c r="S138" s="39">
        <f t="shared" ref="S138" si="30">SUM(S135:S137)</f>
        <v>5000</v>
      </c>
      <c r="T138" s="39">
        <f t="shared" ref="T138" si="31">SUM(T135:T137)</f>
        <v>5000</v>
      </c>
    </row>
    <row r="140" spans="2:6">
      <c r="B140" s="39" t="s">
        <v>54</v>
      </c>
      <c r="E140" s="51"/>
      <c r="F140" s="40" t="s">
        <v>60</v>
      </c>
    </row>
    <row r="142" spans="1:20">
      <c r="A142" s="1"/>
      <c r="B142" s="2" t="s">
        <v>61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Introduction</vt:lpstr>
      <vt:lpstr>Calcs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Keighley</cp:lastModifiedBy>
  <dcterms:created xsi:type="dcterms:W3CDTF">2017-08-25T10:34:00Z</dcterms:created>
  <cp:lastPrinted>2017-11-05T12:32:00Z</cp:lastPrinted>
  <dcterms:modified xsi:type="dcterms:W3CDTF">2020-11-23T10:59:24Z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1033-2.7.0.4476</vt:lpwstr>
  </property>
</Properties>
</file>