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 solved" sheetId="1" r:id="rId4"/>
    <sheet state="visible" name="solved" sheetId="2" r:id="rId5"/>
  </sheets>
  <definedNames>
    <definedName localSheetId="1" name="solver_adj">solved!$M$8:$O$8</definedName>
    <definedName localSheetId="1" name="solver_opt">solved!$E$33</definedName>
  </definedNames>
  <calcPr/>
</workbook>
</file>

<file path=xl/sharedStrings.xml><?xml version="1.0" encoding="utf-8"?>
<sst xmlns="http://schemas.openxmlformats.org/spreadsheetml/2006/main" count="33" uniqueCount="20">
  <si>
    <t>Period</t>
  </si>
  <si>
    <t>Price</t>
  </si>
  <si>
    <t>Demand</t>
  </si>
  <si>
    <t>fit</t>
  </si>
  <si>
    <t>error</t>
  </si>
  <si>
    <t>A</t>
  </si>
  <si>
    <t>Bp</t>
  </si>
  <si>
    <t>C</t>
  </si>
  <si>
    <t>a</t>
  </si>
  <si>
    <t>b</t>
  </si>
  <si>
    <t>total</t>
  </si>
  <si>
    <t>linear</t>
  </si>
  <si>
    <t>logit</t>
  </si>
  <si>
    <t>/-d'(p)*p/d(p)</t>
  </si>
  <si>
    <t>/bp/(1+exp(-a+bp)</t>
  </si>
  <si>
    <t>Linear fit</t>
  </si>
  <si>
    <t>linear revenue</t>
  </si>
  <si>
    <t>logit fit</t>
  </si>
  <si>
    <t>logit revenue</t>
  </si>
  <si>
    <t>linear elasticity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</si>
</sst>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rgb="FF000000"/>
      <name val="Calibri"/>
    </font>
    <font>
      <color theme="1"/>
      <name val="Calibri"/>
      <scheme val="minor"/>
    </font>
    <font>
      <sz val="12.0"/>
      <color theme="1"/>
      <name val="Calibri"/>
    </font>
    <font>
      <sz val="12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3" fontId="3" numFmtId="0" xfId="0" applyBorder="1" applyFill="1" applyFont="1"/>
    <xf borderId="1" fillId="4" fontId="3" numFmtId="0" xfId="0" applyBorder="1" applyFill="1" applyFont="1"/>
    <xf borderId="1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Demand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(Demand)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solved!$B$2:$B$13</c:f>
            </c:numRef>
          </c:xVal>
          <c:yVal>
            <c:numRef>
              <c:f>solved!$C$2:$C$13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086592"/>
        <c:axId val="139877364"/>
      </c:scatterChart>
      <c:valAx>
        <c:axId val="209108659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39877364"/>
      </c:valAx>
      <c:valAx>
        <c:axId val="1398773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2091086592"/>
      </c:valAx>
    </c:plotArea>
    <c:plotVisOnly val="1"/>
  </c:chart>
  <c:spPr>
    <a:solidFill>
      <a:schemeClr val="dk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47625</xdr:rowOff>
    </xdr:from>
    <xdr:ext cx="2381250" cy="762000"/>
    <xdr:pic>
      <xdr:nvPicPr>
        <xdr:cNvPr descr="page16image60658944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619125</xdr:colOff>
      <xdr:row>6</xdr:row>
      <xdr:rowOff>142875</xdr:rowOff>
    </xdr:from>
    <xdr:ext cx="6400800" cy="27241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495300</xdr:colOff>
      <xdr:row>1</xdr:row>
      <xdr:rowOff>47625</xdr:rowOff>
    </xdr:from>
    <xdr:ext cx="2514600" cy="771525"/>
    <xdr:pic>
      <xdr:nvPicPr>
        <xdr:cNvPr descr="page16image60658944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</row>
    <row r="2" ht="15.75" customHeight="1">
      <c r="A2" s="1">
        <v>1.0</v>
      </c>
      <c r="B2" s="1">
        <v>16.0</v>
      </c>
      <c r="C2" s="1">
        <v>500.0</v>
      </c>
      <c r="D2" s="1"/>
      <c r="E2" s="1"/>
      <c r="F2" s="1"/>
    </row>
    <row r="3" ht="15.75" customHeight="1">
      <c r="A3" s="1">
        <v>2.0</v>
      </c>
      <c r="B3" s="1">
        <v>18.0</v>
      </c>
      <c r="C3" s="1">
        <v>400.0</v>
      </c>
      <c r="D3" s="1"/>
      <c r="E3" s="1"/>
      <c r="F3" s="1"/>
    </row>
    <row r="4" ht="15.75" customHeight="1">
      <c r="A4" s="1">
        <v>3.0</v>
      </c>
      <c r="B4" s="1">
        <v>20.0</v>
      </c>
      <c r="C4" s="1">
        <v>350.0</v>
      </c>
      <c r="D4" s="1"/>
      <c r="E4" s="1"/>
      <c r="F4" s="1"/>
    </row>
    <row r="5" ht="15.75" customHeight="1">
      <c r="A5" s="1">
        <v>4.0</v>
      </c>
      <c r="B5" s="1">
        <v>22.0</v>
      </c>
      <c r="C5" s="1">
        <v>450.0</v>
      </c>
      <c r="D5" s="1"/>
      <c r="E5" s="1"/>
      <c r="F5" s="1"/>
    </row>
    <row r="6" ht="15.75" customHeight="1">
      <c r="A6" s="1">
        <v>5.0</v>
      </c>
      <c r="B6" s="1">
        <v>24.0</v>
      </c>
      <c r="C6" s="1">
        <v>470.0</v>
      </c>
      <c r="D6" s="1"/>
      <c r="E6" s="1"/>
      <c r="F6" s="1"/>
    </row>
    <row r="7" ht="15.75" customHeight="1">
      <c r="A7" s="1">
        <v>6.0</v>
      </c>
      <c r="B7" s="1">
        <v>26.0</v>
      </c>
      <c r="C7" s="1">
        <v>430.0</v>
      </c>
      <c r="D7" s="1"/>
      <c r="E7" s="1"/>
      <c r="F7" s="1"/>
    </row>
    <row r="8" ht="15.75" customHeight="1">
      <c r="A8" s="1">
        <v>7.0</v>
      </c>
      <c r="B8" s="1">
        <v>28.0</v>
      </c>
      <c r="C8" s="1">
        <v>380.0</v>
      </c>
      <c r="D8" s="1"/>
      <c r="E8" s="1"/>
      <c r="F8" s="1"/>
    </row>
    <row r="9" ht="15.75" customHeight="1">
      <c r="A9" s="1">
        <v>8.0</v>
      </c>
      <c r="B9" s="1">
        <v>30.0</v>
      </c>
      <c r="C9" s="1">
        <v>300.0</v>
      </c>
      <c r="D9" s="1"/>
      <c r="E9" s="1"/>
      <c r="F9" s="1"/>
    </row>
    <row r="10" ht="15.75" customHeight="1">
      <c r="A10" s="1">
        <v>9.0</v>
      </c>
      <c r="B10" s="1">
        <v>32.0</v>
      </c>
      <c r="C10" s="1">
        <v>250.0</v>
      </c>
      <c r="D10" s="1"/>
      <c r="E10" s="1"/>
      <c r="F10" s="1"/>
    </row>
    <row r="11" ht="15.75" customHeight="1">
      <c r="A11" s="1">
        <v>10.0</v>
      </c>
      <c r="B11" s="1">
        <v>34.0</v>
      </c>
      <c r="C11" s="1">
        <v>200.0</v>
      </c>
      <c r="D11" s="1"/>
      <c r="E11" s="1"/>
      <c r="F11" s="1"/>
    </row>
    <row r="12" ht="15.75" customHeight="1">
      <c r="A12" s="1">
        <v>11.0</v>
      </c>
      <c r="B12" s="1">
        <v>36.0</v>
      </c>
      <c r="C12" s="1">
        <v>150.0</v>
      </c>
      <c r="D12" s="1"/>
      <c r="E12" s="1"/>
      <c r="F12" s="1"/>
    </row>
    <row r="13" ht="15.75" customHeight="1">
      <c r="A13" s="1">
        <v>12.0</v>
      </c>
      <c r="B13" s="1">
        <v>38.0</v>
      </c>
      <c r="C13" s="1">
        <v>100.0</v>
      </c>
      <c r="D13" s="1"/>
      <c r="E13" s="1"/>
      <c r="F13" s="1"/>
    </row>
    <row r="14" ht="15.75" customHeight="1">
      <c r="A14" s="1"/>
      <c r="B14" s="1"/>
      <c r="C14" s="1"/>
      <c r="D14" s="1"/>
      <c r="E14" s="1"/>
      <c r="F14" s="1"/>
    </row>
    <row r="15" ht="15.75" customHeight="1">
      <c r="A15" s="1"/>
      <c r="B15" s="1"/>
      <c r="C15" s="1"/>
      <c r="D15" s="1"/>
      <c r="E15" s="1"/>
      <c r="F15" s="1"/>
    </row>
    <row r="16" ht="15.75" customHeight="1">
      <c r="A16" s="1"/>
      <c r="B16" s="1"/>
      <c r="C16" s="1"/>
      <c r="D16" s="1"/>
      <c r="E16" s="1"/>
      <c r="F16" s="1"/>
    </row>
    <row r="17" ht="15.75" customHeight="1">
      <c r="A17" s="1"/>
      <c r="B17" s="1"/>
      <c r="C17" s="1"/>
      <c r="D17" s="1"/>
      <c r="E17" s="1"/>
      <c r="F17" s="1"/>
    </row>
    <row r="18" ht="15.75" customHeight="1">
      <c r="A18" s="1"/>
      <c r="B18" s="1"/>
      <c r="C18" s="1"/>
      <c r="D18" s="1"/>
      <c r="E18" s="1"/>
      <c r="F18" s="1"/>
    </row>
    <row r="19" ht="15.75" customHeight="1">
      <c r="A19" s="1"/>
      <c r="B19" s="1"/>
      <c r="C19" s="1"/>
      <c r="D19" s="1"/>
      <c r="E19" s="1"/>
      <c r="F19" s="1"/>
    </row>
    <row r="20" ht="15.75" customHeight="1">
      <c r="A20" s="1" t="s">
        <v>0</v>
      </c>
      <c r="B20" s="1" t="s">
        <v>1</v>
      </c>
      <c r="C20" s="1" t="s">
        <v>2</v>
      </c>
      <c r="D20" s="1"/>
      <c r="E20" s="1"/>
      <c r="F20" s="1"/>
    </row>
    <row r="21" ht="15.75" customHeight="1">
      <c r="A21" s="1">
        <v>1.0</v>
      </c>
      <c r="B21" s="1">
        <v>16.0</v>
      </c>
      <c r="C21" s="1">
        <v>500.0</v>
      </c>
      <c r="D21" s="1"/>
      <c r="E21" s="1"/>
      <c r="F21" s="1"/>
    </row>
    <row r="22" ht="15.75" customHeight="1">
      <c r="A22" s="1">
        <v>2.0</v>
      </c>
      <c r="B22" s="1">
        <v>18.0</v>
      </c>
      <c r="C22" s="1">
        <v>400.0</v>
      </c>
      <c r="D22" s="1"/>
      <c r="E22" s="1"/>
      <c r="F22" s="1"/>
    </row>
    <row r="23" ht="15.75" customHeight="1">
      <c r="A23" s="1">
        <v>3.0</v>
      </c>
      <c r="B23" s="1">
        <v>20.0</v>
      </c>
      <c r="C23" s="1">
        <v>350.0</v>
      </c>
      <c r="D23" s="1"/>
      <c r="E23" s="1"/>
      <c r="F23" s="1"/>
    </row>
    <row r="24" ht="15.75" customHeight="1">
      <c r="A24" s="1">
        <v>4.0</v>
      </c>
      <c r="B24" s="1">
        <v>22.0</v>
      </c>
      <c r="C24" s="1">
        <v>450.0</v>
      </c>
      <c r="D24" s="1"/>
      <c r="E24" s="1"/>
      <c r="F24" s="1"/>
    </row>
    <row r="25" ht="15.75" customHeight="1">
      <c r="A25" s="1">
        <v>5.0</v>
      </c>
      <c r="B25" s="1">
        <v>24.0</v>
      </c>
      <c r="C25" s="1">
        <v>470.0</v>
      </c>
      <c r="D25" s="1"/>
      <c r="E25" s="1"/>
      <c r="F25" s="1"/>
    </row>
    <row r="26" ht="15.75" customHeight="1">
      <c r="A26" s="1">
        <v>6.0</v>
      </c>
      <c r="B26" s="1">
        <v>26.0</v>
      </c>
      <c r="C26" s="1">
        <v>430.0</v>
      </c>
      <c r="D26" s="1"/>
      <c r="E26" s="1"/>
      <c r="F26" s="1"/>
    </row>
    <row r="27" ht="15.75" customHeight="1">
      <c r="A27" s="1">
        <v>7.0</v>
      </c>
      <c r="B27" s="1">
        <v>28.0</v>
      </c>
      <c r="C27" s="1">
        <v>380.0</v>
      </c>
      <c r="D27" s="1"/>
      <c r="E27" s="1"/>
      <c r="F27" s="1"/>
    </row>
    <row r="28" ht="15.75" customHeight="1">
      <c r="A28" s="1">
        <v>8.0</v>
      </c>
      <c r="B28" s="1">
        <v>30.0</v>
      </c>
      <c r="C28" s="1">
        <v>300.0</v>
      </c>
      <c r="D28" s="1"/>
      <c r="E28" s="1"/>
      <c r="F28" s="1"/>
    </row>
    <row r="29" ht="15.75" customHeight="1">
      <c r="A29" s="1">
        <v>9.0</v>
      </c>
      <c r="B29" s="1">
        <v>32.0</v>
      </c>
      <c r="C29" s="1">
        <v>250.0</v>
      </c>
      <c r="D29" s="1"/>
      <c r="E29" s="1"/>
      <c r="F29" s="1"/>
    </row>
    <row r="30" ht="15.75" customHeight="1">
      <c r="A30" s="1">
        <v>10.0</v>
      </c>
      <c r="B30" s="1">
        <v>34.0</v>
      </c>
      <c r="C30" s="1">
        <v>200.0</v>
      </c>
      <c r="D30" s="1"/>
      <c r="E30" s="1"/>
      <c r="F30" s="1"/>
    </row>
    <row r="31" ht="15.75" customHeight="1">
      <c r="A31" s="1">
        <v>11.0</v>
      </c>
      <c r="B31" s="1">
        <v>36.0</v>
      </c>
      <c r="C31" s="1">
        <v>150.0</v>
      </c>
      <c r="D31" s="1"/>
      <c r="E31" s="1"/>
      <c r="F31" s="1"/>
    </row>
    <row r="32" ht="15.75" customHeight="1">
      <c r="A32" s="1">
        <v>12.0</v>
      </c>
      <c r="B32" s="1">
        <v>38.0</v>
      </c>
      <c r="C32" s="1">
        <v>100.0</v>
      </c>
      <c r="D32" s="1"/>
      <c r="E32" s="1"/>
      <c r="F32" s="1"/>
    </row>
    <row r="33" ht="15.75" customHeight="1">
      <c r="A33" s="1"/>
      <c r="B33" s="1"/>
      <c r="C33" s="1"/>
      <c r="D33" s="1"/>
      <c r="E33" s="1"/>
      <c r="F33" s="1"/>
    </row>
    <row r="34" ht="15.75" customHeight="1">
      <c r="A34" s="1"/>
      <c r="B34" s="1"/>
      <c r="C34" s="1"/>
      <c r="D34" s="1"/>
      <c r="E34" s="1"/>
      <c r="F34" s="1"/>
    </row>
    <row r="35" ht="15.75" customHeight="1">
      <c r="A35" s="1"/>
      <c r="B35" s="1"/>
      <c r="C35" s="1"/>
      <c r="D35" s="1"/>
      <c r="E35" s="1"/>
      <c r="F35" s="1"/>
    </row>
    <row r="36" ht="15.75" customHeight="1">
      <c r="A36" s="1"/>
      <c r="B36" s="1"/>
      <c r="C36" s="1"/>
      <c r="D36" s="1"/>
      <c r="E36" s="1"/>
      <c r="F36" s="1"/>
    </row>
    <row r="37" ht="15.75" customHeight="1">
      <c r="A37" s="1"/>
      <c r="B37" s="1"/>
      <c r="C37" s="1"/>
      <c r="D37" s="1"/>
      <c r="E37" s="1"/>
      <c r="F37" s="1"/>
    </row>
    <row r="38" ht="15.75" customHeight="1">
      <c r="A38" s="1"/>
      <c r="B38" s="1"/>
      <c r="C38" s="1"/>
      <c r="D38" s="1"/>
      <c r="E38" s="1"/>
      <c r="F38" s="1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7" width="12.11"/>
    <col customWidth="1" min="8" max="9" width="10.56"/>
    <col customWidth="1" min="10" max="10" width="13.11"/>
    <col customWidth="1" min="11" max="11" width="10.56"/>
    <col customWidth="1" min="12" max="12" width="12.0"/>
    <col customWidth="1" min="13" max="13" width="13.78"/>
    <col customWidth="1" min="14" max="26" width="10.56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2">
        <v>1.0</v>
      </c>
      <c r="B2" s="2">
        <v>16.0</v>
      </c>
      <c r="C2" s="2">
        <v>500.0</v>
      </c>
      <c r="D2" s="2">
        <f t="shared" ref="D2:D13" si="1">B2*$N$4+$M$4</f>
        <v>509.739021</v>
      </c>
      <c r="E2" s="2">
        <f t="shared" ref="E2:E13" si="2">(C2-D2)^2</f>
        <v>94.84852963</v>
      </c>
    </row>
    <row r="3" ht="15.75" customHeight="1">
      <c r="A3" s="2">
        <v>2.0</v>
      </c>
      <c r="B3" s="2">
        <v>18.0</v>
      </c>
      <c r="C3" s="2">
        <v>400.0</v>
      </c>
      <c r="D3" s="2">
        <f t="shared" si="1"/>
        <v>477.3613986</v>
      </c>
      <c r="E3" s="2">
        <f t="shared" si="2"/>
        <v>5984.785994</v>
      </c>
      <c r="M3" s="2" t="s">
        <v>5</v>
      </c>
      <c r="N3" s="2" t="s">
        <v>6</v>
      </c>
    </row>
    <row r="4" ht="15.75" customHeight="1">
      <c r="A4" s="2">
        <v>3.0</v>
      </c>
      <c r="B4" s="2">
        <v>20.0</v>
      </c>
      <c r="C4" s="2">
        <v>350.0</v>
      </c>
      <c r="D4" s="2">
        <f t="shared" si="1"/>
        <v>444.9837762</v>
      </c>
      <c r="E4" s="2">
        <f t="shared" si="2"/>
        <v>9021.917746</v>
      </c>
      <c r="M4" s="2">
        <v>768.76</v>
      </c>
      <c r="N4" s="2">
        <f>P4</f>
        <v>-16.18881119</v>
      </c>
      <c r="P4" s="2">
        <f t="array" ref="P4:Q4">LINEST(C2:C13,B2:B13)</f>
        <v>-16.18881119</v>
      </c>
      <c r="Q4" s="2">
        <v>768.764568764569</v>
      </c>
    </row>
    <row r="5" ht="15.75" customHeight="1">
      <c r="A5" s="2">
        <v>4.0</v>
      </c>
      <c r="B5" s="2">
        <v>22.0</v>
      </c>
      <c r="C5" s="2">
        <v>450.0</v>
      </c>
      <c r="D5" s="2">
        <f t="shared" si="1"/>
        <v>412.6061538</v>
      </c>
      <c r="E5" s="2">
        <f t="shared" si="2"/>
        <v>1398.29973</v>
      </c>
    </row>
    <row r="6" ht="15.75" customHeight="1">
      <c r="A6" s="2">
        <v>5.0</v>
      </c>
      <c r="B6" s="2">
        <v>24.0</v>
      </c>
      <c r="C6" s="2">
        <v>470.0</v>
      </c>
      <c r="D6" s="2">
        <f t="shared" si="1"/>
        <v>380.2285315</v>
      </c>
      <c r="E6" s="2">
        <f t="shared" si="2"/>
        <v>8058.916562</v>
      </c>
    </row>
    <row r="7" ht="15.75" customHeight="1">
      <c r="A7" s="2">
        <v>6.0</v>
      </c>
      <c r="B7" s="2">
        <v>26.0</v>
      </c>
      <c r="C7" s="2">
        <v>430.0</v>
      </c>
      <c r="D7" s="2">
        <f t="shared" si="1"/>
        <v>347.8509091</v>
      </c>
      <c r="E7" s="2">
        <f t="shared" si="2"/>
        <v>6748.473137</v>
      </c>
      <c r="M7" s="2" t="s">
        <v>7</v>
      </c>
      <c r="N7" s="2" t="s">
        <v>8</v>
      </c>
      <c r="O7" s="2" t="s">
        <v>9</v>
      </c>
    </row>
    <row r="8" ht="15.75" customHeight="1">
      <c r="A8" s="2">
        <v>7.0</v>
      </c>
      <c r="B8" s="2">
        <v>28.0</v>
      </c>
      <c r="C8" s="2">
        <v>380.0</v>
      </c>
      <c r="D8" s="2">
        <f t="shared" si="1"/>
        <v>315.4732867</v>
      </c>
      <c r="E8" s="2">
        <f t="shared" si="2"/>
        <v>4163.696728</v>
      </c>
      <c r="M8" s="2">
        <v>447.06859857311537</v>
      </c>
      <c r="N8" s="2">
        <v>-9.867479878491068</v>
      </c>
      <c r="O8" s="2">
        <v>0.29606023046667296</v>
      </c>
    </row>
    <row r="9" ht="15.75" customHeight="1">
      <c r="A9" s="2">
        <v>8.0</v>
      </c>
      <c r="B9" s="2">
        <v>30.0</v>
      </c>
      <c r="C9" s="2">
        <v>300.0</v>
      </c>
      <c r="D9" s="2">
        <f t="shared" si="1"/>
        <v>283.0956643</v>
      </c>
      <c r="E9" s="2">
        <f t="shared" si="2"/>
        <v>285.7565643</v>
      </c>
    </row>
    <row r="10" ht="15.75" customHeight="1">
      <c r="A10" s="2">
        <v>9.0</v>
      </c>
      <c r="B10" s="2">
        <v>32.0</v>
      </c>
      <c r="C10" s="2">
        <v>250.0</v>
      </c>
      <c r="D10" s="2">
        <f t="shared" si="1"/>
        <v>250.718042</v>
      </c>
      <c r="E10" s="2">
        <f t="shared" si="2"/>
        <v>0.5155842535</v>
      </c>
    </row>
    <row r="11" ht="15.75" customHeight="1">
      <c r="A11" s="2">
        <v>10.0</v>
      </c>
      <c r="B11" s="2">
        <v>34.0</v>
      </c>
      <c r="C11" s="2">
        <v>200.0</v>
      </c>
      <c r="D11" s="2">
        <f t="shared" si="1"/>
        <v>218.3404196</v>
      </c>
      <c r="E11" s="2">
        <f t="shared" si="2"/>
        <v>336.3709904</v>
      </c>
    </row>
    <row r="12" ht="15.75" customHeight="1">
      <c r="A12" s="2">
        <v>11.0</v>
      </c>
      <c r="B12" s="2">
        <v>36.0</v>
      </c>
      <c r="C12" s="2">
        <v>150.0</v>
      </c>
      <c r="D12" s="2">
        <f t="shared" si="1"/>
        <v>185.9627972</v>
      </c>
      <c r="E12" s="2">
        <f t="shared" si="2"/>
        <v>1293.322783</v>
      </c>
    </row>
    <row r="13" ht="15.75" customHeight="1">
      <c r="A13" s="2">
        <v>12.0</v>
      </c>
      <c r="B13" s="2">
        <v>38.0</v>
      </c>
      <c r="C13" s="2">
        <v>100.0</v>
      </c>
      <c r="D13" s="2">
        <f t="shared" si="1"/>
        <v>153.5851748</v>
      </c>
      <c r="E13" s="2">
        <f t="shared" si="2"/>
        <v>2871.370961</v>
      </c>
    </row>
    <row r="14" ht="15.75" customHeight="1">
      <c r="D14" s="2" t="s">
        <v>10</v>
      </c>
      <c r="E14" s="2">
        <f>SUM(E2:E13)</f>
        <v>40258.27531</v>
      </c>
    </row>
    <row r="15" ht="15.75" customHeight="1">
      <c r="L15" s="2" t="s">
        <v>11</v>
      </c>
      <c r="M15" s="2" t="s">
        <v>12</v>
      </c>
    </row>
    <row r="16" ht="15.75" customHeight="1">
      <c r="L16" s="2" t="s">
        <v>13</v>
      </c>
      <c r="M16" s="2" t="s">
        <v>14</v>
      </c>
    </row>
    <row r="17" ht="15.75" customHeight="1"/>
    <row r="18" ht="15.75" customHeight="1"/>
    <row r="19" ht="15.75" customHeight="1"/>
    <row r="20" ht="15.75" customHeight="1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H20" s="2" t="s">
        <v>1</v>
      </c>
      <c r="I20" s="2" t="s">
        <v>15</v>
      </c>
      <c r="J20" s="2" t="s">
        <v>16</v>
      </c>
      <c r="K20" s="2" t="s">
        <v>17</v>
      </c>
      <c r="L20" s="2" t="s">
        <v>18</v>
      </c>
      <c r="M20" s="2" t="s">
        <v>19</v>
      </c>
      <c r="N20" s="2" t="s">
        <v>12</v>
      </c>
    </row>
    <row r="21" ht="15.75" customHeight="1">
      <c r="A21" s="2">
        <v>1.0</v>
      </c>
      <c r="B21" s="2">
        <v>16.0</v>
      </c>
      <c r="C21" s="2">
        <v>500.0</v>
      </c>
      <c r="D21" s="2">
        <f t="shared" ref="D21:D32" si="3">$M$8*EXP(-($N$8+$O$8*B21))/(1+EXP(-($N$8+$O$8*B21)))</f>
        <v>444.4403971</v>
      </c>
      <c r="E21" s="2">
        <f t="shared" ref="E21:E32" si="4">(C21-D21)^2</f>
        <v>3086.869475</v>
      </c>
      <c r="H21" s="2">
        <v>12.0</v>
      </c>
      <c r="I21" s="2">
        <f t="shared" ref="I21:I38" si="5">H21*$N$4+$M$4</f>
        <v>574.4942657</v>
      </c>
      <c r="J21" s="2">
        <f t="shared" ref="J21:J38" si="6">H21*I21</f>
        <v>6893.931189</v>
      </c>
      <c r="K21" s="2">
        <f t="shared" ref="K21:K38" si="7">$M$8*EXP(-($N$8+$O$8*H21))/(1+EXP(-($N$8+$O$8*H21)))</f>
        <v>446.2611314</v>
      </c>
      <c r="L21" s="2">
        <f t="shared" ref="L21:L38" si="8">H21*K21</f>
        <v>5355.133576</v>
      </c>
      <c r="M21" s="2">
        <f t="shared" ref="M21:M38" si="9">-(($N$4)*H21)/I21</f>
        <v>0.3381508674</v>
      </c>
      <c r="N21" s="2">
        <f t="shared" ref="N21:N38" si="10">(H21*$O$8)/(1+EXP(-($N$8+$O$8*H21)))</f>
        <v>0.006416704587</v>
      </c>
    </row>
    <row r="22" ht="15.75" customHeight="1">
      <c r="A22" s="2">
        <v>2.0</v>
      </c>
      <c r="B22" s="2">
        <v>18.0</v>
      </c>
      <c r="C22" s="2">
        <v>400.0</v>
      </c>
      <c r="D22" s="2">
        <f t="shared" si="3"/>
        <v>442.3397464</v>
      </c>
      <c r="E22" s="2">
        <f t="shared" si="4"/>
        <v>1792.654121</v>
      </c>
      <c r="H22" s="2">
        <v>14.0</v>
      </c>
      <c r="I22" s="2">
        <f t="shared" si="5"/>
        <v>542.1166434</v>
      </c>
      <c r="J22" s="2">
        <f t="shared" si="6"/>
        <v>7589.633007</v>
      </c>
      <c r="K22" s="2">
        <f t="shared" si="7"/>
        <v>445.6109717</v>
      </c>
      <c r="L22" s="2">
        <f t="shared" si="8"/>
        <v>6238.553604</v>
      </c>
      <c r="M22" s="2">
        <f t="shared" si="9"/>
        <v>0.4180712019</v>
      </c>
      <c r="N22" s="2">
        <f t="shared" si="10"/>
        <v>0.01351388744</v>
      </c>
    </row>
    <row r="23" ht="15.75" customHeight="1">
      <c r="A23" s="2">
        <v>3.0</v>
      </c>
      <c r="B23" s="2">
        <v>20.0</v>
      </c>
      <c r="C23" s="2">
        <v>350.0</v>
      </c>
      <c r="D23" s="2">
        <f t="shared" si="3"/>
        <v>438.5921242</v>
      </c>
      <c r="E23" s="2">
        <f t="shared" si="4"/>
        <v>7848.564464</v>
      </c>
      <c r="H23" s="2">
        <v>16.0</v>
      </c>
      <c r="I23" s="2">
        <f t="shared" si="5"/>
        <v>509.739021</v>
      </c>
      <c r="J23" s="2">
        <f t="shared" si="6"/>
        <v>8155.824336</v>
      </c>
      <c r="K23" s="2">
        <f t="shared" si="7"/>
        <v>444.4403971</v>
      </c>
      <c r="L23" s="2">
        <f t="shared" si="8"/>
        <v>7111.046353</v>
      </c>
      <c r="M23" s="2">
        <f t="shared" si="9"/>
        <v>0.508144302</v>
      </c>
      <c r="N23" s="2">
        <f t="shared" si="10"/>
        <v>0.02784739305</v>
      </c>
    </row>
    <row r="24" ht="15.75" customHeight="1">
      <c r="A24" s="2">
        <v>4.0</v>
      </c>
      <c r="B24" s="2">
        <v>22.0</v>
      </c>
      <c r="C24" s="2">
        <v>450.0</v>
      </c>
      <c r="D24" s="2">
        <f t="shared" si="3"/>
        <v>431.9758431</v>
      </c>
      <c r="E24" s="2">
        <f t="shared" si="4"/>
        <v>324.8702325</v>
      </c>
      <c r="H24" s="2">
        <v>18.0</v>
      </c>
      <c r="I24" s="2">
        <f t="shared" si="5"/>
        <v>477.3613986</v>
      </c>
      <c r="J24" s="2">
        <f t="shared" si="6"/>
        <v>8592.505175</v>
      </c>
      <c r="K24" s="2">
        <f t="shared" si="7"/>
        <v>442.3397464</v>
      </c>
      <c r="L24" s="2">
        <f t="shared" si="8"/>
        <v>7962.115434</v>
      </c>
      <c r="M24" s="2">
        <f t="shared" si="9"/>
        <v>0.6104360391</v>
      </c>
      <c r="N24" s="2">
        <f t="shared" si="10"/>
        <v>0.05636819828</v>
      </c>
    </row>
    <row r="25" ht="15.75" customHeight="1">
      <c r="A25" s="2">
        <v>5.0</v>
      </c>
      <c r="B25" s="2">
        <v>24.0</v>
      </c>
      <c r="C25" s="2">
        <v>470.0</v>
      </c>
      <c r="D25" s="2">
        <f t="shared" si="3"/>
        <v>420.5079926</v>
      </c>
      <c r="E25" s="2">
        <f t="shared" si="4"/>
        <v>2449.458796</v>
      </c>
      <c r="H25" s="2">
        <v>20.0</v>
      </c>
      <c r="I25" s="2">
        <f t="shared" si="5"/>
        <v>444.9837762</v>
      </c>
      <c r="J25" s="2">
        <f t="shared" si="6"/>
        <v>8899.675524</v>
      </c>
      <c r="K25" s="2">
        <f t="shared" si="7"/>
        <v>438.5921242</v>
      </c>
      <c r="L25" s="2">
        <f t="shared" si="8"/>
        <v>8771.842483</v>
      </c>
      <c r="M25" s="2">
        <f t="shared" si="9"/>
        <v>0.727613547</v>
      </c>
      <c r="N25" s="2">
        <f t="shared" si="10"/>
        <v>0.1122667517</v>
      </c>
    </row>
    <row r="26" ht="15.75" customHeight="1">
      <c r="A26" s="2">
        <v>6.0</v>
      </c>
      <c r="B26" s="2">
        <v>26.0</v>
      </c>
      <c r="C26" s="2">
        <v>430.0</v>
      </c>
      <c r="D26" s="2">
        <f t="shared" si="3"/>
        <v>401.2507938</v>
      </c>
      <c r="E26" s="2">
        <f t="shared" si="4"/>
        <v>826.5168579</v>
      </c>
      <c r="H26" s="2">
        <v>22.0</v>
      </c>
      <c r="I26" s="2">
        <f t="shared" si="5"/>
        <v>412.6061538</v>
      </c>
      <c r="J26" s="3">
        <f t="shared" si="6"/>
        <v>9077.335385</v>
      </c>
      <c r="K26" s="2">
        <f t="shared" si="7"/>
        <v>431.9758431</v>
      </c>
      <c r="L26" s="2">
        <f t="shared" si="8"/>
        <v>9503.468548</v>
      </c>
      <c r="M26" s="2">
        <f t="shared" si="9"/>
        <v>0.8631811301</v>
      </c>
      <c r="N26" s="2">
        <f t="shared" si="10"/>
        <v>0.2198857692</v>
      </c>
    </row>
    <row r="27" ht="15.75" customHeight="1">
      <c r="A27" s="2">
        <v>7.0</v>
      </c>
      <c r="B27" s="2">
        <v>28.0</v>
      </c>
      <c r="C27" s="2">
        <v>380.0</v>
      </c>
      <c r="D27" s="2">
        <f t="shared" si="3"/>
        <v>370.5714892</v>
      </c>
      <c r="E27" s="2">
        <f t="shared" si="4"/>
        <v>88.89681574</v>
      </c>
      <c r="H27" s="2">
        <v>24.0</v>
      </c>
      <c r="I27" s="2">
        <f t="shared" si="5"/>
        <v>380.2285315</v>
      </c>
      <c r="J27" s="4">
        <f t="shared" si="6"/>
        <v>9125.484755</v>
      </c>
      <c r="K27" s="2">
        <f t="shared" si="7"/>
        <v>420.5079926</v>
      </c>
      <c r="L27" s="2">
        <f t="shared" si="8"/>
        <v>10092.19182</v>
      </c>
      <c r="M27" s="5">
        <f t="shared" si="9"/>
        <v>1.021836702</v>
      </c>
      <c r="N27" s="2">
        <f t="shared" si="10"/>
        <v>0.4221386596</v>
      </c>
    </row>
    <row r="28" ht="15.75" customHeight="1">
      <c r="A28" s="2">
        <v>8.0</v>
      </c>
      <c r="B28" s="2">
        <v>30.0</v>
      </c>
      <c r="C28" s="2">
        <v>300.0</v>
      </c>
      <c r="D28" s="2">
        <f t="shared" si="3"/>
        <v>325.5698408</v>
      </c>
      <c r="E28" s="2">
        <f t="shared" si="4"/>
        <v>653.8167578</v>
      </c>
      <c r="H28" s="6">
        <v>26.0</v>
      </c>
      <c r="I28" s="2">
        <f t="shared" si="5"/>
        <v>347.8509091</v>
      </c>
      <c r="J28" s="2">
        <f t="shared" si="6"/>
        <v>9044.123636</v>
      </c>
      <c r="K28" s="2">
        <f t="shared" si="7"/>
        <v>401.2507938</v>
      </c>
      <c r="L28" s="3">
        <f t="shared" si="8"/>
        <v>10432.52064</v>
      </c>
      <c r="M28" s="2">
        <f t="shared" si="9"/>
        <v>1.210027284</v>
      </c>
      <c r="N28" s="2">
        <f t="shared" si="10"/>
        <v>0.7888846971</v>
      </c>
    </row>
    <row r="29" ht="15.75" customHeight="1">
      <c r="A29" s="2">
        <v>9.0</v>
      </c>
      <c r="B29" s="2">
        <v>32.0</v>
      </c>
      <c r="C29" s="2">
        <v>250.0</v>
      </c>
      <c r="D29" s="2">
        <f t="shared" si="3"/>
        <v>266.9614695</v>
      </c>
      <c r="E29" s="2">
        <f t="shared" si="4"/>
        <v>287.6914473</v>
      </c>
      <c r="H29" s="2">
        <v>28.0</v>
      </c>
      <c r="I29" s="2">
        <f t="shared" si="5"/>
        <v>315.4732867</v>
      </c>
      <c r="J29" s="2">
        <f t="shared" si="6"/>
        <v>8833.252028</v>
      </c>
      <c r="K29" s="2">
        <f t="shared" si="7"/>
        <v>370.5714892</v>
      </c>
      <c r="L29" s="2">
        <f t="shared" si="8"/>
        <v>10376.0017</v>
      </c>
      <c r="M29" s="2">
        <f t="shared" si="9"/>
        <v>1.436846581</v>
      </c>
      <c r="N29" s="2">
        <f t="shared" si="10"/>
        <v>1.418433442</v>
      </c>
    </row>
    <row r="30" ht="15.75" customHeight="1">
      <c r="A30" s="2">
        <v>10.0</v>
      </c>
      <c r="B30" s="2">
        <v>34.0</v>
      </c>
      <c r="C30" s="2">
        <v>200.0</v>
      </c>
      <c r="D30" s="2">
        <f t="shared" si="3"/>
        <v>201.4135606</v>
      </c>
      <c r="E30" s="2">
        <f t="shared" si="4"/>
        <v>1.998153594</v>
      </c>
      <c r="H30" s="2">
        <v>30.0</v>
      </c>
      <c r="I30" s="2">
        <f t="shared" si="5"/>
        <v>283.0956643</v>
      </c>
      <c r="J30" s="2">
        <f t="shared" si="6"/>
        <v>8492.86993</v>
      </c>
      <c r="K30" s="2">
        <f t="shared" si="7"/>
        <v>325.5698408</v>
      </c>
      <c r="L30" s="2">
        <f t="shared" si="8"/>
        <v>9767.095224</v>
      </c>
      <c r="M30" s="2">
        <f t="shared" si="9"/>
        <v>1.715548477</v>
      </c>
      <c r="N30" s="2">
        <f t="shared" si="10"/>
        <v>2.413787303</v>
      </c>
    </row>
    <row r="31" ht="15.75" customHeight="1">
      <c r="A31" s="2">
        <v>11.0</v>
      </c>
      <c r="B31" s="2">
        <v>36.0</v>
      </c>
      <c r="C31" s="2">
        <v>150.0</v>
      </c>
      <c r="D31" s="2">
        <f t="shared" si="3"/>
        <v>139.4947339</v>
      </c>
      <c r="E31" s="2">
        <f t="shared" si="4"/>
        <v>110.3606165</v>
      </c>
      <c r="H31" s="2">
        <v>32.0</v>
      </c>
      <c r="I31" s="2">
        <f t="shared" si="5"/>
        <v>250.718042</v>
      </c>
      <c r="J31" s="2">
        <f t="shared" si="6"/>
        <v>8022.977343</v>
      </c>
      <c r="K31" s="2">
        <f t="shared" si="7"/>
        <v>266.9614695</v>
      </c>
      <c r="L31" s="2">
        <f t="shared" si="8"/>
        <v>8542.767024</v>
      </c>
      <c r="M31" s="2">
        <f t="shared" si="9"/>
        <v>2.066233263</v>
      </c>
      <c r="N31" s="2">
        <f t="shared" si="10"/>
        <v>3.81668913</v>
      </c>
    </row>
    <row r="32" ht="15.75" customHeight="1">
      <c r="A32" s="2">
        <v>12.0</v>
      </c>
      <c r="B32" s="2">
        <v>38.0</v>
      </c>
      <c r="C32" s="2">
        <v>100.0</v>
      </c>
      <c r="D32" s="2">
        <f t="shared" si="3"/>
        <v>89.66330035</v>
      </c>
      <c r="E32" s="2">
        <f t="shared" si="4"/>
        <v>106.8473596</v>
      </c>
      <c r="H32" s="2">
        <v>34.0</v>
      </c>
      <c r="I32" s="2">
        <f t="shared" si="5"/>
        <v>218.3404196</v>
      </c>
      <c r="J32" s="2">
        <f t="shared" si="6"/>
        <v>7423.574266</v>
      </c>
      <c r="K32" s="2">
        <f t="shared" si="7"/>
        <v>201.4135606</v>
      </c>
      <c r="L32" s="2">
        <f t="shared" si="8"/>
        <v>6848.061061</v>
      </c>
      <c r="M32" s="2">
        <f t="shared" si="9"/>
        <v>2.520923893</v>
      </c>
      <c r="N32" s="2">
        <f t="shared" si="10"/>
        <v>5.531087111</v>
      </c>
    </row>
    <row r="33" ht="15.75" customHeight="1">
      <c r="E33" s="2">
        <f>SUM(E21:E32)</f>
        <v>17578.5451</v>
      </c>
      <c r="H33" s="2">
        <v>36.0</v>
      </c>
      <c r="I33" s="2">
        <f t="shared" si="5"/>
        <v>185.9627972</v>
      </c>
      <c r="J33" s="2">
        <f t="shared" si="6"/>
        <v>6694.660699</v>
      </c>
      <c r="K33" s="2">
        <f t="shared" si="7"/>
        <v>139.4947339</v>
      </c>
      <c r="L33" s="2">
        <f t="shared" si="8"/>
        <v>5021.810419</v>
      </c>
      <c r="M33" s="2">
        <f t="shared" si="9"/>
        <v>3.133945131</v>
      </c>
      <c r="N33" s="2">
        <f t="shared" si="10"/>
        <v>7.332597333</v>
      </c>
    </row>
    <row r="34" ht="15.75" customHeight="1">
      <c r="H34" s="2">
        <v>38.0</v>
      </c>
      <c r="I34" s="2">
        <f t="shared" si="5"/>
        <v>153.5851748</v>
      </c>
      <c r="J34" s="2">
        <f t="shared" si="6"/>
        <v>5836.236643</v>
      </c>
      <c r="K34" s="2">
        <f t="shared" si="7"/>
        <v>89.66330035</v>
      </c>
      <c r="L34" s="2">
        <f t="shared" si="8"/>
        <v>3407.205413</v>
      </c>
      <c r="M34" s="2">
        <f t="shared" si="9"/>
        <v>4.005431031</v>
      </c>
      <c r="N34" s="2">
        <f t="shared" si="10"/>
        <v>8.993950417</v>
      </c>
    </row>
    <row r="35" ht="15.75" customHeight="1">
      <c r="H35" s="2">
        <v>40.0</v>
      </c>
      <c r="I35" s="2">
        <f t="shared" si="5"/>
        <v>121.2075524</v>
      </c>
      <c r="J35" s="2">
        <f t="shared" si="6"/>
        <v>4848.302098</v>
      </c>
      <c r="K35" s="2">
        <f t="shared" si="7"/>
        <v>54.47996357</v>
      </c>
      <c r="L35" s="2">
        <f t="shared" si="8"/>
        <v>2179.198543</v>
      </c>
      <c r="M35" s="2">
        <f t="shared" si="9"/>
        <v>5.342509064</v>
      </c>
      <c r="N35" s="2">
        <f t="shared" si="10"/>
        <v>10.39928835</v>
      </c>
    </row>
    <row r="36" ht="15.75" customHeight="1">
      <c r="H36" s="2">
        <v>42.0</v>
      </c>
      <c r="I36" s="2">
        <f t="shared" si="5"/>
        <v>88.82993007</v>
      </c>
      <c r="J36" s="2">
        <f t="shared" si="6"/>
        <v>3730.857063</v>
      </c>
      <c r="K36" s="2">
        <f t="shared" si="7"/>
        <v>31.87124394</v>
      </c>
      <c r="L36" s="2">
        <f t="shared" si="8"/>
        <v>1338.592246</v>
      </c>
      <c r="M36" s="2">
        <f t="shared" si="9"/>
        <v>7.654290276</v>
      </c>
      <c r="N36" s="2">
        <f t="shared" si="10"/>
        <v>11.54807975</v>
      </c>
    </row>
    <row r="37" ht="15.75" customHeight="1">
      <c r="H37" s="2">
        <v>44.0</v>
      </c>
      <c r="I37" s="2">
        <f t="shared" si="5"/>
        <v>56.45230769</v>
      </c>
      <c r="J37" s="2">
        <f t="shared" si="6"/>
        <v>2483.901538</v>
      </c>
      <c r="K37" s="2">
        <f t="shared" si="7"/>
        <v>18.20975722</v>
      </c>
      <c r="L37" s="2">
        <f t="shared" si="8"/>
        <v>801.2293178</v>
      </c>
      <c r="M37" s="2">
        <f t="shared" si="9"/>
        <v>12.61786668</v>
      </c>
      <c r="N37" s="2">
        <f t="shared" si="10"/>
        <v>12.49605565</v>
      </c>
    </row>
    <row r="38" ht="15.75" customHeight="1">
      <c r="H38" s="2">
        <v>46.0</v>
      </c>
      <c r="I38" s="2">
        <f t="shared" si="5"/>
        <v>24.07468531</v>
      </c>
      <c r="J38" s="2">
        <f t="shared" si="6"/>
        <v>1107.435524</v>
      </c>
      <c r="K38" s="2">
        <f t="shared" si="7"/>
        <v>10.25951429</v>
      </c>
      <c r="L38" s="2">
        <f t="shared" si="8"/>
        <v>471.9376574</v>
      </c>
      <c r="M38" s="2">
        <f t="shared" si="9"/>
        <v>30.93229693</v>
      </c>
      <c r="N38" s="2">
        <f t="shared" si="10"/>
        <v>13.30624145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